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sh/Dropbox/AB1_DataGitHub_Analysis/GWDataAnalytics/GWDA_Project3_2018MidTermElection_Prediction/"/>
    </mc:Choice>
  </mc:AlternateContent>
  <xr:revisionPtr revIDLastSave="0" documentId="13_ncr:1_{9C71864E-D217-4843-927F-5074DBEB1A67}" xr6:coauthVersionLast="36" xr6:coauthVersionMax="36" xr10:uidLastSave="{00000000-0000-0000-0000-000000000000}"/>
  <bookViews>
    <workbookView xWindow="0" yWindow="460" windowWidth="28800" windowHeight="15760" xr2:uid="{F80AD4F3-8BEA-104C-8D9E-97CE8C1E2355}"/>
  </bookViews>
  <sheets>
    <sheet name="Main" sheetId="4" r:id="rId1"/>
    <sheet name="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AM3" i="4" l="1"/>
  <c r="AM4" i="4"/>
  <c r="AM32" i="4"/>
  <c r="AM34" i="4"/>
  <c r="AM36" i="4"/>
  <c r="AM38" i="4"/>
  <c r="AM2" i="4"/>
  <c r="AR38" i="4" l="1"/>
  <c r="AO38" i="4"/>
  <c r="AG38" i="4"/>
  <c r="AL38" i="4"/>
  <c r="AL3" i="4" l="1"/>
  <c r="AL4" i="4"/>
  <c r="AL32" i="4"/>
  <c r="AL34" i="4"/>
  <c r="AL36" i="4"/>
  <c r="AL2" i="4"/>
  <c r="AG3" i="4"/>
  <c r="AG4" i="4"/>
  <c r="AG32" i="4"/>
  <c r="AG34" i="4"/>
  <c r="AG36" i="4"/>
  <c r="AG2" i="4"/>
  <c r="AK6" i="4" l="1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3" i="4"/>
  <c r="AK35" i="4"/>
  <c r="AK37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3" i="4"/>
  <c r="AH35" i="4"/>
  <c r="AH37" i="4"/>
  <c r="AC6" i="4"/>
  <c r="AG6" i="4" s="1"/>
  <c r="AC7" i="4"/>
  <c r="AG7" i="4" s="1"/>
  <c r="AC8" i="4"/>
  <c r="AC9" i="4"/>
  <c r="AC10" i="4"/>
  <c r="AM10" i="4" s="1"/>
  <c r="AC11" i="4"/>
  <c r="AM11" i="4" s="1"/>
  <c r="AC12" i="4"/>
  <c r="AC13" i="4"/>
  <c r="AC14" i="4"/>
  <c r="AG14" i="4" s="1"/>
  <c r="AC15" i="4"/>
  <c r="AG15" i="4" s="1"/>
  <c r="AC16" i="4"/>
  <c r="AC17" i="4"/>
  <c r="AC18" i="4"/>
  <c r="AM18" i="4" s="1"/>
  <c r="AC19" i="4"/>
  <c r="AM19" i="4" s="1"/>
  <c r="AC20" i="4"/>
  <c r="AC21" i="4"/>
  <c r="AC22" i="4"/>
  <c r="AG22" i="4" s="1"/>
  <c r="AC23" i="4"/>
  <c r="AG23" i="4" s="1"/>
  <c r="AC24" i="4"/>
  <c r="AC25" i="4"/>
  <c r="AC26" i="4"/>
  <c r="AM26" i="4" s="1"/>
  <c r="AC27" i="4"/>
  <c r="AM27" i="4" s="1"/>
  <c r="AC28" i="4"/>
  <c r="AC29" i="4"/>
  <c r="AC30" i="4"/>
  <c r="AG30" i="4" s="1"/>
  <c r="AC31" i="4"/>
  <c r="AG31" i="4" s="1"/>
  <c r="AC33" i="4"/>
  <c r="AC35" i="4"/>
  <c r="AC37" i="4"/>
  <c r="AM37" i="4" s="1"/>
  <c r="AK5" i="4"/>
  <c r="AH5" i="4"/>
  <c r="AC5" i="4"/>
  <c r="AL21" i="4" l="1"/>
  <c r="AM21" i="4"/>
  <c r="AL17" i="4"/>
  <c r="AM17" i="4"/>
  <c r="AL9" i="4"/>
  <c r="AM9" i="4"/>
  <c r="AL20" i="4"/>
  <c r="AM20" i="4"/>
  <c r="AM5" i="4"/>
  <c r="AM35" i="4"/>
  <c r="AM29" i="4"/>
  <c r="AM13" i="4"/>
  <c r="AL31" i="4"/>
  <c r="AM31" i="4"/>
  <c r="AL23" i="4"/>
  <c r="AM23" i="4"/>
  <c r="AL15" i="4"/>
  <c r="AM15" i="4"/>
  <c r="AL7" i="4"/>
  <c r="AM7" i="4"/>
  <c r="AL25" i="4"/>
  <c r="AM25" i="4"/>
  <c r="AL33" i="4"/>
  <c r="AM33" i="4"/>
  <c r="AL24" i="4"/>
  <c r="AM24" i="4"/>
  <c r="AL16" i="4"/>
  <c r="AM16" i="4"/>
  <c r="AL8" i="4"/>
  <c r="AM8" i="4"/>
  <c r="AM28" i="4"/>
  <c r="AM12" i="4"/>
  <c r="AL30" i="4"/>
  <c r="AM30" i="4"/>
  <c r="AL22" i="4"/>
  <c r="AM22" i="4"/>
  <c r="AL14" i="4"/>
  <c r="AM14" i="4"/>
  <c r="AL6" i="4"/>
  <c r="AM6" i="4"/>
  <c r="AG25" i="4"/>
  <c r="AG21" i="4"/>
  <c r="AG17" i="4"/>
  <c r="AG9" i="4"/>
  <c r="AL27" i="4"/>
  <c r="AG27" i="4"/>
  <c r="AL19" i="4"/>
  <c r="AG19" i="4"/>
  <c r="AL11" i="4"/>
  <c r="AG11" i="4"/>
  <c r="AL5" i="4"/>
  <c r="AG5" i="4"/>
  <c r="AL35" i="4"/>
  <c r="AG35" i="4"/>
  <c r="AL29" i="4"/>
  <c r="AG29" i="4"/>
  <c r="AL13" i="4"/>
  <c r="AG13" i="4"/>
  <c r="AL37" i="4"/>
  <c r="AG37" i="4"/>
  <c r="AG26" i="4"/>
  <c r="AL26" i="4"/>
  <c r="AL18" i="4"/>
  <c r="AG18" i="4"/>
  <c r="AL10" i="4"/>
  <c r="AG10" i="4"/>
  <c r="AG33" i="4"/>
  <c r="AL28" i="4"/>
  <c r="AG28" i="4"/>
  <c r="AG24" i="4"/>
  <c r="AG20" i="4"/>
  <c r="AG16" i="4"/>
  <c r="AL12" i="4"/>
  <c r="AG12" i="4"/>
  <c r="AG8" i="4"/>
  <c r="C3" i="4"/>
  <c r="J3" i="4"/>
  <c r="L3" i="4" s="1"/>
  <c r="J4" i="4"/>
  <c r="L4" i="4" s="1"/>
  <c r="J5" i="4"/>
  <c r="L5" i="4" s="1"/>
  <c r="J6" i="4"/>
  <c r="L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L12" i="4" s="1"/>
  <c r="J13" i="4"/>
  <c r="L13" i="4" s="1"/>
  <c r="J14" i="4"/>
  <c r="L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L20" i="4" s="1"/>
  <c r="J21" i="4"/>
  <c r="L21" i="4" s="1"/>
  <c r="J22" i="4"/>
  <c r="L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L28" i="4" s="1"/>
  <c r="J29" i="4"/>
  <c r="L29" i="4" s="1"/>
  <c r="J30" i="4"/>
  <c r="L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L36" i="4" s="1"/>
  <c r="J37" i="4"/>
  <c r="L37" i="4" s="1"/>
  <c r="J2" i="4"/>
  <c r="L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2" i="4"/>
  <c r="E2" i="4"/>
  <c r="N2" i="4" s="1"/>
  <c r="I2" i="4"/>
  <c r="M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E3" i="4"/>
  <c r="N3" i="4" s="1"/>
  <c r="E33" i="4" l="1"/>
  <c r="E25" i="4"/>
  <c r="E21" i="4"/>
  <c r="E17" i="4"/>
  <c r="E9" i="4"/>
  <c r="I36" i="4"/>
  <c r="I28" i="4"/>
  <c r="I12" i="4"/>
  <c r="I4" i="4"/>
  <c r="E32" i="4"/>
  <c r="E24" i="4"/>
  <c r="E20" i="4"/>
  <c r="E16" i="4"/>
  <c r="E8" i="4"/>
  <c r="I35" i="4"/>
  <c r="I27" i="4"/>
  <c r="I19" i="4"/>
  <c r="I11" i="4"/>
  <c r="E31" i="4"/>
  <c r="E23" i="4"/>
  <c r="E15" i="4"/>
  <c r="E7" i="4"/>
  <c r="I3" i="4"/>
  <c r="I34" i="4"/>
  <c r="I26" i="4"/>
  <c r="I18" i="4"/>
  <c r="I10" i="4"/>
  <c r="E30" i="4"/>
  <c r="E22" i="4"/>
  <c r="E14" i="4"/>
  <c r="E6" i="4"/>
  <c r="I37" i="4"/>
  <c r="I29" i="4"/>
  <c r="I13" i="4"/>
  <c r="I5" i="4"/>
  <c r="E36" i="4"/>
  <c r="N36" i="4" s="1"/>
  <c r="M36" i="4"/>
  <c r="E28" i="4"/>
  <c r="N28" i="4" s="1"/>
  <c r="M28" i="4"/>
  <c r="E12" i="4"/>
  <c r="N12" i="4" s="1"/>
  <c r="M12" i="4"/>
  <c r="E4" i="4"/>
  <c r="N4" i="4" s="1"/>
  <c r="M4" i="4"/>
  <c r="I31" i="4"/>
  <c r="N31" i="4" s="1"/>
  <c r="M31" i="4"/>
  <c r="I23" i="4"/>
  <c r="N23" i="4" s="1"/>
  <c r="M23" i="4"/>
  <c r="I15" i="4"/>
  <c r="N15" i="4" s="1"/>
  <c r="M15" i="4"/>
  <c r="I7" i="4"/>
  <c r="N7" i="4" s="1"/>
  <c r="M7" i="4"/>
  <c r="E35" i="4"/>
  <c r="N35" i="4" s="1"/>
  <c r="M35" i="4"/>
  <c r="E27" i="4"/>
  <c r="N27" i="4" s="1"/>
  <c r="M27" i="4"/>
  <c r="E19" i="4"/>
  <c r="N19" i="4" s="1"/>
  <c r="M19" i="4"/>
  <c r="E11" i="4"/>
  <c r="N11" i="4" s="1"/>
  <c r="M11" i="4"/>
  <c r="I30" i="4"/>
  <c r="N30" i="4" s="1"/>
  <c r="M30" i="4"/>
  <c r="I22" i="4"/>
  <c r="N22" i="4" s="1"/>
  <c r="M22" i="4"/>
  <c r="I14" i="4"/>
  <c r="N14" i="4" s="1"/>
  <c r="M14" i="4"/>
  <c r="I6" i="4"/>
  <c r="N6" i="4" s="1"/>
  <c r="M6" i="4"/>
  <c r="E34" i="4"/>
  <c r="N34" i="4" s="1"/>
  <c r="M34" i="4"/>
  <c r="E26" i="4"/>
  <c r="N26" i="4" s="1"/>
  <c r="M26" i="4"/>
  <c r="E18" i="4"/>
  <c r="N18" i="4" s="1"/>
  <c r="M18" i="4"/>
  <c r="E10" i="4"/>
  <c r="N10" i="4" s="1"/>
  <c r="M10" i="4"/>
  <c r="I33" i="4"/>
  <c r="N33" i="4" s="1"/>
  <c r="M33" i="4"/>
  <c r="I25" i="4"/>
  <c r="N25" i="4" s="1"/>
  <c r="M25" i="4"/>
  <c r="I21" i="4"/>
  <c r="N21" i="4" s="1"/>
  <c r="M21" i="4"/>
  <c r="I17" i="4"/>
  <c r="N17" i="4" s="1"/>
  <c r="M17" i="4"/>
  <c r="I9" i="4"/>
  <c r="N9" i="4" s="1"/>
  <c r="M9" i="4"/>
  <c r="E37" i="4"/>
  <c r="N37" i="4" s="1"/>
  <c r="M37" i="4"/>
  <c r="E29" i="4"/>
  <c r="N29" i="4" s="1"/>
  <c r="M29" i="4"/>
  <c r="E13" i="4"/>
  <c r="N13" i="4" s="1"/>
  <c r="M13" i="4"/>
  <c r="E5" i="4"/>
  <c r="N5" i="4" s="1"/>
  <c r="M5" i="4"/>
  <c r="I32" i="4"/>
  <c r="N32" i="4" s="1"/>
  <c r="M32" i="4"/>
  <c r="I24" i="4"/>
  <c r="N24" i="4" s="1"/>
  <c r="M24" i="4"/>
  <c r="I20" i="4"/>
  <c r="N20" i="4" s="1"/>
  <c r="M20" i="4"/>
  <c r="I16" i="4"/>
  <c r="N16" i="4" s="1"/>
  <c r="M16" i="4"/>
  <c r="I8" i="4"/>
  <c r="N8" i="4" s="1"/>
  <c r="M8" i="4"/>
  <c r="AR37" i="4"/>
  <c r="AO37" i="4"/>
  <c r="U37" i="4"/>
  <c r="AR36" i="4"/>
  <c r="AO36" i="4"/>
  <c r="U36" i="4"/>
  <c r="AR35" i="4"/>
  <c r="AO35" i="4"/>
  <c r="U35" i="4"/>
  <c r="AR34" i="4"/>
  <c r="AO34" i="4"/>
  <c r="U34" i="4"/>
  <c r="AR33" i="4"/>
  <c r="AO33" i="4"/>
  <c r="U33" i="4"/>
  <c r="AR32" i="4"/>
  <c r="AO32" i="4"/>
  <c r="U32" i="4"/>
  <c r="AR31" i="4"/>
  <c r="AO31" i="4"/>
  <c r="U31" i="4"/>
  <c r="AR30" i="4"/>
  <c r="AO30" i="4"/>
  <c r="U30" i="4"/>
  <c r="AR29" i="4"/>
  <c r="AO29" i="4"/>
  <c r="U29" i="4"/>
  <c r="AR28" i="4"/>
  <c r="AO28" i="4"/>
  <c r="U28" i="4"/>
  <c r="AR27" i="4"/>
  <c r="AO27" i="4"/>
  <c r="U27" i="4"/>
  <c r="AR26" i="4"/>
  <c r="AO26" i="4"/>
  <c r="U26" i="4"/>
  <c r="AR25" i="4"/>
  <c r="AO25" i="4"/>
  <c r="U25" i="4"/>
  <c r="AR24" i="4"/>
  <c r="AO24" i="4"/>
  <c r="U24" i="4"/>
  <c r="AR23" i="4"/>
  <c r="AO23" i="4"/>
  <c r="U23" i="4"/>
  <c r="AR22" i="4"/>
  <c r="AO22" i="4"/>
  <c r="U22" i="4"/>
  <c r="AR21" i="4"/>
  <c r="AO21" i="4"/>
  <c r="U21" i="4"/>
  <c r="AR20" i="4"/>
  <c r="AO20" i="4"/>
  <c r="U20" i="4"/>
  <c r="AR19" i="4"/>
  <c r="AO19" i="4"/>
  <c r="U19" i="4"/>
  <c r="AR18" i="4"/>
  <c r="AO18" i="4"/>
  <c r="U18" i="4"/>
  <c r="AR17" i="4"/>
  <c r="AO17" i="4"/>
  <c r="U17" i="4"/>
  <c r="AR16" i="4"/>
  <c r="AO16" i="4"/>
  <c r="U16" i="4"/>
  <c r="AR15" i="4"/>
  <c r="AO15" i="4"/>
  <c r="U15" i="4"/>
  <c r="AR14" i="4"/>
  <c r="AO14" i="4"/>
  <c r="U14" i="4"/>
  <c r="AR13" i="4"/>
  <c r="AO13" i="4"/>
  <c r="U13" i="4"/>
  <c r="AR12" i="4"/>
  <c r="AO12" i="4"/>
  <c r="U12" i="4"/>
  <c r="AR11" i="4"/>
  <c r="AO11" i="4"/>
  <c r="U11" i="4"/>
  <c r="AR10" i="4"/>
  <c r="AO10" i="4"/>
  <c r="U10" i="4"/>
  <c r="AR9" i="4"/>
  <c r="AO9" i="4"/>
  <c r="U9" i="4"/>
  <c r="AR8" i="4"/>
  <c r="AO8" i="4"/>
  <c r="U8" i="4"/>
  <c r="AR7" i="4"/>
  <c r="AO7" i="4"/>
  <c r="U7" i="4"/>
  <c r="AR6" i="4"/>
  <c r="AO6" i="4"/>
  <c r="U6" i="4"/>
  <c r="AR5" i="4"/>
  <c r="AO5" i="4"/>
  <c r="U5" i="4"/>
  <c r="AR4" i="4"/>
  <c r="AO4" i="4"/>
  <c r="U4" i="4"/>
  <c r="AR3" i="4"/>
  <c r="AO3" i="4"/>
  <c r="U3" i="4"/>
  <c r="AR2" i="4"/>
  <c r="AO2" i="4"/>
  <c r="U2" i="4"/>
  <c r="H5" i="4" l="1"/>
  <c r="D5" i="4"/>
  <c r="O5" i="4" s="1"/>
  <c r="H13" i="4"/>
  <c r="D13" i="4"/>
  <c r="O13" i="4" s="1"/>
  <c r="H17" i="4"/>
  <c r="O17" i="4" s="1"/>
  <c r="D17" i="4"/>
  <c r="H33" i="4"/>
  <c r="O33" i="4" s="1"/>
  <c r="D33" i="4"/>
  <c r="H37" i="4"/>
  <c r="D37" i="4"/>
  <c r="O37" i="4" s="1"/>
  <c r="H4" i="4"/>
  <c r="D4" i="4"/>
  <c r="O4" i="4" s="1"/>
  <c r="H12" i="4"/>
  <c r="D12" i="4"/>
  <c r="O12" i="4" s="1"/>
  <c r="H20" i="4"/>
  <c r="O20" i="4" s="1"/>
  <c r="D20" i="4"/>
  <c r="H28" i="4"/>
  <c r="D28" i="4"/>
  <c r="O28" i="4" s="1"/>
  <c r="H32" i="4"/>
  <c r="O32" i="4" s="1"/>
  <c r="D32" i="4"/>
  <c r="H3" i="4"/>
  <c r="D3" i="4"/>
  <c r="O3" i="4" s="1"/>
  <c r="H7" i="4"/>
  <c r="O7" i="4" s="1"/>
  <c r="D7" i="4"/>
  <c r="H11" i="4"/>
  <c r="D11" i="4"/>
  <c r="O11" i="4" s="1"/>
  <c r="H15" i="4"/>
  <c r="O15" i="4" s="1"/>
  <c r="D15" i="4"/>
  <c r="H19" i="4"/>
  <c r="D19" i="4"/>
  <c r="O19" i="4" s="1"/>
  <c r="H23" i="4"/>
  <c r="O23" i="4" s="1"/>
  <c r="D23" i="4"/>
  <c r="H27" i="4"/>
  <c r="D27" i="4"/>
  <c r="O27" i="4" s="1"/>
  <c r="H31" i="4"/>
  <c r="O31" i="4" s="1"/>
  <c r="D31" i="4"/>
  <c r="H35" i="4"/>
  <c r="D35" i="4"/>
  <c r="O35" i="4" s="1"/>
  <c r="H9" i="4"/>
  <c r="O9" i="4" s="1"/>
  <c r="D9" i="4"/>
  <c r="H21" i="4"/>
  <c r="O21" i="4" s="1"/>
  <c r="D21" i="4"/>
  <c r="H25" i="4"/>
  <c r="O25" i="4" s="1"/>
  <c r="D25" i="4"/>
  <c r="H29" i="4"/>
  <c r="D29" i="4"/>
  <c r="O29" i="4" s="1"/>
  <c r="H8" i="4"/>
  <c r="O8" i="4" s="1"/>
  <c r="D8" i="4"/>
  <c r="H16" i="4"/>
  <c r="O16" i="4" s="1"/>
  <c r="D16" i="4"/>
  <c r="H24" i="4"/>
  <c r="O24" i="4" s="1"/>
  <c r="D24" i="4"/>
  <c r="H36" i="4"/>
  <c r="D36" i="4"/>
  <c r="O36" i="4" s="1"/>
  <c r="H2" i="4"/>
  <c r="D2" i="4"/>
  <c r="O2" i="4" s="1"/>
  <c r="H6" i="4"/>
  <c r="O6" i="4" s="1"/>
  <c r="D6" i="4"/>
  <c r="H10" i="4"/>
  <c r="D10" i="4"/>
  <c r="O10" i="4" s="1"/>
  <c r="H14" i="4"/>
  <c r="O14" i="4" s="1"/>
  <c r="D14" i="4"/>
  <c r="H18" i="4"/>
  <c r="D18" i="4"/>
  <c r="O18" i="4" s="1"/>
  <c r="H22" i="4"/>
  <c r="O22" i="4" s="1"/>
  <c r="D22" i="4"/>
  <c r="H26" i="4"/>
  <c r="D26" i="4"/>
  <c r="O26" i="4" s="1"/>
  <c r="H30" i="4"/>
  <c r="O30" i="4" s="1"/>
  <c r="D30" i="4"/>
  <c r="H34" i="4"/>
  <c r="D34" i="4"/>
  <c r="O34" i="4" s="1"/>
</calcChain>
</file>

<file path=xl/sharedStrings.xml><?xml version="1.0" encoding="utf-8"?>
<sst xmlns="http://schemas.openxmlformats.org/spreadsheetml/2006/main" count="422" uniqueCount="96">
  <si>
    <t>Year</t>
  </si>
  <si>
    <t>President_Party</t>
  </si>
  <si>
    <t>Dem_Seat</t>
  </si>
  <si>
    <t>Rep_Seat</t>
  </si>
  <si>
    <t>Total_Seat</t>
  </si>
  <si>
    <t>Dem_GainLoss</t>
  </si>
  <si>
    <t>Rep_GainLoss</t>
  </si>
  <si>
    <t>Dem_PopularVote</t>
  </si>
  <si>
    <t>Rep_PopularVote</t>
  </si>
  <si>
    <t>Major_Scandal</t>
  </si>
  <si>
    <t>House_PartyWinner</t>
  </si>
  <si>
    <t>Turnout</t>
  </si>
  <si>
    <t>https://history.house.gov/Congressional-Overview/Profiles/75th/</t>
  </si>
  <si>
    <t>President_Year_in_Office</t>
  </si>
  <si>
    <t>President_Party_GainLoss</t>
  </si>
  <si>
    <t>Turnout_Percent</t>
  </si>
  <si>
    <t>https://www.fairvote.org/voter_turnout#voter_turnout_101</t>
  </si>
  <si>
    <t>Dem vs. Rep</t>
  </si>
  <si>
    <t>President_JobApproval_Begining_of_the_Election_Year</t>
  </si>
  <si>
    <t>President_JobApproval_Trend</t>
  </si>
  <si>
    <t>https://news.gallup.com/interactives/185273/presidential-job-approval-center.aspx</t>
  </si>
  <si>
    <t>https://presidential.roper.center/</t>
  </si>
  <si>
    <t>President Job Approval</t>
  </si>
  <si>
    <t>Inflation_Rate</t>
  </si>
  <si>
    <t>Inflation_Rate_Trend</t>
  </si>
  <si>
    <t>https://www.thebalance.com/u-s-inflation-rate-history-by-year-and-forecast-3306093</t>
  </si>
  <si>
    <t>US Inflation Rate</t>
  </si>
  <si>
    <t>US Unemployment rate</t>
  </si>
  <si>
    <t>https://www.thebalance.com/unemployment-rate-by-year-3305506</t>
  </si>
  <si>
    <t>Unemployment_Rate</t>
  </si>
  <si>
    <t>Unemployment_Rate_Trend</t>
  </si>
  <si>
    <t>GDP_Growth_Rate</t>
  </si>
  <si>
    <t>GDP_Growth_Rate_trend</t>
  </si>
  <si>
    <t>GDP_Growth_Rate_Trend</t>
  </si>
  <si>
    <t>Unemployment_rate</t>
  </si>
  <si>
    <t>GDP Growth Rate</t>
  </si>
  <si>
    <t>https://www.thebalance.com/us-gdp-by-year-3305543</t>
  </si>
  <si>
    <t>Inflation_Rate_Scaled_Hundred</t>
  </si>
  <si>
    <t>Employment_Rate</t>
  </si>
  <si>
    <t>MidTerm_Election</t>
  </si>
  <si>
    <t>1: Yes / 0: No</t>
  </si>
  <si>
    <t>1: Increasing/ 2: Decrease / 3: Steady</t>
  </si>
  <si>
    <t>1: Better / 2: Worse</t>
  </si>
  <si>
    <t>1: Better(Increase) / 2: Worse(Decrease)</t>
  </si>
  <si>
    <t>Major_Scandle</t>
  </si>
  <si>
    <t>D</t>
  </si>
  <si>
    <t>R</t>
  </si>
  <si>
    <t>1: Dem / Rep</t>
  </si>
  <si>
    <t>Yes</t>
  </si>
  <si>
    <t>No</t>
  </si>
  <si>
    <t>Two</t>
  </si>
  <si>
    <t>Four</t>
  </si>
  <si>
    <t>Six</t>
  </si>
  <si>
    <t>Eight</t>
  </si>
  <si>
    <t>Dem_WinLoose</t>
  </si>
  <si>
    <t>House_Winner</t>
  </si>
  <si>
    <t>President_Party_WinLoose</t>
  </si>
  <si>
    <t>Dec</t>
  </si>
  <si>
    <t>Inc</t>
  </si>
  <si>
    <t>Steady</t>
  </si>
  <si>
    <t>Worse</t>
  </si>
  <si>
    <t>Better</t>
  </si>
  <si>
    <t>Dem_GainLoss_Number</t>
  </si>
  <si>
    <t>Rep_GainLoss_Number</t>
  </si>
  <si>
    <t>Rep_WinLoose</t>
  </si>
  <si>
    <t>President_Party_GainLoss_Number</t>
  </si>
  <si>
    <t>Parry Affiliation</t>
  </si>
  <si>
    <t>http://www.people-press.org/interactives/party-id-trend/</t>
  </si>
  <si>
    <t>Party Image</t>
  </si>
  <si>
    <t>https://news.gallup.com/poll/24655/party-images.aspx</t>
  </si>
  <si>
    <t>https://web.archive.org/web/20071225192712/http://www.census.gov/compendia/statab/cats/elections/gubernatorial_and_state_legislatures.html</t>
  </si>
  <si>
    <t>Party_Affiliation_ANES_StrongDem</t>
  </si>
  <si>
    <t>Party_Affiliation_ANES_WeakDem</t>
  </si>
  <si>
    <t>Party_Affiliation_ANES_IndDem</t>
  </si>
  <si>
    <t>Party_Affiliation_ANES_IndInd</t>
  </si>
  <si>
    <t>Party_Affiliation_ANES_IndRep</t>
  </si>
  <si>
    <t>Party_Affiliation_ANES_WeakRep</t>
  </si>
  <si>
    <t>Party_Affiliation_ANES_StrongRep</t>
  </si>
  <si>
    <t>https://electionstudies.org/project/anes-time-series-cumulative-data-file/</t>
  </si>
  <si>
    <t>1946, 1948, 1950, 2006, 2010, 2014</t>
  </si>
  <si>
    <t>1946 to 2016, except c10</t>
  </si>
  <si>
    <t>NA</t>
  </si>
  <si>
    <t>Dem_SeatPercentage</t>
  </si>
  <si>
    <t>Rep_SeatPercentage</t>
  </si>
  <si>
    <t>President_JobApproval_Before_the_Election</t>
  </si>
  <si>
    <t>Party_Affiliation_Dem_minus_Rep</t>
  </si>
  <si>
    <t>Party_Affiliation_President</t>
  </si>
  <si>
    <t>https://fivethirtyeight.com/features/which-economic-indicators-best-predict-presidential-elections/</t>
  </si>
  <si>
    <t>https://tradingeconomics.com/united-states/business-confidence</t>
  </si>
  <si>
    <t>President_Party_SeatPercentage</t>
  </si>
  <si>
    <t>Party_Affiliation_Dem</t>
  </si>
  <si>
    <t>Party_Affiliation_Ind</t>
  </si>
  <si>
    <t>Party_Affiliation_Rep</t>
  </si>
  <si>
    <t>inc</t>
  </si>
  <si>
    <t>https://news.gallup.com/poll/203207/trump-job-approval-weekly.aspx</t>
  </si>
  <si>
    <t>Party_Affiliation_President_minus_Opponent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</si>
</sst>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ashDot">
        <color auto="1"/>
      </right>
      <top/>
      <bottom style="dashDot">
        <color auto="1"/>
      </bottom>
      <diagonal/>
    </border>
    <border>
      <left style="dashDot">
        <color auto="1"/>
      </left>
      <right style="dashDot">
        <color auto="1"/>
      </right>
      <top/>
      <bottom style="dashDot">
        <color auto="1"/>
      </bottom>
      <diagonal/>
    </border>
    <border>
      <left style="dashDot">
        <color auto="1"/>
      </left>
      <right style="double">
        <color auto="1"/>
      </right>
      <top/>
      <bottom style="dashDot">
        <color auto="1"/>
      </bottom>
      <diagonal/>
    </border>
    <border>
      <left style="double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ouble">
        <color auto="1"/>
      </right>
      <top style="dashDot">
        <color auto="1"/>
      </top>
      <bottom style="dashDot">
        <color auto="1"/>
      </bottom>
      <diagonal/>
    </border>
    <border>
      <left style="double">
        <color auto="1"/>
      </left>
      <right style="dashDot">
        <color auto="1"/>
      </right>
      <top style="dashDot">
        <color auto="1"/>
      </top>
      <bottom style="double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ouble">
        <color auto="1"/>
      </bottom>
      <diagonal/>
    </border>
    <border>
      <left style="dashDot">
        <color auto="1"/>
      </left>
      <right style="double">
        <color auto="1"/>
      </right>
      <top style="dashDot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3" fontId="2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1" fontId="0" fillId="0" borderId="1" xfId="0" quotePrefix="1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6" xfId="0" quotePrefix="1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2" xfId="0" quotePrefix="1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3" fontId="1" fillId="0" borderId="9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0" xfId="0" applyNumberFormat="1" applyFill="1"/>
    <xf numFmtId="0" fontId="1" fillId="0" borderId="17" xfId="0" applyNumberFormat="1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8" xfId="0" quotePrefix="1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0" fillId="0" borderId="24" xfId="0" applyNumberFormat="1" applyFill="1" applyBorder="1" applyAlignment="1">
      <alignment horizontal="center" vertical="center"/>
    </xf>
    <xf numFmtId="164" fontId="0" fillId="0" borderId="0" xfId="0" applyNumberFormat="1" applyFill="1"/>
    <xf numFmtId="164" fontId="0" fillId="2" borderId="26" xfId="0" applyNumberFormat="1" applyFill="1" applyBorder="1" applyAlignment="1">
      <alignment horizontal="center" vertical="center"/>
    </xf>
    <xf numFmtId="164" fontId="0" fillId="2" borderId="27" xfId="0" applyNumberFormat="1" applyFill="1" applyBorder="1" applyAlignment="1">
      <alignment horizontal="center" vertical="center"/>
    </xf>
    <xf numFmtId="164" fontId="0" fillId="2" borderId="28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1" fillId="0" borderId="9" xfId="0" applyNumberFormat="1" applyFont="1" applyBorder="1" applyAlignment="1">
      <alignment horizontal="left" vertical="center" wrapText="1"/>
    </xf>
    <xf numFmtId="1" fontId="0" fillId="0" borderId="18" xfId="0" applyNumberFormat="1" applyBorder="1" applyAlignment="1">
      <alignment horizontal="left" vertical="center"/>
    </xf>
    <xf numFmtId="1" fontId="0" fillId="0" borderId="21" xfId="0" applyNumberFormat="1" applyBorder="1" applyAlignment="1">
      <alignment horizontal="left" vertical="center"/>
    </xf>
    <xf numFmtId="1" fontId="0" fillId="0" borderId="24" xfId="0" applyNumberForma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1" fillId="0" borderId="2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10">
    <dxf>
      <font>
        <b/>
        <i val="0"/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0070C0"/>
      </font>
      <fill>
        <patternFill>
          <bgColor rgb="FFD6D7FF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0070C0"/>
      </font>
      <fill>
        <patternFill>
          <bgColor rgb="FFD6D7FF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0070C0"/>
      </font>
      <fill>
        <patternFill>
          <bgColor rgb="FFD6D7FF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0070C0"/>
      </font>
      <fill>
        <patternFill>
          <bgColor rgb="FFD6D7FF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color theme="1"/>
      </font>
      <fill>
        <patternFill>
          <bgColor rgb="FFFFDFFF"/>
        </patternFill>
      </fill>
    </dxf>
    <dxf>
      <font>
        <color theme="1"/>
      </font>
      <fill>
        <patternFill>
          <bgColor rgb="FF03C7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rgb="FFD6D7FF"/>
        </patternFill>
      </fill>
    </dxf>
    <dxf>
      <font>
        <color rgb="FF0070C0"/>
      </font>
      <fill>
        <patternFill>
          <bgColor rgb="FFD6D7FF"/>
        </patternFill>
      </fill>
    </dxf>
  </dxfs>
  <tableStyles count="0" defaultTableStyle="TableStyleMedium2" defaultPivotStyle="PivotStyleLight16"/>
  <colors>
    <mruColors>
      <color rgb="FFFFDFFF"/>
      <color rgb="FFD883FF"/>
      <color rgb="FF03C7CE"/>
      <color rgb="FF00FDFF"/>
      <color rgb="FF8DE0B4"/>
      <color rgb="FF6BFF00"/>
      <color rgb="FF3CA600"/>
      <color rgb="FFFFFDFF"/>
      <color rgb="FFD6D7FF"/>
      <color rgb="FF73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ople-press.org/interactives/party-id-trend/" TargetMode="External"/><Relationship Id="rId13" Type="http://schemas.openxmlformats.org/officeDocument/2006/relationships/hyperlink" Target="https://tradingeconomics.com/united-states/business-confidence" TargetMode="External"/><Relationship Id="rId3" Type="http://schemas.openxmlformats.org/officeDocument/2006/relationships/hyperlink" Target="https://news.gallup.com/interactives/185273/presidential-job-approval-center.aspx" TargetMode="External"/><Relationship Id="rId7" Type="http://schemas.openxmlformats.org/officeDocument/2006/relationships/hyperlink" Target="https://www.thebalance.com/us-gdp-by-year-3305543" TargetMode="External"/><Relationship Id="rId12" Type="http://schemas.openxmlformats.org/officeDocument/2006/relationships/hyperlink" Target="https://fivethirtyeight.com/features/which-economic-indicators-best-predict-presidential-elections/" TargetMode="External"/><Relationship Id="rId2" Type="http://schemas.openxmlformats.org/officeDocument/2006/relationships/hyperlink" Target="https://history.house.gov/Congressional-Overview/Profiles/75th/" TargetMode="External"/><Relationship Id="rId1" Type="http://schemas.openxmlformats.org/officeDocument/2006/relationships/hyperlink" Target="https://www.fairvote.org/voter_turnout" TargetMode="External"/><Relationship Id="rId6" Type="http://schemas.openxmlformats.org/officeDocument/2006/relationships/hyperlink" Target="https://www.thebalance.com/unemployment-rate-by-year-3305506" TargetMode="External"/><Relationship Id="rId11" Type="http://schemas.openxmlformats.org/officeDocument/2006/relationships/hyperlink" Target="https://electionstudies.org/project/anes-time-series-cumulative-data-file/" TargetMode="External"/><Relationship Id="rId5" Type="http://schemas.openxmlformats.org/officeDocument/2006/relationships/hyperlink" Target="https://www.thebalance.com/u-s-inflation-rate-history-by-year-and-forecast-3306093" TargetMode="External"/><Relationship Id="rId10" Type="http://schemas.openxmlformats.org/officeDocument/2006/relationships/hyperlink" Target="https://web.archive.org/web/20071225192712/http:/www.census.gov/compendia/statab/cats/elections/gubernatorial_and_state_legislatures.html" TargetMode="External"/><Relationship Id="rId4" Type="http://schemas.openxmlformats.org/officeDocument/2006/relationships/hyperlink" Target="https://presidential.roper.center/" TargetMode="External"/><Relationship Id="rId9" Type="http://schemas.openxmlformats.org/officeDocument/2006/relationships/hyperlink" Target="https://news.gallup.com/poll/24655/party-images.aspx" TargetMode="External"/><Relationship Id="rId14" Type="http://schemas.openxmlformats.org/officeDocument/2006/relationships/hyperlink" Target="https://news.gallup.com/poll/203207/trump-job-approval-weekl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464A-9E5F-BF40-8A0D-E4CB6D035EEB}">
  <dimension ref="A1:AV44"/>
  <sheetViews>
    <sheetView tabSelected="1" workbookViewId="0">
      <pane ySplit="1" topLeftCell="A10" activePane="bottomLeft" state="frozen"/>
      <selection pane="bottomLeft" activeCell="M24" sqref="M24"/>
    </sheetView>
  </sheetViews>
  <sheetFormatPr baseColWidth="10" defaultRowHeight="16"/>
  <cols>
    <col min="2" max="2" width="14.1640625" customWidth="1"/>
    <col min="3" max="3" width="14.1640625" style="15" customWidth="1"/>
    <col min="4" max="4" width="17.5" style="15" customWidth="1"/>
    <col min="5" max="7" width="14.1640625" style="15" customWidth="1"/>
    <col min="8" max="8" width="18.1640625" style="15" customWidth="1"/>
    <col min="9" max="10" width="14.1640625" customWidth="1"/>
    <col min="11" max="12" width="15" style="15" customWidth="1"/>
    <col min="13" max="13" width="24.5" style="82" customWidth="1"/>
    <col min="14" max="15" width="18" style="15" customWidth="1"/>
    <col min="16" max="16" width="9.33203125" style="15" customWidth="1"/>
    <col min="17" max="17" width="14.1640625" style="15" customWidth="1"/>
    <col min="18" max="18" width="8.1640625" style="16" customWidth="1"/>
    <col min="19" max="21" width="10.83203125" style="17"/>
    <col min="22" max="22" width="17.1640625" style="16" customWidth="1"/>
    <col min="23" max="23" width="17.33203125" style="16" customWidth="1"/>
    <col min="24" max="24" width="26.1640625" style="16" customWidth="1"/>
    <col min="25" max="25" width="25" style="16" customWidth="1"/>
    <col min="26" max="26" width="17.1640625" style="15" customWidth="1"/>
    <col min="27" max="28" width="14.83203125" style="16" customWidth="1"/>
    <col min="29" max="29" width="14.83203125" style="73" customWidth="1"/>
    <col min="30" max="36" width="14.83203125" style="44" customWidth="1"/>
    <col min="37" max="37" width="14.83203125" style="73" customWidth="1"/>
    <col min="38" max="39" width="14.83203125" style="44" customWidth="1"/>
    <col min="40" max="40" width="8.6640625" style="16" customWidth="1"/>
    <col min="41" max="41" width="11.5" style="16" customWidth="1"/>
    <col min="42" max="42" width="13.6640625" style="15" customWidth="1"/>
    <col min="43" max="43" width="14.83203125" style="16" customWidth="1"/>
    <col min="44" max="44" width="17.33203125" style="16" customWidth="1"/>
    <col min="45" max="45" width="15.6640625" style="15" customWidth="1"/>
    <col min="46" max="46" width="29.83203125" style="16" customWidth="1"/>
    <col min="47" max="47" width="13.5" style="15" customWidth="1"/>
    <col min="48" max="48" width="15.5" style="15" customWidth="1"/>
  </cols>
  <sheetData>
    <row r="1" spans="1:48" ht="52" thickBot="1">
      <c r="A1" s="36" t="s">
        <v>0</v>
      </c>
      <c r="B1" s="34" t="s">
        <v>54</v>
      </c>
      <c r="C1" s="28" t="s">
        <v>62</v>
      </c>
      <c r="D1" s="28" t="s">
        <v>82</v>
      </c>
      <c r="E1" s="28" t="s">
        <v>5</v>
      </c>
      <c r="F1" s="28" t="s">
        <v>64</v>
      </c>
      <c r="G1" s="28" t="s">
        <v>63</v>
      </c>
      <c r="H1" s="28" t="s">
        <v>83</v>
      </c>
      <c r="I1" s="27" t="s">
        <v>6</v>
      </c>
      <c r="J1" s="27" t="s">
        <v>55</v>
      </c>
      <c r="K1" s="28" t="s">
        <v>1</v>
      </c>
      <c r="L1" s="28" t="s">
        <v>56</v>
      </c>
      <c r="M1" s="78" t="s">
        <v>65</v>
      </c>
      <c r="N1" s="28" t="s">
        <v>14</v>
      </c>
      <c r="O1" s="28" t="s">
        <v>89</v>
      </c>
      <c r="P1" s="28" t="s">
        <v>39</v>
      </c>
      <c r="Q1" s="28" t="s">
        <v>13</v>
      </c>
      <c r="R1" s="29" t="s">
        <v>15</v>
      </c>
      <c r="S1" s="30" t="s">
        <v>2</v>
      </c>
      <c r="T1" s="30" t="s">
        <v>3</v>
      </c>
      <c r="U1" s="30" t="s">
        <v>4</v>
      </c>
      <c r="V1" s="29" t="s">
        <v>7</v>
      </c>
      <c r="W1" s="29" t="s">
        <v>8</v>
      </c>
      <c r="X1" s="29" t="s">
        <v>18</v>
      </c>
      <c r="Y1" s="29" t="s">
        <v>84</v>
      </c>
      <c r="Z1" s="31" t="s">
        <v>19</v>
      </c>
      <c r="AA1" s="32" t="s">
        <v>71</v>
      </c>
      <c r="AB1" s="32" t="s">
        <v>72</v>
      </c>
      <c r="AC1" s="66" t="s">
        <v>90</v>
      </c>
      <c r="AD1" s="41" t="s">
        <v>73</v>
      </c>
      <c r="AE1" s="41" t="s">
        <v>74</v>
      </c>
      <c r="AF1" s="41" t="s">
        <v>75</v>
      </c>
      <c r="AG1" s="41" t="s">
        <v>85</v>
      </c>
      <c r="AH1" s="32" t="s">
        <v>91</v>
      </c>
      <c r="AI1" s="41" t="s">
        <v>76</v>
      </c>
      <c r="AJ1" s="41" t="s">
        <v>77</v>
      </c>
      <c r="AK1" s="66" t="s">
        <v>92</v>
      </c>
      <c r="AL1" s="32" t="s">
        <v>86</v>
      </c>
      <c r="AM1" s="32" t="s">
        <v>95</v>
      </c>
      <c r="AN1" s="29" t="s">
        <v>23</v>
      </c>
      <c r="AO1" s="32" t="s">
        <v>37</v>
      </c>
      <c r="AP1" s="28" t="s">
        <v>24</v>
      </c>
      <c r="AQ1" s="29" t="s">
        <v>29</v>
      </c>
      <c r="AR1" s="29" t="s">
        <v>38</v>
      </c>
      <c r="AS1" s="28" t="s">
        <v>30</v>
      </c>
      <c r="AT1" s="29" t="s">
        <v>31</v>
      </c>
      <c r="AU1" s="28" t="s">
        <v>32</v>
      </c>
      <c r="AV1" s="33" t="s">
        <v>9</v>
      </c>
    </row>
    <row r="2" spans="1:48" ht="17" thickTop="1">
      <c r="A2" s="37">
        <v>1946</v>
      </c>
      <c r="B2" s="13" t="str">
        <f>IF(S2&gt;T2, "Win", "Loose")</f>
        <v>Loose</v>
      </c>
      <c r="C2" s="12">
        <v>-56</v>
      </c>
      <c r="D2" s="12">
        <f>(S2*100)/U2</f>
        <v>43.317972350230413</v>
      </c>
      <c r="E2" s="12" t="str">
        <f t="shared" ref="E2:E37" si="0">IF(C2 &gt; 0, "Gain", "Loss")</f>
        <v>Loss</v>
      </c>
      <c r="F2" s="12" t="str">
        <f>IF(T2&gt;S2, "Win", "Loose")</f>
        <v>Win</v>
      </c>
      <c r="G2" s="12">
        <v>57</v>
      </c>
      <c r="H2" s="12">
        <f>(T2*100)/U2</f>
        <v>56.682027649769587</v>
      </c>
      <c r="I2" s="12" t="str">
        <f t="shared" ref="I2:I37" si="1">IF(G2 &gt; 0, "Gain", "Loss")</f>
        <v>Gain</v>
      </c>
      <c r="J2" s="12" t="str">
        <f>IF(T2&gt;S2, "R", "D")</f>
        <v>R</v>
      </c>
      <c r="K2" s="12" t="s">
        <v>45</v>
      </c>
      <c r="L2" s="12" t="str">
        <f>IF(J2=K2, "Win", "Loose")</f>
        <v>Loose</v>
      </c>
      <c r="M2" s="83">
        <f t="shared" ref="M2:M37" si="2">IF(K2="D", C2, G2)</f>
        <v>-56</v>
      </c>
      <c r="N2" s="25" t="str">
        <f t="shared" ref="N2:N37" si="3">IF(K2="D", E2, I2)</f>
        <v>Loss</v>
      </c>
      <c r="O2" s="25">
        <f t="shared" ref="O2:O37" si="4">IF(K2="D", D2, H2)</f>
        <v>43.317972350230413</v>
      </c>
      <c r="P2" s="12" t="s">
        <v>48</v>
      </c>
      <c r="Q2" s="12" t="s">
        <v>50</v>
      </c>
      <c r="R2" s="11">
        <v>38.799999999999997</v>
      </c>
      <c r="S2" s="10">
        <v>188</v>
      </c>
      <c r="T2" s="10">
        <v>246</v>
      </c>
      <c r="U2" s="10">
        <f t="shared" ref="U2:U37" si="5">S2+T2</f>
        <v>434</v>
      </c>
      <c r="V2" s="11">
        <v>45</v>
      </c>
      <c r="W2" s="11">
        <v>53.5</v>
      </c>
      <c r="X2" s="11">
        <v>63</v>
      </c>
      <c r="Y2" s="11">
        <v>33</v>
      </c>
      <c r="Z2" s="12" t="s">
        <v>57</v>
      </c>
      <c r="AA2" s="11" t="s">
        <v>81</v>
      </c>
      <c r="AB2" s="11" t="s">
        <v>81</v>
      </c>
      <c r="AC2" s="67">
        <v>40</v>
      </c>
      <c r="AD2" s="11" t="s">
        <v>81</v>
      </c>
      <c r="AE2" s="11" t="s">
        <v>81</v>
      </c>
      <c r="AF2" s="11" t="s">
        <v>81</v>
      </c>
      <c r="AG2" s="11">
        <f>AC2-AK2</f>
        <v>3</v>
      </c>
      <c r="AH2" s="42">
        <v>22</v>
      </c>
      <c r="AI2" s="11" t="s">
        <v>81</v>
      </c>
      <c r="AJ2" s="11" t="s">
        <v>81</v>
      </c>
      <c r="AK2" s="67">
        <v>37</v>
      </c>
      <c r="AL2" s="42">
        <f t="shared" ref="AL2:AL38" si="6">IF(K2="D", AC2, AK2)</f>
        <v>40</v>
      </c>
      <c r="AM2" s="42">
        <f t="shared" ref="AM2:AM38" si="7">IF(K2="D", AC2-AK2, AK2-AC2)</f>
        <v>3</v>
      </c>
      <c r="AN2" s="11">
        <v>18.100000000000001</v>
      </c>
      <c r="AO2" s="11">
        <f>100-AN2</f>
        <v>81.900000000000006</v>
      </c>
      <c r="AP2" s="12" t="s">
        <v>60</v>
      </c>
      <c r="AQ2" s="11">
        <v>3.9</v>
      </c>
      <c r="AR2" s="11">
        <f>100-AQ2</f>
        <v>96.1</v>
      </c>
      <c r="AS2" s="12" t="s">
        <v>60</v>
      </c>
      <c r="AT2" s="11">
        <v>-11.6</v>
      </c>
      <c r="AU2" s="12" t="s">
        <v>60</v>
      </c>
      <c r="AV2" s="26"/>
    </row>
    <row r="3" spans="1:48">
      <c r="A3" s="38">
        <v>1948</v>
      </c>
      <c r="B3" s="14" t="str">
        <f t="shared" ref="B3:B37" si="8">IF(S3&gt;T3, "Win", "Loose")</f>
        <v>Win</v>
      </c>
      <c r="C3" s="9">
        <f>S3-S2</f>
        <v>75</v>
      </c>
      <c r="D3" s="12">
        <f t="shared" ref="D3:D37" si="9">(S3*100)/U3</f>
        <v>60.599078341013822</v>
      </c>
      <c r="E3" s="9" t="str">
        <f t="shared" si="0"/>
        <v>Gain</v>
      </c>
      <c r="F3" s="9" t="str">
        <f t="shared" ref="F3:F37" si="10">IF(T3&gt;S3, "Win", "Loose")</f>
        <v>Loose</v>
      </c>
      <c r="G3" s="9">
        <f>T3-T2</f>
        <v>-75</v>
      </c>
      <c r="H3" s="12">
        <f t="shared" ref="H3:H37" si="11">(T3*100)/U3</f>
        <v>39.400921658986178</v>
      </c>
      <c r="I3" s="9" t="str">
        <f t="shared" si="1"/>
        <v>Loss</v>
      </c>
      <c r="J3" s="9" t="str">
        <f t="shared" ref="J3:J37" si="12">IF(T3&gt;S3, "R", "D")</f>
        <v>D</v>
      </c>
      <c r="K3" s="9" t="s">
        <v>45</v>
      </c>
      <c r="L3" s="9" t="str">
        <f t="shared" ref="L3:L37" si="13">IF(J3=K3, "Win", "Loose")</f>
        <v>Win</v>
      </c>
      <c r="M3" s="84">
        <f t="shared" si="2"/>
        <v>75</v>
      </c>
      <c r="N3" s="18" t="str">
        <f t="shared" si="3"/>
        <v>Gain</v>
      </c>
      <c r="O3" s="25">
        <f t="shared" si="4"/>
        <v>60.599078341013822</v>
      </c>
      <c r="P3" s="9" t="s">
        <v>49</v>
      </c>
      <c r="Q3" s="9" t="s">
        <v>51</v>
      </c>
      <c r="R3" s="8">
        <v>52.2</v>
      </c>
      <c r="S3" s="7">
        <v>263</v>
      </c>
      <c r="T3" s="7">
        <v>171</v>
      </c>
      <c r="U3" s="7">
        <f t="shared" si="5"/>
        <v>434</v>
      </c>
      <c r="V3" s="8">
        <v>52.6</v>
      </c>
      <c r="W3" s="8">
        <v>45.4</v>
      </c>
      <c r="X3" s="8">
        <v>53</v>
      </c>
      <c r="Y3" s="8">
        <v>40</v>
      </c>
      <c r="Z3" s="9" t="s">
        <v>58</v>
      </c>
      <c r="AA3" s="8" t="s">
        <v>81</v>
      </c>
      <c r="AB3" s="8" t="s">
        <v>81</v>
      </c>
      <c r="AC3" s="68">
        <v>40</v>
      </c>
      <c r="AD3" s="8" t="s">
        <v>81</v>
      </c>
      <c r="AE3" s="8" t="s">
        <v>81</v>
      </c>
      <c r="AF3" s="8" t="s">
        <v>81</v>
      </c>
      <c r="AG3" s="11">
        <f t="shared" ref="AG3:AG38" si="14">AC3-AK3</f>
        <v>5</v>
      </c>
      <c r="AH3" s="40">
        <v>23</v>
      </c>
      <c r="AI3" s="8" t="s">
        <v>81</v>
      </c>
      <c r="AJ3" s="8" t="s">
        <v>81</v>
      </c>
      <c r="AK3" s="68">
        <v>35</v>
      </c>
      <c r="AL3" s="42">
        <f t="shared" si="6"/>
        <v>40</v>
      </c>
      <c r="AM3" s="42">
        <f t="shared" si="7"/>
        <v>5</v>
      </c>
      <c r="AN3" s="8">
        <v>3</v>
      </c>
      <c r="AO3" s="8">
        <f t="shared" ref="AO3:AO38" si="15">100-AN3</f>
        <v>97</v>
      </c>
      <c r="AP3" s="9" t="s">
        <v>61</v>
      </c>
      <c r="AQ3" s="8">
        <v>4</v>
      </c>
      <c r="AR3" s="8">
        <f t="shared" ref="AR3:AR38" si="16">100-AQ3</f>
        <v>96</v>
      </c>
      <c r="AS3" s="9" t="s">
        <v>60</v>
      </c>
      <c r="AT3" s="8">
        <v>4.0999999999999996</v>
      </c>
      <c r="AU3" s="9" t="s">
        <v>61</v>
      </c>
      <c r="AV3" s="19"/>
    </row>
    <row r="4" spans="1:48">
      <c r="A4" s="38">
        <v>1950</v>
      </c>
      <c r="B4" s="14" t="str">
        <f t="shared" si="8"/>
        <v>Win</v>
      </c>
      <c r="C4" s="9">
        <f t="shared" ref="C4:C37" si="17">S4-S3</f>
        <v>-28</v>
      </c>
      <c r="D4" s="12">
        <f t="shared" si="9"/>
        <v>54.147465437788021</v>
      </c>
      <c r="E4" s="9" t="str">
        <f t="shared" si="0"/>
        <v>Loss</v>
      </c>
      <c r="F4" s="9" t="str">
        <f t="shared" si="10"/>
        <v>Loose</v>
      </c>
      <c r="G4" s="9">
        <f t="shared" ref="G4:G37" si="18">T4-T3</f>
        <v>28</v>
      </c>
      <c r="H4" s="12">
        <f t="shared" si="11"/>
        <v>45.852534562211979</v>
      </c>
      <c r="I4" s="9" t="str">
        <f t="shared" si="1"/>
        <v>Gain</v>
      </c>
      <c r="J4" s="9" t="str">
        <f t="shared" si="12"/>
        <v>D</v>
      </c>
      <c r="K4" s="9" t="s">
        <v>45</v>
      </c>
      <c r="L4" s="9" t="str">
        <f t="shared" si="13"/>
        <v>Win</v>
      </c>
      <c r="M4" s="84">
        <f t="shared" si="2"/>
        <v>-28</v>
      </c>
      <c r="N4" s="18" t="str">
        <f t="shared" si="3"/>
        <v>Loss</v>
      </c>
      <c r="O4" s="25">
        <f t="shared" si="4"/>
        <v>54.147465437788021</v>
      </c>
      <c r="P4" s="9" t="s">
        <v>48</v>
      </c>
      <c r="Q4" s="9" t="s">
        <v>52</v>
      </c>
      <c r="R4" s="8">
        <v>43.6</v>
      </c>
      <c r="S4" s="7">
        <v>235</v>
      </c>
      <c r="T4" s="7">
        <v>199</v>
      </c>
      <c r="U4" s="7">
        <f t="shared" si="5"/>
        <v>434</v>
      </c>
      <c r="V4" s="8">
        <v>49.6</v>
      </c>
      <c r="W4" s="8">
        <v>48.9</v>
      </c>
      <c r="X4" s="8">
        <v>45</v>
      </c>
      <c r="Y4" s="8">
        <v>39</v>
      </c>
      <c r="Z4" s="9" t="s">
        <v>59</v>
      </c>
      <c r="AA4" s="8" t="s">
        <v>81</v>
      </c>
      <c r="AB4" s="8" t="s">
        <v>81</v>
      </c>
      <c r="AC4" s="68">
        <v>45</v>
      </c>
      <c r="AD4" s="8" t="s">
        <v>81</v>
      </c>
      <c r="AE4" s="8" t="s">
        <v>81</v>
      </c>
      <c r="AF4" s="8" t="s">
        <v>81</v>
      </c>
      <c r="AG4" s="11">
        <f t="shared" si="14"/>
        <v>14</v>
      </c>
      <c r="AH4" s="40">
        <v>18</v>
      </c>
      <c r="AI4" s="8" t="s">
        <v>81</v>
      </c>
      <c r="AJ4" s="8" t="s">
        <v>81</v>
      </c>
      <c r="AK4" s="68">
        <v>31</v>
      </c>
      <c r="AL4" s="42">
        <f t="shared" si="6"/>
        <v>45</v>
      </c>
      <c r="AM4" s="42">
        <f t="shared" si="7"/>
        <v>14</v>
      </c>
      <c r="AN4" s="8">
        <v>5.9</v>
      </c>
      <c r="AO4" s="8">
        <f t="shared" si="15"/>
        <v>94.1</v>
      </c>
      <c r="AP4" s="9" t="s">
        <v>60</v>
      </c>
      <c r="AQ4" s="8">
        <v>4.3</v>
      </c>
      <c r="AR4" s="8">
        <f t="shared" si="16"/>
        <v>95.7</v>
      </c>
      <c r="AS4" s="9" t="s">
        <v>61</v>
      </c>
      <c r="AT4" s="8">
        <v>8.6999999999999993</v>
      </c>
      <c r="AU4" s="9" t="s">
        <v>61</v>
      </c>
      <c r="AV4" s="19"/>
    </row>
    <row r="5" spans="1:48">
      <c r="A5" s="38">
        <v>1952</v>
      </c>
      <c r="B5" s="14" t="str">
        <f t="shared" si="8"/>
        <v>Loose</v>
      </c>
      <c r="C5" s="9">
        <f t="shared" si="17"/>
        <v>-22</v>
      </c>
      <c r="D5" s="12">
        <f t="shared" si="9"/>
        <v>49.078341013824883</v>
      </c>
      <c r="E5" s="9" t="str">
        <f t="shared" si="0"/>
        <v>Loss</v>
      </c>
      <c r="F5" s="9" t="str">
        <f t="shared" si="10"/>
        <v>Win</v>
      </c>
      <c r="G5" s="9">
        <f t="shared" si="18"/>
        <v>22</v>
      </c>
      <c r="H5" s="12">
        <f t="shared" si="11"/>
        <v>50.921658986175117</v>
      </c>
      <c r="I5" s="9" t="str">
        <f t="shared" si="1"/>
        <v>Gain</v>
      </c>
      <c r="J5" s="9" t="str">
        <f t="shared" si="12"/>
        <v>R</v>
      </c>
      <c r="K5" s="9" t="s">
        <v>45</v>
      </c>
      <c r="L5" s="9" t="str">
        <f t="shared" si="13"/>
        <v>Loose</v>
      </c>
      <c r="M5" s="84">
        <f t="shared" si="2"/>
        <v>-22</v>
      </c>
      <c r="N5" s="18" t="str">
        <f t="shared" si="3"/>
        <v>Loss</v>
      </c>
      <c r="O5" s="25">
        <f t="shared" si="4"/>
        <v>49.078341013824883</v>
      </c>
      <c r="P5" s="9" t="s">
        <v>49</v>
      </c>
      <c r="Q5" s="9" t="s">
        <v>53</v>
      </c>
      <c r="R5" s="8">
        <v>62.3</v>
      </c>
      <c r="S5" s="7">
        <v>213</v>
      </c>
      <c r="T5" s="7">
        <v>221</v>
      </c>
      <c r="U5" s="7">
        <f t="shared" si="5"/>
        <v>434</v>
      </c>
      <c r="V5" s="8">
        <v>49.8</v>
      </c>
      <c r="W5" s="8">
        <v>49.3</v>
      </c>
      <c r="X5" s="8">
        <v>23</v>
      </c>
      <c r="Y5" s="8">
        <v>32</v>
      </c>
      <c r="Z5" s="9" t="s">
        <v>59</v>
      </c>
      <c r="AA5" s="40">
        <v>20.6</v>
      </c>
      <c r="AB5" s="40">
        <v>22.9</v>
      </c>
      <c r="AC5" s="68">
        <f>AA5+AB5</f>
        <v>43.5</v>
      </c>
      <c r="AD5" s="40">
        <v>9.1</v>
      </c>
      <c r="AE5" s="40">
        <v>4.4000000000000004</v>
      </c>
      <c r="AF5" s="40">
        <v>6.7</v>
      </c>
      <c r="AG5" s="11">
        <f t="shared" si="14"/>
        <v>18.3</v>
      </c>
      <c r="AH5" s="40">
        <f>SUM(AD5:AF5)</f>
        <v>20.2</v>
      </c>
      <c r="AI5" s="40">
        <v>12.5</v>
      </c>
      <c r="AJ5" s="40">
        <v>12.7</v>
      </c>
      <c r="AK5" s="68">
        <f>AI5+AJ5</f>
        <v>25.2</v>
      </c>
      <c r="AL5" s="42">
        <f t="shared" si="6"/>
        <v>43.5</v>
      </c>
      <c r="AM5" s="42">
        <f t="shared" si="7"/>
        <v>18.3</v>
      </c>
      <c r="AN5" s="8">
        <v>0.8</v>
      </c>
      <c r="AO5" s="8">
        <f t="shared" si="15"/>
        <v>99.2</v>
      </c>
      <c r="AP5" s="9" t="s">
        <v>61</v>
      </c>
      <c r="AQ5" s="8">
        <v>2.7</v>
      </c>
      <c r="AR5" s="8">
        <f t="shared" si="16"/>
        <v>97.3</v>
      </c>
      <c r="AS5" s="9" t="s">
        <v>61</v>
      </c>
      <c r="AT5" s="8">
        <v>4.0999999999999996</v>
      </c>
      <c r="AU5" s="9" t="s">
        <v>60</v>
      </c>
      <c r="AV5" s="19"/>
    </row>
    <row r="6" spans="1:48">
      <c r="A6" s="38">
        <v>1954</v>
      </c>
      <c r="B6" s="14" t="str">
        <f t="shared" si="8"/>
        <v>Win</v>
      </c>
      <c r="C6" s="9">
        <f t="shared" si="17"/>
        <v>19</v>
      </c>
      <c r="D6" s="12">
        <f t="shared" si="9"/>
        <v>53.333333333333336</v>
      </c>
      <c r="E6" s="9" t="str">
        <f t="shared" si="0"/>
        <v>Gain</v>
      </c>
      <c r="F6" s="9" t="str">
        <f t="shared" si="10"/>
        <v>Loose</v>
      </c>
      <c r="G6" s="9">
        <f t="shared" si="18"/>
        <v>-18</v>
      </c>
      <c r="H6" s="12">
        <f t="shared" si="11"/>
        <v>46.666666666666664</v>
      </c>
      <c r="I6" s="9" t="str">
        <f t="shared" si="1"/>
        <v>Loss</v>
      </c>
      <c r="J6" s="9" t="str">
        <f t="shared" si="12"/>
        <v>D</v>
      </c>
      <c r="K6" s="9" t="s">
        <v>46</v>
      </c>
      <c r="L6" s="9" t="str">
        <f t="shared" si="13"/>
        <v>Loose</v>
      </c>
      <c r="M6" s="84">
        <f t="shared" si="2"/>
        <v>-18</v>
      </c>
      <c r="N6" s="18" t="str">
        <f t="shared" si="3"/>
        <v>Loss</v>
      </c>
      <c r="O6" s="25">
        <f t="shared" si="4"/>
        <v>46.666666666666664</v>
      </c>
      <c r="P6" s="9" t="s">
        <v>48</v>
      </c>
      <c r="Q6" s="9" t="s">
        <v>50</v>
      </c>
      <c r="R6" s="8">
        <v>43.5</v>
      </c>
      <c r="S6" s="7">
        <v>232</v>
      </c>
      <c r="T6" s="7">
        <v>203</v>
      </c>
      <c r="U6" s="7">
        <f t="shared" si="5"/>
        <v>435</v>
      </c>
      <c r="V6" s="8">
        <v>52.5</v>
      </c>
      <c r="W6" s="8">
        <v>47</v>
      </c>
      <c r="X6" s="8">
        <v>71</v>
      </c>
      <c r="Y6" s="8">
        <v>61</v>
      </c>
      <c r="Z6" s="9" t="s">
        <v>57</v>
      </c>
      <c r="AA6" s="40">
        <v>21.8</v>
      </c>
      <c r="AB6" s="40">
        <v>25.3</v>
      </c>
      <c r="AC6" s="68">
        <f t="shared" ref="AC6:AC37" si="19">AA6+AB6</f>
        <v>47.1</v>
      </c>
      <c r="AD6" s="40">
        <v>8.5</v>
      </c>
      <c r="AE6" s="40">
        <v>7.2</v>
      </c>
      <c r="AF6" s="40">
        <v>6</v>
      </c>
      <c r="AG6" s="11">
        <f t="shared" si="14"/>
        <v>20.3</v>
      </c>
      <c r="AH6" s="40">
        <f t="shared" ref="AH6:AH37" si="20">SUM(AD6:AF6)</f>
        <v>21.7</v>
      </c>
      <c r="AI6" s="40">
        <v>14</v>
      </c>
      <c r="AJ6" s="40">
        <v>12.8</v>
      </c>
      <c r="AK6" s="68">
        <f t="shared" ref="AK6:AK37" si="21">AI6+AJ6</f>
        <v>26.8</v>
      </c>
      <c r="AL6" s="42">
        <f t="shared" si="6"/>
        <v>26.8</v>
      </c>
      <c r="AM6" s="42">
        <f t="shared" si="7"/>
        <v>-20.3</v>
      </c>
      <c r="AN6" s="8">
        <v>-0.7</v>
      </c>
      <c r="AO6" s="8">
        <f t="shared" si="15"/>
        <v>100.7</v>
      </c>
      <c r="AP6" s="9" t="s">
        <v>61</v>
      </c>
      <c r="AQ6" s="8">
        <v>5</v>
      </c>
      <c r="AR6" s="8">
        <f t="shared" si="16"/>
        <v>95</v>
      </c>
      <c r="AS6" s="9" t="s">
        <v>60</v>
      </c>
      <c r="AT6" s="8">
        <v>-0.6</v>
      </c>
      <c r="AU6" s="9" t="s">
        <v>60</v>
      </c>
      <c r="AV6" s="19"/>
    </row>
    <row r="7" spans="1:48">
      <c r="A7" s="38">
        <v>1956</v>
      </c>
      <c r="B7" s="14" t="str">
        <f t="shared" si="8"/>
        <v>Win</v>
      </c>
      <c r="C7" s="9">
        <f t="shared" si="17"/>
        <v>2</v>
      </c>
      <c r="D7" s="12">
        <f t="shared" si="9"/>
        <v>53.793103448275865</v>
      </c>
      <c r="E7" s="9" t="str">
        <f t="shared" si="0"/>
        <v>Gain</v>
      </c>
      <c r="F7" s="9" t="str">
        <f t="shared" si="10"/>
        <v>Loose</v>
      </c>
      <c r="G7" s="9">
        <f t="shared" si="18"/>
        <v>-2</v>
      </c>
      <c r="H7" s="12">
        <f t="shared" si="11"/>
        <v>46.206896551724135</v>
      </c>
      <c r="I7" s="9" t="str">
        <f t="shared" si="1"/>
        <v>Loss</v>
      </c>
      <c r="J7" s="9" t="str">
        <f t="shared" si="12"/>
        <v>D</v>
      </c>
      <c r="K7" s="9" t="s">
        <v>46</v>
      </c>
      <c r="L7" s="9" t="str">
        <f t="shared" si="13"/>
        <v>Loose</v>
      </c>
      <c r="M7" s="84">
        <f t="shared" si="2"/>
        <v>-2</v>
      </c>
      <c r="N7" s="18" t="str">
        <f t="shared" si="3"/>
        <v>Loss</v>
      </c>
      <c r="O7" s="25">
        <f t="shared" si="4"/>
        <v>46.206896551724135</v>
      </c>
      <c r="P7" s="9" t="s">
        <v>49</v>
      </c>
      <c r="Q7" s="9" t="s">
        <v>51</v>
      </c>
      <c r="R7" s="8">
        <v>60.2</v>
      </c>
      <c r="S7" s="7">
        <v>234</v>
      </c>
      <c r="T7" s="7">
        <v>201</v>
      </c>
      <c r="U7" s="7">
        <f t="shared" si="5"/>
        <v>435</v>
      </c>
      <c r="V7" s="8">
        <v>51.2</v>
      </c>
      <c r="W7" s="8">
        <v>48.7</v>
      </c>
      <c r="X7" s="8">
        <v>76</v>
      </c>
      <c r="Y7" s="8">
        <v>68</v>
      </c>
      <c r="Z7" s="9" t="s">
        <v>59</v>
      </c>
      <c r="AA7" s="40">
        <v>20.7</v>
      </c>
      <c r="AB7" s="40">
        <v>22.8</v>
      </c>
      <c r="AC7" s="68">
        <f t="shared" si="19"/>
        <v>43.5</v>
      </c>
      <c r="AD7" s="40">
        <v>6.3</v>
      </c>
      <c r="AE7" s="40">
        <v>8.8000000000000007</v>
      </c>
      <c r="AF7" s="40">
        <v>8.3000000000000007</v>
      </c>
      <c r="AG7" s="11">
        <f t="shared" si="14"/>
        <v>14.399999999999999</v>
      </c>
      <c r="AH7" s="40">
        <f t="shared" si="20"/>
        <v>23.400000000000002</v>
      </c>
      <c r="AI7" s="40">
        <v>14.2</v>
      </c>
      <c r="AJ7" s="40">
        <v>14.9</v>
      </c>
      <c r="AK7" s="68">
        <f t="shared" si="21"/>
        <v>29.1</v>
      </c>
      <c r="AL7" s="42">
        <f t="shared" si="6"/>
        <v>29.1</v>
      </c>
      <c r="AM7" s="42">
        <f t="shared" si="7"/>
        <v>-14.399999999999999</v>
      </c>
      <c r="AN7" s="8">
        <v>3</v>
      </c>
      <c r="AO7" s="8">
        <f t="shared" si="15"/>
        <v>97</v>
      </c>
      <c r="AP7" s="9" t="s">
        <v>60</v>
      </c>
      <c r="AQ7" s="8">
        <v>4.2</v>
      </c>
      <c r="AR7" s="8">
        <f t="shared" si="16"/>
        <v>95.8</v>
      </c>
      <c r="AS7" s="9" t="s">
        <v>61</v>
      </c>
      <c r="AT7" s="8">
        <v>2.1</v>
      </c>
      <c r="AU7" s="9" t="s">
        <v>60</v>
      </c>
      <c r="AV7" s="19"/>
    </row>
    <row r="8" spans="1:48">
      <c r="A8" s="38">
        <v>1958</v>
      </c>
      <c r="B8" s="14" t="str">
        <f t="shared" si="8"/>
        <v>Win</v>
      </c>
      <c r="C8" s="9">
        <f t="shared" si="17"/>
        <v>49</v>
      </c>
      <c r="D8" s="12">
        <f t="shared" si="9"/>
        <v>64.908256880733944</v>
      </c>
      <c r="E8" s="9" t="str">
        <f t="shared" si="0"/>
        <v>Gain</v>
      </c>
      <c r="F8" s="9" t="str">
        <f t="shared" si="10"/>
        <v>Loose</v>
      </c>
      <c r="G8" s="9">
        <f t="shared" si="18"/>
        <v>-48</v>
      </c>
      <c r="H8" s="12">
        <f t="shared" si="11"/>
        <v>35.091743119266056</v>
      </c>
      <c r="I8" s="9" t="str">
        <f t="shared" si="1"/>
        <v>Loss</v>
      </c>
      <c r="J8" s="9" t="str">
        <f t="shared" si="12"/>
        <v>D</v>
      </c>
      <c r="K8" s="9" t="s">
        <v>46</v>
      </c>
      <c r="L8" s="9" t="str">
        <f t="shared" si="13"/>
        <v>Loose</v>
      </c>
      <c r="M8" s="84">
        <f t="shared" si="2"/>
        <v>-48</v>
      </c>
      <c r="N8" s="18" t="str">
        <f t="shared" si="3"/>
        <v>Loss</v>
      </c>
      <c r="O8" s="25">
        <f t="shared" si="4"/>
        <v>35.091743119266056</v>
      </c>
      <c r="P8" s="9" t="s">
        <v>48</v>
      </c>
      <c r="Q8" s="9" t="s">
        <v>52</v>
      </c>
      <c r="R8" s="8">
        <v>45</v>
      </c>
      <c r="S8" s="7">
        <v>283</v>
      </c>
      <c r="T8" s="7">
        <v>153</v>
      </c>
      <c r="U8" s="7">
        <f t="shared" si="5"/>
        <v>436</v>
      </c>
      <c r="V8" s="8">
        <v>56</v>
      </c>
      <c r="W8" s="8">
        <v>43.6</v>
      </c>
      <c r="X8" s="8">
        <v>60</v>
      </c>
      <c r="Y8" s="8">
        <v>57</v>
      </c>
      <c r="Z8" s="9" t="s">
        <v>59</v>
      </c>
      <c r="AA8" s="8">
        <v>26.1</v>
      </c>
      <c r="AB8" s="8">
        <v>22.4</v>
      </c>
      <c r="AC8" s="68">
        <f t="shared" si="19"/>
        <v>48.5</v>
      </c>
      <c r="AD8" s="40">
        <v>6.6</v>
      </c>
      <c r="AE8" s="40">
        <v>7</v>
      </c>
      <c r="AF8" s="40">
        <v>5.2</v>
      </c>
      <c r="AG8" s="11">
        <f t="shared" si="14"/>
        <v>20.5</v>
      </c>
      <c r="AH8" s="40">
        <f t="shared" si="20"/>
        <v>18.8</v>
      </c>
      <c r="AI8" s="40">
        <v>16.3</v>
      </c>
      <c r="AJ8" s="40">
        <v>11.7</v>
      </c>
      <c r="AK8" s="68">
        <f t="shared" si="21"/>
        <v>28</v>
      </c>
      <c r="AL8" s="42">
        <f t="shared" si="6"/>
        <v>28</v>
      </c>
      <c r="AM8" s="42">
        <f t="shared" si="7"/>
        <v>-20.5</v>
      </c>
      <c r="AN8" s="8">
        <v>1.8</v>
      </c>
      <c r="AO8" s="8">
        <f t="shared" si="15"/>
        <v>98.2</v>
      </c>
      <c r="AP8" s="9" t="s">
        <v>61</v>
      </c>
      <c r="AQ8" s="8">
        <v>6.2</v>
      </c>
      <c r="AR8" s="8">
        <f t="shared" si="16"/>
        <v>93.8</v>
      </c>
      <c r="AS8" s="9" t="s">
        <v>60</v>
      </c>
      <c r="AT8" s="8">
        <v>-0.7</v>
      </c>
      <c r="AU8" s="9" t="s">
        <v>60</v>
      </c>
      <c r="AV8" s="19"/>
    </row>
    <row r="9" spans="1:48">
      <c r="A9" s="38">
        <v>1960</v>
      </c>
      <c r="B9" s="14" t="str">
        <f t="shared" si="8"/>
        <v>Win</v>
      </c>
      <c r="C9" s="9">
        <f t="shared" si="17"/>
        <v>-19</v>
      </c>
      <c r="D9" s="12">
        <f t="shared" si="9"/>
        <v>60.411899313501145</v>
      </c>
      <c r="E9" s="9" t="str">
        <f t="shared" si="0"/>
        <v>Loss</v>
      </c>
      <c r="F9" s="9" t="str">
        <f t="shared" si="10"/>
        <v>Loose</v>
      </c>
      <c r="G9" s="9">
        <f t="shared" si="18"/>
        <v>20</v>
      </c>
      <c r="H9" s="12">
        <f t="shared" si="11"/>
        <v>39.588100686498855</v>
      </c>
      <c r="I9" s="9" t="str">
        <f t="shared" si="1"/>
        <v>Gain</v>
      </c>
      <c r="J9" s="9" t="str">
        <f t="shared" si="12"/>
        <v>D</v>
      </c>
      <c r="K9" s="9" t="s">
        <v>46</v>
      </c>
      <c r="L9" s="9" t="str">
        <f t="shared" si="13"/>
        <v>Loose</v>
      </c>
      <c r="M9" s="84">
        <f t="shared" si="2"/>
        <v>20</v>
      </c>
      <c r="N9" s="18" t="str">
        <f t="shared" si="3"/>
        <v>Gain</v>
      </c>
      <c r="O9" s="25">
        <f t="shared" si="4"/>
        <v>39.588100686498855</v>
      </c>
      <c r="P9" s="9" t="s">
        <v>49</v>
      </c>
      <c r="Q9" s="9" t="s">
        <v>53</v>
      </c>
      <c r="R9" s="8">
        <v>63.8</v>
      </c>
      <c r="S9" s="7">
        <v>264</v>
      </c>
      <c r="T9" s="7">
        <v>173</v>
      </c>
      <c r="U9" s="7">
        <f t="shared" si="5"/>
        <v>437</v>
      </c>
      <c r="V9" s="8">
        <v>54.8</v>
      </c>
      <c r="W9" s="8">
        <v>44.8</v>
      </c>
      <c r="X9" s="8">
        <v>66</v>
      </c>
      <c r="Y9" s="8">
        <v>58</v>
      </c>
      <c r="Z9" s="9" t="s">
        <v>59</v>
      </c>
      <c r="AA9" s="8">
        <v>22.7</v>
      </c>
      <c r="AB9" s="8">
        <v>23.9</v>
      </c>
      <c r="AC9" s="68">
        <f t="shared" si="19"/>
        <v>46.599999999999994</v>
      </c>
      <c r="AD9" s="40">
        <v>5.6</v>
      </c>
      <c r="AE9" s="40">
        <v>9</v>
      </c>
      <c r="AF9" s="40">
        <v>6.3</v>
      </c>
      <c r="AG9" s="11">
        <f t="shared" si="14"/>
        <v>18.199999999999996</v>
      </c>
      <c r="AH9" s="40">
        <f t="shared" si="20"/>
        <v>20.9</v>
      </c>
      <c r="AI9" s="40">
        <v>13.7</v>
      </c>
      <c r="AJ9" s="40">
        <v>14.7</v>
      </c>
      <c r="AK9" s="68">
        <f t="shared" si="21"/>
        <v>28.4</v>
      </c>
      <c r="AL9" s="42">
        <f t="shared" si="6"/>
        <v>28.4</v>
      </c>
      <c r="AM9" s="42">
        <f t="shared" si="7"/>
        <v>-18.199999999999996</v>
      </c>
      <c r="AN9" s="8">
        <v>1.4</v>
      </c>
      <c r="AO9" s="8">
        <f t="shared" si="15"/>
        <v>98.6</v>
      </c>
      <c r="AP9" s="9" t="s">
        <v>61</v>
      </c>
      <c r="AQ9" s="8">
        <v>6.6</v>
      </c>
      <c r="AR9" s="8">
        <f t="shared" si="16"/>
        <v>93.4</v>
      </c>
      <c r="AS9" s="9" t="s">
        <v>60</v>
      </c>
      <c r="AT9" s="8">
        <v>2.6</v>
      </c>
      <c r="AU9" s="9" t="s">
        <v>60</v>
      </c>
      <c r="AV9" s="19"/>
    </row>
    <row r="10" spans="1:48">
      <c r="A10" s="38">
        <v>1962</v>
      </c>
      <c r="B10" s="14" t="str">
        <f t="shared" si="8"/>
        <v>Win</v>
      </c>
      <c r="C10" s="9">
        <f t="shared" si="17"/>
        <v>-6</v>
      </c>
      <c r="D10" s="12">
        <f t="shared" si="9"/>
        <v>59.447004608294932</v>
      </c>
      <c r="E10" s="9" t="str">
        <f t="shared" si="0"/>
        <v>Loss</v>
      </c>
      <c r="F10" s="9" t="str">
        <f t="shared" si="10"/>
        <v>Loose</v>
      </c>
      <c r="G10" s="9">
        <f t="shared" si="18"/>
        <v>3</v>
      </c>
      <c r="H10" s="12">
        <f t="shared" si="11"/>
        <v>40.552995391705068</v>
      </c>
      <c r="I10" s="9" t="str">
        <f t="shared" si="1"/>
        <v>Gain</v>
      </c>
      <c r="J10" s="9" t="str">
        <f t="shared" si="12"/>
        <v>D</v>
      </c>
      <c r="K10" s="9" t="s">
        <v>45</v>
      </c>
      <c r="L10" s="9" t="str">
        <f t="shared" si="13"/>
        <v>Win</v>
      </c>
      <c r="M10" s="84">
        <f t="shared" si="2"/>
        <v>-6</v>
      </c>
      <c r="N10" s="18" t="str">
        <f t="shared" si="3"/>
        <v>Loss</v>
      </c>
      <c r="O10" s="25">
        <f t="shared" si="4"/>
        <v>59.447004608294932</v>
      </c>
      <c r="P10" s="9" t="s">
        <v>48</v>
      </c>
      <c r="Q10" s="9" t="s">
        <v>50</v>
      </c>
      <c r="R10" s="8">
        <v>47.7</v>
      </c>
      <c r="S10" s="7">
        <v>258</v>
      </c>
      <c r="T10" s="7">
        <v>176</v>
      </c>
      <c r="U10" s="7">
        <f t="shared" si="5"/>
        <v>434</v>
      </c>
      <c r="V10" s="8">
        <v>52.4</v>
      </c>
      <c r="W10" s="8">
        <v>47.1</v>
      </c>
      <c r="X10" s="8">
        <v>79</v>
      </c>
      <c r="Y10" s="8">
        <v>61</v>
      </c>
      <c r="Z10" s="9" t="s">
        <v>57</v>
      </c>
      <c r="AA10" s="8">
        <v>22.9</v>
      </c>
      <c r="AB10" s="8">
        <v>23.1</v>
      </c>
      <c r="AC10" s="68">
        <f t="shared" si="19"/>
        <v>46</v>
      </c>
      <c r="AD10" s="40">
        <v>7.2</v>
      </c>
      <c r="AE10" s="40">
        <v>7.7</v>
      </c>
      <c r="AF10" s="40">
        <v>6.2</v>
      </c>
      <c r="AG10" s="11">
        <f t="shared" si="14"/>
        <v>17.7</v>
      </c>
      <c r="AH10" s="40">
        <f t="shared" si="20"/>
        <v>21.1</v>
      </c>
      <c r="AI10" s="40">
        <v>16.100000000000001</v>
      </c>
      <c r="AJ10" s="40">
        <v>12.2</v>
      </c>
      <c r="AK10" s="68">
        <f t="shared" si="21"/>
        <v>28.3</v>
      </c>
      <c r="AL10" s="42">
        <f t="shared" si="6"/>
        <v>46</v>
      </c>
      <c r="AM10" s="42">
        <f t="shared" si="7"/>
        <v>17.7</v>
      </c>
      <c r="AN10" s="8">
        <v>1.3</v>
      </c>
      <c r="AO10" s="8">
        <f t="shared" si="15"/>
        <v>98.7</v>
      </c>
      <c r="AP10" s="9" t="s">
        <v>60</v>
      </c>
      <c r="AQ10" s="8">
        <v>5.5</v>
      </c>
      <c r="AR10" s="8">
        <f t="shared" si="16"/>
        <v>94.5</v>
      </c>
      <c r="AS10" s="9" t="s">
        <v>61</v>
      </c>
      <c r="AT10" s="8">
        <v>6.1</v>
      </c>
      <c r="AU10" s="9" t="s">
        <v>61</v>
      </c>
      <c r="AV10" s="19"/>
    </row>
    <row r="11" spans="1:48">
      <c r="A11" s="38">
        <v>1964</v>
      </c>
      <c r="B11" s="14" t="str">
        <f t="shared" si="8"/>
        <v>Win</v>
      </c>
      <c r="C11" s="9">
        <f t="shared" si="17"/>
        <v>37</v>
      </c>
      <c r="D11" s="12">
        <f t="shared" si="9"/>
        <v>67.816091954022994</v>
      </c>
      <c r="E11" s="9" t="str">
        <f t="shared" si="0"/>
        <v>Gain</v>
      </c>
      <c r="F11" s="9" t="str">
        <f t="shared" si="10"/>
        <v>Loose</v>
      </c>
      <c r="G11" s="9">
        <f t="shared" si="18"/>
        <v>-36</v>
      </c>
      <c r="H11" s="12">
        <f t="shared" si="11"/>
        <v>32.183908045977013</v>
      </c>
      <c r="I11" s="9" t="str">
        <f t="shared" si="1"/>
        <v>Loss</v>
      </c>
      <c r="J11" s="9" t="str">
        <f t="shared" si="12"/>
        <v>D</v>
      </c>
      <c r="K11" s="9" t="s">
        <v>45</v>
      </c>
      <c r="L11" s="9" t="str">
        <f t="shared" si="13"/>
        <v>Win</v>
      </c>
      <c r="M11" s="84">
        <f t="shared" si="2"/>
        <v>37</v>
      </c>
      <c r="N11" s="18" t="str">
        <f t="shared" si="3"/>
        <v>Gain</v>
      </c>
      <c r="O11" s="25">
        <f t="shared" si="4"/>
        <v>67.816091954022994</v>
      </c>
      <c r="P11" s="9" t="s">
        <v>49</v>
      </c>
      <c r="Q11" s="9" t="s">
        <v>51</v>
      </c>
      <c r="R11" s="8">
        <v>62.8</v>
      </c>
      <c r="S11" s="7">
        <v>295</v>
      </c>
      <c r="T11" s="7">
        <v>140</v>
      </c>
      <c r="U11" s="7">
        <f t="shared" si="5"/>
        <v>435</v>
      </c>
      <c r="V11" s="8">
        <v>57.1</v>
      </c>
      <c r="W11" s="8">
        <v>42.4</v>
      </c>
      <c r="X11" s="8">
        <v>77</v>
      </c>
      <c r="Y11" s="8">
        <v>74</v>
      </c>
      <c r="Z11" s="9" t="s">
        <v>59</v>
      </c>
      <c r="AA11" s="8">
        <v>26.5</v>
      </c>
      <c r="AB11" s="8">
        <v>24.5</v>
      </c>
      <c r="AC11" s="68">
        <f t="shared" si="19"/>
        <v>51</v>
      </c>
      <c r="AD11" s="40">
        <v>9.1999999999999993</v>
      </c>
      <c r="AE11" s="40">
        <v>7.7</v>
      </c>
      <c r="AF11" s="40">
        <v>5.6</v>
      </c>
      <c r="AG11" s="11">
        <f t="shared" si="14"/>
        <v>26.7</v>
      </c>
      <c r="AH11" s="40">
        <f t="shared" si="20"/>
        <v>22.5</v>
      </c>
      <c r="AI11" s="40">
        <v>13.4</v>
      </c>
      <c r="AJ11" s="40">
        <v>10.9</v>
      </c>
      <c r="AK11" s="68">
        <f t="shared" si="21"/>
        <v>24.3</v>
      </c>
      <c r="AL11" s="42">
        <f t="shared" si="6"/>
        <v>51</v>
      </c>
      <c r="AM11" s="42">
        <f t="shared" si="7"/>
        <v>26.7</v>
      </c>
      <c r="AN11" s="8">
        <v>1</v>
      </c>
      <c r="AO11" s="8">
        <f t="shared" si="15"/>
        <v>99</v>
      </c>
      <c r="AP11" s="9" t="s">
        <v>60</v>
      </c>
      <c r="AQ11" s="8">
        <v>5</v>
      </c>
      <c r="AR11" s="8">
        <f t="shared" si="16"/>
        <v>95</v>
      </c>
      <c r="AS11" s="9" t="s">
        <v>61</v>
      </c>
      <c r="AT11" s="8">
        <v>5.8</v>
      </c>
      <c r="AU11" s="9" t="s">
        <v>61</v>
      </c>
      <c r="AV11" s="19"/>
    </row>
    <row r="12" spans="1:48">
      <c r="A12" s="38">
        <v>1966</v>
      </c>
      <c r="B12" s="14" t="str">
        <f t="shared" si="8"/>
        <v>Win</v>
      </c>
      <c r="C12" s="9">
        <f t="shared" si="17"/>
        <v>-47</v>
      </c>
      <c r="D12" s="12">
        <f t="shared" si="9"/>
        <v>57.011494252873561</v>
      </c>
      <c r="E12" s="9" t="str">
        <f t="shared" si="0"/>
        <v>Loss</v>
      </c>
      <c r="F12" s="9" t="str">
        <f t="shared" si="10"/>
        <v>Loose</v>
      </c>
      <c r="G12" s="9">
        <f t="shared" si="18"/>
        <v>47</v>
      </c>
      <c r="H12" s="12">
        <f t="shared" si="11"/>
        <v>42.988505747126439</v>
      </c>
      <c r="I12" s="9" t="str">
        <f t="shared" si="1"/>
        <v>Gain</v>
      </c>
      <c r="J12" s="9" t="str">
        <f t="shared" si="12"/>
        <v>D</v>
      </c>
      <c r="K12" s="9" t="s">
        <v>45</v>
      </c>
      <c r="L12" s="9" t="str">
        <f t="shared" si="13"/>
        <v>Win</v>
      </c>
      <c r="M12" s="84">
        <f t="shared" si="2"/>
        <v>-47</v>
      </c>
      <c r="N12" s="18" t="str">
        <f t="shared" si="3"/>
        <v>Loss</v>
      </c>
      <c r="O12" s="25">
        <f t="shared" si="4"/>
        <v>57.011494252873561</v>
      </c>
      <c r="P12" s="9" t="s">
        <v>48</v>
      </c>
      <c r="Q12" s="9" t="s">
        <v>52</v>
      </c>
      <c r="R12" s="8">
        <v>48.7</v>
      </c>
      <c r="S12" s="7">
        <v>248</v>
      </c>
      <c r="T12" s="7">
        <v>187</v>
      </c>
      <c r="U12" s="7">
        <f t="shared" si="5"/>
        <v>435</v>
      </c>
      <c r="V12" s="8">
        <v>50.9</v>
      </c>
      <c r="W12" s="8">
        <v>48.2</v>
      </c>
      <c r="X12" s="8">
        <v>61</v>
      </c>
      <c r="Y12" s="8">
        <v>44</v>
      </c>
      <c r="Z12" s="9" t="s">
        <v>57</v>
      </c>
      <c r="AA12" s="8">
        <v>17.8</v>
      </c>
      <c r="AB12" s="8">
        <v>27.4</v>
      </c>
      <c r="AC12" s="68">
        <f t="shared" si="19"/>
        <v>45.2</v>
      </c>
      <c r="AD12" s="40">
        <v>8.9</v>
      </c>
      <c r="AE12" s="40">
        <v>12.2</v>
      </c>
      <c r="AF12" s="40">
        <v>7</v>
      </c>
      <c r="AG12" s="11">
        <f t="shared" si="14"/>
        <v>20.700000000000003</v>
      </c>
      <c r="AH12" s="40">
        <f t="shared" si="20"/>
        <v>28.1</v>
      </c>
      <c r="AI12" s="40">
        <v>15</v>
      </c>
      <c r="AJ12" s="40">
        <v>9.5</v>
      </c>
      <c r="AK12" s="68">
        <f t="shared" si="21"/>
        <v>24.5</v>
      </c>
      <c r="AL12" s="42">
        <f t="shared" si="6"/>
        <v>45.2</v>
      </c>
      <c r="AM12" s="42">
        <f t="shared" si="7"/>
        <v>20.700000000000003</v>
      </c>
      <c r="AN12" s="8">
        <v>3.5</v>
      </c>
      <c r="AO12" s="8">
        <f t="shared" si="15"/>
        <v>96.5</v>
      </c>
      <c r="AP12" s="9" t="s">
        <v>60</v>
      </c>
      <c r="AQ12" s="8">
        <v>3.8</v>
      </c>
      <c r="AR12" s="8">
        <f t="shared" si="16"/>
        <v>96.2</v>
      </c>
      <c r="AS12" s="9" t="s">
        <v>61</v>
      </c>
      <c r="AT12" s="8">
        <v>6.6</v>
      </c>
      <c r="AU12" s="9" t="s">
        <v>61</v>
      </c>
      <c r="AV12" s="19"/>
    </row>
    <row r="13" spans="1:48">
      <c r="A13" s="38">
        <v>1968</v>
      </c>
      <c r="B13" s="14" t="str">
        <f t="shared" si="8"/>
        <v>Win</v>
      </c>
      <c r="C13" s="9">
        <f t="shared" si="17"/>
        <v>-5</v>
      </c>
      <c r="D13" s="12">
        <f t="shared" si="9"/>
        <v>55.862068965517238</v>
      </c>
      <c r="E13" s="9" t="str">
        <f t="shared" si="0"/>
        <v>Loss</v>
      </c>
      <c r="F13" s="9" t="str">
        <f t="shared" si="10"/>
        <v>Loose</v>
      </c>
      <c r="G13" s="9">
        <f t="shared" si="18"/>
        <v>5</v>
      </c>
      <c r="H13" s="12">
        <f t="shared" si="11"/>
        <v>44.137931034482762</v>
      </c>
      <c r="I13" s="9" t="str">
        <f t="shared" si="1"/>
        <v>Gain</v>
      </c>
      <c r="J13" s="9" t="str">
        <f t="shared" si="12"/>
        <v>D</v>
      </c>
      <c r="K13" s="9" t="s">
        <v>45</v>
      </c>
      <c r="L13" s="9" t="str">
        <f t="shared" si="13"/>
        <v>Win</v>
      </c>
      <c r="M13" s="84">
        <f t="shared" si="2"/>
        <v>-5</v>
      </c>
      <c r="N13" s="18" t="str">
        <f t="shared" si="3"/>
        <v>Loss</v>
      </c>
      <c r="O13" s="25">
        <f t="shared" si="4"/>
        <v>55.862068965517238</v>
      </c>
      <c r="P13" s="9" t="s">
        <v>49</v>
      </c>
      <c r="Q13" s="9" t="s">
        <v>53</v>
      </c>
      <c r="R13" s="8">
        <v>62.5</v>
      </c>
      <c r="S13" s="7">
        <v>243</v>
      </c>
      <c r="T13" s="7">
        <v>192</v>
      </c>
      <c r="U13" s="7">
        <f t="shared" si="5"/>
        <v>435</v>
      </c>
      <c r="V13" s="8">
        <v>50.2</v>
      </c>
      <c r="W13" s="8">
        <v>48.5</v>
      </c>
      <c r="X13" s="8">
        <v>48</v>
      </c>
      <c r="Y13" s="8">
        <v>42</v>
      </c>
      <c r="Z13" s="9" t="s">
        <v>57</v>
      </c>
      <c r="AA13" s="8">
        <v>20</v>
      </c>
      <c r="AB13" s="8">
        <v>25.3</v>
      </c>
      <c r="AC13" s="68">
        <f t="shared" si="19"/>
        <v>45.3</v>
      </c>
      <c r="AD13" s="40">
        <v>9.8000000000000007</v>
      </c>
      <c r="AE13" s="40">
        <v>10.5</v>
      </c>
      <c r="AF13" s="40">
        <v>8.6999999999999993</v>
      </c>
      <c r="AG13" s="11">
        <f t="shared" si="14"/>
        <v>21.199999999999996</v>
      </c>
      <c r="AH13" s="40">
        <f t="shared" si="20"/>
        <v>29</v>
      </c>
      <c r="AI13" s="40">
        <v>14.5</v>
      </c>
      <c r="AJ13" s="40">
        <v>9.6</v>
      </c>
      <c r="AK13" s="68">
        <f t="shared" si="21"/>
        <v>24.1</v>
      </c>
      <c r="AL13" s="42">
        <f t="shared" si="6"/>
        <v>45.3</v>
      </c>
      <c r="AM13" s="42">
        <f t="shared" si="7"/>
        <v>21.199999999999996</v>
      </c>
      <c r="AN13" s="8">
        <v>4.7</v>
      </c>
      <c r="AO13" s="8">
        <f t="shared" si="15"/>
        <v>95.3</v>
      </c>
      <c r="AP13" s="9" t="s">
        <v>60</v>
      </c>
      <c r="AQ13" s="8">
        <v>3.4</v>
      </c>
      <c r="AR13" s="8">
        <f t="shared" si="16"/>
        <v>96.6</v>
      </c>
      <c r="AS13" s="9" t="s">
        <v>61</v>
      </c>
      <c r="AT13" s="8">
        <v>4.9000000000000004</v>
      </c>
      <c r="AU13" s="9" t="s">
        <v>61</v>
      </c>
      <c r="AV13" s="19"/>
    </row>
    <row r="14" spans="1:48">
      <c r="A14" s="38">
        <v>1970</v>
      </c>
      <c r="B14" s="14" t="str">
        <f t="shared" si="8"/>
        <v>Win</v>
      </c>
      <c r="C14" s="9">
        <f t="shared" si="17"/>
        <v>12</v>
      </c>
      <c r="D14" s="12">
        <f t="shared" si="9"/>
        <v>58.620689655172413</v>
      </c>
      <c r="E14" s="9" t="str">
        <f t="shared" si="0"/>
        <v>Gain</v>
      </c>
      <c r="F14" s="9" t="str">
        <f t="shared" si="10"/>
        <v>Loose</v>
      </c>
      <c r="G14" s="9">
        <f t="shared" si="18"/>
        <v>-12</v>
      </c>
      <c r="H14" s="12">
        <f t="shared" si="11"/>
        <v>41.379310344827587</v>
      </c>
      <c r="I14" s="9" t="str">
        <f t="shared" si="1"/>
        <v>Loss</v>
      </c>
      <c r="J14" s="9" t="str">
        <f t="shared" si="12"/>
        <v>D</v>
      </c>
      <c r="K14" s="9" t="s">
        <v>46</v>
      </c>
      <c r="L14" s="9" t="str">
        <f t="shared" si="13"/>
        <v>Loose</v>
      </c>
      <c r="M14" s="84">
        <f t="shared" si="2"/>
        <v>-12</v>
      </c>
      <c r="N14" s="18" t="str">
        <f t="shared" si="3"/>
        <v>Loss</v>
      </c>
      <c r="O14" s="25">
        <f t="shared" si="4"/>
        <v>41.379310344827587</v>
      </c>
      <c r="P14" s="9" t="s">
        <v>48</v>
      </c>
      <c r="Q14" s="9" t="s">
        <v>50</v>
      </c>
      <c r="R14" s="8">
        <v>47.3</v>
      </c>
      <c r="S14" s="7">
        <v>255</v>
      </c>
      <c r="T14" s="7">
        <v>180</v>
      </c>
      <c r="U14" s="7">
        <f t="shared" si="5"/>
        <v>435</v>
      </c>
      <c r="V14" s="8">
        <v>53.6</v>
      </c>
      <c r="W14" s="8">
        <v>44.9</v>
      </c>
      <c r="X14" s="8">
        <v>61</v>
      </c>
      <c r="Y14" s="8">
        <v>58</v>
      </c>
      <c r="Z14" s="9" t="s">
        <v>57</v>
      </c>
      <c r="AA14" s="8">
        <v>19.8</v>
      </c>
      <c r="AB14" s="8">
        <v>23.7</v>
      </c>
      <c r="AC14" s="68">
        <f t="shared" si="19"/>
        <v>43.5</v>
      </c>
      <c r="AD14" s="40">
        <v>10.4</v>
      </c>
      <c r="AE14" s="40">
        <v>12.9</v>
      </c>
      <c r="AF14" s="40">
        <v>7.8</v>
      </c>
      <c r="AG14" s="11">
        <f t="shared" si="14"/>
        <v>19</v>
      </c>
      <c r="AH14" s="40">
        <f t="shared" si="20"/>
        <v>31.1</v>
      </c>
      <c r="AI14" s="40">
        <v>15.3</v>
      </c>
      <c r="AJ14" s="40">
        <v>9.1999999999999993</v>
      </c>
      <c r="AK14" s="68">
        <f t="shared" si="21"/>
        <v>24.5</v>
      </c>
      <c r="AL14" s="42">
        <f t="shared" si="6"/>
        <v>24.5</v>
      </c>
      <c r="AM14" s="42">
        <f t="shared" si="7"/>
        <v>-19</v>
      </c>
      <c r="AN14" s="8">
        <v>5.6</v>
      </c>
      <c r="AO14" s="8">
        <f t="shared" si="15"/>
        <v>94.4</v>
      </c>
      <c r="AP14" s="9" t="s">
        <v>60</v>
      </c>
      <c r="AQ14" s="8">
        <v>6.1</v>
      </c>
      <c r="AR14" s="8">
        <f t="shared" si="16"/>
        <v>93.9</v>
      </c>
      <c r="AS14" s="9" t="s">
        <v>60</v>
      </c>
      <c r="AT14" s="8">
        <v>0.2</v>
      </c>
      <c r="AU14" s="9" t="s">
        <v>60</v>
      </c>
      <c r="AV14" s="19"/>
    </row>
    <row r="15" spans="1:48">
      <c r="A15" s="38">
        <v>1972</v>
      </c>
      <c r="B15" s="14" t="str">
        <f t="shared" si="8"/>
        <v>Win</v>
      </c>
      <c r="C15" s="9">
        <f t="shared" si="17"/>
        <v>-12</v>
      </c>
      <c r="D15" s="12">
        <f t="shared" si="9"/>
        <v>55.862068965517238</v>
      </c>
      <c r="E15" s="9" t="str">
        <f t="shared" si="0"/>
        <v>Loss</v>
      </c>
      <c r="F15" s="9" t="str">
        <f t="shared" si="10"/>
        <v>Loose</v>
      </c>
      <c r="G15" s="9">
        <f t="shared" si="18"/>
        <v>12</v>
      </c>
      <c r="H15" s="12">
        <f t="shared" si="11"/>
        <v>44.137931034482762</v>
      </c>
      <c r="I15" s="9" t="str">
        <f t="shared" si="1"/>
        <v>Gain</v>
      </c>
      <c r="J15" s="9" t="str">
        <f t="shared" si="12"/>
        <v>D</v>
      </c>
      <c r="K15" s="9" t="s">
        <v>46</v>
      </c>
      <c r="L15" s="9" t="str">
        <f t="shared" si="13"/>
        <v>Loose</v>
      </c>
      <c r="M15" s="84">
        <f t="shared" si="2"/>
        <v>12</v>
      </c>
      <c r="N15" s="18" t="str">
        <f t="shared" si="3"/>
        <v>Gain</v>
      </c>
      <c r="O15" s="25">
        <f t="shared" si="4"/>
        <v>44.137931034482762</v>
      </c>
      <c r="P15" s="9" t="s">
        <v>49</v>
      </c>
      <c r="Q15" s="9" t="s">
        <v>51</v>
      </c>
      <c r="R15" s="8">
        <v>56.2</v>
      </c>
      <c r="S15" s="7">
        <v>243</v>
      </c>
      <c r="T15" s="7">
        <v>192</v>
      </c>
      <c r="U15" s="7">
        <f t="shared" si="5"/>
        <v>435</v>
      </c>
      <c r="V15" s="8">
        <v>52.1</v>
      </c>
      <c r="W15" s="8">
        <v>46.5</v>
      </c>
      <c r="X15" s="8">
        <v>49</v>
      </c>
      <c r="Y15" s="8">
        <v>62</v>
      </c>
      <c r="Z15" s="9" t="s">
        <v>58</v>
      </c>
      <c r="AA15" s="8">
        <v>14.7</v>
      </c>
      <c r="AB15" s="8">
        <v>25.3</v>
      </c>
      <c r="AC15" s="68">
        <f t="shared" si="19"/>
        <v>40</v>
      </c>
      <c r="AD15" s="40">
        <v>11.1</v>
      </c>
      <c r="AE15" s="40">
        <v>14.8</v>
      </c>
      <c r="AF15" s="40">
        <v>10.4</v>
      </c>
      <c r="AG15" s="11">
        <f t="shared" si="14"/>
        <v>16.600000000000001</v>
      </c>
      <c r="AH15" s="40">
        <f t="shared" si="20"/>
        <v>36.299999999999997</v>
      </c>
      <c r="AI15" s="40">
        <v>13.1</v>
      </c>
      <c r="AJ15" s="40">
        <v>10.3</v>
      </c>
      <c r="AK15" s="68">
        <f t="shared" si="21"/>
        <v>23.4</v>
      </c>
      <c r="AL15" s="42">
        <f t="shared" si="6"/>
        <v>23.4</v>
      </c>
      <c r="AM15" s="42">
        <f t="shared" si="7"/>
        <v>-16.600000000000001</v>
      </c>
      <c r="AN15" s="8">
        <v>3.4</v>
      </c>
      <c r="AO15" s="8">
        <f t="shared" si="15"/>
        <v>96.6</v>
      </c>
      <c r="AP15" s="9" t="s">
        <v>60</v>
      </c>
      <c r="AQ15" s="8">
        <v>5.2</v>
      </c>
      <c r="AR15" s="8">
        <f t="shared" si="16"/>
        <v>94.8</v>
      </c>
      <c r="AS15" s="9" t="s">
        <v>61</v>
      </c>
      <c r="AT15" s="8">
        <v>5.3</v>
      </c>
      <c r="AU15" s="9" t="s">
        <v>61</v>
      </c>
      <c r="AV15" s="19"/>
    </row>
    <row r="16" spans="1:48">
      <c r="A16" s="38">
        <v>1974</v>
      </c>
      <c r="B16" s="14" t="str">
        <f t="shared" si="8"/>
        <v>Win</v>
      </c>
      <c r="C16" s="9">
        <f t="shared" si="17"/>
        <v>48</v>
      </c>
      <c r="D16" s="12">
        <f t="shared" si="9"/>
        <v>66.896551724137936</v>
      </c>
      <c r="E16" s="9" t="str">
        <f t="shared" si="0"/>
        <v>Gain</v>
      </c>
      <c r="F16" s="9" t="str">
        <f t="shared" si="10"/>
        <v>Loose</v>
      </c>
      <c r="G16" s="9">
        <f t="shared" si="18"/>
        <v>-48</v>
      </c>
      <c r="H16" s="12">
        <f t="shared" si="11"/>
        <v>33.103448275862071</v>
      </c>
      <c r="I16" s="9" t="str">
        <f t="shared" si="1"/>
        <v>Loss</v>
      </c>
      <c r="J16" s="9" t="str">
        <f t="shared" si="12"/>
        <v>D</v>
      </c>
      <c r="K16" s="9" t="s">
        <v>46</v>
      </c>
      <c r="L16" s="9" t="str">
        <f t="shared" si="13"/>
        <v>Loose</v>
      </c>
      <c r="M16" s="84">
        <f t="shared" si="2"/>
        <v>-48</v>
      </c>
      <c r="N16" s="18" t="str">
        <f t="shared" si="3"/>
        <v>Loss</v>
      </c>
      <c r="O16" s="25">
        <f t="shared" si="4"/>
        <v>33.103448275862071</v>
      </c>
      <c r="P16" s="9" t="s">
        <v>48</v>
      </c>
      <c r="Q16" s="9" t="s">
        <v>52</v>
      </c>
      <c r="R16" s="8">
        <v>39.1</v>
      </c>
      <c r="S16" s="7">
        <v>291</v>
      </c>
      <c r="T16" s="7">
        <v>144</v>
      </c>
      <c r="U16" s="7">
        <f t="shared" si="5"/>
        <v>435</v>
      </c>
      <c r="V16" s="8">
        <v>57.5</v>
      </c>
      <c r="W16" s="8">
        <v>40.700000000000003</v>
      </c>
      <c r="X16" s="8">
        <v>27</v>
      </c>
      <c r="Y16" s="8">
        <v>47</v>
      </c>
      <c r="Z16" s="9" t="s">
        <v>57</v>
      </c>
      <c r="AA16" s="8">
        <v>18.5</v>
      </c>
      <c r="AB16" s="8">
        <v>19.899999999999999</v>
      </c>
      <c r="AC16" s="68">
        <f t="shared" si="19"/>
        <v>38.4</v>
      </c>
      <c r="AD16" s="40">
        <v>12.5</v>
      </c>
      <c r="AE16" s="40">
        <v>16.100000000000001</v>
      </c>
      <c r="AF16" s="40">
        <v>9.1</v>
      </c>
      <c r="AG16" s="11">
        <f t="shared" si="14"/>
        <v>15.600000000000001</v>
      </c>
      <c r="AH16" s="40">
        <f t="shared" si="20"/>
        <v>37.700000000000003</v>
      </c>
      <c r="AI16" s="40">
        <v>13.6</v>
      </c>
      <c r="AJ16" s="40">
        <v>9.1999999999999993</v>
      </c>
      <c r="AK16" s="68">
        <f t="shared" si="21"/>
        <v>22.799999999999997</v>
      </c>
      <c r="AL16" s="42">
        <f t="shared" si="6"/>
        <v>22.799999999999997</v>
      </c>
      <c r="AM16" s="42">
        <f t="shared" si="7"/>
        <v>-15.600000000000001</v>
      </c>
      <c r="AN16" s="8">
        <v>12.3</v>
      </c>
      <c r="AO16" s="8">
        <f t="shared" si="15"/>
        <v>87.7</v>
      </c>
      <c r="AP16" s="9" t="s">
        <v>60</v>
      </c>
      <c r="AQ16" s="8">
        <v>7.2</v>
      </c>
      <c r="AR16" s="8">
        <f t="shared" si="16"/>
        <v>92.8</v>
      </c>
      <c r="AS16" s="9" t="s">
        <v>60</v>
      </c>
      <c r="AT16" s="8">
        <v>-0.5</v>
      </c>
      <c r="AU16" s="9" t="s">
        <v>60</v>
      </c>
      <c r="AV16" s="19"/>
    </row>
    <row r="17" spans="1:48">
      <c r="A17" s="38">
        <v>1976</v>
      </c>
      <c r="B17" s="14" t="str">
        <f t="shared" si="8"/>
        <v>Win</v>
      </c>
      <c r="C17" s="9">
        <f t="shared" si="17"/>
        <v>1</v>
      </c>
      <c r="D17" s="12">
        <f t="shared" si="9"/>
        <v>67.1264367816092</v>
      </c>
      <c r="E17" s="9" t="str">
        <f t="shared" si="0"/>
        <v>Gain</v>
      </c>
      <c r="F17" s="9" t="str">
        <f t="shared" si="10"/>
        <v>Loose</v>
      </c>
      <c r="G17" s="9">
        <f t="shared" si="18"/>
        <v>-1</v>
      </c>
      <c r="H17" s="12">
        <f t="shared" si="11"/>
        <v>32.873563218390807</v>
      </c>
      <c r="I17" s="9" t="str">
        <f t="shared" si="1"/>
        <v>Loss</v>
      </c>
      <c r="J17" s="9" t="str">
        <f t="shared" si="12"/>
        <v>D</v>
      </c>
      <c r="K17" s="9" t="s">
        <v>46</v>
      </c>
      <c r="L17" s="9" t="str">
        <f t="shared" si="13"/>
        <v>Loose</v>
      </c>
      <c r="M17" s="84">
        <f t="shared" si="2"/>
        <v>-1</v>
      </c>
      <c r="N17" s="18" t="str">
        <f t="shared" si="3"/>
        <v>Loss</v>
      </c>
      <c r="O17" s="25">
        <f t="shared" si="4"/>
        <v>32.873563218390807</v>
      </c>
      <c r="P17" s="9" t="s">
        <v>49</v>
      </c>
      <c r="Q17" s="9" t="s">
        <v>53</v>
      </c>
      <c r="R17" s="8">
        <v>54.8</v>
      </c>
      <c r="S17" s="7">
        <v>292</v>
      </c>
      <c r="T17" s="7">
        <v>143</v>
      </c>
      <c r="U17" s="7">
        <f t="shared" si="5"/>
        <v>435</v>
      </c>
      <c r="V17" s="8">
        <v>55.9</v>
      </c>
      <c r="W17" s="8">
        <v>42.3</v>
      </c>
      <c r="X17" s="8">
        <v>46</v>
      </c>
      <c r="Y17" s="8">
        <v>45</v>
      </c>
      <c r="Z17" s="9" t="s">
        <v>57</v>
      </c>
      <c r="AA17" s="8">
        <v>15</v>
      </c>
      <c r="AB17" s="8">
        <v>23.8</v>
      </c>
      <c r="AC17" s="68">
        <f t="shared" si="19"/>
        <v>38.799999999999997</v>
      </c>
      <c r="AD17" s="40">
        <v>11.6</v>
      </c>
      <c r="AE17" s="40">
        <v>15.1</v>
      </c>
      <c r="AF17" s="40">
        <v>9.6999999999999993</v>
      </c>
      <c r="AG17" s="11">
        <f t="shared" si="14"/>
        <v>15.299999999999997</v>
      </c>
      <c r="AH17" s="40">
        <f t="shared" si="20"/>
        <v>36.4</v>
      </c>
      <c r="AI17" s="40">
        <v>14.2</v>
      </c>
      <c r="AJ17" s="40">
        <v>9.3000000000000007</v>
      </c>
      <c r="AK17" s="68">
        <f t="shared" si="21"/>
        <v>23.5</v>
      </c>
      <c r="AL17" s="42">
        <f t="shared" si="6"/>
        <v>23.5</v>
      </c>
      <c r="AM17" s="42">
        <f t="shared" si="7"/>
        <v>-15.299999999999997</v>
      </c>
      <c r="AN17" s="8">
        <v>4.9000000000000004</v>
      </c>
      <c r="AO17" s="8">
        <f t="shared" si="15"/>
        <v>95.1</v>
      </c>
      <c r="AP17" s="9" t="s">
        <v>61</v>
      </c>
      <c r="AQ17" s="8">
        <v>7.8</v>
      </c>
      <c r="AR17" s="8">
        <f t="shared" si="16"/>
        <v>92.2</v>
      </c>
      <c r="AS17" s="9" t="s">
        <v>61</v>
      </c>
      <c r="AT17" s="8">
        <v>5.4</v>
      </c>
      <c r="AU17" s="9" t="s">
        <v>61</v>
      </c>
      <c r="AV17" s="19"/>
    </row>
    <row r="18" spans="1:48">
      <c r="A18" s="38">
        <v>1978</v>
      </c>
      <c r="B18" s="14" t="str">
        <f t="shared" si="8"/>
        <v>Win</v>
      </c>
      <c r="C18" s="9">
        <f t="shared" si="17"/>
        <v>-14</v>
      </c>
      <c r="D18" s="12">
        <f t="shared" si="9"/>
        <v>63.908045977011497</v>
      </c>
      <c r="E18" s="9" t="str">
        <f t="shared" si="0"/>
        <v>Loss</v>
      </c>
      <c r="F18" s="9" t="str">
        <f t="shared" si="10"/>
        <v>Loose</v>
      </c>
      <c r="G18" s="9">
        <f t="shared" si="18"/>
        <v>14</v>
      </c>
      <c r="H18" s="12">
        <f t="shared" si="11"/>
        <v>36.091954022988503</v>
      </c>
      <c r="I18" s="9" t="str">
        <f t="shared" si="1"/>
        <v>Gain</v>
      </c>
      <c r="J18" s="9" t="str">
        <f t="shared" si="12"/>
        <v>D</v>
      </c>
      <c r="K18" s="9" t="s">
        <v>45</v>
      </c>
      <c r="L18" s="9" t="str">
        <f t="shared" si="13"/>
        <v>Win</v>
      </c>
      <c r="M18" s="84">
        <f t="shared" si="2"/>
        <v>-14</v>
      </c>
      <c r="N18" s="18" t="str">
        <f t="shared" si="3"/>
        <v>Loss</v>
      </c>
      <c r="O18" s="25">
        <f t="shared" si="4"/>
        <v>63.908045977011497</v>
      </c>
      <c r="P18" s="9" t="s">
        <v>48</v>
      </c>
      <c r="Q18" s="9" t="s">
        <v>50</v>
      </c>
      <c r="R18" s="8">
        <v>39</v>
      </c>
      <c r="S18" s="7">
        <v>278</v>
      </c>
      <c r="T18" s="7">
        <v>157</v>
      </c>
      <c r="U18" s="7">
        <f t="shared" si="5"/>
        <v>435</v>
      </c>
      <c r="V18" s="8">
        <v>53.7</v>
      </c>
      <c r="W18" s="8">
        <v>44.8</v>
      </c>
      <c r="X18" s="8">
        <v>55</v>
      </c>
      <c r="Y18" s="8">
        <v>49</v>
      </c>
      <c r="Z18" s="9" t="s">
        <v>58</v>
      </c>
      <c r="AA18" s="8">
        <v>14.8</v>
      </c>
      <c r="AB18" s="8">
        <v>23.7</v>
      </c>
      <c r="AC18" s="68">
        <f t="shared" si="19"/>
        <v>38.5</v>
      </c>
      <c r="AD18" s="40">
        <v>14.2</v>
      </c>
      <c r="AE18" s="40">
        <v>16.100000000000001</v>
      </c>
      <c r="AF18" s="40">
        <v>9.4</v>
      </c>
      <c r="AG18" s="11">
        <f t="shared" si="14"/>
        <v>18.3</v>
      </c>
      <c r="AH18" s="40">
        <f t="shared" si="20"/>
        <v>39.700000000000003</v>
      </c>
      <c r="AI18" s="40">
        <v>12.5</v>
      </c>
      <c r="AJ18" s="40">
        <v>7.7</v>
      </c>
      <c r="AK18" s="68">
        <f t="shared" si="21"/>
        <v>20.2</v>
      </c>
      <c r="AL18" s="42">
        <f t="shared" si="6"/>
        <v>38.5</v>
      </c>
      <c r="AM18" s="42">
        <f t="shared" si="7"/>
        <v>18.3</v>
      </c>
      <c r="AN18" s="8">
        <v>9</v>
      </c>
      <c r="AO18" s="8">
        <f t="shared" si="15"/>
        <v>91</v>
      </c>
      <c r="AP18" s="9" t="s">
        <v>60</v>
      </c>
      <c r="AQ18" s="8">
        <v>6</v>
      </c>
      <c r="AR18" s="8">
        <f t="shared" si="16"/>
        <v>94</v>
      </c>
      <c r="AS18" s="9" t="s">
        <v>61</v>
      </c>
      <c r="AT18" s="8">
        <v>5.5</v>
      </c>
      <c r="AU18" s="9" t="s">
        <v>61</v>
      </c>
      <c r="AV18" s="19"/>
    </row>
    <row r="19" spans="1:48">
      <c r="A19" s="38">
        <v>1980</v>
      </c>
      <c r="B19" s="14" t="str">
        <f t="shared" si="8"/>
        <v>Win</v>
      </c>
      <c r="C19" s="9">
        <f t="shared" si="17"/>
        <v>-35</v>
      </c>
      <c r="D19" s="12">
        <f t="shared" si="9"/>
        <v>55.862068965517238</v>
      </c>
      <c r="E19" s="9" t="str">
        <f t="shared" si="0"/>
        <v>Loss</v>
      </c>
      <c r="F19" s="9" t="str">
        <f t="shared" si="10"/>
        <v>Loose</v>
      </c>
      <c r="G19" s="9">
        <f t="shared" si="18"/>
        <v>35</v>
      </c>
      <c r="H19" s="12">
        <f t="shared" si="11"/>
        <v>44.137931034482762</v>
      </c>
      <c r="I19" s="9" t="str">
        <f t="shared" si="1"/>
        <v>Gain</v>
      </c>
      <c r="J19" s="9" t="str">
        <f t="shared" si="12"/>
        <v>D</v>
      </c>
      <c r="K19" s="9" t="s">
        <v>45</v>
      </c>
      <c r="L19" s="9" t="str">
        <f t="shared" si="13"/>
        <v>Win</v>
      </c>
      <c r="M19" s="84">
        <f t="shared" si="2"/>
        <v>-35</v>
      </c>
      <c r="N19" s="18" t="str">
        <f t="shared" si="3"/>
        <v>Loss</v>
      </c>
      <c r="O19" s="25">
        <f t="shared" si="4"/>
        <v>55.862068965517238</v>
      </c>
      <c r="P19" s="9" t="s">
        <v>49</v>
      </c>
      <c r="Q19" s="9" t="s">
        <v>51</v>
      </c>
      <c r="R19" s="8">
        <v>54.2</v>
      </c>
      <c r="S19" s="7">
        <v>243</v>
      </c>
      <c r="T19" s="7">
        <v>192</v>
      </c>
      <c r="U19" s="7">
        <f t="shared" si="5"/>
        <v>435</v>
      </c>
      <c r="V19" s="8">
        <v>50.5</v>
      </c>
      <c r="W19" s="8">
        <v>47.9</v>
      </c>
      <c r="X19" s="8">
        <v>56</v>
      </c>
      <c r="Y19" s="8">
        <v>37</v>
      </c>
      <c r="Z19" s="9" t="s">
        <v>57</v>
      </c>
      <c r="AA19" s="8">
        <v>17.7</v>
      </c>
      <c r="AB19" s="8">
        <v>23</v>
      </c>
      <c r="AC19" s="68">
        <f t="shared" si="19"/>
        <v>40.700000000000003</v>
      </c>
      <c r="AD19" s="40">
        <v>11.4</v>
      </c>
      <c r="AE19" s="40">
        <v>15.1</v>
      </c>
      <c r="AF19" s="40">
        <v>10.3</v>
      </c>
      <c r="AG19" s="11">
        <f t="shared" si="14"/>
        <v>18.300000000000004</v>
      </c>
      <c r="AH19" s="40">
        <f t="shared" si="20"/>
        <v>36.799999999999997</v>
      </c>
      <c r="AI19" s="40">
        <v>13.9</v>
      </c>
      <c r="AJ19" s="40">
        <v>8.5</v>
      </c>
      <c r="AK19" s="68">
        <f t="shared" si="21"/>
        <v>22.4</v>
      </c>
      <c r="AL19" s="42">
        <f t="shared" si="6"/>
        <v>40.700000000000003</v>
      </c>
      <c r="AM19" s="42">
        <f t="shared" si="7"/>
        <v>18.300000000000004</v>
      </c>
      <c r="AN19" s="8">
        <v>12.5</v>
      </c>
      <c r="AO19" s="8">
        <f t="shared" si="15"/>
        <v>87.5</v>
      </c>
      <c r="AP19" s="9" t="s">
        <v>61</v>
      </c>
      <c r="AQ19" s="8">
        <v>7.2</v>
      </c>
      <c r="AR19" s="8">
        <f t="shared" si="16"/>
        <v>92.8</v>
      </c>
      <c r="AS19" s="9" t="s">
        <v>60</v>
      </c>
      <c r="AT19" s="8">
        <v>-0.3</v>
      </c>
      <c r="AU19" s="9" t="s">
        <v>60</v>
      </c>
      <c r="AV19" s="19"/>
    </row>
    <row r="20" spans="1:48">
      <c r="A20" s="38">
        <v>1982</v>
      </c>
      <c r="B20" s="14" t="str">
        <f t="shared" si="8"/>
        <v>Win</v>
      </c>
      <c r="C20" s="9">
        <f t="shared" si="17"/>
        <v>26</v>
      </c>
      <c r="D20" s="12">
        <f t="shared" si="9"/>
        <v>61.839080459770116</v>
      </c>
      <c r="E20" s="9" t="str">
        <f t="shared" si="0"/>
        <v>Gain</v>
      </c>
      <c r="F20" s="9" t="str">
        <f t="shared" si="10"/>
        <v>Loose</v>
      </c>
      <c r="G20" s="9">
        <f t="shared" si="18"/>
        <v>-26</v>
      </c>
      <c r="H20" s="12">
        <f t="shared" si="11"/>
        <v>38.160919540229884</v>
      </c>
      <c r="I20" s="9" t="str">
        <f t="shared" si="1"/>
        <v>Loss</v>
      </c>
      <c r="J20" s="9" t="str">
        <f t="shared" si="12"/>
        <v>D</v>
      </c>
      <c r="K20" s="9" t="s">
        <v>46</v>
      </c>
      <c r="L20" s="9" t="str">
        <f t="shared" si="13"/>
        <v>Loose</v>
      </c>
      <c r="M20" s="84">
        <f t="shared" si="2"/>
        <v>-26</v>
      </c>
      <c r="N20" s="18" t="str">
        <f t="shared" si="3"/>
        <v>Loss</v>
      </c>
      <c r="O20" s="25">
        <f t="shared" si="4"/>
        <v>38.160919540229884</v>
      </c>
      <c r="P20" s="9" t="s">
        <v>48</v>
      </c>
      <c r="Q20" s="9" t="s">
        <v>50</v>
      </c>
      <c r="R20" s="8">
        <v>42</v>
      </c>
      <c r="S20" s="7">
        <v>269</v>
      </c>
      <c r="T20" s="7">
        <v>166</v>
      </c>
      <c r="U20" s="7">
        <f t="shared" si="5"/>
        <v>435</v>
      </c>
      <c r="V20" s="8">
        <v>55.2</v>
      </c>
      <c r="W20" s="8">
        <v>43.4</v>
      </c>
      <c r="X20" s="8">
        <v>49</v>
      </c>
      <c r="Y20" s="8">
        <v>43</v>
      </c>
      <c r="Z20" s="9" t="s">
        <v>57</v>
      </c>
      <c r="AA20" s="8">
        <v>20</v>
      </c>
      <c r="AB20" s="8">
        <v>23.6</v>
      </c>
      <c r="AC20" s="68">
        <f t="shared" si="19"/>
        <v>43.6</v>
      </c>
      <c r="AD20" s="40">
        <v>10.9</v>
      </c>
      <c r="AE20" s="40">
        <v>12.9</v>
      </c>
      <c r="AF20" s="40">
        <v>7.9</v>
      </c>
      <c r="AG20" s="11">
        <f t="shared" si="14"/>
        <v>20.100000000000001</v>
      </c>
      <c r="AH20" s="40">
        <f t="shared" si="20"/>
        <v>31.700000000000003</v>
      </c>
      <c r="AI20" s="40">
        <v>14</v>
      </c>
      <c r="AJ20" s="40">
        <v>9.5</v>
      </c>
      <c r="AK20" s="68">
        <f t="shared" si="21"/>
        <v>23.5</v>
      </c>
      <c r="AL20" s="42">
        <f t="shared" si="6"/>
        <v>23.5</v>
      </c>
      <c r="AM20" s="42">
        <f t="shared" si="7"/>
        <v>-20.100000000000001</v>
      </c>
      <c r="AN20" s="8">
        <v>3.8</v>
      </c>
      <c r="AO20" s="8">
        <f t="shared" si="15"/>
        <v>96.2</v>
      </c>
      <c r="AP20" s="9" t="s">
        <v>61</v>
      </c>
      <c r="AQ20" s="8">
        <v>10.8</v>
      </c>
      <c r="AR20" s="8">
        <f t="shared" si="16"/>
        <v>89.2</v>
      </c>
      <c r="AS20" s="9" t="s">
        <v>60</v>
      </c>
      <c r="AT20" s="8">
        <v>-1.8</v>
      </c>
      <c r="AU20" s="9" t="s">
        <v>60</v>
      </c>
      <c r="AV20" s="19"/>
    </row>
    <row r="21" spans="1:48">
      <c r="A21" s="38">
        <v>1984</v>
      </c>
      <c r="B21" s="14" t="str">
        <f t="shared" si="8"/>
        <v>Win</v>
      </c>
      <c r="C21" s="9">
        <f t="shared" si="17"/>
        <v>-15</v>
      </c>
      <c r="D21" s="12">
        <f t="shared" si="9"/>
        <v>58.390804597701148</v>
      </c>
      <c r="E21" s="9" t="str">
        <f t="shared" si="0"/>
        <v>Loss</v>
      </c>
      <c r="F21" s="9" t="str">
        <f t="shared" si="10"/>
        <v>Loose</v>
      </c>
      <c r="G21" s="9">
        <f t="shared" si="18"/>
        <v>15</v>
      </c>
      <c r="H21" s="12">
        <f t="shared" si="11"/>
        <v>41.609195402298852</v>
      </c>
      <c r="I21" s="9" t="str">
        <f t="shared" si="1"/>
        <v>Gain</v>
      </c>
      <c r="J21" s="9" t="str">
        <f t="shared" si="12"/>
        <v>D</v>
      </c>
      <c r="K21" s="9" t="s">
        <v>46</v>
      </c>
      <c r="L21" s="9" t="str">
        <f t="shared" si="13"/>
        <v>Loose</v>
      </c>
      <c r="M21" s="84">
        <f t="shared" si="2"/>
        <v>15</v>
      </c>
      <c r="N21" s="18" t="str">
        <f t="shared" si="3"/>
        <v>Gain</v>
      </c>
      <c r="O21" s="25">
        <f t="shared" si="4"/>
        <v>41.609195402298852</v>
      </c>
      <c r="P21" s="9" t="s">
        <v>49</v>
      </c>
      <c r="Q21" s="9" t="s">
        <v>51</v>
      </c>
      <c r="R21" s="8">
        <v>55.2</v>
      </c>
      <c r="S21" s="7">
        <v>254</v>
      </c>
      <c r="T21" s="7">
        <v>181</v>
      </c>
      <c r="U21" s="7">
        <f t="shared" si="5"/>
        <v>435</v>
      </c>
      <c r="V21" s="8">
        <v>52.1</v>
      </c>
      <c r="W21" s="8">
        <v>47</v>
      </c>
      <c r="X21" s="8">
        <v>52</v>
      </c>
      <c r="Y21" s="8">
        <v>58</v>
      </c>
      <c r="Z21" s="9" t="s">
        <v>58</v>
      </c>
      <c r="AA21" s="8">
        <v>16.8</v>
      </c>
      <c r="AB21" s="8">
        <v>19.7</v>
      </c>
      <c r="AC21" s="68">
        <f t="shared" si="19"/>
        <v>36.5</v>
      </c>
      <c r="AD21" s="40">
        <v>10.7</v>
      </c>
      <c r="AE21" s="40">
        <v>12.4</v>
      </c>
      <c r="AF21" s="40">
        <v>12.3</v>
      </c>
      <c r="AG21" s="11">
        <f t="shared" si="14"/>
        <v>9.6000000000000014</v>
      </c>
      <c r="AH21" s="40">
        <f t="shared" si="20"/>
        <v>35.400000000000006</v>
      </c>
      <c r="AI21" s="40">
        <v>14.6</v>
      </c>
      <c r="AJ21" s="40">
        <v>12.3</v>
      </c>
      <c r="AK21" s="68">
        <f t="shared" si="21"/>
        <v>26.9</v>
      </c>
      <c r="AL21" s="42">
        <f t="shared" si="6"/>
        <v>26.9</v>
      </c>
      <c r="AM21" s="42">
        <f t="shared" si="7"/>
        <v>-9.6000000000000014</v>
      </c>
      <c r="AN21" s="8">
        <v>3.9</v>
      </c>
      <c r="AO21" s="8">
        <f t="shared" si="15"/>
        <v>96.1</v>
      </c>
      <c r="AP21" s="9" t="s">
        <v>60</v>
      </c>
      <c r="AQ21" s="8">
        <v>7.3</v>
      </c>
      <c r="AR21" s="8">
        <f t="shared" si="16"/>
        <v>92.7</v>
      </c>
      <c r="AS21" s="9" t="s">
        <v>61</v>
      </c>
      <c r="AT21" s="8">
        <v>7.2</v>
      </c>
      <c r="AU21" s="9" t="s">
        <v>61</v>
      </c>
      <c r="AV21" s="19"/>
    </row>
    <row r="22" spans="1:48">
      <c r="A22" s="38">
        <v>1986</v>
      </c>
      <c r="B22" s="14" t="str">
        <f t="shared" si="8"/>
        <v>Win</v>
      </c>
      <c r="C22" s="9">
        <f t="shared" si="17"/>
        <v>4</v>
      </c>
      <c r="D22" s="12">
        <f t="shared" si="9"/>
        <v>59.310344827586206</v>
      </c>
      <c r="E22" s="9" t="str">
        <f t="shared" si="0"/>
        <v>Gain</v>
      </c>
      <c r="F22" s="9" t="str">
        <f t="shared" si="10"/>
        <v>Loose</v>
      </c>
      <c r="G22" s="9">
        <f t="shared" si="18"/>
        <v>-4</v>
      </c>
      <c r="H22" s="12">
        <f t="shared" si="11"/>
        <v>40.689655172413794</v>
      </c>
      <c r="I22" s="9" t="str">
        <f t="shared" si="1"/>
        <v>Loss</v>
      </c>
      <c r="J22" s="9" t="str">
        <f t="shared" si="12"/>
        <v>D</v>
      </c>
      <c r="K22" s="9" t="s">
        <v>46</v>
      </c>
      <c r="L22" s="9" t="str">
        <f t="shared" si="13"/>
        <v>Loose</v>
      </c>
      <c r="M22" s="84">
        <f t="shared" si="2"/>
        <v>-4</v>
      </c>
      <c r="N22" s="18" t="str">
        <f t="shared" si="3"/>
        <v>Loss</v>
      </c>
      <c r="O22" s="25">
        <f t="shared" si="4"/>
        <v>40.689655172413794</v>
      </c>
      <c r="P22" s="9" t="s">
        <v>48</v>
      </c>
      <c r="Q22" s="9" t="s">
        <v>52</v>
      </c>
      <c r="R22" s="8">
        <v>38.1</v>
      </c>
      <c r="S22" s="7">
        <v>258</v>
      </c>
      <c r="T22" s="7">
        <v>177</v>
      </c>
      <c r="U22" s="7">
        <f t="shared" si="5"/>
        <v>435</v>
      </c>
      <c r="V22" s="8">
        <v>54.3</v>
      </c>
      <c r="W22" s="8">
        <v>44.4</v>
      </c>
      <c r="X22" s="8">
        <v>64</v>
      </c>
      <c r="Y22" s="8">
        <v>63</v>
      </c>
      <c r="Z22" s="9" t="s">
        <v>57</v>
      </c>
      <c r="AA22" s="8">
        <v>17.899999999999999</v>
      </c>
      <c r="AB22" s="8">
        <v>21.7</v>
      </c>
      <c r="AC22" s="68">
        <f t="shared" si="19"/>
        <v>39.599999999999994</v>
      </c>
      <c r="AD22" s="40">
        <v>10.4</v>
      </c>
      <c r="AE22" s="40">
        <v>13.5</v>
      </c>
      <c r="AF22" s="40">
        <v>10.8</v>
      </c>
      <c r="AG22" s="11">
        <f t="shared" si="14"/>
        <v>14.799999999999994</v>
      </c>
      <c r="AH22" s="40">
        <f t="shared" si="20"/>
        <v>34.700000000000003</v>
      </c>
      <c r="AI22" s="40">
        <v>14.4</v>
      </c>
      <c r="AJ22" s="40">
        <v>10.4</v>
      </c>
      <c r="AK22" s="68">
        <f t="shared" si="21"/>
        <v>24.8</v>
      </c>
      <c r="AL22" s="42">
        <f t="shared" si="6"/>
        <v>24.8</v>
      </c>
      <c r="AM22" s="42">
        <f t="shared" si="7"/>
        <v>-14.799999999999994</v>
      </c>
      <c r="AN22" s="8">
        <v>1.1000000000000001</v>
      </c>
      <c r="AO22" s="8">
        <f t="shared" si="15"/>
        <v>98.9</v>
      </c>
      <c r="AP22" s="9" t="s">
        <v>61</v>
      </c>
      <c r="AQ22" s="8">
        <v>6.6</v>
      </c>
      <c r="AR22" s="8">
        <f t="shared" si="16"/>
        <v>93.4</v>
      </c>
      <c r="AS22" s="9" t="s">
        <v>61</v>
      </c>
      <c r="AT22" s="8">
        <v>3.5</v>
      </c>
      <c r="AU22" s="9" t="s">
        <v>60</v>
      </c>
      <c r="AV22" s="19"/>
    </row>
    <row r="23" spans="1:48">
      <c r="A23" s="38">
        <v>1988</v>
      </c>
      <c r="B23" s="14" t="str">
        <f t="shared" si="8"/>
        <v>Win</v>
      </c>
      <c r="C23" s="9">
        <f t="shared" si="17"/>
        <v>2</v>
      </c>
      <c r="D23" s="12">
        <f t="shared" si="9"/>
        <v>59.770114942528735</v>
      </c>
      <c r="E23" s="9" t="str">
        <f t="shared" si="0"/>
        <v>Gain</v>
      </c>
      <c r="F23" s="9" t="str">
        <f t="shared" si="10"/>
        <v>Loose</v>
      </c>
      <c r="G23" s="9">
        <f t="shared" si="18"/>
        <v>-2</v>
      </c>
      <c r="H23" s="12">
        <f t="shared" si="11"/>
        <v>40.229885057471265</v>
      </c>
      <c r="I23" s="9" t="str">
        <f t="shared" si="1"/>
        <v>Loss</v>
      </c>
      <c r="J23" s="9" t="str">
        <f t="shared" si="12"/>
        <v>D</v>
      </c>
      <c r="K23" s="9" t="s">
        <v>46</v>
      </c>
      <c r="L23" s="9" t="str">
        <f t="shared" si="13"/>
        <v>Loose</v>
      </c>
      <c r="M23" s="84">
        <f t="shared" si="2"/>
        <v>-2</v>
      </c>
      <c r="N23" s="18" t="str">
        <f t="shared" si="3"/>
        <v>Loss</v>
      </c>
      <c r="O23" s="25">
        <f t="shared" si="4"/>
        <v>40.229885057471265</v>
      </c>
      <c r="P23" s="9" t="s">
        <v>49</v>
      </c>
      <c r="Q23" s="9" t="s">
        <v>53</v>
      </c>
      <c r="R23" s="8">
        <v>52.8</v>
      </c>
      <c r="S23" s="7">
        <v>260</v>
      </c>
      <c r="T23" s="7">
        <v>175</v>
      </c>
      <c r="U23" s="7">
        <f t="shared" si="5"/>
        <v>435</v>
      </c>
      <c r="V23" s="8">
        <v>53.3</v>
      </c>
      <c r="W23" s="8">
        <v>45.6</v>
      </c>
      <c r="X23" s="8">
        <v>49</v>
      </c>
      <c r="Y23" s="8">
        <v>51</v>
      </c>
      <c r="Z23" s="9" t="s">
        <v>57</v>
      </c>
      <c r="AA23" s="8">
        <v>17.399999999999999</v>
      </c>
      <c r="AB23" s="8">
        <v>17.600000000000001</v>
      </c>
      <c r="AC23" s="68">
        <f t="shared" si="19"/>
        <v>35</v>
      </c>
      <c r="AD23" s="40">
        <v>11.8</v>
      </c>
      <c r="AE23" s="40">
        <v>11.9</v>
      </c>
      <c r="AF23" s="40">
        <v>13.2</v>
      </c>
      <c r="AG23" s="11">
        <f t="shared" si="14"/>
        <v>7.6000000000000014</v>
      </c>
      <c r="AH23" s="40">
        <f t="shared" si="20"/>
        <v>36.900000000000006</v>
      </c>
      <c r="AI23" s="40">
        <v>13.7</v>
      </c>
      <c r="AJ23" s="40">
        <v>13.7</v>
      </c>
      <c r="AK23" s="68">
        <f t="shared" si="21"/>
        <v>27.4</v>
      </c>
      <c r="AL23" s="42">
        <f t="shared" si="6"/>
        <v>27.4</v>
      </c>
      <c r="AM23" s="42">
        <f t="shared" si="7"/>
        <v>-7.6000000000000014</v>
      </c>
      <c r="AN23" s="8">
        <v>4.4000000000000004</v>
      </c>
      <c r="AO23" s="8">
        <f t="shared" si="15"/>
        <v>95.6</v>
      </c>
      <c r="AP23" s="9" t="s">
        <v>60</v>
      </c>
      <c r="AQ23" s="8">
        <v>5.3</v>
      </c>
      <c r="AR23" s="8">
        <f t="shared" si="16"/>
        <v>94.7</v>
      </c>
      <c r="AS23" s="9" t="s">
        <v>61</v>
      </c>
      <c r="AT23" s="8">
        <v>4.2</v>
      </c>
      <c r="AU23" s="9" t="s">
        <v>61</v>
      </c>
      <c r="AV23" s="19"/>
    </row>
    <row r="24" spans="1:48">
      <c r="A24" s="38">
        <v>1990</v>
      </c>
      <c r="B24" s="14" t="str">
        <f t="shared" si="8"/>
        <v>Win</v>
      </c>
      <c r="C24" s="9">
        <f t="shared" si="17"/>
        <v>7</v>
      </c>
      <c r="D24" s="12">
        <f t="shared" si="9"/>
        <v>61.52073732718894</v>
      </c>
      <c r="E24" s="9" t="str">
        <f t="shared" si="0"/>
        <v>Gain</v>
      </c>
      <c r="F24" s="9" t="str">
        <f t="shared" si="10"/>
        <v>Loose</v>
      </c>
      <c r="G24" s="9">
        <f t="shared" si="18"/>
        <v>-8</v>
      </c>
      <c r="H24" s="12">
        <f t="shared" si="11"/>
        <v>38.47926267281106</v>
      </c>
      <c r="I24" s="9" t="str">
        <f t="shared" si="1"/>
        <v>Loss</v>
      </c>
      <c r="J24" s="9" t="str">
        <f t="shared" si="12"/>
        <v>D</v>
      </c>
      <c r="K24" s="9" t="s">
        <v>46</v>
      </c>
      <c r="L24" s="9" t="str">
        <f t="shared" si="13"/>
        <v>Loose</v>
      </c>
      <c r="M24" s="84">
        <f t="shared" si="2"/>
        <v>-8</v>
      </c>
      <c r="N24" s="18" t="str">
        <f t="shared" si="3"/>
        <v>Loss</v>
      </c>
      <c r="O24" s="25">
        <f t="shared" si="4"/>
        <v>38.47926267281106</v>
      </c>
      <c r="P24" s="9" t="s">
        <v>48</v>
      </c>
      <c r="Q24" s="9" t="s">
        <v>50</v>
      </c>
      <c r="R24" s="8">
        <v>38.4</v>
      </c>
      <c r="S24" s="7">
        <v>267</v>
      </c>
      <c r="T24" s="7">
        <v>167</v>
      </c>
      <c r="U24" s="7">
        <f t="shared" si="5"/>
        <v>434</v>
      </c>
      <c r="V24" s="8">
        <v>52.1</v>
      </c>
      <c r="W24" s="8">
        <v>44.3</v>
      </c>
      <c r="X24" s="8">
        <v>80</v>
      </c>
      <c r="Y24" s="8">
        <v>58</v>
      </c>
      <c r="Z24" s="9" t="s">
        <v>57</v>
      </c>
      <c r="AA24" s="8">
        <v>19.8</v>
      </c>
      <c r="AB24" s="8">
        <v>19</v>
      </c>
      <c r="AC24" s="68">
        <f t="shared" si="19"/>
        <v>38.799999999999997</v>
      </c>
      <c r="AD24" s="40">
        <v>12.4</v>
      </c>
      <c r="AE24" s="40">
        <v>11.9</v>
      </c>
      <c r="AF24" s="40">
        <v>11.8</v>
      </c>
      <c r="AG24" s="11">
        <f t="shared" si="14"/>
        <v>14.499999999999996</v>
      </c>
      <c r="AH24" s="40">
        <f t="shared" si="20"/>
        <v>36.1</v>
      </c>
      <c r="AI24" s="40">
        <v>14.8</v>
      </c>
      <c r="AJ24" s="40">
        <v>9.5</v>
      </c>
      <c r="AK24" s="68">
        <f t="shared" si="21"/>
        <v>24.3</v>
      </c>
      <c r="AL24" s="42">
        <f t="shared" si="6"/>
        <v>24.3</v>
      </c>
      <c r="AM24" s="42">
        <f t="shared" si="7"/>
        <v>-14.499999999999996</v>
      </c>
      <c r="AN24" s="8">
        <v>6.1</v>
      </c>
      <c r="AO24" s="8">
        <f t="shared" si="15"/>
        <v>93.9</v>
      </c>
      <c r="AP24" s="9" t="s">
        <v>60</v>
      </c>
      <c r="AQ24" s="8">
        <v>6.3</v>
      </c>
      <c r="AR24" s="8">
        <f t="shared" si="16"/>
        <v>93.7</v>
      </c>
      <c r="AS24" s="9" t="s">
        <v>60</v>
      </c>
      <c r="AT24" s="8">
        <v>1.9</v>
      </c>
      <c r="AU24" s="9" t="s">
        <v>60</v>
      </c>
      <c r="AV24" s="19"/>
    </row>
    <row r="25" spans="1:48">
      <c r="A25" s="38">
        <v>1992</v>
      </c>
      <c r="B25" s="14" t="str">
        <f t="shared" si="8"/>
        <v>Win</v>
      </c>
      <c r="C25" s="9">
        <f t="shared" si="17"/>
        <v>-9</v>
      </c>
      <c r="D25" s="12">
        <f t="shared" si="9"/>
        <v>59.447004608294932</v>
      </c>
      <c r="E25" s="9" t="str">
        <f t="shared" si="0"/>
        <v>Loss</v>
      </c>
      <c r="F25" s="9" t="str">
        <f t="shared" si="10"/>
        <v>Loose</v>
      </c>
      <c r="G25" s="9">
        <f t="shared" si="18"/>
        <v>9</v>
      </c>
      <c r="H25" s="12">
        <f t="shared" si="11"/>
        <v>40.552995391705068</v>
      </c>
      <c r="I25" s="9" t="str">
        <f t="shared" si="1"/>
        <v>Gain</v>
      </c>
      <c r="J25" s="9" t="str">
        <f t="shared" si="12"/>
        <v>D</v>
      </c>
      <c r="K25" s="9" t="s">
        <v>46</v>
      </c>
      <c r="L25" s="9" t="str">
        <f t="shared" si="13"/>
        <v>Loose</v>
      </c>
      <c r="M25" s="84">
        <f t="shared" si="2"/>
        <v>9</v>
      </c>
      <c r="N25" s="18" t="str">
        <f t="shared" si="3"/>
        <v>Gain</v>
      </c>
      <c r="O25" s="25">
        <f t="shared" si="4"/>
        <v>40.552995391705068</v>
      </c>
      <c r="P25" s="9" t="s">
        <v>49</v>
      </c>
      <c r="Q25" s="9" t="s">
        <v>51</v>
      </c>
      <c r="R25" s="8">
        <v>58.1</v>
      </c>
      <c r="S25" s="7">
        <v>258</v>
      </c>
      <c r="T25" s="7">
        <v>176</v>
      </c>
      <c r="U25" s="7">
        <f t="shared" si="5"/>
        <v>434</v>
      </c>
      <c r="V25" s="8">
        <v>50.1</v>
      </c>
      <c r="W25" s="8">
        <v>45.1</v>
      </c>
      <c r="X25" s="8">
        <v>46</v>
      </c>
      <c r="Y25" s="8">
        <v>34</v>
      </c>
      <c r="Z25" s="9" t="s">
        <v>57</v>
      </c>
      <c r="AA25" s="8">
        <v>17.899999999999999</v>
      </c>
      <c r="AB25" s="8">
        <v>17.3</v>
      </c>
      <c r="AC25" s="68">
        <f t="shared" si="19"/>
        <v>35.200000000000003</v>
      </c>
      <c r="AD25" s="40">
        <v>14.2</v>
      </c>
      <c r="AE25" s="40">
        <v>12.7</v>
      </c>
      <c r="AF25" s="40">
        <v>12.3</v>
      </c>
      <c r="AG25" s="11">
        <f t="shared" si="14"/>
        <v>10.100000000000001</v>
      </c>
      <c r="AH25" s="40">
        <f t="shared" si="20"/>
        <v>39.200000000000003</v>
      </c>
      <c r="AI25" s="40">
        <v>14</v>
      </c>
      <c r="AJ25" s="40">
        <v>11.1</v>
      </c>
      <c r="AK25" s="68">
        <f t="shared" si="21"/>
        <v>25.1</v>
      </c>
      <c r="AL25" s="42">
        <f t="shared" si="6"/>
        <v>25.1</v>
      </c>
      <c r="AM25" s="42">
        <f t="shared" si="7"/>
        <v>-10.100000000000001</v>
      </c>
      <c r="AN25" s="8">
        <v>2.9</v>
      </c>
      <c r="AO25" s="8">
        <f t="shared" si="15"/>
        <v>97.1</v>
      </c>
      <c r="AP25" s="9" t="s">
        <v>61</v>
      </c>
      <c r="AQ25" s="8">
        <v>7.4</v>
      </c>
      <c r="AR25" s="8">
        <f t="shared" si="16"/>
        <v>92.6</v>
      </c>
      <c r="AS25" s="9" t="s">
        <v>60</v>
      </c>
      <c r="AT25" s="8">
        <v>3.5</v>
      </c>
      <c r="AU25" s="9" t="s">
        <v>61</v>
      </c>
      <c r="AV25" s="19"/>
    </row>
    <row r="26" spans="1:48">
      <c r="A26" s="38">
        <v>1994</v>
      </c>
      <c r="B26" s="14" t="str">
        <f t="shared" si="8"/>
        <v>Loose</v>
      </c>
      <c r="C26" s="9">
        <f t="shared" si="17"/>
        <v>-54</v>
      </c>
      <c r="D26" s="12">
        <f t="shared" si="9"/>
        <v>47.004608294930875</v>
      </c>
      <c r="E26" s="9" t="str">
        <f t="shared" si="0"/>
        <v>Loss</v>
      </c>
      <c r="F26" s="9" t="str">
        <f t="shared" si="10"/>
        <v>Win</v>
      </c>
      <c r="G26" s="9">
        <f t="shared" si="18"/>
        <v>54</v>
      </c>
      <c r="H26" s="12">
        <f t="shared" si="11"/>
        <v>52.995391705069125</v>
      </c>
      <c r="I26" s="9" t="str">
        <f t="shared" si="1"/>
        <v>Gain</v>
      </c>
      <c r="J26" s="9" t="str">
        <f t="shared" si="12"/>
        <v>R</v>
      </c>
      <c r="K26" s="9" t="s">
        <v>45</v>
      </c>
      <c r="L26" s="9" t="str">
        <f t="shared" si="13"/>
        <v>Loose</v>
      </c>
      <c r="M26" s="84">
        <f t="shared" si="2"/>
        <v>-54</v>
      </c>
      <c r="N26" s="18" t="str">
        <f t="shared" si="3"/>
        <v>Loss</v>
      </c>
      <c r="O26" s="25">
        <f t="shared" si="4"/>
        <v>47.004608294930875</v>
      </c>
      <c r="P26" s="9" t="s">
        <v>48</v>
      </c>
      <c r="Q26" s="9" t="s">
        <v>50</v>
      </c>
      <c r="R26" s="8">
        <v>41.1</v>
      </c>
      <c r="S26" s="7">
        <v>204</v>
      </c>
      <c r="T26" s="7">
        <v>230</v>
      </c>
      <c r="U26" s="7">
        <f t="shared" si="5"/>
        <v>434</v>
      </c>
      <c r="V26" s="8">
        <v>44.8</v>
      </c>
      <c r="W26" s="8">
        <v>51.9</v>
      </c>
      <c r="X26" s="8">
        <v>54</v>
      </c>
      <c r="Y26" s="8">
        <v>46</v>
      </c>
      <c r="Z26" s="9" t="s">
        <v>57</v>
      </c>
      <c r="AA26" s="8">
        <v>15.3</v>
      </c>
      <c r="AB26" s="8">
        <v>18.7</v>
      </c>
      <c r="AC26" s="68">
        <f t="shared" si="19"/>
        <v>34</v>
      </c>
      <c r="AD26" s="40">
        <v>12.7</v>
      </c>
      <c r="AE26" s="40">
        <v>10.6</v>
      </c>
      <c r="AF26" s="40">
        <v>11.6</v>
      </c>
      <c r="AG26" s="11">
        <f t="shared" si="14"/>
        <v>3.7999999999999972</v>
      </c>
      <c r="AH26" s="40">
        <f t="shared" si="20"/>
        <v>34.9</v>
      </c>
      <c r="AI26" s="40">
        <v>14.4</v>
      </c>
      <c r="AJ26" s="40">
        <v>15.8</v>
      </c>
      <c r="AK26" s="68">
        <f t="shared" si="21"/>
        <v>30.200000000000003</v>
      </c>
      <c r="AL26" s="42">
        <f t="shared" si="6"/>
        <v>34</v>
      </c>
      <c r="AM26" s="42">
        <f t="shared" si="7"/>
        <v>3.7999999999999972</v>
      </c>
      <c r="AN26" s="8">
        <v>2.7</v>
      </c>
      <c r="AO26" s="8">
        <f t="shared" si="15"/>
        <v>97.3</v>
      </c>
      <c r="AP26" s="9" t="s">
        <v>61</v>
      </c>
      <c r="AQ26" s="8">
        <v>5.5</v>
      </c>
      <c r="AR26" s="8">
        <f t="shared" si="16"/>
        <v>94.5</v>
      </c>
      <c r="AS26" s="9" t="s">
        <v>61</v>
      </c>
      <c r="AT26" s="8">
        <v>4</v>
      </c>
      <c r="AU26" s="9" t="s">
        <v>61</v>
      </c>
      <c r="AV26" s="19"/>
    </row>
    <row r="27" spans="1:48">
      <c r="A27" s="38">
        <v>1996</v>
      </c>
      <c r="B27" s="14" t="str">
        <f t="shared" si="8"/>
        <v>Loose</v>
      </c>
      <c r="C27" s="9">
        <f t="shared" si="17"/>
        <v>3</v>
      </c>
      <c r="D27" s="12">
        <f t="shared" si="9"/>
        <v>47.806004618937642</v>
      </c>
      <c r="E27" s="9" t="str">
        <f t="shared" si="0"/>
        <v>Gain</v>
      </c>
      <c r="F27" s="9" t="str">
        <f t="shared" si="10"/>
        <v>Win</v>
      </c>
      <c r="G27" s="9">
        <f t="shared" si="18"/>
        <v>-4</v>
      </c>
      <c r="H27" s="12">
        <f t="shared" si="11"/>
        <v>52.193995381062358</v>
      </c>
      <c r="I27" s="9" t="str">
        <f t="shared" si="1"/>
        <v>Loss</v>
      </c>
      <c r="J27" s="9" t="str">
        <f t="shared" si="12"/>
        <v>R</v>
      </c>
      <c r="K27" s="9" t="s">
        <v>45</v>
      </c>
      <c r="L27" s="9" t="str">
        <f t="shared" si="13"/>
        <v>Loose</v>
      </c>
      <c r="M27" s="84">
        <f t="shared" si="2"/>
        <v>3</v>
      </c>
      <c r="N27" s="18" t="str">
        <f t="shared" si="3"/>
        <v>Gain</v>
      </c>
      <c r="O27" s="25">
        <f t="shared" si="4"/>
        <v>47.806004618937642</v>
      </c>
      <c r="P27" s="9" t="s">
        <v>49</v>
      </c>
      <c r="Q27" s="9" t="s">
        <v>51</v>
      </c>
      <c r="R27" s="8">
        <v>51.7</v>
      </c>
      <c r="S27" s="7">
        <v>207</v>
      </c>
      <c r="T27" s="7">
        <v>226</v>
      </c>
      <c r="U27" s="7">
        <f t="shared" si="5"/>
        <v>433</v>
      </c>
      <c r="V27" s="8">
        <v>48.2</v>
      </c>
      <c r="W27" s="8">
        <v>48.2</v>
      </c>
      <c r="X27" s="8">
        <v>42</v>
      </c>
      <c r="Y27" s="8">
        <v>54</v>
      </c>
      <c r="Z27" s="9" t="s">
        <v>58</v>
      </c>
      <c r="AA27" s="8">
        <v>19.2</v>
      </c>
      <c r="AB27" s="8">
        <v>19.399999999999999</v>
      </c>
      <c r="AC27" s="68">
        <f t="shared" si="19"/>
        <v>38.599999999999994</v>
      </c>
      <c r="AD27" s="40">
        <v>13.6</v>
      </c>
      <c r="AE27" s="40">
        <v>9.1999999999999993</v>
      </c>
      <c r="AF27" s="40">
        <v>10.7</v>
      </c>
      <c r="AG27" s="11">
        <f t="shared" si="14"/>
        <v>11.099999999999994</v>
      </c>
      <c r="AH27" s="40">
        <f t="shared" si="20"/>
        <v>33.5</v>
      </c>
      <c r="AI27" s="40">
        <v>15</v>
      </c>
      <c r="AJ27" s="40">
        <v>12.5</v>
      </c>
      <c r="AK27" s="68">
        <f t="shared" si="21"/>
        <v>27.5</v>
      </c>
      <c r="AL27" s="42">
        <f t="shared" si="6"/>
        <v>38.599999999999994</v>
      </c>
      <c r="AM27" s="42">
        <f t="shared" si="7"/>
        <v>11.099999999999994</v>
      </c>
      <c r="AN27" s="8">
        <v>3.3</v>
      </c>
      <c r="AO27" s="8">
        <f t="shared" si="15"/>
        <v>96.7</v>
      </c>
      <c r="AP27" s="9" t="s">
        <v>60</v>
      </c>
      <c r="AQ27" s="8">
        <v>5.4</v>
      </c>
      <c r="AR27" s="8">
        <f t="shared" si="16"/>
        <v>94.6</v>
      </c>
      <c r="AS27" s="9" t="s">
        <v>61</v>
      </c>
      <c r="AT27" s="8">
        <v>3.8</v>
      </c>
      <c r="AU27" s="9" t="s">
        <v>61</v>
      </c>
      <c r="AV27" s="19"/>
    </row>
    <row r="28" spans="1:48">
      <c r="A28" s="38">
        <v>1998</v>
      </c>
      <c r="B28" s="14" t="str">
        <f t="shared" si="8"/>
        <v>Loose</v>
      </c>
      <c r="C28" s="9">
        <f t="shared" si="17"/>
        <v>4</v>
      </c>
      <c r="D28" s="12">
        <f t="shared" si="9"/>
        <v>48.617511520737324</v>
      </c>
      <c r="E28" s="9" t="str">
        <f t="shared" si="0"/>
        <v>Gain</v>
      </c>
      <c r="F28" s="9" t="str">
        <f t="shared" si="10"/>
        <v>Win</v>
      </c>
      <c r="G28" s="9">
        <f t="shared" si="18"/>
        <v>-3</v>
      </c>
      <c r="H28" s="12">
        <f t="shared" si="11"/>
        <v>51.382488479262676</v>
      </c>
      <c r="I28" s="9" t="str">
        <f t="shared" si="1"/>
        <v>Loss</v>
      </c>
      <c r="J28" s="9" t="str">
        <f t="shared" si="12"/>
        <v>R</v>
      </c>
      <c r="K28" s="9" t="s">
        <v>45</v>
      </c>
      <c r="L28" s="9" t="str">
        <f t="shared" si="13"/>
        <v>Loose</v>
      </c>
      <c r="M28" s="84">
        <f t="shared" si="2"/>
        <v>4</v>
      </c>
      <c r="N28" s="18" t="str">
        <f t="shared" si="3"/>
        <v>Gain</v>
      </c>
      <c r="O28" s="25">
        <f t="shared" si="4"/>
        <v>48.617511520737324</v>
      </c>
      <c r="P28" s="9" t="s">
        <v>48</v>
      </c>
      <c r="Q28" s="9" t="s">
        <v>52</v>
      </c>
      <c r="R28" s="8">
        <v>38.1</v>
      </c>
      <c r="S28" s="7">
        <v>211</v>
      </c>
      <c r="T28" s="7">
        <v>223</v>
      </c>
      <c r="U28" s="7">
        <f t="shared" si="5"/>
        <v>434</v>
      </c>
      <c r="V28" s="8">
        <v>47.3</v>
      </c>
      <c r="W28" s="8">
        <v>48.4</v>
      </c>
      <c r="X28" s="8">
        <v>59</v>
      </c>
      <c r="Y28" s="8">
        <v>66</v>
      </c>
      <c r="Z28" s="9" t="s">
        <v>57</v>
      </c>
      <c r="AA28" s="8">
        <v>18.7</v>
      </c>
      <c r="AB28" s="8">
        <v>18.399999999999999</v>
      </c>
      <c r="AC28" s="68">
        <f t="shared" si="19"/>
        <v>37.099999999999994</v>
      </c>
      <c r="AD28" s="40">
        <v>14.1</v>
      </c>
      <c r="AE28" s="40">
        <v>11.3</v>
      </c>
      <c r="AF28" s="40">
        <v>10.4</v>
      </c>
      <c r="AG28" s="11">
        <f t="shared" si="14"/>
        <v>10.899999999999995</v>
      </c>
      <c r="AH28" s="40">
        <f t="shared" si="20"/>
        <v>35.799999999999997</v>
      </c>
      <c r="AI28" s="40">
        <v>15.5</v>
      </c>
      <c r="AJ28" s="40">
        <v>10.7</v>
      </c>
      <c r="AK28" s="68">
        <f t="shared" si="21"/>
        <v>26.2</v>
      </c>
      <c r="AL28" s="42">
        <f t="shared" si="6"/>
        <v>37.099999999999994</v>
      </c>
      <c r="AM28" s="42">
        <f t="shared" si="7"/>
        <v>10.899999999999995</v>
      </c>
      <c r="AN28" s="8">
        <v>1.6</v>
      </c>
      <c r="AO28" s="8">
        <f t="shared" si="15"/>
        <v>98.4</v>
      </c>
      <c r="AP28" s="9" t="s">
        <v>61</v>
      </c>
      <c r="AQ28" s="8">
        <v>4.4000000000000004</v>
      </c>
      <c r="AR28" s="8">
        <f t="shared" si="16"/>
        <v>95.6</v>
      </c>
      <c r="AS28" s="9" t="s">
        <v>61</v>
      </c>
      <c r="AT28" s="8">
        <v>4.5</v>
      </c>
      <c r="AU28" s="9" t="s">
        <v>61</v>
      </c>
      <c r="AV28" s="19"/>
    </row>
    <row r="29" spans="1:48">
      <c r="A29" s="38">
        <v>2000</v>
      </c>
      <c r="B29" s="14" t="str">
        <f t="shared" si="8"/>
        <v>Loose</v>
      </c>
      <c r="C29" s="9">
        <f t="shared" si="17"/>
        <v>2</v>
      </c>
      <c r="D29" s="12">
        <f t="shared" si="9"/>
        <v>49.191685912240182</v>
      </c>
      <c r="E29" s="9" t="str">
        <f t="shared" si="0"/>
        <v>Gain</v>
      </c>
      <c r="F29" s="9" t="str">
        <f t="shared" si="10"/>
        <v>Win</v>
      </c>
      <c r="G29" s="9">
        <f t="shared" si="18"/>
        <v>-3</v>
      </c>
      <c r="H29" s="12">
        <f t="shared" si="11"/>
        <v>50.808314087759818</v>
      </c>
      <c r="I29" s="9" t="str">
        <f t="shared" si="1"/>
        <v>Loss</v>
      </c>
      <c r="J29" s="9" t="str">
        <f t="shared" si="12"/>
        <v>R</v>
      </c>
      <c r="K29" s="9" t="s">
        <v>45</v>
      </c>
      <c r="L29" s="9" t="str">
        <f t="shared" si="13"/>
        <v>Loose</v>
      </c>
      <c r="M29" s="84">
        <f t="shared" si="2"/>
        <v>2</v>
      </c>
      <c r="N29" s="18" t="str">
        <f t="shared" si="3"/>
        <v>Gain</v>
      </c>
      <c r="O29" s="25">
        <f t="shared" si="4"/>
        <v>49.191685912240182</v>
      </c>
      <c r="P29" s="9" t="s">
        <v>49</v>
      </c>
      <c r="Q29" s="9" t="s">
        <v>53</v>
      </c>
      <c r="R29" s="8">
        <v>54.2</v>
      </c>
      <c r="S29" s="7">
        <v>213</v>
      </c>
      <c r="T29" s="7">
        <v>220</v>
      </c>
      <c r="U29" s="7">
        <f t="shared" si="5"/>
        <v>433</v>
      </c>
      <c r="V29" s="8">
        <v>47.1</v>
      </c>
      <c r="W29" s="8">
        <v>47.6</v>
      </c>
      <c r="X29" s="8">
        <v>63</v>
      </c>
      <c r="Y29" s="8">
        <v>57</v>
      </c>
      <c r="Z29" s="9" t="s">
        <v>57</v>
      </c>
      <c r="AA29" s="8">
        <v>19.100000000000001</v>
      </c>
      <c r="AB29" s="8">
        <v>15.1</v>
      </c>
      <c r="AC29" s="68">
        <f t="shared" si="19"/>
        <v>34.200000000000003</v>
      </c>
      <c r="AD29" s="40">
        <v>14.9</v>
      </c>
      <c r="AE29" s="40">
        <v>12.4</v>
      </c>
      <c r="AF29" s="40">
        <v>12.7</v>
      </c>
      <c r="AG29" s="11">
        <f t="shared" si="14"/>
        <v>9.3000000000000043</v>
      </c>
      <c r="AH29" s="40">
        <f t="shared" si="20"/>
        <v>40</v>
      </c>
      <c r="AI29" s="40">
        <v>11.8</v>
      </c>
      <c r="AJ29" s="40">
        <v>13.1</v>
      </c>
      <c r="AK29" s="68">
        <f t="shared" si="21"/>
        <v>24.9</v>
      </c>
      <c r="AL29" s="42">
        <f t="shared" si="6"/>
        <v>34.200000000000003</v>
      </c>
      <c r="AM29" s="42">
        <f t="shared" si="7"/>
        <v>9.3000000000000043</v>
      </c>
      <c r="AN29" s="8">
        <v>3.4</v>
      </c>
      <c r="AO29" s="8">
        <f t="shared" si="15"/>
        <v>96.6</v>
      </c>
      <c r="AP29" s="9" t="s">
        <v>60</v>
      </c>
      <c r="AQ29" s="8">
        <v>3.9</v>
      </c>
      <c r="AR29" s="8">
        <f t="shared" si="16"/>
        <v>96.1</v>
      </c>
      <c r="AS29" s="9" t="s">
        <v>61</v>
      </c>
      <c r="AT29" s="8">
        <v>4.0999999999999996</v>
      </c>
      <c r="AU29" s="9" t="s">
        <v>60</v>
      </c>
      <c r="AV29" s="19"/>
    </row>
    <row r="30" spans="1:48">
      <c r="A30" s="38">
        <v>2002</v>
      </c>
      <c r="B30" s="14" t="str">
        <f t="shared" si="8"/>
        <v>Loose</v>
      </c>
      <c r="C30" s="9">
        <f t="shared" si="17"/>
        <v>-8</v>
      </c>
      <c r="D30" s="12">
        <f t="shared" si="9"/>
        <v>47.235023041474655</v>
      </c>
      <c r="E30" s="9" t="str">
        <f t="shared" si="0"/>
        <v>Loss</v>
      </c>
      <c r="F30" s="9" t="str">
        <f t="shared" si="10"/>
        <v>Win</v>
      </c>
      <c r="G30" s="9">
        <f t="shared" si="18"/>
        <v>9</v>
      </c>
      <c r="H30" s="12">
        <f t="shared" si="11"/>
        <v>52.764976958525345</v>
      </c>
      <c r="I30" s="9" t="str">
        <f t="shared" si="1"/>
        <v>Gain</v>
      </c>
      <c r="J30" s="9" t="str">
        <f t="shared" si="12"/>
        <v>R</v>
      </c>
      <c r="K30" s="9" t="s">
        <v>46</v>
      </c>
      <c r="L30" s="9" t="str">
        <f t="shared" si="13"/>
        <v>Win</v>
      </c>
      <c r="M30" s="84">
        <f t="shared" si="2"/>
        <v>9</v>
      </c>
      <c r="N30" s="18" t="str">
        <f t="shared" si="3"/>
        <v>Gain</v>
      </c>
      <c r="O30" s="25">
        <f t="shared" si="4"/>
        <v>52.764976958525345</v>
      </c>
      <c r="P30" s="9" t="s">
        <v>48</v>
      </c>
      <c r="Q30" s="9" t="s">
        <v>50</v>
      </c>
      <c r="R30" s="8">
        <v>39.5</v>
      </c>
      <c r="S30" s="7">
        <v>205</v>
      </c>
      <c r="T30" s="7">
        <v>229</v>
      </c>
      <c r="U30" s="7">
        <f t="shared" si="5"/>
        <v>434</v>
      </c>
      <c r="V30" s="8">
        <v>45.2</v>
      </c>
      <c r="W30" s="8">
        <v>50</v>
      </c>
      <c r="X30" s="8">
        <v>84</v>
      </c>
      <c r="Y30" s="8">
        <v>63</v>
      </c>
      <c r="Z30" s="9" t="s">
        <v>57</v>
      </c>
      <c r="AA30" s="8">
        <v>16.399999999999999</v>
      </c>
      <c r="AB30" s="8">
        <v>16.600000000000001</v>
      </c>
      <c r="AC30" s="68">
        <f t="shared" si="19"/>
        <v>33</v>
      </c>
      <c r="AD30" s="40">
        <v>13.5</v>
      </c>
      <c r="AE30" s="40">
        <v>6.3</v>
      </c>
      <c r="AF30" s="40">
        <v>13</v>
      </c>
      <c r="AG30" s="11">
        <f t="shared" si="14"/>
        <v>1.6999999999999993</v>
      </c>
      <c r="AH30" s="40">
        <f t="shared" si="20"/>
        <v>32.799999999999997</v>
      </c>
      <c r="AI30" s="40">
        <v>15.5</v>
      </c>
      <c r="AJ30" s="40">
        <v>15.8</v>
      </c>
      <c r="AK30" s="68">
        <f t="shared" si="21"/>
        <v>31.3</v>
      </c>
      <c r="AL30" s="42">
        <f t="shared" si="6"/>
        <v>31.3</v>
      </c>
      <c r="AM30" s="42">
        <f t="shared" si="7"/>
        <v>-1.6999999999999993</v>
      </c>
      <c r="AN30" s="8">
        <v>2.4</v>
      </c>
      <c r="AO30" s="8">
        <f t="shared" si="15"/>
        <v>97.6</v>
      </c>
      <c r="AP30" s="9" t="s">
        <v>60</v>
      </c>
      <c r="AQ30" s="8">
        <v>6</v>
      </c>
      <c r="AR30" s="8">
        <f t="shared" si="16"/>
        <v>94</v>
      </c>
      <c r="AS30" s="9" t="s">
        <v>60</v>
      </c>
      <c r="AT30" s="8">
        <v>1.7</v>
      </c>
      <c r="AU30" s="9" t="s">
        <v>61</v>
      </c>
      <c r="AV30" s="19"/>
    </row>
    <row r="31" spans="1:48">
      <c r="A31" s="38">
        <v>2004</v>
      </c>
      <c r="B31" s="14" t="str">
        <f t="shared" si="8"/>
        <v>Loose</v>
      </c>
      <c r="C31" s="9">
        <f t="shared" si="17"/>
        <v>-4</v>
      </c>
      <c r="D31" s="12">
        <f t="shared" si="9"/>
        <v>46.313364055299537</v>
      </c>
      <c r="E31" s="9" t="str">
        <f t="shared" si="0"/>
        <v>Loss</v>
      </c>
      <c r="F31" s="9" t="str">
        <f t="shared" si="10"/>
        <v>Win</v>
      </c>
      <c r="G31" s="9">
        <f t="shared" si="18"/>
        <v>4</v>
      </c>
      <c r="H31" s="12">
        <f t="shared" si="11"/>
        <v>53.686635944700463</v>
      </c>
      <c r="I31" s="9" t="str">
        <f t="shared" si="1"/>
        <v>Gain</v>
      </c>
      <c r="J31" s="9" t="str">
        <f t="shared" si="12"/>
        <v>R</v>
      </c>
      <c r="K31" s="9" t="s">
        <v>46</v>
      </c>
      <c r="L31" s="9" t="str">
        <f t="shared" si="13"/>
        <v>Win</v>
      </c>
      <c r="M31" s="84">
        <f t="shared" si="2"/>
        <v>4</v>
      </c>
      <c r="N31" s="18" t="str">
        <f t="shared" si="3"/>
        <v>Gain</v>
      </c>
      <c r="O31" s="25">
        <f t="shared" si="4"/>
        <v>53.686635944700463</v>
      </c>
      <c r="P31" s="9" t="s">
        <v>49</v>
      </c>
      <c r="Q31" s="9" t="s">
        <v>51</v>
      </c>
      <c r="R31" s="8">
        <v>60.1</v>
      </c>
      <c r="S31" s="7">
        <v>201</v>
      </c>
      <c r="T31" s="7">
        <v>233</v>
      </c>
      <c r="U31" s="7">
        <f t="shared" si="5"/>
        <v>434</v>
      </c>
      <c r="V31" s="8">
        <v>49.4</v>
      </c>
      <c r="W31" s="8">
        <v>46.8</v>
      </c>
      <c r="X31" s="8">
        <v>60</v>
      </c>
      <c r="Y31" s="8">
        <v>48</v>
      </c>
      <c r="Z31" s="9" t="s">
        <v>57</v>
      </c>
      <c r="AA31" s="8">
        <v>16.7</v>
      </c>
      <c r="AB31" s="8">
        <v>14.7</v>
      </c>
      <c r="AC31" s="68">
        <f t="shared" si="19"/>
        <v>31.4</v>
      </c>
      <c r="AD31" s="40">
        <v>17.3</v>
      </c>
      <c r="AE31" s="40">
        <v>10</v>
      </c>
      <c r="AF31" s="40">
        <v>11.4</v>
      </c>
      <c r="AG31" s="11">
        <f t="shared" si="14"/>
        <v>3</v>
      </c>
      <c r="AH31" s="40">
        <f t="shared" si="20"/>
        <v>38.700000000000003</v>
      </c>
      <c r="AI31" s="40">
        <v>12.5</v>
      </c>
      <c r="AJ31" s="40">
        <v>15.9</v>
      </c>
      <c r="AK31" s="68">
        <f t="shared" si="21"/>
        <v>28.4</v>
      </c>
      <c r="AL31" s="42">
        <f t="shared" si="6"/>
        <v>28.4</v>
      </c>
      <c r="AM31" s="42">
        <f t="shared" si="7"/>
        <v>-3</v>
      </c>
      <c r="AN31" s="8">
        <v>3.3</v>
      </c>
      <c r="AO31" s="8">
        <f t="shared" si="15"/>
        <v>96.7</v>
      </c>
      <c r="AP31" s="9" t="s">
        <v>60</v>
      </c>
      <c r="AQ31" s="8">
        <v>5.4</v>
      </c>
      <c r="AR31" s="8">
        <f t="shared" si="16"/>
        <v>94.6</v>
      </c>
      <c r="AS31" s="9" t="s">
        <v>61</v>
      </c>
      <c r="AT31" s="8">
        <v>3.8</v>
      </c>
      <c r="AU31" s="9" t="s">
        <v>61</v>
      </c>
      <c r="AV31" s="19"/>
    </row>
    <row r="32" spans="1:48">
      <c r="A32" s="38">
        <v>2006</v>
      </c>
      <c r="B32" s="14" t="str">
        <f t="shared" si="8"/>
        <v>Win</v>
      </c>
      <c r="C32" s="9">
        <f t="shared" si="17"/>
        <v>32</v>
      </c>
      <c r="D32" s="12">
        <f t="shared" si="9"/>
        <v>53.5632183908046</v>
      </c>
      <c r="E32" s="9" t="str">
        <f t="shared" si="0"/>
        <v>Gain</v>
      </c>
      <c r="F32" s="9" t="str">
        <f t="shared" si="10"/>
        <v>Loose</v>
      </c>
      <c r="G32" s="9">
        <f t="shared" si="18"/>
        <v>-31</v>
      </c>
      <c r="H32" s="12">
        <f t="shared" si="11"/>
        <v>46.4367816091954</v>
      </c>
      <c r="I32" s="9" t="str">
        <f t="shared" si="1"/>
        <v>Loss</v>
      </c>
      <c r="J32" s="9" t="str">
        <f t="shared" si="12"/>
        <v>D</v>
      </c>
      <c r="K32" s="9" t="s">
        <v>46</v>
      </c>
      <c r="L32" s="9" t="str">
        <f t="shared" si="13"/>
        <v>Loose</v>
      </c>
      <c r="M32" s="84">
        <f t="shared" si="2"/>
        <v>-31</v>
      </c>
      <c r="N32" s="18" t="str">
        <f t="shared" si="3"/>
        <v>Loss</v>
      </c>
      <c r="O32" s="25">
        <f t="shared" si="4"/>
        <v>46.4367816091954</v>
      </c>
      <c r="P32" s="9" t="s">
        <v>48</v>
      </c>
      <c r="Q32" s="9" t="s">
        <v>52</v>
      </c>
      <c r="R32" s="8">
        <v>40.4</v>
      </c>
      <c r="S32" s="7">
        <v>233</v>
      </c>
      <c r="T32" s="7">
        <v>202</v>
      </c>
      <c r="U32" s="7">
        <f t="shared" si="5"/>
        <v>435</v>
      </c>
      <c r="V32" s="8">
        <v>52.3</v>
      </c>
      <c r="W32" s="8">
        <v>44.3</v>
      </c>
      <c r="X32" s="8">
        <v>43</v>
      </c>
      <c r="Y32" s="8">
        <v>38</v>
      </c>
      <c r="Z32" s="9" t="s">
        <v>57</v>
      </c>
      <c r="AA32" s="8" t="s">
        <v>81</v>
      </c>
      <c r="AB32" s="8" t="s">
        <v>81</v>
      </c>
      <c r="AC32" s="68">
        <v>33</v>
      </c>
      <c r="AD32" s="40" t="s">
        <v>81</v>
      </c>
      <c r="AE32" s="40" t="s">
        <v>81</v>
      </c>
      <c r="AF32" s="40" t="s">
        <v>81</v>
      </c>
      <c r="AG32" s="11">
        <f t="shared" si="14"/>
        <v>5</v>
      </c>
      <c r="AH32" s="40">
        <v>30</v>
      </c>
      <c r="AI32" s="40" t="s">
        <v>81</v>
      </c>
      <c r="AJ32" s="40" t="s">
        <v>81</v>
      </c>
      <c r="AK32" s="68">
        <v>28</v>
      </c>
      <c r="AL32" s="42">
        <f t="shared" si="6"/>
        <v>28</v>
      </c>
      <c r="AM32" s="42">
        <f t="shared" si="7"/>
        <v>-5</v>
      </c>
      <c r="AN32" s="8">
        <v>2.5</v>
      </c>
      <c r="AO32" s="8">
        <f t="shared" si="15"/>
        <v>97.5</v>
      </c>
      <c r="AP32" s="9" t="s">
        <v>61</v>
      </c>
      <c r="AQ32" s="8">
        <v>4.4000000000000004</v>
      </c>
      <c r="AR32" s="8">
        <f t="shared" si="16"/>
        <v>95.6</v>
      </c>
      <c r="AS32" s="9" t="s">
        <v>61</v>
      </c>
      <c r="AT32" s="8">
        <v>2.9</v>
      </c>
      <c r="AU32" s="9" t="s">
        <v>60</v>
      </c>
      <c r="AV32" s="19"/>
    </row>
    <row r="33" spans="1:48">
      <c r="A33" s="38">
        <v>2008</v>
      </c>
      <c r="B33" s="14" t="str">
        <f t="shared" si="8"/>
        <v>Win</v>
      </c>
      <c r="C33" s="9">
        <f t="shared" si="17"/>
        <v>24</v>
      </c>
      <c r="D33" s="12">
        <f t="shared" si="9"/>
        <v>59.080459770114942</v>
      </c>
      <c r="E33" s="9" t="str">
        <f t="shared" si="0"/>
        <v>Gain</v>
      </c>
      <c r="F33" s="9" t="str">
        <f t="shared" si="10"/>
        <v>Loose</v>
      </c>
      <c r="G33" s="9">
        <f t="shared" si="18"/>
        <v>-24</v>
      </c>
      <c r="H33" s="12">
        <f t="shared" si="11"/>
        <v>40.919540229885058</v>
      </c>
      <c r="I33" s="9" t="str">
        <f t="shared" si="1"/>
        <v>Loss</v>
      </c>
      <c r="J33" s="9" t="str">
        <f t="shared" si="12"/>
        <v>D</v>
      </c>
      <c r="K33" s="9" t="s">
        <v>46</v>
      </c>
      <c r="L33" s="9" t="str">
        <f t="shared" si="13"/>
        <v>Loose</v>
      </c>
      <c r="M33" s="84">
        <f t="shared" si="2"/>
        <v>-24</v>
      </c>
      <c r="N33" s="18" t="str">
        <f t="shared" si="3"/>
        <v>Loss</v>
      </c>
      <c r="O33" s="25">
        <f t="shared" si="4"/>
        <v>40.919540229885058</v>
      </c>
      <c r="P33" s="9" t="s">
        <v>49</v>
      </c>
      <c r="Q33" s="9" t="s">
        <v>53</v>
      </c>
      <c r="R33" s="8">
        <v>61.6</v>
      </c>
      <c r="S33" s="7">
        <v>257</v>
      </c>
      <c r="T33" s="7">
        <v>178</v>
      </c>
      <c r="U33" s="7">
        <f t="shared" si="5"/>
        <v>435</v>
      </c>
      <c r="V33" s="8">
        <v>53.2</v>
      </c>
      <c r="W33" s="8">
        <v>42.6</v>
      </c>
      <c r="X33" s="8">
        <v>32</v>
      </c>
      <c r="Y33" s="8">
        <v>25</v>
      </c>
      <c r="Z33" s="9" t="s">
        <v>57</v>
      </c>
      <c r="AA33" s="8">
        <v>25</v>
      </c>
      <c r="AB33" s="8">
        <v>16.899999999999999</v>
      </c>
      <c r="AC33" s="68">
        <f t="shared" si="19"/>
        <v>41.9</v>
      </c>
      <c r="AD33" s="40">
        <v>16.899999999999999</v>
      </c>
      <c r="AE33" s="40">
        <v>11.4</v>
      </c>
      <c r="AF33" s="40">
        <v>9.6</v>
      </c>
      <c r="AG33" s="11">
        <f t="shared" si="14"/>
        <v>23.4</v>
      </c>
      <c r="AH33" s="40">
        <f t="shared" si="20"/>
        <v>37.9</v>
      </c>
      <c r="AI33" s="40">
        <v>8.6</v>
      </c>
      <c r="AJ33" s="40">
        <v>9.9</v>
      </c>
      <c r="AK33" s="68">
        <f t="shared" si="21"/>
        <v>18.5</v>
      </c>
      <c r="AL33" s="42">
        <f t="shared" si="6"/>
        <v>18.5</v>
      </c>
      <c r="AM33" s="42">
        <f t="shared" si="7"/>
        <v>-23.4</v>
      </c>
      <c r="AN33" s="8">
        <v>0.1</v>
      </c>
      <c r="AO33" s="8">
        <f t="shared" si="15"/>
        <v>99.9</v>
      </c>
      <c r="AP33" s="9" t="s">
        <v>61</v>
      </c>
      <c r="AQ33" s="8">
        <v>7.3</v>
      </c>
      <c r="AR33" s="8">
        <f t="shared" si="16"/>
        <v>92.7</v>
      </c>
      <c r="AS33" s="9" t="s">
        <v>60</v>
      </c>
      <c r="AT33" s="8">
        <v>-0.1</v>
      </c>
      <c r="AU33" s="9" t="s">
        <v>60</v>
      </c>
      <c r="AV33" s="19"/>
    </row>
    <row r="34" spans="1:48">
      <c r="A34" s="38">
        <v>2010</v>
      </c>
      <c r="B34" s="14" t="str">
        <f t="shared" si="8"/>
        <v>Loose</v>
      </c>
      <c r="C34" s="9">
        <f t="shared" si="17"/>
        <v>-64</v>
      </c>
      <c r="D34" s="12">
        <f t="shared" si="9"/>
        <v>44.367816091954026</v>
      </c>
      <c r="E34" s="9" t="str">
        <f t="shared" si="0"/>
        <v>Loss</v>
      </c>
      <c r="F34" s="9" t="str">
        <f t="shared" si="10"/>
        <v>Win</v>
      </c>
      <c r="G34" s="9">
        <f t="shared" si="18"/>
        <v>64</v>
      </c>
      <c r="H34" s="12">
        <f t="shared" si="11"/>
        <v>55.632183908045974</v>
      </c>
      <c r="I34" s="9" t="str">
        <f t="shared" si="1"/>
        <v>Gain</v>
      </c>
      <c r="J34" s="9" t="str">
        <f t="shared" si="12"/>
        <v>R</v>
      </c>
      <c r="K34" s="9" t="s">
        <v>45</v>
      </c>
      <c r="L34" s="9" t="str">
        <f t="shared" si="13"/>
        <v>Loose</v>
      </c>
      <c r="M34" s="84">
        <f t="shared" si="2"/>
        <v>-64</v>
      </c>
      <c r="N34" s="18" t="str">
        <f t="shared" si="3"/>
        <v>Loss</v>
      </c>
      <c r="O34" s="25">
        <f t="shared" si="4"/>
        <v>44.367816091954026</v>
      </c>
      <c r="P34" s="9" t="s">
        <v>48</v>
      </c>
      <c r="Q34" s="9" t="s">
        <v>50</v>
      </c>
      <c r="R34" s="8">
        <v>41</v>
      </c>
      <c r="S34" s="7">
        <v>193</v>
      </c>
      <c r="T34" s="7">
        <v>242</v>
      </c>
      <c r="U34" s="7">
        <f t="shared" si="5"/>
        <v>435</v>
      </c>
      <c r="V34" s="8">
        <v>51.7</v>
      </c>
      <c r="W34" s="8">
        <v>44.9</v>
      </c>
      <c r="X34" s="8">
        <v>51</v>
      </c>
      <c r="Y34" s="8">
        <v>45</v>
      </c>
      <c r="Z34" s="9" t="s">
        <v>57</v>
      </c>
      <c r="AA34" s="8" t="s">
        <v>81</v>
      </c>
      <c r="AB34" s="8" t="s">
        <v>81</v>
      </c>
      <c r="AC34" s="68">
        <v>33</v>
      </c>
      <c r="AD34" s="40" t="s">
        <v>81</v>
      </c>
      <c r="AE34" s="40" t="s">
        <v>81</v>
      </c>
      <c r="AF34" s="40" t="s">
        <v>81</v>
      </c>
      <c r="AG34" s="11">
        <f t="shared" si="14"/>
        <v>8</v>
      </c>
      <c r="AH34" s="40">
        <v>35</v>
      </c>
      <c r="AI34" s="40" t="s">
        <v>81</v>
      </c>
      <c r="AJ34" s="40" t="s">
        <v>81</v>
      </c>
      <c r="AK34" s="68">
        <v>25</v>
      </c>
      <c r="AL34" s="42">
        <f t="shared" si="6"/>
        <v>33</v>
      </c>
      <c r="AM34" s="42">
        <f t="shared" si="7"/>
        <v>8</v>
      </c>
      <c r="AN34" s="8">
        <v>1.5</v>
      </c>
      <c r="AO34" s="8">
        <f t="shared" si="15"/>
        <v>98.5</v>
      </c>
      <c r="AP34" s="9" t="s">
        <v>61</v>
      </c>
      <c r="AQ34" s="8">
        <v>9.3000000000000007</v>
      </c>
      <c r="AR34" s="8">
        <f t="shared" si="16"/>
        <v>90.7</v>
      </c>
      <c r="AS34" s="9" t="s">
        <v>61</v>
      </c>
      <c r="AT34" s="8">
        <v>2.6</v>
      </c>
      <c r="AU34" s="9" t="s">
        <v>61</v>
      </c>
      <c r="AV34" s="19"/>
    </row>
    <row r="35" spans="1:48">
      <c r="A35" s="38">
        <v>2012</v>
      </c>
      <c r="B35" s="14" t="str">
        <f t="shared" si="8"/>
        <v>Loose</v>
      </c>
      <c r="C35" s="9">
        <f t="shared" si="17"/>
        <v>8</v>
      </c>
      <c r="D35" s="12">
        <f t="shared" si="9"/>
        <v>46.206896551724135</v>
      </c>
      <c r="E35" s="9" t="str">
        <f t="shared" si="0"/>
        <v>Gain</v>
      </c>
      <c r="F35" s="9" t="str">
        <f t="shared" si="10"/>
        <v>Win</v>
      </c>
      <c r="G35" s="9">
        <f t="shared" si="18"/>
        <v>-8</v>
      </c>
      <c r="H35" s="12">
        <f t="shared" si="11"/>
        <v>53.793103448275865</v>
      </c>
      <c r="I35" s="9" t="str">
        <f t="shared" si="1"/>
        <v>Loss</v>
      </c>
      <c r="J35" s="9" t="str">
        <f t="shared" si="12"/>
        <v>R</v>
      </c>
      <c r="K35" s="9" t="s">
        <v>45</v>
      </c>
      <c r="L35" s="9" t="str">
        <f t="shared" si="13"/>
        <v>Loose</v>
      </c>
      <c r="M35" s="84">
        <f t="shared" si="2"/>
        <v>8</v>
      </c>
      <c r="N35" s="18" t="str">
        <f t="shared" si="3"/>
        <v>Gain</v>
      </c>
      <c r="O35" s="25">
        <f t="shared" si="4"/>
        <v>46.206896551724135</v>
      </c>
      <c r="P35" s="9" t="s">
        <v>49</v>
      </c>
      <c r="Q35" s="9" t="s">
        <v>51</v>
      </c>
      <c r="R35" s="8">
        <v>58.2</v>
      </c>
      <c r="S35" s="7">
        <v>201</v>
      </c>
      <c r="T35" s="7">
        <v>234</v>
      </c>
      <c r="U35" s="7">
        <f t="shared" si="5"/>
        <v>435</v>
      </c>
      <c r="V35" s="8">
        <v>48.8</v>
      </c>
      <c r="W35" s="8">
        <v>47.6</v>
      </c>
      <c r="X35" s="8">
        <v>46</v>
      </c>
      <c r="Y35" s="8">
        <v>52</v>
      </c>
      <c r="Z35" s="9" t="s">
        <v>58</v>
      </c>
      <c r="AA35" s="8">
        <v>25.1</v>
      </c>
      <c r="AB35" s="8">
        <v>14.7</v>
      </c>
      <c r="AC35" s="68">
        <f t="shared" si="19"/>
        <v>39.799999999999997</v>
      </c>
      <c r="AD35" s="40">
        <v>12.6</v>
      </c>
      <c r="AE35" s="40">
        <v>13.4</v>
      </c>
      <c r="AF35" s="40">
        <v>10.3</v>
      </c>
      <c r="AG35" s="11">
        <f t="shared" si="14"/>
        <v>16.399999999999999</v>
      </c>
      <c r="AH35" s="40">
        <f t="shared" si="20"/>
        <v>36.299999999999997</v>
      </c>
      <c r="AI35" s="40">
        <v>10.5</v>
      </c>
      <c r="AJ35" s="40">
        <v>12.9</v>
      </c>
      <c r="AK35" s="68">
        <f t="shared" si="21"/>
        <v>23.4</v>
      </c>
      <c r="AL35" s="42">
        <f t="shared" si="6"/>
        <v>39.799999999999997</v>
      </c>
      <c r="AM35" s="42">
        <f t="shared" si="7"/>
        <v>16.399999999999999</v>
      </c>
      <c r="AN35" s="8">
        <v>1.7</v>
      </c>
      <c r="AO35" s="8">
        <f t="shared" si="15"/>
        <v>98.3</v>
      </c>
      <c r="AP35" s="9" t="s">
        <v>61</v>
      </c>
      <c r="AQ35" s="8">
        <v>7.9</v>
      </c>
      <c r="AR35" s="8">
        <f t="shared" si="16"/>
        <v>92.1</v>
      </c>
      <c r="AS35" s="9" t="s">
        <v>61</v>
      </c>
      <c r="AT35" s="8">
        <v>2.2000000000000002</v>
      </c>
      <c r="AU35" s="9" t="s">
        <v>61</v>
      </c>
      <c r="AV35" s="19"/>
    </row>
    <row r="36" spans="1:48">
      <c r="A36" s="38">
        <v>2014</v>
      </c>
      <c r="B36" s="14" t="str">
        <f t="shared" si="8"/>
        <v>Loose</v>
      </c>
      <c r="C36" s="9">
        <f t="shared" si="17"/>
        <v>-13</v>
      </c>
      <c r="D36" s="12">
        <f t="shared" si="9"/>
        <v>43.218390804597703</v>
      </c>
      <c r="E36" s="9" t="str">
        <f t="shared" si="0"/>
        <v>Loss</v>
      </c>
      <c r="F36" s="9" t="str">
        <f t="shared" si="10"/>
        <v>Win</v>
      </c>
      <c r="G36" s="9">
        <f t="shared" si="18"/>
        <v>13</v>
      </c>
      <c r="H36" s="12">
        <f t="shared" si="11"/>
        <v>56.781609195402297</v>
      </c>
      <c r="I36" s="9" t="str">
        <f t="shared" si="1"/>
        <v>Gain</v>
      </c>
      <c r="J36" s="9" t="str">
        <f t="shared" si="12"/>
        <v>R</v>
      </c>
      <c r="K36" s="9" t="s">
        <v>45</v>
      </c>
      <c r="L36" s="9" t="str">
        <f t="shared" si="13"/>
        <v>Loose</v>
      </c>
      <c r="M36" s="84">
        <f t="shared" si="2"/>
        <v>-13</v>
      </c>
      <c r="N36" s="18" t="str">
        <f t="shared" si="3"/>
        <v>Loss</v>
      </c>
      <c r="O36" s="25">
        <f t="shared" si="4"/>
        <v>43.218390804597703</v>
      </c>
      <c r="P36" s="9" t="s">
        <v>48</v>
      </c>
      <c r="Q36" s="9" t="s">
        <v>52</v>
      </c>
      <c r="R36" s="8">
        <v>35.9</v>
      </c>
      <c r="S36" s="7">
        <v>188</v>
      </c>
      <c r="T36" s="7">
        <v>247</v>
      </c>
      <c r="U36" s="7">
        <f t="shared" si="5"/>
        <v>435</v>
      </c>
      <c r="V36" s="8">
        <v>45.5</v>
      </c>
      <c r="W36" s="8">
        <v>51.2</v>
      </c>
      <c r="X36" s="8">
        <v>41</v>
      </c>
      <c r="Y36" s="8">
        <v>42</v>
      </c>
      <c r="Z36" s="9" t="s">
        <v>57</v>
      </c>
      <c r="AA36" s="8" t="s">
        <v>81</v>
      </c>
      <c r="AB36" s="8" t="s">
        <v>81</v>
      </c>
      <c r="AC36" s="68">
        <v>32</v>
      </c>
      <c r="AD36" s="40" t="s">
        <v>81</v>
      </c>
      <c r="AE36" s="40" t="s">
        <v>81</v>
      </c>
      <c r="AF36" s="40" t="s">
        <v>81</v>
      </c>
      <c r="AG36" s="11">
        <f t="shared" si="14"/>
        <v>9</v>
      </c>
      <c r="AH36" s="40">
        <v>39</v>
      </c>
      <c r="AI36" s="40" t="s">
        <v>81</v>
      </c>
      <c r="AJ36" s="40" t="s">
        <v>81</v>
      </c>
      <c r="AK36" s="68">
        <v>23</v>
      </c>
      <c r="AL36" s="42">
        <f t="shared" si="6"/>
        <v>32</v>
      </c>
      <c r="AM36" s="42">
        <f t="shared" si="7"/>
        <v>9</v>
      </c>
      <c r="AN36" s="8">
        <v>0.8</v>
      </c>
      <c r="AO36" s="8">
        <f t="shared" si="15"/>
        <v>99.2</v>
      </c>
      <c r="AP36" s="9" t="s">
        <v>61</v>
      </c>
      <c r="AQ36" s="8">
        <v>5.6</v>
      </c>
      <c r="AR36" s="8">
        <f t="shared" si="16"/>
        <v>94.4</v>
      </c>
      <c r="AS36" s="9" t="s">
        <v>61</v>
      </c>
      <c r="AT36" s="8">
        <v>2.5</v>
      </c>
      <c r="AU36" s="9" t="s">
        <v>61</v>
      </c>
      <c r="AV36" s="19"/>
    </row>
    <row r="37" spans="1:48" ht="17" thickBot="1">
      <c r="A37" s="39">
        <v>2016</v>
      </c>
      <c r="B37" s="35" t="str">
        <f t="shared" si="8"/>
        <v>Loose</v>
      </c>
      <c r="C37" s="20">
        <f t="shared" si="17"/>
        <v>6</v>
      </c>
      <c r="D37" s="20">
        <f t="shared" si="9"/>
        <v>44.597701149425291</v>
      </c>
      <c r="E37" s="20" t="str">
        <f t="shared" si="0"/>
        <v>Gain</v>
      </c>
      <c r="F37" s="20" t="str">
        <f t="shared" si="10"/>
        <v>Win</v>
      </c>
      <c r="G37" s="20">
        <f t="shared" si="18"/>
        <v>-6</v>
      </c>
      <c r="H37" s="20">
        <f t="shared" si="11"/>
        <v>55.402298850574709</v>
      </c>
      <c r="I37" s="20" t="str">
        <f t="shared" si="1"/>
        <v>Loss</v>
      </c>
      <c r="J37" s="20" t="str">
        <f t="shared" si="12"/>
        <v>R</v>
      </c>
      <c r="K37" s="20" t="s">
        <v>45</v>
      </c>
      <c r="L37" s="20" t="str">
        <f t="shared" si="13"/>
        <v>Loose</v>
      </c>
      <c r="M37" s="85">
        <f t="shared" si="2"/>
        <v>6</v>
      </c>
      <c r="N37" s="21" t="str">
        <f t="shared" si="3"/>
        <v>Gain</v>
      </c>
      <c r="O37" s="21">
        <f t="shared" si="4"/>
        <v>44.597701149425291</v>
      </c>
      <c r="P37" s="20" t="s">
        <v>49</v>
      </c>
      <c r="Q37" s="20" t="s">
        <v>53</v>
      </c>
      <c r="R37" s="22">
        <v>60</v>
      </c>
      <c r="S37" s="23">
        <v>194</v>
      </c>
      <c r="T37" s="23">
        <v>241</v>
      </c>
      <c r="U37" s="23">
        <f t="shared" si="5"/>
        <v>435</v>
      </c>
      <c r="V37" s="22">
        <v>48</v>
      </c>
      <c r="W37" s="22">
        <v>49.1</v>
      </c>
      <c r="X37" s="22">
        <v>47</v>
      </c>
      <c r="Y37" s="22">
        <v>53</v>
      </c>
      <c r="Z37" s="20" t="s">
        <v>58</v>
      </c>
      <c r="AA37" s="22">
        <v>20.8</v>
      </c>
      <c r="AB37" s="22">
        <v>13.1</v>
      </c>
      <c r="AC37" s="69">
        <f t="shared" si="19"/>
        <v>33.9</v>
      </c>
      <c r="AD37" s="43">
        <v>11.5</v>
      </c>
      <c r="AE37" s="43">
        <v>13.6</v>
      </c>
      <c r="AF37" s="43">
        <v>11.7</v>
      </c>
      <c r="AG37" s="22">
        <f t="shared" si="14"/>
        <v>5.1000000000000014</v>
      </c>
      <c r="AH37" s="43">
        <f t="shared" si="20"/>
        <v>36.799999999999997</v>
      </c>
      <c r="AI37" s="43">
        <v>11.9</v>
      </c>
      <c r="AJ37" s="43">
        <v>16.899999999999999</v>
      </c>
      <c r="AK37" s="69">
        <f t="shared" si="21"/>
        <v>28.799999999999997</v>
      </c>
      <c r="AL37" s="43">
        <f t="shared" si="6"/>
        <v>33.9</v>
      </c>
      <c r="AM37" s="43">
        <f t="shared" si="7"/>
        <v>5.1000000000000014</v>
      </c>
      <c r="AN37" s="22">
        <v>2.1</v>
      </c>
      <c r="AO37" s="22">
        <f t="shared" si="15"/>
        <v>97.9</v>
      </c>
      <c r="AP37" s="20" t="s">
        <v>60</v>
      </c>
      <c r="AQ37" s="22">
        <v>4.7</v>
      </c>
      <c r="AR37" s="22">
        <f t="shared" si="16"/>
        <v>95.3</v>
      </c>
      <c r="AS37" s="20" t="s">
        <v>61</v>
      </c>
      <c r="AT37" s="22">
        <v>1.6</v>
      </c>
      <c r="AU37" s="20" t="s">
        <v>60</v>
      </c>
      <c r="AV37" s="24"/>
    </row>
    <row r="38" spans="1:48">
      <c r="A38" s="45">
        <v>2018</v>
      </c>
      <c r="B38" s="46"/>
      <c r="C38" s="46"/>
      <c r="D38" s="46"/>
      <c r="E38" s="46"/>
      <c r="F38" s="46"/>
      <c r="G38" s="46"/>
      <c r="H38" s="46"/>
      <c r="I38" s="46"/>
      <c r="J38" s="46"/>
      <c r="K38" s="46" t="s">
        <v>46</v>
      </c>
      <c r="L38" s="46"/>
      <c r="M38" s="79"/>
      <c r="N38" s="47"/>
      <c r="O38" s="47"/>
      <c r="P38" s="46" t="s">
        <v>48</v>
      </c>
      <c r="Q38" s="46" t="s">
        <v>50</v>
      </c>
      <c r="R38" s="48">
        <v>36</v>
      </c>
      <c r="S38" s="49"/>
      <c r="T38" s="49"/>
      <c r="U38" s="49"/>
      <c r="V38" s="48"/>
      <c r="W38" s="48"/>
      <c r="X38" s="48">
        <v>37</v>
      </c>
      <c r="Y38" s="48">
        <v>44</v>
      </c>
      <c r="Z38" s="46" t="s">
        <v>93</v>
      </c>
      <c r="AA38" s="48"/>
      <c r="AB38" s="48"/>
      <c r="AC38" s="70">
        <v>30</v>
      </c>
      <c r="AD38" s="50"/>
      <c r="AE38" s="50"/>
      <c r="AF38" s="50"/>
      <c r="AG38" s="48">
        <f t="shared" si="14"/>
        <v>2</v>
      </c>
      <c r="AH38" s="50">
        <v>39</v>
      </c>
      <c r="AI38" s="50"/>
      <c r="AJ38" s="50"/>
      <c r="AK38" s="70">
        <v>28</v>
      </c>
      <c r="AL38" s="50">
        <f t="shared" si="6"/>
        <v>28</v>
      </c>
      <c r="AM38" s="74">
        <f t="shared" si="7"/>
        <v>-2</v>
      </c>
      <c r="AN38" s="48">
        <v>1.9</v>
      </c>
      <c r="AO38" s="48">
        <f t="shared" si="15"/>
        <v>98.1</v>
      </c>
      <c r="AP38" s="46" t="s">
        <v>61</v>
      </c>
      <c r="AQ38" s="48">
        <v>3.7</v>
      </c>
      <c r="AR38" s="48">
        <f t="shared" si="16"/>
        <v>96.3</v>
      </c>
      <c r="AS38" s="46" t="s">
        <v>61</v>
      </c>
      <c r="AT38" s="48">
        <v>3.5</v>
      </c>
      <c r="AU38" s="46" t="s">
        <v>61</v>
      </c>
      <c r="AV38" s="51"/>
    </row>
    <row r="39" spans="1:48">
      <c r="A39" s="52">
        <v>2018</v>
      </c>
      <c r="B39" s="53"/>
      <c r="C39" s="54"/>
      <c r="D39" s="54"/>
      <c r="E39" s="54"/>
      <c r="F39" s="54"/>
      <c r="G39" s="54"/>
      <c r="H39" s="54"/>
      <c r="I39" s="53"/>
      <c r="J39" s="53"/>
      <c r="K39" s="54" t="s">
        <v>46</v>
      </c>
      <c r="L39" s="54"/>
      <c r="M39" s="80"/>
      <c r="N39" s="54"/>
      <c r="O39" s="54"/>
      <c r="P39" s="54" t="s">
        <v>48</v>
      </c>
      <c r="Q39" s="54" t="s">
        <v>50</v>
      </c>
      <c r="R39" s="55">
        <v>37</v>
      </c>
      <c r="S39" s="56"/>
      <c r="T39" s="56"/>
      <c r="U39" s="56"/>
      <c r="V39" s="55"/>
      <c r="W39" s="55"/>
      <c r="X39" s="55">
        <v>37</v>
      </c>
      <c r="Y39" s="55">
        <v>44</v>
      </c>
      <c r="Z39" s="54" t="s">
        <v>93</v>
      </c>
      <c r="AA39" s="55"/>
      <c r="AB39" s="55"/>
      <c r="AC39" s="71">
        <v>30</v>
      </c>
      <c r="AD39" s="57"/>
      <c r="AE39" s="57"/>
      <c r="AF39" s="57"/>
      <c r="AG39" s="57">
        <v>2</v>
      </c>
      <c r="AH39" s="57">
        <v>39</v>
      </c>
      <c r="AI39" s="57"/>
      <c r="AJ39" s="57"/>
      <c r="AK39" s="71">
        <v>28</v>
      </c>
      <c r="AL39" s="57">
        <v>28</v>
      </c>
      <c r="AM39" s="75">
        <v>-2</v>
      </c>
      <c r="AN39" s="55">
        <v>1.9</v>
      </c>
      <c r="AO39" s="55">
        <v>98.1</v>
      </c>
      <c r="AP39" s="54" t="s">
        <v>61</v>
      </c>
      <c r="AQ39" s="55">
        <v>3.7</v>
      </c>
      <c r="AR39" s="55">
        <v>96.3</v>
      </c>
      <c r="AS39" s="54" t="s">
        <v>61</v>
      </c>
      <c r="AT39" s="55">
        <v>3.5</v>
      </c>
      <c r="AU39" s="54" t="s">
        <v>61</v>
      </c>
      <c r="AV39" s="58"/>
    </row>
    <row r="40" spans="1:48">
      <c r="A40" s="52">
        <v>2018</v>
      </c>
      <c r="B40" s="53"/>
      <c r="C40" s="54"/>
      <c r="D40" s="54"/>
      <c r="E40" s="54"/>
      <c r="F40" s="54"/>
      <c r="G40" s="54"/>
      <c r="H40" s="54"/>
      <c r="I40" s="53"/>
      <c r="J40" s="53"/>
      <c r="K40" s="54" t="s">
        <v>46</v>
      </c>
      <c r="L40" s="54"/>
      <c r="M40" s="80"/>
      <c r="N40" s="54"/>
      <c r="O40" s="54"/>
      <c r="P40" s="54" t="s">
        <v>48</v>
      </c>
      <c r="Q40" s="54" t="s">
        <v>50</v>
      </c>
      <c r="R40" s="55">
        <v>38</v>
      </c>
      <c r="S40" s="56"/>
      <c r="T40" s="56"/>
      <c r="U40" s="56"/>
      <c r="V40" s="55"/>
      <c r="W40" s="55"/>
      <c r="X40" s="55">
        <v>37</v>
      </c>
      <c r="Y40" s="55">
        <v>44</v>
      </c>
      <c r="Z40" s="54" t="s">
        <v>93</v>
      </c>
      <c r="AA40" s="55"/>
      <c r="AB40" s="55"/>
      <c r="AC40" s="71">
        <v>30</v>
      </c>
      <c r="AD40" s="57"/>
      <c r="AE40" s="57"/>
      <c r="AF40" s="57"/>
      <c r="AG40" s="57">
        <v>2</v>
      </c>
      <c r="AH40" s="57">
        <v>39</v>
      </c>
      <c r="AI40" s="57"/>
      <c r="AJ40" s="57"/>
      <c r="AK40" s="71">
        <v>28</v>
      </c>
      <c r="AL40" s="57">
        <v>28</v>
      </c>
      <c r="AM40" s="75">
        <v>-2</v>
      </c>
      <c r="AN40" s="55">
        <v>1.9</v>
      </c>
      <c r="AO40" s="55">
        <v>98.1</v>
      </c>
      <c r="AP40" s="54" t="s">
        <v>61</v>
      </c>
      <c r="AQ40" s="55">
        <v>3.7</v>
      </c>
      <c r="AR40" s="55">
        <v>96.3</v>
      </c>
      <c r="AS40" s="54" t="s">
        <v>61</v>
      </c>
      <c r="AT40" s="55">
        <v>3.5</v>
      </c>
      <c r="AU40" s="54" t="s">
        <v>61</v>
      </c>
      <c r="AV40" s="58"/>
    </row>
    <row r="41" spans="1:48">
      <c r="A41" s="52">
        <v>2018</v>
      </c>
      <c r="B41" s="53"/>
      <c r="C41" s="54"/>
      <c r="D41" s="54"/>
      <c r="E41" s="54"/>
      <c r="F41" s="54"/>
      <c r="G41" s="54"/>
      <c r="H41" s="54"/>
      <c r="I41" s="53"/>
      <c r="J41" s="53"/>
      <c r="K41" s="54" t="s">
        <v>46</v>
      </c>
      <c r="L41" s="54"/>
      <c r="M41" s="80"/>
      <c r="N41" s="54"/>
      <c r="O41" s="54"/>
      <c r="P41" s="54" t="s">
        <v>48</v>
      </c>
      <c r="Q41" s="54" t="s">
        <v>50</v>
      </c>
      <c r="R41" s="55">
        <v>39</v>
      </c>
      <c r="S41" s="56"/>
      <c r="T41" s="56"/>
      <c r="U41" s="56"/>
      <c r="V41" s="55"/>
      <c r="W41" s="55"/>
      <c r="X41" s="55">
        <v>37</v>
      </c>
      <c r="Y41" s="55">
        <v>44</v>
      </c>
      <c r="Z41" s="54" t="s">
        <v>93</v>
      </c>
      <c r="AA41" s="55"/>
      <c r="AB41" s="55"/>
      <c r="AC41" s="71">
        <v>30</v>
      </c>
      <c r="AD41" s="57"/>
      <c r="AE41" s="57"/>
      <c r="AF41" s="57"/>
      <c r="AG41" s="57">
        <v>2</v>
      </c>
      <c r="AH41" s="57">
        <v>39</v>
      </c>
      <c r="AI41" s="57"/>
      <c r="AJ41" s="57"/>
      <c r="AK41" s="71">
        <v>28</v>
      </c>
      <c r="AL41" s="57">
        <v>28</v>
      </c>
      <c r="AM41" s="75">
        <v>-2</v>
      </c>
      <c r="AN41" s="55">
        <v>1.9</v>
      </c>
      <c r="AO41" s="55">
        <v>98.1</v>
      </c>
      <c r="AP41" s="54" t="s">
        <v>61</v>
      </c>
      <c r="AQ41" s="55">
        <v>3.7</v>
      </c>
      <c r="AR41" s="55">
        <v>96.3</v>
      </c>
      <c r="AS41" s="54" t="s">
        <v>61</v>
      </c>
      <c r="AT41" s="55">
        <v>3.5</v>
      </c>
      <c r="AU41" s="54" t="s">
        <v>61</v>
      </c>
      <c r="AV41" s="58"/>
    </row>
    <row r="42" spans="1:48">
      <c r="A42" s="52">
        <v>2018</v>
      </c>
      <c r="B42" s="53"/>
      <c r="C42" s="54"/>
      <c r="D42" s="54"/>
      <c r="E42" s="54"/>
      <c r="F42" s="54"/>
      <c r="G42" s="54"/>
      <c r="H42" s="54"/>
      <c r="I42" s="53"/>
      <c r="J42" s="53"/>
      <c r="K42" s="54" t="s">
        <v>46</v>
      </c>
      <c r="L42" s="54"/>
      <c r="M42" s="80"/>
      <c r="N42" s="54"/>
      <c r="O42" s="54"/>
      <c r="P42" s="54" t="s">
        <v>48</v>
      </c>
      <c r="Q42" s="54" t="s">
        <v>50</v>
      </c>
      <c r="R42" s="55">
        <v>40</v>
      </c>
      <c r="S42" s="56"/>
      <c r="T42" s="56"/>
      <c r="U42" s="56"/>
      <c r="V42" s="55"/>
      <c r="W42" s="55"/>
      <c r="X42" s="55">
        <v>37</v>
      </c>
      <c r="Y42" s="55">
        <v>44</v>
      </c>
      <c r="Z42" s="54" t="s">
        <v>93</v>
      </c>
      <c r="AA42" s="55"/>
      <c r="AB42" s="55"/>
      <c r="AC42" s="71">
        <v>30</v>
      </c>
      <c r="AD42" s="57"/>
      <c r="AE42" s="57"/>
      <c r="AF42" s="57"/>
      <c r="AG42" s="57">
        <v>2</v>
      </c>
      <c r="AH42" s="57">
        <v>39</v>
      </c>
      <c r="AI42" s="57"/>
      <c r="AJ42" s="57"/>
      <c r="AK42" s="71">
        <v>28</v>
      </c>
      <c r="AL42" s="57">
        <v>28</v>
      </c>
      <c r="AM42" s="75">
        <v>-2</v>
      </c>
      <c r="AN42" s="55">
        <v>1.9</v>
      </c>
      <c r="AO42" s="55">
        <v>98.1</v>
      </c>
      <c r="AP42" s="54" t="s">
        <v>61</v>
      </c>
      <c r="AQ42" s="55">
        <v>3.7</v>
      </c>
      <c r="AR42" s="55">
        <v>96.3</v>
      </c>
      <c r="AS42" s="54" t="s">
        <v>61</v>
      </c>
      <c r="AT42" s="55">
        <v>3.5</v>
      </c>
      <c r="AU42" s="54" t="s">
        <v>61</v>
      </c>
      <c r="AV42" s="58"/>
    </row>
    <row r="43" spans="1:48" ht="17" thickBot="1">
      <c r="A43" s="59">
        <v>2018</v>
      </c>
      <c r="B43" s="60"/>
      <c r="C43" s="61"/>
      <c r="D43" s="61"/>
      <c r="E43" s="61"/>
      <c r="F43" s="61"/>
      <c r="G43" s="61"/>
      <c r="H43" s="61"/>
      <c r="I43" s="60"/>
      <c r="J43" s="60"/>
      <c r="K43" s="61" t="s">
        <v>46</v>
      </c>
      <c r="L43" s="61"/>
      <c r="M43" s="81"/>
      <c r="N43" s="61"/>
      <c r="O43" s="61"/>
      <c r="P43" s="61" t="s">
        <v>48</v>
      </c>
      <c r="Q43" s="61" t="s">
        <v>50</v>
      </c>
      <c r="R43" s="62">
        <v>41</v>
      </c>
      <c r="S43" s="63"/>
      <c r="T43" s="63"/>
      <c r="U43" s="63"/>
      <c r="V43" s="62"/>
      <c r="W43" s="62"/>
      <c r="X43" s="62">
        <v>37</v>
      </c>
      <c r="Y43" s="62">
        <v>44</v>
      </c>
      <c r="Z43" s="61" t="s">
        <v>93</v>
      </c>
      <c r="AA43" s="62"/>
      <c r="AB43" s="62"/>
      <c r="AC43" s="72">
        <v>30</v>
      </c>
      <c r="AD43" s="64"/>
      <c r="AE43" s="64"/>
      <c r="AF43" s="64"/>
      <c r="AG43" s="64">
        <v>2</v>
      </c>
      <c r="AH43" s="64">
        <v>39</v>
      </c>
      <c r="AI43" s="64"/>
      <c r="AJ43" s="64"/>
      <c r="AK43" s="72">
        <v>28</v>
      </c>
      <c r="AL43" s="64">
        <v>28</v>
      </c>
      <c r="AM43" s="76">
        <v>-2</v>
      </c>
      <c r="AN43" s="62">
        <v>1.9</v>
      </c>
      <c r="AO43" s="62">
        <v>98.1</v>
      </c>
      <c r="AP43" s="61" t="s">
        <v>61</v>
      </c>
      <c r="AQ43" s="62">
        <v>3.7</v>
      </c>
      <c r="AR43" s="62">
        <v>96.3</v>
      </c>
      <c r="AS43" s="61" t="s">
        <v>61</v>
      </c>
      <c r="AT43" s="62">
        <v>3.5</v>
      </c>
      <c r="AU43" s="61" t="s">
        <v>61</v>
      </c>
      <c r="AV43" s="65"/>
    </row>
    <row r="44" spans="1:48" ht="17" thickTop="1"/>
  </sheetData>
  <conditionalFormatting sqref="B2:B38">
    <cfRule type="containsText" dxfId="43" priority="38" operator="containsText" text="Win">
      <formula>NOT(ISERROR(SEARCH("Win",B2)))</formula>
    </cfRule>
  </conditionalFormatting>
  <conditionalFormatting sqref="E2:E38">
    <cfRule type="containsText" dxfId="42" priority="37" operator="containsText" text="Gain">
      <formula>NOT(ISERROR(SEARCH("Gain",E2)))</formula>
    </cfRule>
  </conditionalFormatting>
  <conditionalFormatting sqref="I2:I38">
    <cfRule type="containsText" dxfId="41" priority="35" operator="containsText" text="Gain">
      <formula>NOT(ISERROR(SEARCH("Gain",I2)))</formula>
    </cfRule>
  </conditionalFormatting>
  <conditionalFormatting sqref="F2:F38">
    <cfRule type="containsText" dxfId="40" priority="34" operator="containsText" text="Win">
      <formula>NOT(ISERROR(SEARCH("Win",F2)))</formula>
    </cfRule>
  </conditionalFormatting>
  <conditionalFormatting sqref="K2:K38">
    <cfRule type="containsText" dxfId="39" priority="32" operator="containsText" text="D">
      <formula>NOT(ISERROR(SEARCH("D",K2)))</formula>
    </cfRule>
    <cfRule type="containsText" dxfId="38" priority="33" operator="containsText" text="R">
      <formula>NOT(ISERROR(SEARCH("R",K2)))</formula>
    </cfRule>
  </conditionalFormatting>
  <conditionalFormatting sqref="J2:J38">
    <cfRule type="containsText" dxfId="37" priority="28" operator="containsText" text="D">
      <formula>NOT(ISERROR(SEARCH("D",J2)))</formula>
    </cfRule>
    <cfRule type="containsText" dxfId="36" priority="29" operator="containsText" text="R">
      <formula>NOT(ISERROR(SEARCH("R",J2)))</formula>
    </cfRule>
  </conditionalFormatting>
  <conditionalFormatting sqref="C2:C38">
    <cfRule type="cellIs" dxfId="35" priority="25" operator="greaterThan">
      <formula>0</formula>
    </cfRule>
  </conditionalFormatting>
  <conditionalFormatting sqref="G2:G38">
    <cfRule type="cellIs" dxfId="34" priority="24" operator="greaterThan">
      <formula>0</formula>
    </cfRule>
  </conditionalFormatting>
  <conditionalFormatting sqref="L2:L38">
    <cfRule type="cellIs" dxfId="33" priority="23" operator="equal">
      <formula>"Win"</formula>
    </cfRule>
  </conditionalFormatting>
  <conditionalFormatting sqref="M38">
    <cfRule type="cellIs" dxfId="32" priority="22" operator="greaterThan">
      <formula>0</formula>
    </cfRule>
  </conditionalFormatting>
  <conditionalFormatting sqref="N2:N38">
    <cfRule type="cellIs" dxfId="31" priority="21" operator="equal">
      <formula>"Gain"</formula>
    </cfRule>
  </conditionalFormatting>
  <conditionalFormatting sqref="Z2:AM2 Z3:AL38 AM3:AM43">
    <cfRule type="containsText" dxfId="30" priority="15" operator="containsText" text="Dec">
      <formula>NOT(ISERROR(SEARCH("Dec",Z2)))</formula>
    </cfRule>
    <cfRule type="containsText" dxfId="29" priority="16" stopIfTrue="1" operator="containsText" text="Inc">
      <formula>NOT(ISERROR(SEARCH("Inc",Z2)))</formula>
    </cfRule>
  </conditionalFormatting>
  <conditionalFormatting sqref="AP2:AP38">
    <cfRule type="containsText" dxfId="28" priority="13" operator="containsText" text="Worse">
      <formula>NOT(ISERROR(SEARCH("Worse",AP2)))</formula>
    </cfRule>
    <cfRule type="containsText" dxfId="27" priority="14" operator="containsText" text="Better">
      <formula>NOT(ISERROR(SEARCH("Better",AP2)))</formula>
    </cfRule>
  </conditionalFormatting>
  <conditionalFormatting sqref="AS2:AS38">
    <cfRule type="containsText" dxfId="26" priority="11" operator="containsText" text="Worse">
      <formula>NOT(ISERROR(SEARCH("Worse",AS2)))</formula>
    </cfRule>
    <cfRule type="containsText" dxfId="25" priority="12" operator="containsText" text="Better">
      <formula>NOT(ISERROR(SEARCH("Better",AS2)))</formula>
    </cfRule>
  </conditionalFormatting>
  <conditionalFormatting sqref="AU2:AU38">
    <cfRule type="containsText" dxfId="24" priority="9" operator="containsText" text="Worse">
      <formula>NOT(ISERROR(SEARCH("Worse",AU2)))</formula>
    </cfRule>
    <cfRule type="containsText" dxfId="23" priority="10" operator="containsText" text="Better">
      <formula>NOT(ISERROR(SEARCH("Better",AU2)))</formula>
    </cfRule>
  </conditionalFormatting>
  <conditionalFormatting sqref="O2:O38">
    <cfRule type="cellIs" dxfId="22" priority="3" operator="greaterThan">
      <formula>50</formula>
    </cfRule>
  </conditionalFormatting>
  <conditionalFormatting sqref="V2:V38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{C1EEF2A2-3B0F-4644-88E4-F824DAF7D05D}</x14:id>
        </ext>
      </extLst>
    </cfRule>
  </conditionalFormatting>
  <conditionalFormatting sqref="W2:W38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{ED59A6E2-0077-9041-998B-20030216C2D8}</x14:id>
        </ext>
      </extLst>
    </cfRule>
  </conditionalFormatting>
  <conditionalFormatting sqref="X2:X38">
    <cfRule type="dataBar" priority="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{1920CB19-030E-5C43-8C33-91723D2E2181}</x14:id>
        </ext>
      </extLst>
    </cfRule>
  </conditionalFormatting>
  <conditionalFormatting sqref="Y2:Y38">
    <cfRule type="dataBar" priority="4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{7DBB9AC0-8160-BE48-830C-D62B74D3F622}</x14:id>
        </ext>
      </extLst>
    </cfRule>
  </conditionalFormatting>
  <conditionalFormatting sqref="AN2:AN38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{04257FB4-920A-F242-9BC0-37279D771B5D}</x14:id>
        </ext>
      </extLst>
    </cfRule>
  </conditionalFormatting>
  <conditionalFormatting sqref="AO2:AO38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{587DD618-1ED6-674B-A1F3-5F8963F7AC21}</x14:id>
        </ext>
      </extLst>
    </cfRule>
  </conditionalFormatting>
  <conditionalFormatting sqref="AQ2:AQ38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{45E3E87D-4A6E-3243-A8A5-F7457F8B4E31}</x14:id>
        </ext>
      </extLst>
    </cfRule>
  </conditionalFormatting>
  <conditionalFormatting sqref="AR2:AR38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{20930EA5-C408-8749-857D-BCF303EE30E1}</x14:id>
        </ext>
      </extLst>
    </cfRule>
  </conditionalFormatting>
  <conditionalFormatting sqref="AT2:AT38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{2C225B8E-A31E-7044-86CC-7CE95F7E6823}</x14:id>
        </ext>
      </extLst>
    </cfRule>
  </conditionalFormatting>
  <conditionalFormatting sqref="M2:M37">
    <cfRule type="dataBar" priority="1">
      <dataBar>
        <cfvo type="num" val="-100"/>
        <cfvo type="num" val="100"/>
        <color rgb="FFD883FF"/>
      </dataBar>
      <extLst>
        <ext xmlns:x14="http://schemas.microsoft.com/office/spreadsheetml/2009/9/main" uri="{B025F937-C7B1-47D3-B67F-A62EFF666E3E}">
          <x14:id>{10DC0E5F-4C48-F14C-A55A-18E153B3A4B2}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EEF2A2-3B0F-4644-88E4-F824DAF7D0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V2:V38</xm:sqref>
        </x14:conditionalFormatting>
        <x14:conditionalFormatting xmlns:xm="http://schemas.microsoft.com/office/excel/2006/main">
          <x14:cfRule type="dataBar" id="{ED59A6E2-0077-9041-998B-20030216C2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W2:W38</xm:sqref>
        </x14:conditionalFormatting>
        <x14:conditionalFormatting xmlns:xm="http://schemas.microsoft.com/office/excel/2006/main">
          <x14:cfRule type="dataBar" id="{1920CB19-030E-5C43-8C33-91723D2E218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X2:X38</xm:sqref>
        </x14:conditionalFormatting>
        <x14:conditionalFormatting xmlns:xm="http://schemas.microsoft.com/office/excel/2006/main">
          <x14:cfRule type="dataBar" id="{7DBB9AC0-8160-BE48-830C-D62B74D3F62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Y2:Y38</xm:sqref>
        </x14:conditionalFormatting>
        <x14:conditionalFormatting xmlns:xm="http://schemas.microsoft.com/office/excel/2006/main">
          <x14:cfRule type="dataBar" id="{04257FB4-920A-F242-9BC0-37279D771B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AN2:AN38</xm:sqref>
        </x14:conditionalFormatting>
        <x14:conditionalFormatting xmlns:xm="http://schemas.microsoft.com/office/excel/2006/main">
          <x14:cfRule type="dataBar" id="{587DD618-1ED6-674B-A1F3-5F8963F7AC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AO2:AO38</xm:sqref>
        </x14:conditionalFormatting>
        <x14:conditionalFormatting xmlns:xm="http://schemas.microsoft.com/office/excel/2006/main">
          <x14:cfRule type="dataBar" id="{45E3E87D-4A6E-3243-A8A5-F7457F8B4E3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AQ2:AQ38</xm:sqref>
        </x14:conditionalFormatting>
        <x14:conditionalFormatting xmlns:xm="http://schemas.microsoft.com/office/excel/2006/main">
          <x14:cfRule type="dataBar" id="{20930EA5-C408-8749-857D-BCF303EE30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AR2:AR38</xm:sqref>
        </x14:conditionalFormatting>
        <x14:conditionalFormatting xmlns:xm="http://schemas.microsoft.com/office/excel/2006/main">
          <x14:cfRule type="dataBar" id="{2C225B8E-A31E-7044-86CC-7CE95F7E68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AT2:AT38</xm:sqref>
        </x14:conditionalFormatting>
        <x14:conditionalFormatting xmlns:xm="http://schemas.microsoft.com/office/excel/2006/main">
          <x14:cfRule type="dataBar" id="{10DC0E5F-4C48-F14C-A55A-18E153B3A4B2}">
            <x14:dataBar minLength="0" maxLength="100" gradient="0">
              <x14:cfvo type="num">
                <xm:f>-100</xm:f>
              </x14:cfvo>
              <x14:cfvo type="num">
                <xm:f>100</xm:f>
              </x14:cfvo>
              <x14:negativeFillColor rgb="FFFFDFFF"/>
              <x14:axisColor rgb="FF000000"/>
            </x14:dataBar>
          </x14:cfRule>
          <xm:sqref>M2:M37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40EF-B8AA-6548-9177-0FEA38842C12}">
  <dimension ref="A2:C26"/>
  <sheetViews>
    <sheetView workbookViewId="0">
      <selection activeCell="B9" sqref="B9"/>
    </sheetView>
  </sheetViews>
  <sheetFormatPr baseColWidth="10" defaultRowHeight="16"/>
  <cols>
    <col min="1" max="1" width="22.1640625" style="5" customWidth="1"/>
    <col min="2" max="2" width="82.6640625" style="2" customWidth="1"/>
    <col min="3" max="3" width="33.6640625" customWidth="1"/>
  </cols>
  <sheetData>
    <row r="2" spans="1:3">
      <c r="A2" s="5" t="s">
        <v>17</v>
      </c>
      <c r="B2" s="3" t="s">
        <v>12</v>
      </c>
    </row>
    <row r="3" spans="1:3">
      <c r="A3" s="5" t="s">
        <v>11</v>
      </c>
      <c r="B3" s="1" t="s">
        <v>16</v>
      </c>
    </row>
    <row r="4" spans="1:3">
      <c r="A4" s="77" t="s">
        <v>22</v>
      </c>
      <c r="B4" s="3" t="s">
        <v>20</v>
      </c>
    </row>
    <row r="5" spans="1:3">
      <c r="A5" s="77"/>
      <c r="B5" s="3" t="s">
        <v>21</v>
      </c>
    </row>
    <row r="6" spans="1:3">
      <c r="A6" s="77"/>
      <c r="B6" s="3" t="s">
        <v>94</v>
      </c>
    </row>
    <row r="7" spans="1:3">
      <c r="A7" s="5" t="s">
        <v>26</v>
      </c>
      <c r="B7" s="3" t="s">
        <v>25</v>
      </c>
    </row>
    <row r="8" spans="1:3">
      <c r="A8" s="5" t="s">
        <v>27</v>
      </c>
      <c r="B8" s="3" t="s">
        <v>28</v>
      </c>
    </row>
    <row r="9" spans="1:3">
      <c r="A9" s="5" t="s">
        <v>35</v>
      </c>
      <c r="B9" s="3" t="s">
        <v>36</v>
      </c>
    </row>
    <row r="10" spans="1:3">
      <c r="A10" s="77" t="s">
        <v>66</v>
      </c>
      <c r="B10" s="3" t="s">
        <v>78</v>
      </c>
      <c r="C10" t="s">
        <v>80</v>
      </c>
    </row>
    <row r="11" spans="1:3">
      <c r="A11" s="77"/>
      <c r="B11" s="3" t="s">
        <v>67</v>
      </c>
      <c r="C11" t="s">
        <v>79</v>
      </c>
    </row>
    <row r="12" spans="1:3">
      <c r="A12" s="5" t="s">
        <v>68</v>
      </c>
      <c r="B12" s="3" t="s">
        <v>69</v>
      </c>
    </row>
    <row r="14" spans="1:3">
      <c r="A14" s="5" t="s">
        <v>1</v>
      </c>
      <c r="B14" s="2" t="s">
        <v>47</v>
      </c>
    </row>
    <row r="15" spans="1:3">
      <c r="A15" s="5" t="s">
        <v>10</v>
      </c>
      <c r="B15" s="4" t="s">
        <v>47</v>
      </c>
    </row>
    <row r="16" spans="1:3">
      <c r="A16" s="6" t="s">
        <v>19</v>
      </c>
      <c r="B16" s="2" t="s">
        <v>41</v>
      </c>
    </row>
    <row r="17" spans="1:2">
      <c r="A17" s="5" t="s">
        <v>24</v>
      </c>
      <c r="B17" s="2" t="s">
        <v>42</v>
      </c>
    </row>
    <row r="18" spans="1:2">
      <c r="A18" s="5" t="s">
        <v>34</v>
      </c>
      <c r="B18" s="4" t="s">
        <v>42</v>
      </c>
    </row>
    <row r="19" spans="1:2">
      <c r="A19" s="5" t="s">
        <v>33</v>
      </c>
      <c r="B19" s="4" t="s">
        <v>43</v>
      </c>
    </row>
    <row r="20" spans="1:2">
      <c r="A20" s="5" t="s">
        <v>44</v>
      </c>
      <c r="B20" s="2" t="s">
        <v>40</v>
      </c>
    </row>
    <row r="24" spans="1:2">
      <c r="B24" s="3" t="s">
        <v>87</v>
      </c>
    </row>
    <row r="25" spans="1:2">
      <c r="B25" s="3" t="s">
        <v>70</v>
      </c>
    </row>
    <row r="26" spans="1:2">
      <c r="B26" s="3" t="s">
        <v>88</v>
      </c>
    </row>
  </sheetData>
  <mergeCells count="2">
    <mergeCell ref="A10:A11"/>
    <mergeCell ref="A4:A6"/>
  </mergeCells>
  <hyperlinks>
    <hyperlink ref="B3" r:id="rId1" location="voter_turnout_101" xr:uid="{4905370D-DF17-044D-93B1-BF5D593FCC59}"/>
    <hyperlink ref="B2" r:id="rId2" xr:uid="{F5DF8CBC-7B28-2149-83FD-79AF780B6B6D}"/>
    <hyperlink ref="B4" r:id="rId3" xr:uid="{3E8B12F7-2278-104A-92ED-DE062B4D25FD}"/>
    <hyperlink ref="B5" r:id="rId4" xr:uid="{F2DD73D5-9FA7-3B4D-AD06-4C0A9A59426E}"/>
    <hyperlink ref="B7" r:id="rId5" xr:uid="{A9E2BBDD-C882-A548-8905-953B7F990683}"/>
    <hyperlink ref="B8" r:id="rId6" xr:uid="{355D9F68-09F4-294D-B71B-CF9FE1EE7E42}"/>
    <hyperlink ref="B9" r:id="rId7" xr:uid="{7E9A5791-AF61-424F-B55F-61D080C08AD5}"/>
    <hyperlink ref="B11" r:id="rId8" xr:uid="{21046049-BE3C-734C-9632-7FDF164D6C6A}"/>
    <hyperlink ref="B12" r:id="rId9" xr:uid="{258E4CBC-A497-8C4E-B730-8FE220A9B48B}"/>
    <hyperlink ref="B25" r:id="rId10" xr:uid="{99F8B5D1-977A-1C4E-88A6-58CD11007E18}"/>
    <hyperlink ref="B10" r:id="rId11" xr:uid="{D1DA15C3-C1D4-874E-BEA0-539B9D2AC2CA}"/>
    <hyperlink ref="B24" r:id="rId12" xr:uid="{585B0E9C-771B-344C-9B01-B8798AA355D4}"/>
    <hyperlink ref="B26" r:id="rId13" xr:uid="{26EA7EBC-C6A9-2B48-87C6-C73756F0EA59}"/>
    <hyperlink ref="B6" r:id="rId14" xr:uid="{4CDABE91-9129-4E45-983F-56FB81988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2018-10-29T16:34:28Z</dcterms:created>
  <dcterms:modified xsi:type="dcterms:W3CDTF">2018-11-05T05:50:12Z</dcterms:modified>
</cp:coreProperties>
</file>