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carge-my.sharepoint.com/personal/begum_orhan_mrc-tr_com/Documents/Masaüstü/Various Benchmark/Main_Directory/"/>
    </mc:Choice>
  </mc:AlternateContent>
  <xr:revisionPtr revIDLastSave="12" documentId="13_ncr:1_{F738F93B-DCE2-44C4-BCFD-14A5239A9067}" xr6:coauthVersionLast="47" xr6:coauthVersionMax="47" xr10:uidLastSave="{DF8FD0B5-5522-473C-B71C-93A3B4A5093E}"/>
  <bookViews>
    <workbookView xWindow="-28908" yWindow="-1068" windowWidth="29016" windowHeight="15696" tabRatio="616" activeTab="1" xr2:uid="{00000000-000D-0000-FFFF-FFFF00000000}"/>
  </bookViews>
  <sheets>
    <sheet name="20242_Total_Veriler" sheetId="21" r:id="rId1"/>
    <sheet name="pptx_layout" sheetId="27" r:id="rId2"/>
    <sheet name="ek_bilgiler" sheetId="25" r:id="rId3"/>
    <sheet name="Danisman_Verileri_2023" sheetId="22" r:id="rId4"/>
    <sheet name="Kümülatif" sheetId="31" r:id="rId5"/>
    <sheet name="Sheet1" sheetId="26" r:id="rId6"/>
  </sheets>
  <externalReferences>
    <externalReference r:id="rId7"/>
  </externalReferences>
  <definedNames>
    <definedName name="_xlnm._FilterDatabase" localSheetId="0" hidden="1">'20242_Total_Veriler'!$A$1:$N$219</definedName>
    <definedName name="_xlnm._FilterDatabase" localSheetId="1" hidden="1">pptx_layout!$A$1:$I$219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13" i="31" l="1"/>
  <c r="BC213" i="31"/>
  <c r="BB213" i="31"/>
  <c r="BA213" i="31"/>
  <c r="AZ213" i="31"/>
  <c r="AY213" i="31"/>
  <c r="AX213" i="31"/>
  <c r="AW213" i="31"/>
  <c r="AV213" i="31"/>
  <c r="AU213" i="31"/>
  <c r="AT213" i="31"/>
  <c r="AP213" i="31"/>
  <c r="AO213" i="31"/>
  <c r="AN213" i="31"/>
  <c r="AM213" i="31"/>
  <c r="AL213" i="31"/>
  <c r="AK213" i="31"/>
  <c r="AJ213" i="31"/>
  <c r="AI213" i="31"/>
  <c r="AH213" i="31"/>
  <c r="AG213" i="31"/>
  <c r="AF213" i="31"/>
  <c r="AB213" i="31"/>
  <c r="AA213" i="31"/>
  <c r="Z213" i="31"/>
  <c r="Y213" i="31"/>
  <c r="X213" i="31"/>
  <c r="W213" i="31"/>
  <c r="V213" i="31"/>
  <c r="U213" i="31"/>
  <c r="T213" i="31"/>
  <c r="S213" i="31"/>
  <c r="R213" i="31"/>
  <c r="N213" i="31"/>
  <c r="M213" i="31"/>
  <c r="L213" i="31"/>
  <c r="K213" i="31"/>
  <c r="J213" i="31"/>
  <c r="I213" i="31"/>
  <c r="H213" i="31"/>
  <c r="G213" i="31"/>
  <c r="F213" i="31"/>
  <c r="E213" i="31"/>
  <c r="D213" i="31"/>
  <c r="BD212" i="31"/>
  <c r="BC212" i="31"/>
  <c r="BB212" i="31"/>
  <c r="BA212" i="31"/>
  <c r="AZ212" i="31"/>
  <c r="AY212" i="31"/>
  <c r="AX212" i="31"/>
  <c r="AW212" i="31"/>
  <c r="AV212" i="31"/>
  <c r="AU212" i="31"/>
  <c r="AT212" i="31"/>
  <c r="AP212" i="31"/>
  <c r="AO212" i="31"/>
  <c r="AN212" i="31"/>
  <c r="AM212" i="31"/>
  <c r="AL212" i="31"/>
  <c r="AK212" i="31"/>
  <c r="AJ212" i="31"/>
  <c r="AI212" i="31"/>
  <c r="AH212" i="31"/>
  <c r="AG212" i="31"/>
  <c r="AF212" i="31"/>
  <c r="AB212" i="31"/>
  <c r="AA212" i="31"/>
  <c r="Z212" i="31"/>
  <c r="Y212" i="31"/>
  <c r="X212" i="31"/>
  <c r="W212" i="31"/>
  <c r="V212" i="31"/>
  <c r="U212" i="31"/>
  <c r="T212" i="31"/>
  <c r="S212" i="31"/>
  <c r="R212" i="31"/>
  <c r="N212" i="31"/>
  <c r="M212" i="31"/>
  <c r="L212" i="31"/>
  <c r="K214" i="31" s="1"/>
  <c r="K212" i="31"/>
  <c r="X214" i="31" s="1"/>
  <c r="J212" i="31"/>
  <c r="I212" i="31"/>
  <c r="V214" i="31" s="1"/>
  <c r="H212" i="31"/>
  <c r="AI214" i="31" s="1"/>
  <c r="G212" i="31"/>
  <c r="F212" i="31"/>
  <c r="AU214" i="31" s="1"/>
  <c r="E212" i="31"/>
  <c r="AT214" i="31" s="1"/>
  <c r="D212" i="31"/>
  <c r="BD211" i="31"/>
  <c r="BC211" i="31"/>
  <c r="BB211" i="31"/>
  <c r="BA211" i="31"/>
  <c r="AZ211" i="31"/>
  <c r="AY211" i="31"/>
  <c r="AX211" i="31"/>
  <c r="AW211" i="31"/>
  <c r="AV211" i="31"/>
  <c r="AU211" i="31"/>
  <c r="AT211" i="31"/>
  <c r="AP211" i="31"/>
  <c r="AO211" i="31"/>
  <c r="AN211" i="31"/>
  <c r="AM211" i="31"/>
  <c r="AL211" i="31"/>
  <c r="AK211" i="31"/>
  <c r="AJ211" i="31"/>
  <c r="AI211" i="31"/>
  <c r="AH211" i="31"/>
  <c r="AG211" i="31"/>
  <c r="AF211" i="31"/>
  <c r="AB211" i="31"/>
  <c r="AA211" i="31"/>
  <c r="Z211" i="31"/>
  <c r="Y211" i="31"/>
  <c r="X211" i="31"/>
  <c r="W211" i="31"/>
  <c r="V211" i="31"/>
  <c r="U211" i="31"/>
  <c r="T211" i="31"/>
  <c r="S211" i="31"/>
  <c r="R211" i="31"/>
  <c r="N211" i="31"/>
  <c r="M211" i="31"/>
  <c r="L211" i="31"/>
  <c r="K211" i="31"/>
  <c r="J211" i="31"/>
  <c r="I211" i="31"/>
  <c r="H211" i="31"/>
  <c r="G211" i="31"/>
  <c r="F211" i="31"/>
  <c r="E211" i="31"/>
  <c r="D211" i="31"/>
  <c r="BD210" i="31"/>
  <c r="BC210" i="31"/>
  <c r="BB210" i="31"/>
  <c r="BA210" i="31"/>
  <c r="AZ210" i="31"/>
  <c r="AY210" i="31"/>
  <c r="AX210" i="31"/>
  <c r="AW210" i="31"/>
  <c r="AV210" i="31"/>
  <c r="AU210" i="31"/>
  <c r="AT210" i="31"/>
  <c r="AP210" i="31"/>
  <c r="AO210" i="31"/>
  <c r="AN210" i="31"/>
  <c r="AM210" i="31"/>
  <c r="AL210" i="31"/>
  <c r="AK210" i="31"/>
  <c r="AJ210" i="31"/>
  <c r="AI210" i="31"/>
  <c r="AH210" i="31"/>
  <c r="AG210" i="31"/>
  <c r="AF210" i="31"/>
  <c r="AB210" i="31"/>
  <c r="AA210" i="31"/>
  <c r="Z210" i="31"/>
  <c r="Y210" i="31"/>
  <c r="X210" i="31"/>
  <c r="W210" i="31"/>
  <c r="V210" i="31"/>
  <c r="U210" i="31"/>
  <c r="T210" i="31"/>
  <c r="S210" i="31"/>
  <c r="R210" i="31"/>
  <c r="N210" i="31"/>
  <c r="M210" i="31"/>
  <c r="L210" i="31"/>
  <c r="K210" i="31"/>
  <c r="J210" i="31"/>
  <c r="I210" i="31"/>
  <c r="H210" i="31"/>
  <c r="G210" i="31"/>
  <c r="F210" i="31"/>
  <c r="E210" i="31"/>
  <c r="D210" i="31"/>
  <c r="BD209" i="31"/>
  <c r="BC209" i="31"/>
  <c r="BB209" i="31"/>
  <c r="BA209" i="31"/>
  <c r="AZ209" i="31"/>
  <c r="AY209" i="31"/>
  <c r="AX209" i="31"/>
  <c r="AW209" i="31"/>
  <c r="AV209" i="31"/>
  <c r="AU209" i="31"/>
  <c r="AT209" i="31"/>
  <c r="AP209" i="31"/>
  <c r="AO209" i="31"/>
  <c r="AN209" i="31"/>
  <c r="AM209" i="31"/>
  <c r="AL209" i="31"/>
  <c r="AK209" i="31"/>
  <c r="AJ209" i="31"/>
  <c r="AI209" i="31"/>
  <c r="AH209" i="31"/>
  <c r="AG209" i="31"/>
  <c r="AF209" i="31"/>
  <c r="AB209" i="31"/>
  <c r="AA209" i="31"/>
  <c r="Z209" i="31"/>
  <c r="Y209" i="31"/>
  <c r="X209" i="31"/>
  <c r="W209" i="31"/>
  <c r="V209" i="31"/>
  <c r="U209" i="31"/>
  <c r="T209" i="31"/>
  <c r="S209" i="31"/>
  <c r="R209" i="31"/>
  <c r="N209" i="31"/>
  <c r="M209" i="31"/>
  <c r="L209" i="31"/>
  <c r="K209" i="31"/>
  <c r="J209" i="31"/>
  <c r="I209" i="31"/>
  <c r="H209" i="31"/>
  <c r="G209" i="31"/>
  <c r="F209" i="31"/>
  <c r="E209" i="31"/>
  <c r="D209" i="31"/>
  <c r="BD208" i="31"/>
  <c r="BC208" i="31"/>
  <c r="BB208" i="31"/>
  <c r="BA208" i="31"/>
  <c r="AZ208" i="31"/>
  <c r="AY208" i="31"/>
  <c r="AX208" i="31"/>
  <c r="AW208" i="31"/>
  <c r="AV208" i="31"/>
  <c r="AU208" i="31"/>
  <c r="AT208" i="31"/>
  <c r="AP208" i="31"/>
  <c r="AO208" i="31"/>
  <c r="AN208" i="31"/>
  <c r="AM208" i="31"/>
  <c r="AL208" i="31"/>
  <c r="AK208" i="31"/>
  <c r="AJ208" i="31"/>
  <c r="AI208" i="31"/>
  <c r="AH208" i="31"/>
  <c r="AG208" i="31"/>
  <c r="AF208" i="31"/>
  <c r="AB208" i="31"/>
  <c r="AA208" i="31"/>
  <c r="Z208" i="31"/>
  <c r="Y208" i="31"/>
  <c r="X208" i="31"/>
  <c r="W208" i="31"/>
  <c r="V208" i="31"/>
  <c r="U208" i="31"/>
  <c r="T208" i="31"/>
  <c r="S208" i="31"/>
  <c r="R208" i="31"/>
  <c r="N208" i="31"/>
  <c r="M208" i="31"/>
  <c r="L208" i="31"/>
  <c r="K208" i="31"/>
  <c r="J208" i="31"/>
  <c r="I208" i="31"/>
  <c r="H208" i="31"/>
  <c r="G208" i="31"/>
  <c r="F208" i="31"/>
  <c r="E208" i="31"/>
  <c r="D208" i="31"/>
  <c r="BD207" i="31"/>
  <c r="BC207" i="31"/>
  <c r="BB207" i="31"/>
  <c r="BA207" i="31"/>
  <c r="AZ207" i="31"/>
  <c r="AY207" i="31"/>
  <c r="AX207" i="31"/>
  <c r="AW207" i="31"/>
  <c r="AV207" i="31"/>
  <c r="AU207" i="31"/>
  <c r="AT207" i="31"/>
  <c r="AP207" i="31"/>
  <c r="AO207" i="31"/>
  <c r="AN207" i="31"/>
  <c r="AM207" i="31"/>
  <c r="AL207" i="31"/>
  <c r="AK207" i="31"/>
  <c r="AJ207" i="31"/>
  <c r="AI207" i="31"/>
  <c r="AH207" i="31"/>
  <c r="AG207" i="31"/>
  <c r="AF207" i="31"/>
  <c r="AB207" i="31"/>
  <c r="AA207" i="31"/>
  <c r="Z207" i="31"/>
  <c r="Y207" i="31"/>
  <c r="X207" i="31"/>
  <c r="W207" i="31"/>
  <c r="V207" i="31"/>
  <c r="U207" i="31"/>
  <c r="T207" i="31"/>
  <c r="S207" i="31"/>
  <c r="R207" i="31"/>
  <c r="N207" i="31"/>
  <c r="M207" i="31"/>
  <c r="L207" i="31"/>
  <c r="K207" i="31"/>
  <c r="J207" i="31"/>
  <c r="I207" i="31"/>
  <c r="H207" i="31"/>
  <c r="G207" i="31"/>
  <c r="F207" i="31"/>
  <c r="E207" i="31"/>
  <c r="D207" i="31"/>
  <c r="BD206" i="31"/>
  <c r="BC206" i="31"/>
  <c r="BB206" i="31"/>
  <c r="BA206" i="31"/>
  <c r="AZ206" i="31"/>
  <c r="AY206" i="31"/>
  <c r="AX206" i="31"/>
  <c r="AW206" i="31"/>
  <c r="AV206" i="31"/>
  <c r="AU206" i="31"/>
  <c r="AT206" i="31"/>
  <c r="AP206" i="31"/>
  <c r="AO206" i="31"/>
  <c r="AN206" i="31"/>
  <c r="AM206" i="31"/>
  <c r="AL206" i="31"/>
  <c r="AK206" i="31"/>
  <c r="AJ206" i="31"/>
  <c r="AI206" i="31"/>
  <c r="AH206" i="31"/>
  <c r="AG206" i="31"/>
  <c r="AF206" i="31"/>
  <c r="AB206" i="31"/>
  <c r="AA206" i="31"/>
  <c r="Z206" i="31"/>
  <c r="Y206" i="31"/>
  <c r="X206" i="31"/>
  <c r="W206" i="31"/>
  <c r="V206" i="31"/>
  <c r="U206" i="31"/>
  <c r="T206" i="31"/>
  <c r="S206" i="31"/>
  <c r="R206" i="31"/>
  <c r="N206" i="31"/>
  <c r="M206" i="31"/>
  <c r="L206" i="31"/>
  <c r="K206" i="31"/>
  <c r="J206" i="31"/>
  <c r="I206" i="31"/>
  <c r="H206" i="31"/>
  <c r="G206" i="31"/>
  <c r="F206" i="31"/>
  <c r="E206" i="31"/>
  <c r="D206" i="31"/>
  <c r="BD205" i="31"/>
  <c r="BC205" i="31"/>
  <c r="BB205" i="31"/>
  <c r="BA205" i="31"/>
  <c r="AZ205" i="31"/>
  <c r="AY205" i="31"/>
  <c r="AX205" i="31"/>
  <c r="AW205" i="31"/>
  <c r="AV205" i="31"/>
  <c r="AU205" i="31"/>
  <c r="AT205" i="31"/>
  <c r="AP205" i="31"/>
  <c r="AO205" i="31"/>
  <c r="AN205" i="31"/>
  <c r="AM205" i="31"/>
  <c r="AL205" i="31"/>
  <c r="AK205" i="31"/>
  <c r="AJ205" i="31"/>
  <c r="AI205" i="31"/>
  <c r="AH205" i="31"/>
  <c r="AG205" i="31"/>
  <c r="AF205" i="31"/>
  <c r="AB205" i="31"/>
  <c r="AA205" i="31"/>
  <c r="Z205" i="31"/>
  <c r="Y205" i="31"/>
  <c r="X205" i="31"/>
  <c r="W205" i="31"/>
  <c r="V205" i="31"/>
  <c r="U205" i="31"/>
  <c r="T205" i="31"/>
  <c r="S205" i="31"/>
  <c r="R205" i="31"/>
  <c r="N205" i="31"/>
  <c r="M205" i="31"/>
  <c r="L205" i="31"/>
  <c r="K205" i="31"/>
  <c r="J205" i="31"/>
  <c r="I205" i="31"/>
  <c r="H205" i="31"/>
  <c r="G205" i="31"/>
  <c r="F205" i="31"/>
  <c r="E205" i="31"/>
  <c r="D205" i="31"/>
  <c r="BD204" i="31"/>
  <c r="BC204" i="31"/>
  <c r="BB204" i="31"/>
  <c r="BA204" i="31"/>
  <c r="AZ204" i="31"/>
  <c r="AY204" i="31"/>
  <c r="AX204" i="31"/>
  <c r="AW204" i="31"/>
  <c r="AV204" i="31"/>
  <c r="AU204" i="31"/>
  <c r="AT204" i="31"/>
  <c r="AP204" i="31"/>
  <c r="AO204" i="31"/>
  <c r="AN204" i="31"/>
  <c r="AM204" i="31"/>
  <c r="AL204" i="31"/>
  <c r="AK204" i="31"/>
  <c r="AJ204" i="31"/>
  <c r="AI204" i="31"/>
  <c r="AH204" i="31"/>
  <c r="AG204" i="31"/>
  <c r="AF204" i="31"/>
  <c r="AB204" i="31"/>
  <c r="AA204" i="31"/>
  <c r="Z204" i="31"/>
  <c r="Y204" i="31"/>
  <c r="X204" i="31"/>
  <c r="W204" i="31"/>
  <c r="V204" i="31"/>
  <c r="U204" i="31"/>
  <c r="T204" i="31"/>
  <c r="S204" i="31"/>
  <c r="R204" i="31"/>
  <c r="N204" i="31"/>
  <c r="M204" i="31"/>
  <c r="L204" i="31"/>
  <c r="K204" i="31"/>
  <c r="J204" i="31"/>
  <c r="I204" i="31"/>
  <c r="H204" i="31"/>
  <c r="G204" i="31"/>
  <c r="F204" i="31"/>
  <c r="E204" i="31"/>
  <c r="D204" i="31"/>
  <c r="BD203" i="31"/>
  <c r="BC203" i="31"/>
  <c r="BB203" i="31"/>
  <c r="BA203" i="31"/>
  <c r="AZ203" i="31"/>
  <c r="AY203" i="31"/>
  <c r="AX203" i="31"/>
  <c r="AW203" i="31"/>
  <c r="AV203" i="31"/>
  <c r="AU203" i="31"/>
  <c r="AT203" i="31"/>
  <c r="AP203" i="31"/>
  <c r="AO203" i="31"/>
  <c r="AN203" i="31"/>
  <c r="AM203" i="31"/>
  <c r="AL203" i="31"/>
  <c r="AK203" i="31"/>
  <c r="AJ203" i="31"/>
  <c r="AI203" i="31"/>
  <c r="AH203" i="31"/>
  <c r="AG203" i="31"/>
  <c r="AF203" i="31"/>
  <c r="AB203" i="31"/>
  <c r="AA203" i="31"/>
  <c r="Z203" i="31"/>
  <c r="Y203" i="31"/>
  <c r="X203" i="31"/>
  <c r="W203" i="31"/>
  <c r="V203" i="31"/>
  <c r="U203" i="31"/>
  <c r="T203" i="31"/>
  <c r="S203" i="31"/>
  <c r="R203" i="31"/>
  <c r="N203" i="31"/>
  <c r="M203" i="31"/>
  <c r="L203" i="31"/>
  <c r="K203" i="31"/>
  <c r="J203" i="31"/>
  <c r="I203" i="31"/>
  <c r="H203" i="31"/>
  <c r="G203" i="31"/>
  <c r="F203" i="31"/>
  <c r="E203" i="31"/>
  <c r="D203" i="31"/>
  <c r="BD202" i="31"/>
  <c r="BC202" i="31"/>
  <c r="BB202" i="31"/>
  <c r="BA202" i="31"/>
  <c r="AZ202" i="31"/>
  <c r="AY202" i="31"/>
  <c r="AX202" i="31"/>
  <c r="AW202" i="31"/>
  <c r="AV202" i="31"/>
  <c r="AU202" i="31"/>
  <c r="AT202" i="31"/>
  <c r="AP202" i="31"/>
  <c r="AO202" i="31"/>
  <c r="AN202" i="31"/>
  <c r="AM202" i="31"/>
  <c r="AL202" i="31"/>
  <c r="AK202" i="31"/>
  <c r="AJ202" i="31"/>
  <c r="AI202" i="31"/>
  <c r="AH202" i="31"/>
  <c r="AG202" i="31"/>
  <c r="AF202" i="31"/>
  <c r="AB202" i="31"/>
  <c r="AA202" i="31"/>
  <c r="Z202" i="31"/>
  <c r="Y202" i="31"/>
  <c r="X202" i="31"/>
  <c r="W202" i="31"/>
  <c r="V202" i="31"/>
  <c r="U202" i="31"/>
  <c r="T202" i="31"/>
  <c r="S202" i="31"/>
  <c r="R202" i="31"/>
  <c r="N202" i="31"/>
  <c r="M202" i="31"/>
  <c r="L202" i="31"/>
  <c r="K202" i="31"/>
  <c r="J202" i="31"/>
  <c r="I202" i="31"/>
  <c r="H202" i="31"/>
  <c r="G202" i="31"/>
  <c r="F202" i="31"/>
  <c r="E202" i="31"/>
  <c r="D202" i="31"/>
  <c r="BD201" i="31"/>
  <c r="BC201" i="31"/>
  <c r="BB201" i="31"/>
  <c r="BA201" i="31"/>
  <c r="AZ201" i="31"/>
  <c r="AY201" i="31"/>
  <c r="AX201" i="31"/>
  <c r="AW201" i="31"/>
  <c r="AV201" i="31"/>
  <c r="AU201" i="31"/>
  <c r="AT201" i="31"/>
  <c r="AP201" i="31"/>
  <c r="AO201" i="31"/>
  <c r="AN201" i="31"/>
  <c r="AM201" i="31"/>
  <c r="AL201" i="31"/>
  <c r="AK201" i="31"/>
  <c r="AJ201" i="31"/>
  <c r="AI201" i="31"/>
  <c r="AH201" i="31"/>
  <c r="AG201" i="31"/>
  <c r="AF201" i="31"/>
  <c r="AB201" i="31"/>
  <c r="AA201" i="31"/>
  <c r="Z201" i="31"/>
  <c r="Y201" i="31"/>
  <c r="X201" i="31"/>
  <c r="W201" i="31"/>
  <c r="V201" i="31"/>
  <c r="U201" i="31"/>
  <c r="T201" i="31"/>
  <c r="S201" i="31"/>
  <c r="R201" i="31"/>
  <c r="N201" i="31"/>
  <c r="M201" i="31"/>
  <c r="L201" i="31"/>
  <c r="K201" i="31"/>
  <c r="J201" i="31"/>
  <c r="I201" i="31"/>
  <c r="H201" i="31"/>
  <c r="G201" i="31"/>
  <c r="F201" i="31"/>
  <c r="E201" i="31"/>
  <c r="D201" i="31"/>
  <c r="BD200" i="31"/>
  <c r="BC200" i="31"/>
  <c r="BB200" i="31"/>
  <c r="BA200" i="31"/>
  <c r="AZ200" i="31"/>
  <c r="AY200" i="31"/>
  <c r="AX200" i="31"/>
  <c r="AW200" i="31"/>
  <c r="AV200" i="31"/>
  <c r="AU200" i="31"/>
  <c r="AT200" i="31"/>
  <c r="AP200" i="31"/>
  <c r="AO200" i="31"/>
  <c r="AN200" i="31"/>
  <c r="AM200" i="31"/>
  <c r="AL200" i="31"/>
  <c r="AK200" i="31"/>
  <c r="AJ200" i="31"/>
  <c r="AI200" i="31"/>
  <c r="AH200" i="31"/>
  <c r="AG200" i="31"/>
  <c r="AF200" i="31"/>
  <c r="AB200" i="31"/>
  <c r="AA200" i="31"/>
  <c r="Z200" i="31"/>
  <c r="Y200" i="31"/>
  <c r="X200" i="31"/>
  <c r="W200" i="31"/>
  <c r="V200" i="31"/>
  <c r="U200" i="31"/>
  <c r="T200" i="31"/>
  <c r="S200" i="31"/>
  <c r="R200" i="31"/>
  <c r="N200" i="31"/>
  <c r="M200" i="31"/>
  <c r="L200" i="31"/>
  <c r="K200" i="31"/>
  <c r="J200" i="31"/>
  <c r="I200" i="31"/>
  <c r="H200" i="31"/>
  <c r="G200" i="31"/>
  <c r="F200" i="31"/>
  <c r="E200" i="31"/>
  <c r="D200" i="31"/>
  <c r="BD199" i="31"/>
  <c r="BC199" i="31"/>
  <c r="BB199" i="31"/>
  <c r="BA199" i="31"/>
  <c r="AZ199" i="31"/>
  <c r="AY199" i="31"/>
  <c r="AX199" i="31"/>
  <c r="AW199" i="31"/>
  <c r="AV199" i="31"/>
  <c r="AU199" i="31"/>
  <c r="AT199" i="31"/>
  <c r="AP199" i="31"/>
  <c r="AO199" i="31"/>
  <c r="AN199" i="31"/>
  <c r="AM199" i="31"/>
  <c r="AL199" i="31"/>
  <c r="AK199" i="31"/>
  <c r="AJ199" i="31"/>
  <c r="AI199" i="31"/>
  <c r="AH199" i="31"/>
  <c r="AG199" i="31"/>
  <c r="AF199" i="31"/>
  <c r="AB199" i="31"/>
  <c r="AA199" i="31"/>
  <c r="Z199" i="31"/>
  <c r="Y199" i="31"/>
  <c r="X199" i="31"/>
  <c r="W199" i="31"/>
  <c r="V199" i="31"/>
  <c r="U199" i="31"/>
  <c r="T199" i="31"/>
  <c r="S199" i="31"/>
  <c r="R199" i="31"/>
  <c r="N199" i="31"/>
  <c r="M199" i="31"/>
  <c r="L199" i="31"/>
  <c r="K199" i="31"/>
  <c r="J199" i="31"/>
  <c r="I199" i="31"/>
  <c r="H199" i="31"/>
  <c r="G199" i="31"/>
  <c r="F199" i="31"/>
  <c r="E199" i="31"/>
  <c r="D199" i="31"/>
  <c r="BD198" i="31"/>
  <c r="BC198" i="31"/>
  <c r="BB198" i="31"/>
  <c r="BA198" i="31"/>
  <c r="AZ198" i="31"/>
  <c r="AY198" i="31"/>
  <c r="AX198" i="31"/>
  <c r="AW198" i="31"/>
  <c r="AV198" i="31"/>
  <c r="AU198" i="31"/>
  <c r="AT198" i="31"/>
  <c r="AP198" i="31"/>
  <c r="AO198" i="31"/>
  <c r="AN198" i="31"/>
  <c r="AM198" i="31"/>
  <c r="AL198" i="31"/>
  <c r="AK198" i="31"/>
  <c r="AJ198" i="31"/>
  <c r="AI198" i="31"/>
  <c r="AH198" i="31"/>
  <c r="AG198" i="31"/>
  <c r="AF198" i="31"/>
  <c r="AB198" i="31"/>
  <c r="AA198" i="31"/>
  <c r="Z198" i="31"/>
  <c r="Y198" i="31"/>
  <c r="X198" i="31"/>
  <c r="W198" i="31"/>
  <c r="V198" i="31"/>
  <c r="U198" i="31"/>
  <c r="T198" i="31"/>
  <c r="S198" i="31"/>
  <c r="R198" i="31"/>
  <c r="N198" i="31"/>
  <c r="M198" i="31"/>
  <c r="L198" i="31"/>
  <c r="K198" i="31"/>
  <c r="J198" i="31"/>
  <c r="I198" i="31"/>
  <c r="H198" i="31"/>
  <c r="G198" i="31"/>
  <c r="F198" i="31"/>
  <c r="E198" i="31"/>
  <c r="D198" i="31"/>
  <c r="BD197" i="31"/>
  <c r="BC197" i="31"/>
  <c r="BB197" i="31"/>
  <c r="BA197" i="31"/>
  <c r="AZ197" i="31"/>
  <c r="AY197" i="31"/>
  <c r="AX197" i="31"/>
  <c r="AW197" i="31"/>
  <c r="AV197" i="31"/>
  <c r="AU197" i="31"/>
  <c r="AT197" i="31"/>
  <c r="AP197" i="31"/>
  <c r="AO197" i="31"/>
  <c r="AN197" i="31"/>
  <c r="AM197" i="31"/>
  <c r="AL197" i="31"/>
  <c r="AK197" i="31"/>
  <c r="AJ197" i="31"/>
  <c r="AI197" i="31"/>
  <c r="AH197" i="31"/>
  <c r="AG197" i="31"/>
  <c r="AF197" i="31"/>
  <c r="AB197" i="31"/>
  <c r="AA197" i="31"/>
  <c r="Z197" i="31"/>
  <c r="Y197" i="31"/>
  <c r="X197" i="31"/>
  <c r="W197" i="31"/>
  <c r="V197" i="31"/>
  <c r="U197" i="31"/>
  <c r="T197" i="31"/>
  <c r="S197" i="31"/>
  <c r="R197" i="31"/>
  <c r="N197" i="31"/>
  <c r="M197" i="31"/>
  <c r="L197" i="31"/>
  <c r="K197" i="31"/>
  <c r="J197" i="31"/>
  <c r="I197" i="31"/>
  <c r="H197" i="31"/>
  <c r="G197" i="31"/>
  <c r="F197" i="31"/>
  <c r="E197" i="31"/>
  <c r="D197" i="31"/>
  <c r="BD196" i="31"/>
  <c r="BC196" i="31"/>
  <c r="BB196" i="31"/>
  <c r="BA196" i="31"/>
  <c r="AZ196" i="31"/>
  <c r="AY196" i="31"/>
  <c r="AX196" i="31"/>
  <c r="AW196" i="31"/>
  <c r="AV196" i="31"/>
  <c r="AU196" i="31"/>
  <c r="AT196" i="31"/>
  <c r="AP196" i="31"/>
  <c r="AO196" i="31"/>
  <c r="AN196" i="31"/>
  <c r="AM196" i="31"/>
  <c r="AL196" i="31"/>
  <c r="AK196" i="31"/>
  <c r="AJ196" i="31"/>
  <c r="AI196" i="31"/>
  <c r="AH196" i="31"/>
  <c r="AG196" i="31"/>
  <c r="AF196" i="31"/>
  <c r="AB196" i="31"/>
  <c r="AA196" i="31"/>
  <c r="Z196" i="31"/>
  <c r="Y196" i="31"/>
  <c r="X196" i="31"/>
  <c r="W196" i="31"/>
  <c r="V196" i="31"/>
  <c r="U196" i="31"/>
  <c r="T196" i="31"/>
  <c r="S196" i="31"/>
  <c r="R196" i="31"/>
  <c r="AD196" i="31" s="1"/>
  <c r="N196" i="31"/>
  <c r="M196" i="31"/>
  <c r="L196" i="31"/>
  <c r="K196" i="31"/>
  <c r="J196" i="31"/>
  <c r="I196" i="31"/>
  <c r="H196" i="31"/>
  <c r="G196" i="31"/>
  <c r="F196" i="31"/>
  <c r="E196" i="31"/>
  <c r="D196" i="31"/>
  <c r="BD195" i="31"/>
  <c r="BC195" i="31"/>
  <c r="BB195" i="31"/>
  <c r="BA195" i="31"/>
  <c r="AZ195" i="31"/>
  <c r="AY195" i="31"/>
  <c r="AX195" i="31"/>
  <c r="AW195" i="31"/>
  <c r="AV195" i="31"/>
  <c r="AU195" i="31"/>
  <c r="AT195" i="31"/>
  <c r="AP195" i="31"/>
  <c r="AO195" i="31"/>
  <c r="AN195" i="31"/>
  <c r="AM195" i="31"/>
  <c r="AL195" i="31"/>
  <c r="AK195" i="31"/>
  <c r="AJ195" i="31"/>
  <c r="AI195" i="31"/>
  <c r="AH195" i="31"/>
  <c r="AG195" i="31"/>
  <c r="AF195" i="31"/>
  <c r="AB195" i="31"/>
  <c r="AA195" i="31"/>
  <c r="Z195" i="31"/>
  <c r="Y195" i="31"/>
  <c r="X195" i="31"/>
  <c r="W195" i="31"/>
  <c r="V195" i="31"/>
  <c r="U195" i="31"/>
  <c r="T195" i="31"/>
  <c r="S195" i="31"/>
  <c r="R195" i="31"/>
  <c r="N195" i="31"/>
  <c r="M195" i="31"/>
  <c r="L195" i="31"/>
  <c r="K195" i="31"/>
  <c r="J195" i="31"/>
  <c r="I195" i="31"/>
  <c r="H195" i="31"/>
  <c r="G195" i="31"/>
  <c r="F195" i="31"/>
  <c r="E195" i="31"/>
  <c r="D195" i="31"/>
  <c r="BD194" i="31"/>
  <c r="BC194" i="31"/>
  <c r="BB194" i="31"/>
  <c r="BA194" i="31"/>
  <c r="AZ194" i="31"/>
  <c r="AY194" i="31"/>
  <c r="AX194" i="31"/>
  <c r="AW194" i="31"/>
  <c r="AV194" i="31"/>
  <c r="AU194" i="31"/>
  <c r="AT194" i="31"/>
  <c r="AP194" i="31"/>
  <c r="AO194" i="31"/>
  <c r="AN194" i="31"/>
  <c r="AM194" i="31"/>
  <c r="AL194" i="31"/>
  <c r="AK194" i="31"/>
  <c r="AJ194" i="31"/>
  <c r="AI194" i="31"/>
  <c r="AH194" i="31"/>
  <c r="AG194" i="31"/>
  <c r="AF194" i="31"/>
  <c r="AB194" i="31"/>
  <c r="AA194" i="31"/>
  <c r="Z194" i="31"/>
  <c r="Y194" i="31"/>
  <c r="X194" i="31"/>
  <c r="W194" i="31"/>
  <c r="V194" i="31"/>
  <c r="U194" i="31"/>
  <c r="T194" i="31"/>
  <c r="S194" i="31"/>
  <c r="R194" i="31"/>
  <c r="N194" i="31"/>
  <c r="M194" i="31"/>
  <c r="L194" i="31"/>
  <c r="K194" i="31"/>
  <c r="J194" i="31"/>
  <c r="I194" i="31"/>
  <c r="H194" i="31"/>
  <c r="G194" i="31"/>
  <c r="F194" i="31"/>
  <c r="E194" i="31"/>
  <c r="D194" i="31"/>
  <c r="BD193" i="31"/>
  <c r="BC193" i="31"/>
  <c r="BB193" i="31"/>
  <c r="BA193" i="31"/>
  <c r="AZ193" i="31"/>
  <c r="AY193" i="31"/>
  <c r="AX193" i="31"/>
  <c r="AW193" i="31"/>
  <c r="AV193" i="31"/>
  <c r="AU193" i="31"/>
  <c r="AT193" i="31"/>
  <c r="AP193" i="31"/>
  <c r="AO193" i="31"/>
  <c r="AN193" i="31"/>
  <c r="AM193" i="31"/>
  <c r="AL193" i="31"/>
  <c r="AK193" i="31"/>
  <c r="AJ193" i="31"/>
  <c r="AI193" i="31"/>
  <c r="AH193" i="31"/>
  <c r="AG193" i="31"/>
  <c r="AF193" i="31"/>
  <c r="AB193" i="31"/>
  <c r="AA193" i="31"/>
  <c r="Z193" i="31"/>
  <c r="Y193" i="31"/>
  <c r="X193" i="31"/>
  <c r="W193" i="31"/>
  <c r="V193" i="31"/>
  <c r="U193" i="31"/>
  <c r="T193" i="31"/>
  <c r="S193" i="31"/>
  <c r="R193" i="31"/>
  <c r="N193" i="31"/>
  <c r="M193" i="31"/>
  <c r="L193" i="31"/>
  <c r="K193" i="31"/>
  <c r="J193" i="31"/>
  <c r="I193" i="31"/>
  <c r="H193" i="31"/>
  <c r="G193" i="31"/>
  <c r="F193" i="31"/>
  <c r="E193" i="31"/>
  <c r="D193" i="31"/>
  <c r="BD192" i="31"/>
  <c r="BC192" i="31"/>
  <c r="BB192" i="31"/>
  <c r="BA192" i="31"/>
  <c r="AZ192" i="31"/>
  <c r="AY192" i="31"/>
  <c r="AX192" i="31"/>
  <c r="AW192" i="31"/>
  <c r="AV192" i="31"/>
  <c r="AU192" i="31"/>
  <c r="AT192" i="31"/>
  <c r="AP192" i="31"/>
  <c r="AO192" i="31"/>
  <c r="AN192" i="31"/>
  <c r="AM192" i="31"/>
  <c r="AL192" i="31"/>
  <c r="AK192" i="31"/>
  <c r="AJ192" i="31"/>
  <c r="AI192" i="31"/>
  <c r="AH192" i="31"/>
  <c r="AG192" i="31"/>
  <c r="AF192" i="31"/>
  <c r="AB192" i="31"/>
  <c r="AA192" i="31"/>
  <c r="Z192" i="31"/>
  <c r="Y192" i="31"/>
  <c r="X192" i="31"/>
  <c r="W192" i="31"/>
  <c r="V192" i="31"/>
  <c r="U192" i="31"/>
  <c r="T192" i="31"/>
  <c r="S192" i="31"/>
  <c r="R192" i="31"/>
  <c r="N192" i="31"/>
  <c r="M192" i="31"/>
  <c r="L192" i="31"/>
  <c r="K192" i="31"/>
  <c r="J192" i="31"/>
  <c r="I192" i="31"/>
  <c r="H192" i="31"/>
  <c r="G192" i="31"/>
  <c r="F192" i="31"/>
  <c r="E192" i="31"/>
  <c r="D192" i="31"/>
  <c r="BD191" i="31"/>
  <c r="BC191" i="31"/>
  <c r="BB191" i="31"/>
  <c r="BA191" i="31"/>
  <c r="AZ191" i="31"/>
  <c r="AY191" i="31"/>
  <c r="AX191" i="31"/>
  <c r="AW191" i="31"/>
  <c r="AV191" i="31"/>
  <c r="AU191" i="31"/>
  <c r="AT191" i="31"/>
  <c r="AP191" i="31"/>
  <c r="AO191" i="31"/>
  <c r="AN191" i="31"/>
  <c r="AM191" i="31"/>
  <c r="AL191" i="31"/>
  <c r="AK191" i="31"/>
  <c r="AJ191" i="31"/>
  <c r="AI191" i="31"/>
  <c r="AH191" i="31"/>
  <c r="AG191" i="31"/>
  <c r="AF191" i="31"/>
  <c r="AB191" i="31"/>
  <c r="AA191" i="31"/>
  <c r="Z191" i="31"/>
  <c r="Y191" i="31"/>
  <c r="X191" i="31"/>
  <c r="W191" i="31"/>
  <c r="V191" i="31"/>
  <c r="U191" i="31"/>
  <c r="T191" i="31"/>
  <c r="S191" i="31"/>
  <c r="R191" i="31"/>
  <c r="N191" i="31"/>
  <c r="M191" i="31"/>
  <c r="L191" i="31"/>
  <c r="K191" i="31"/>
  <c r="J191" i="31"/>
  <c r="I191" i="31"/>
  <c r="H191" i="31"/>
  <c r="G191" i="31"/>
  <c r="F191" i="31"/>
  <c r="E191" i="31"/>
  <c r="D191" i="31"/>
  <c r="BD190" i="31"/>
  <c r="BC190" i="31"/>
  <c r="BB190" i="31"/>
  <c r="BA190" i="31"/>
  <c r="AZ190" i="31"/>
  <c r="AY190" i="31"/>
  <c r="AX190" i="31"/>
  <c r="AW190" i="31"/>
  <c r="AV190" i="31"/>
  <c r="AU190" i="31"/>
  <c r="AT190" i="31"/>
  <c r="AP190" i="31"/>
  <c r="AO190" i="31"/>
  <c r="AN190" i="31"/>
  <c r="AM190" i="31"/>
  <c r="AL190" i="31"/>
  <c r="AK190" i="31"/>
  <c r="AJ190" i="31"/>
  <c r="AI190" i="31"/>
  <c r="AH190" i="31"/>
  <c r="AG190" i="31"/>
  <c r="AF190" i="31"/>
  <c r="AB190" i="31"/>
  <c r="AA190" i="31"/>
  <c r="Z190" i="31"/>
  <c r="Y190" i="31"/>
  <c r="X190" i="31"/>
  <c r="W190" i="31"/>
  <c r="V190" i="31"/>
  <c r="U190" i="31"/>
  <c r="T190" i="31"/>
  <c r="S190" i="31"/>
  <c r="R190" i="31"/>
  <c r="N190" i="31"/>
  <c r="M190" i="31"/>
  <c r="L190" i="31"/>
  <c r="K190" i="31"/>
  <c r="J190" i="31"/>
  <c r="I190" i="31"/>
  <c r="H190" i="31"/>
  <c r="G190" i="31"/>
  <c r="F190" i="31"/>
  <c r="E190" i="31"/>
  <c r="D190" i="31"/>
  <c r="BD189" i="31"/>
  <c r="BC189" i="31"/>
  <c r="BB189" i="31"/>
  <c r="BA189" i="31"/>
  <c r="AZ189" i="31"/>
  <c r="AY189" i="31"/>
  <c r="AX189" i="31"/>
  <c r="AW189" i="31"/>
  <c r="AV189" i="31"/>
  <c r="AU189" i="31"/>
  <c r="AT189" i="31"/>
  <c r="AP189" i="31"/>
  <c r="AO189" i="31"/>
  <c r="AN189" i="31"/>
  <c r="AM189" i="31"/>
  <c r="AL189" i="31"/>
  <c r="AK189" i="31"/>
  <c r="AJ189" i="31"/>
  <c r="AI189" i="31"/>
  <c r="AH189" i="31"/>
  <c r="AG189" i="31"/>
  <c r="AF189" i="31"/>
  <c r="AB189" i="31"/>
  <c r="AA189" i="31"/>
  <c r="Z189" i="31"/>
  <c r="Y189" i="31"/>
  <c r="X189" i="31"/>
  <c r="W189" i="31"/>
  <c r="V189" i="31"/>
  <c r="U189" i="31"/>
  <c r="T189" i="31"/>
  <c r="S189" i="31"/>
  <c r="R189" i="31"/>
  <c r="AD189" i="31" s="1"/>
  <c r="N189" i="31"/>
  <c r="M189" i="31"/>
  <c r="L189" i="31"/>
  <c r="K189" i="31"/>
  <c r="J189" i="31"/>
  <c r="I189" i="31"/>
  <c r="H189" i="31"/>
  <c r="G189" i="31"/>
  <c r="F189" i="31"/>
  <c r="E189" i="31"/>
  <c r="D189" i="31"/>
  <c r="BD188" i="31"/>
  <c r="BC188" i="31"/>
  <c r="BB188" i="31"/>
  <c r="BA188" i="31"/>
  <c r="AZ188" i="31"/>
  <c r="AY188" i="31"/>
  <c r="AX188" i="31"/>
  <c r="AW188" i="31"/>
  <c r="AV188" i="31"/>
  <c r="AU188" i="31"/>
  <c r="AT188" i="31"/>
  <c r="AP188" i="31"/>
  <c r="AO188" i="31"/>
  <c r="AN188" i="31"/>
  <c r="AM188" i="31"/>
  <c r="AL188" i="31"/>
  <c r="AK188" i="31"/>
  <c r="AJ188" i="31"/>
  <c r="AI188" i="31"/>
  <c r="AH188" i="31"/>
  <c r="AG188" i="31"/>
  <c r="AF188" i="31"/>
  <c r="AB188" i="31"/>
  <c r="AA188" i="31"/>
  <c r="Z188" i="31"/>
  <c r="Y188" i="31"/>
  <c r="X188" i="31"/>
  <c r="W188" i="31"/>
  <c r="V188" i="31"/>
  <c r="U188" i="31"/>
  <c r="T188" i="31"/>
  <c r="S188" i="31"/>
  <c r="R188" i="31"/>
  <c r="N188" i="31"/>
  <c r="M188" i="31"/>
  <c r="L188" i="31"/>
  <c r="K188" i="31"/>
  <c r="J188" i="31"/>
  <c r="I188" i="31"/>
  <c r="H188" i="31"/>
  <c r="G188" i="31"/>
  <c r="F188" i="31"/>
  <c r="E188" i="31"/>
  <c r="D188" i="31"/>
  <c r="BD187" i="31"/>
  <c r="BC187" i="31"/>
  <c r="BB187" i="31"/>
  <c r="BA187" i="31"/>
  <c r="AZ187" i="31"/>
  <c r="AY187" i="31"/>
  <c r="AX187" i="31"/>
  <c r="AW187" i="31"/>
  <c r="AV187" i="31"/>
  <c r="AU187" i="31"/>
  <c r="AT187" i="31"/>
  <c r="AP187" i="31"/>
  <c r="AO187" i="31"/>
  <c r="AN187" i="31"/>
  <c r="AM187" i="31"/>
  <c r="AL187" i="31"/>
  <c r="AK187" i="31"/>
  <c r="AJ187" i="31"/>
  <c r="AI187" i="31"/>
  <c r="AH187" i="31"/>
  <c r="AG187" i="31"/>
  <c r="AF187" i="31"/>
  <c r="AB187" i="31"/>
  <c r="AA187" i="31"/>
  <c r="Z187" i="31"/>
  <c r="Y187" i="31"/>
  <c r="X187" i="31"/>
  <c r="W187" i="31"/>
  <c r="V187" i="31"/>
  <c r="U187" i="31"/>
  <c r="T187" i="31"/>
  <c r="S187" i="31"/>
  <c r="R187" i="31"/>
  <c r="N187" i="31"/>
  <c r="M187" i="31"/>
  <c r="L187" i="31"/>
  <c r="K187" i="31"/>
  <c r="J187" i="31"/>
  <c r="I187" i="31"/>
  <c r="H187" i="31"/>
  <c r="G187" i="31"/>
  <c r="F187" i="31"/>
  <c r="E187" i="31"/>
  <c r="D187" i="31"/>
  <c r="BD186" i="31"/>
  <c r="BC186" i="31"/>
  <c r="BB186" i="31"/>
  <c r="BA186" i="31"/>
  <c r="AZ186" i="31"/>
  <c r="AY186" i="31"/>
  <c r="AX186" i="31"/>
  <c r="AW186" i="31"/>
  <c r="AV186" i="31"/>
  <c r="AU186" i="31"/>
  <c r="AT186" i="31"/>
  <c r="AP186" i="31"/>
  <c r="AO186" i="31"/>
  <c r="AN186" i="31"/>
  <c r="AM186" i="31"/>
  <c r="AL186" i="31"/>
  <c r="AK186" i="31"/>
  <c r="AJ186" i="31"/>
  <c r="AI186" i="31"/>
  <c r="AH186" i="31"/>
  <c r="AG186" i="31"/>
  <c r="AF186" i="31"/>
  <c r="AB186" i="31"/>
  <c r="AA186" i="31"/>
  <c r="Z186" i="31"/>
  <c r="Y186" i="31"/>
  <c r="X186" i="31"/>
  <c r="W186" i="31"/>
  <c r="V186" i="31"/>
  <c r="U186" i="31"/>
  <c r="T186" i="31"/>
  <c r="S186" i="31"/>
  <c r="R186" i="31"/>
  <c r="N186" i="31"/>
  <c r="M186" i="31"/>
  <c r="L186" i="31"/>
  <c r="K186" i="31"/>
  <c r="J186" i="31"/>
  <c r="I186" i="31"/>
  <c r="H186" i="31"/>
  <c r="G186" i="31"/>
  <c r="F186" i="31"/>
  <c r="E186" i="31"/>
  <c r="D186" i="31"/>
  <c r="BD185" i="31"/>
  <c r="BC185" i="31"/>
  <c r="BB185" i="31"/>
  <c r="BA185" i="31"/>
  <c r="AZ185" i="31"/>
  <c r="AY185" i="31"/>
  <c r="AX185" i="31"/>
  <c r="AW185" i="31"/>
  <c r="AV185" i="31"/>
  <c r="AU185" i="31"/>
  <c r="AT185" i="31"/>
  <c r="AP185" i="31"/>
  <c r="AO185" i="31"/>
  <c r="AN185" i="31"/>
  <c r="AM185" i="31"/>
  <c r="AL185" i="31"/>
  <c r="AK185" i="31"/>
  <c r="AJ185" i="31"/>
  <c r="AI185" i="31"/>
  <c r="AH185" i="31"/>
  <c r="AG185" i="31"/>
  <c r="AF185" i="31"/>
  <c r="AB185" i="31"/>
  <c r="AA185" i="31"/>
  <c r="Z185" i="31"/>
  <c r="Y185" i="31"/>
  <c r="X185" i="31"/>
  <c r="W185" i="31"/>
  <c r="V185" i="31"/>
  <c r="U185" i="31"/>
  <c r="T185" i="31"/>
  <c r="S185" i="31"/>
  <c r="R185" i="31"/>
  <c r="N185" i="31"/>
  <c r="M185" i="31"/>
  <c r="L185" i="31"/>
  <c r="K185" i="31"/>
  <c r="J185" i="31"/>
  <c r="I185" i="31"/>
  <c r="H185" i="31"/>
  <c r="G185" i="31"/>
  <c r="F185" i="31"/>
  <c r="E185" i="31"/>
  <c r="D185" i="31"/>
  <c r="BD184" i="31"/>
  <c r="BC184" i="31"/>
  <c r="BB184" i="31"/>
  <c r="BA184" i="31"/>
  <c r="AZ184" i="31"/>
  <c r="AY184" i="31"/>
  <c r="AX184" i="31"/>
  <c r="AW184" i="31"/>
  <c r="AV184" i="31"/>
  <c r="AU184" i="31"/>
  <c r="AT184" i="31"/>
  <c r="AP184" i="31"/>
  <c r="AO184" i="31"/>
  <c r="AN184" i="31"/>
  <c r="AM184" i="31"/>
  <c r="AL184" i="31"/>
  <c r="AK184" i="31"/>
  <c r="AJ184" i="31"/>
  <c r="AI184" i="31"/>
  <c r="AH184" i="31"/>
  <c r="AG184" i="31"/>
  <c r="AF184" i="31"/>
  <c r="AB184" i="31"/>
  <c r="AA184" i="31"/>
  <c r="Z184" i="31"/>
  <c r="Y184" i="31"/>
  <c r="X184" i="31"/>
  <c r="W184" i="31"/>
  <c r="V184" i="31"/>
  <c r="U184" i="31"/>
  <c r="T184" i="31"/>
  <c r="S184" i="31"/>
  <c r="R184" i="31"/>
  <c r="N184" i="31"/>
  <c r="M184" i="31"/>
  <c r="L184" i="31"/>
  <c r="K184" i="31"/>
  <c r="J184" i="31"/>
  <c r="I184" i="31"/>
  <c r="H184" i="31"/>
  <c r="G184" i="31"/>
  <c r="F184" i="31"/>
  <c r="E184" i="31"/>
  <c r="D184" i="31"/>
  <c r="BD183" i="31"/>
  <c r="BC183" i="31"/>
  <c r="BB183" i="31"/>
  <c r="BA183" i="31"/>
  <c r="AZ183" i="31"/>
  <c r="AY183" i="31"/>
  <c r="AX183" i="31"/>
  <c r="AW183" i="31"/>
  <c r="AV183" i="31"/>
  <c r="AU183" i="31"/>
  <c r="AT183" i="31"/>
  <c r="AP183" i="31"/>
  <c r="AO183" i="31"/>
  <c r="AN183" i="31"/>
  <c r="AM183" i="31"/>
  <c r="AL183" i="31"/>
  <c r="AK183" i="31"/>
  <c r="AJ183" i="31"/>
  <c r="AI183" i="31"/>
  <c r="AH183" i="31"/>
  <c r="AG183" i="31"/>
  <c r="AF183" i="31"/>
  <c r="AB183" i="31"/>
  <c r="AA183" i="31"/>
  <c r="Z183" i="31"/>
  <c r="Y183" i="31"/>
  <c r="X183" i="31"/>
  <c r="W183" i="31"/>
  <c r="V183" i="31"/>
  <c r="U183" i="31"/>
  <c r="T183" i="31"/>
  <c r="S183" i="31"/>
  <c r="R183" i="31"/>
  <c r="N183" i="31"/>
  <c r="M183" i="31"/>
  <c r="L183" i="31"/>
  <c r="K183" i="31"/>
  <c r="J183" i="31"/>
  <c r="I183" i="31"/>
  <c r="H183" i="31"/>
  <c r="G183" i="31"/>
  <c r="F183" i="31"/>
  <c r="E183" i="31"/>
  <c r="D183" i="31"/>
  <c r="BD182" i="31"/>
  <c r="BC182" i="31"/>
  <c r="BB182" i="31"/>
  <c r="BA182" i="31"/>
  <c r="AZ182" i="31"/>
  <c r="AY182" i="31"/>
  <c r="AX182" i="31"/>
  <c r="AW182" i="31"/>
  <c r="AV182" i="31"/>
  <c r="AU182" i="31"/>
  <c r="AT182" i="31"/>
  <c r="AP182" i="31"/>
  <c r="AO182" i="31"/>
  <c r="AN182" i="31"/>
  <c r="AM182" i="31"/>
  <c r="AL182" i="31"/>
  <c r="AK182" i="31"/>
  <c r="AJ182" i="31"/>
  <c r="AI182" i="31"/>
  <c r="AH182" i="31"/>
  <c r="AG182" i="31"/>
  <c r="AF182" i="31"/>
  <c r="AB182" i="31"/>
  <c r="AA182" i="31"/>
  <c r="Z182" i="31"/>
  <c r="Y182" i="31"/>
  <c r="X182" i="31"/>
  <c r="W182" i="31"/>
  <c r="V182" i="31"/>
  <c r="U182" i="31"/>
  <c r="T182" i="31"/>
  <c r="S182" i="31"/>
  <c r="R182" i="31"/>
  <c r="N182" i="31"/>
  <c r="M182" i="31"/>
  <c r="L182" i="31"/>
  <c r="K182" i="31"/>
  <c r="J182" i="31"/>
  <c r="I182" i="31"/>
  <c r="H182" i="31"/>
  <c r="G182" i="31"/>
  <c r="F182" i="31"/>
  <c r="E182" i="31"/>
  <c r="D182" i="31"/>
  <c r="BD181" i="31"/>
  <c r="BC181" i="31"/>
  <c r="BB181" i="31"/>
  <c r="BA181" i="31"/>
  <c r="AZ181" i="31"/>
  <c r="AY181" i="31"/>
  <c r="AX181" i="31"/>
  <c r="AW181" i="31"/>
  <c r="AV181" i="31"/>
  <c r="AU181" i="31"/>
  <c r="AT181" i="31"/>
  <c r="AP181" i="31"/>
  <c r="AO181" i="31"/>
  <c r="AN181" i="31"/>
  <c r="AM181" i="31"/>
  <c r="AL181" i="31"/>
  <c r="AK181" i="31"/>
  <c r="AJ181" i="31"/>
  <c r="AI181" i="31"/>
  <c r="AH181" i="31"/>
  <c r="AG181" i="31"/>
  <c r="AF181" i="31"/>
  <c r="AB181" i="31"/>
  <c r="AA181" i="31"/>
  <c r="Z181" i="31"/>
  <c r="Y181" i="31"/>
  <c r="X181" i="31"/>
  <c r="W181" i="31"/>
  <c r="V181" i="31"/>
  <c r="U181" i="31"/>
  <c r="T181" i="31"/>
  <c r="S181" i="31"/>
  <c r="R181" i="31"/>
  <c r="N181" i="31"/>
  <c r="M181" i="31"/>
  <c r="L181" i="31"/>
  <c r="K181" i="31"/>
  <c r="J181" i="31"/>
  <c r="I181" i="31"/>
  <c r="H181" i="31"/>
  <c r="G181" i="31"/>
  <c r="F181" i="31"/>
  <c r="E181" i="31"/>
  <c r="D181" i="31"/>
  <c r="BD180" i="31"/>
  <c r="BC180" i="31"/>
  <c r="BB180" i="31"/>
  <c r="BA180" i="31"/>
  <c r="AZ180" i="31"/>
  <c r="AY180" i="31"/>
  <c r="AX180" i="31"/>
  <c r="AW180" i="31"/>
  <c r="AV180" i="31"/>
  <c r="AU180" i="31"/>
  <c r="AT180" i="31"/>
  <c r="AP180" i="31"/>
  <c r="AO180" i="31"/>
  <c r="AN180" i="31"/>
  <c r="AM180" i="31"/>
  <c r="AL180" i="31"/>
  <c r="AK180" i="31"/>
  <c r="AJ180" i="31"/>
  <c r="AI180" i="31"/>
  <c r="AH180" i="31"/>
  <c r="AG180" i="31"/>
  <c r="AF180" i="31"/>
  <c r="AE180" i="31"/>
  <c r="AB180" i="31"/>
  <c r="AA180" i="31"/>
  <c r="Z180" i="31"/>
  <c r="Y180" i="31"/>
  <c r="X180" i="31"/>
  <c r="W180" i="31"/>
  <c r="V180" i="31"/>
  <c r="U180" i="31"/>
  <c r="T180" i="31"/>
  <c r="S180" i="31"/>
  <c r="R180" i="31"/>
  <c r="N180" i="31"/>
  <c r="M180" i="31"/>
  <c r="L180" i="31"/>
  <c r="K180" i="31"/>
  <c r="J180" i="31"/>
  <c r="I180" i="31"/>
  <c r="H180" i="31"/>
  <c r="G180" i="31"/>
  <c r="F180" i="31"/>
  <c r="E180" i="31"/>
  <c r="D180" i="31"/>
  <c r="BD179" i="31"/>
  <c r="BC179" i="31"/>
  <c r="BB179" i="31"/>
  <c r="BA179" i="31"/>
  <c r="AZ179" i="31"/>
  <c r="AY179" i="31"/>
  <c r="AX179" i="31"/>
  <c r="AW179" i="31"/>
  <c r="AV179" i="31"/>
  <c r="AU179" i="31"/>
  <c r="AT179" i="31"/>
  <c r="AP179" i="31"/>
  <c r="AO179" i="31"/>
  <c r="AN179" i="31"/>
  <c r="AM179" i="31"/>
  <c r="AL179" i="31"/>
  <c r="AK179" i="31"/>
  <c r="AJ179" i="31"/>
  <c r="AI179" i="31"/>
  <c r="AH179" i="31"/>
  <c r="AG179" i="31"/>
  <c r="AF179" i="31"/>
  <c r="AB179" i="31"/>
  <c r="AA179" i="31"/>
  <c r="Z179" i="31"/>
  <c r="Y179" i="31"/>
  <c r="X179" i="31"/>
  <c r="W179" i="31"/>
  <c r="V179" i="31"/>
  <c r="U179" i="31"/>
  <c r="T179" i="31"/>
  <c r="S179" i="31"/>
  <c r="R179" i="31"/>
  <c r="N179" i="31"/>
  <c r="M179" i="31"/>
  <c r="L179" i="31"/>
  <c r="K179" i="31"/>
  <c r="J179" i="31"/>
  <c r="I179" i="31"/>
  <c r="H179" i="31"/>
  <c r="G179" i="31"/>
  <c r="F179" i="31"/>
  <c r="E179" i="31"/>
  <c r="D179" i="31"/>
  <c r="BD178" i="31"/>
  <c r="BC178" i="31"/>
  <c r="BB178" i="31"/>
  <c r="BA178" i="31"/>
  <c r="AZ178" i="31"/>
  <c r="AY178" i="31"/>
  <c r="AX178" i="31"/>
  <c r="AW178" i="31"/>
  <c r="AV178" i="31"/>
  <c r="AU178" i="31"/>
  <c r="AT178" i="31"/>
  <c r="AP178" i="31"/>
  <c r="AO178" i="31"/>
  <c r="AN178" i="31"/>
  <c r="AM178" i="31"/>
  <c r="AL178" i="31"/>
  <c r="AK178" i="31"/>
  <c r="AJ178" i="31"/>
  <c r="AI178" i="31"/>
  <c r="AH178" i="31"/>
  <c r="AG178" i="31"/>
  <c r="AF178" i="31"/>
  <c r="AB178" i="31"/>
  <c r="AA178" i="31"/>
  <c r="Z178" i="31"/>
  <c r="Y178" i="31"/>
  <c r="X178" i="31"/>
  <c r="W178" i="31"/>
  <c r="V178" i="31"/>
  <c r="U178" i="31"/>
  <c r="T178" i="31"/>
  <c r="S178" i="31"/>
  <c r="R178" i="31"/>
  <c r="N178" i="31"/>
  <c r="M178" i="31"/>
  <c r="L178" i="31"/>
  <c r="K178" i="31"/>
  <c r="J178" i="31"/>
  <c r="I178" i="31"/>
  <c r="H178" i="31"/>
  <c r="G178" i="31"/>
  <c r="F178" i="31"/>
  <c r="E178" i="31"/>
  <c r="D178" i="31"/>
  <c r="BD177" i="31"/>
  <c r="BC177" i="31"/>
  <c r="BB177" i="31"/>
  <c r="BA177" i="31"/>
  <c r="AZ177" i="31"/>
  <c r="AY177" i="31"/>
  <c r="AX177" i="31"/>
  <c r="AW177" i="31"/>
  <c r="AV177" i="31"/>
  <c r="AU177" i="31"/>
  <c r="AT177" i="31"/>
  <c r="AP177" i="31"/>
  <c r="AO177" i="31"/>
  <c r="AN177" i="31"/>
  <c r="AM177" i="31"/>
  <c r="AL177" i="31"/>
  <c r="AK177" i="31"/>
  <c r="AJ177" i="31"/>
  <c r="AI177" i="31"/>
  <c r="AH177" i="31"/>
  <c r="AG177" i="31"/>
  <c r="AF177" i="31"/>
  <c r="AB177" i="31"/>
  <c r="AA177" i="31"/>
  <c r="Z177" i="31"/>
  <c r="Y177" i="31"/>
  <c r="X177" i="31"/>
  <c r="W177" i="31"/>
  <c r="V177" i="31"/>
  <c r="U177" i="31"/>
  <c r="T177" i="31"/>
  <c r="S177" i="31"/>
  <c r="R177" i="31"/>
  <c r="N177" i="31"/>
  <c r="M177" i="31"/>
  <c r="L177" i="31"/>
  <c r="K177" i="31"/>
  <c r="J177" i="31"/>
  <c r="I177" i="31"/>
  <c r="H177" i="31"/>
  <c r="G177" i="31"/>
  <c r="F177" i="31"/>
  <c r="E177" i="31"/>
  <c r="D177" i="31"/>
  <c r="BD176" i="31"/>
  <c r="BC176" i="31"/>
  <c r="BB176" i="31"/>
  <c r="BA176" i="31"/>
  <c r="AZ176" i="31"/>
  <c r="AY176" i="31"/>
  <c r="AX176" i="31"/>
  <c r="AW176" i="31"/>
  <c r="AV176" i="31"/>
  <c r="AU176" i="31"/>
  <c r="AT176" i="31"/>
  <c r="AP176" i="31"/>
  <c r="AO176" i="31"/>
  <c r="AN176" i="31"/>
  <c r="AM176" i="31"/>
  <c r="AL176" i="31"/>
  <c r="AK176" i="31"/>
  <c r="AJ176" i="31"/>
  <c r="AI176" i="31"/>
  <c r="AH176" i="31"/>
  <c r="AG176" i="31"/>
  <c r="AF176" i="31"/>
  <c r="AB176" i="31"/>
  <c r="AA176" i="31"/>
  <c r="Z176" i="31"/>
  <c r="Y176" i="31"/>
  <c r="X176" i="31"/>
  <c r="W176" i="31"/>
  <c r="V176" i="31"/>
  <c r="U176" i="31"/>
  <c r="T176" i="31"/>
  <c r="S176" i="31"/>
  <c r="R176" i="31"/>
  <c r="N176" i="31"/>
  <c r="M176" i="31"/>
  <c r="L176" i="31"/>
  <c r="K176" i="31"/>
  <c r="J176" i="31"/>
  <c r="I176" i="31"/>
  <c r="H176" i="31"/>
  <c r="G176" i="31"/>
  <c r="F176" i="31"/>
  <c r="E176" i="31"/>
  <c r="D176" i="31"/>
  <c r="BD175" i="31"/>
  <c r="BC175" i="31"/>
  <c r="BB175" i="31"/>
  <c r="BA175" i="31"/>
  <c r="AZ175" i="31"/>
  <c r="AY175" i="31"/>
  <c r="AX175" i="31"/>
  <c r="AW175" i="31"/>
  <c r="AV175" i="31"/>
  <c r="AU175" i="31"/>
  <c r="AT175" i="31"/>
  <c r="AP175" i="31"/>
  <c r="AO175" i="31"/>
  <c r="AN175" i="31"/>
  <c r="AM175" i="31"/>
  <c r="AL175" i="31"/>
  <c r="AK175" i="31"/>
  <c r="AJ175" i="31"/>
  <c r="AI175" i="31"/>
  <c r="AH175" i="31"/>
  <c r="AG175" i="31"/>
  <c r="AF175" i="31"/>
  <c r="AB175" i="31"/>
  <c r="AA175" i="31"/>
  <c r="Z175" i="31"/>
  <c r="Y175" i="31"/>
  <c r="X175" i="31"/>
  <c r="W175" i="31"/>
  <c r="V175" i="31"/>
  <c r="U175" i="31"/>
  <c r="T175" i="31"/>
  <c r="S175" i="31"/>
  <c r="R175" i="31"/>
  <c r="N175" i="31"/>
  <c r="M175" i="31"/>
  <c r="L175" i="31"/>
  <c r="K175" i="31"/>
  <c r="J175" i="31"/>
  <c r="I175" i="31"/>
  <c r="H175" i="31"/>
  <c r="G175" i="31"/>
  <c r="F175" i="31"/>
  <c r="E175" i="31"/>
  <c r="D175" i="31"/>
  <c r="BD174" i="31"/>
  <c r="BC174" i="31"/>
  <c r="BB174" i="31"/>
  <c r="BA174" i="31"/>
  <c r="AZ174" i="31"/>
  <c r="AY174" i="31"/>
  <c r="AX174" i="31"/>
  <c r="AW174" i="31"/>
  <c r="AV174" i="31"/>
  <c r="AU174" i="31"/>
  <c r="AT174" i="31"/>
  <c r="AP174" i="31"/>
  <c r="AO174" i="31"/>
  <c r="AN174" i="31"/>
  <c r="AM174" i="31"/>
  <c r="AL174" i="31"/>
  <c r="AK174" i="31"/>
  <c r="AJ174" i="31"/>
  <c r="AI174" i="31"/>
  <c r="AH174" i="31"/>
  <c r="AG174" i="31"/>
  <c r="AF174" i="31"/>
  <c r="AB174" i="31"/>
  <c r="AA174" i="31"/>
  <c r="Z174" i="31"/>
  <c r="Y174" i="31"/>
  <c r="X174" i="31"/>
  <c r="W174" i="31"/>
  <c r="V174" i="31"/>
  <c r="U174" i="31"/>
  <c r="T174" i="31"/>
  <c r="S174" i="31"/>
  <c r="R174" i="31"/>
  <c r="N174" i="31"/>
  <c r="M174" i="31"/>
  <c r="L174" i="31"/>
  <c r="K174" i="31"/>
  <c r="J174" i="31"/>
  <c r="I174" i="31"/>
  <c r="H174" i="31"/>
  <c r="G174" i="31"/>
  <c r="F174" i="31"/>
  <c r="E174" i="31"/>
  <c r="D174" i="31"/>
  <c r="BD173" i="31"/>
  <c r="BC173" i="31"/>
  <c r="BB173" i="31"/>
  <c r="BA173" i="31"/>
  <c r="AZ173" i="31"/>
  <c r="AY173" i="31"/>
  <c r="AX173" i="31"/>
  <c r="AW173" i="31"/>
  <c r="AV173" i="31"/>
  <c r="AU173" i="31"/>
  <c r="AT173" i="31"/>
  <c r="AP173" i="31"/>
  <c r="AO173" i="31"/>
  <c r="AN173" i="31"/>
  <c r="AM173" i="31"/>
  <c r="AL173" i="31"/>
  <c r="AK173" i="31"/>
  <c r="AJ173" i="31"/>
  <c r="AI173" i="31"/>
  <c r="AH173" i="31"/>
  <c r="AG173" i="31"/>
  <c r="AF173" i="31"/>
  <c r="AB173" i="31"/>
  <c r="AA173" i="31"/>
  <c r="Z173" i="31"/>
  <c r="Y173" i="31"/>
  <c r="X173" i="31"/>
  <c r="W173" i="31"/>
  <c r="V173" i="31"/>
  <c r="U173" i="31"/>
  <c r="T173" i="31"/>
  <c r="S173" i="31"/>
  <c r="R173" i="31"/>
  <c r="N173" i="31"/>
  <c r="M173" i="31"/>
  <c r="L173" i="31"/>
  <c r="K173" i="31"/>
  <c r="J173" i="31"/>
  <c r="I173" i="31"/>
  <c r="H173" i="31"/>
  <c r="G173" i="31"/>
  <c r="F173" i="31"/>
  <c r="E173" i="31"/>
  <c r="D173" i="31"/>
  <c r="BD172" i="31"/>
  <c r="BC172" i="31"/>
  <c r="BB172" i="31"/>
  <c r="BA172" i="31"/>
  <c r="AZ172" i="31"/>
  <c r="AY172" i="31"/>
  <c r="AX172" i="31"/>
  <c r="AW172" i="31"/>
  <c r="AV172" i="31"/>
  <c r="AU172" i="31"/>
  <c r="AT172" i="31"/>
  <c r="AP172" i="31"/>
  <c r="AO172" i="31"/>
  <c r="AN172" i="31"/>
  <c r="AM172" i="31"/>
  <c r="AL172" i="31"/>
  <c r="AK172" i="31"/>
  <c r="AJ172" i="31"/>
  <c r="AI172" i="31"/>
  <c r="AH172" i="31"/>
  <c r="AG172" i="31"/>
  <c r="AF172" i="31"/>
  <c r="AQ172" i="31" s="1"/>
  <c r="AB172" i="31"/>
  <c r="AA172" i="31"/>
  <c r="Z172" i="31"/>
  <c r="Y172" i="31"/>
  <c r="X172" i="31"/>
  <c r="W172" i="31"/>
  <c r="V172" i="31"/>
  <c r="U172" i="31"/>
  <c r="T172" i="31"/>
  <c r="S172" i="31"/>
  <c r="R172" i="31"/>
  <c r="N172" i="31"/>
  <c r="M172" i="31"/>
  <c r="L172" i="31"/>
  <c r="K172" i="31"/>
  <c r="J172" i="31"/>
  <c r="I172" i="31"/>
  <c r="H172" i="31"/>
  <c r="G172" i="31"/>
  <c r="F172" i="31"/>
  <c r="E172" i="31"/>
  <c r="D172" i="31"/>
  <c r="BD171" i="31"/>
  <c r="BC171" i="31"/>
  <c r="BB171" i="31"/>
  <c r="BA171" i="31"/>
  <c r="AZ171" i="31"/>
  <c r="AY171" i="31"/>
  <c r="AX171" i="31"/>
  <c r="AW171" i="31"/>
  <c r="AV171" i="31"/>
  <c r="AU171" i="31"/>
  <c r="AT171" i="31"/>
  <c r="AP171" i="31"/>
  <c r="AO171" i="31"/>
  <c r="AN171" i="31"/>
  <c r="AM171" i="31"/>
  <c r="AL171" i="31"/>
  <c r="AK171" i="31"/>
  <c r="AJ171" i="31"/>
  <c r="AI171" i="31"/>
  <c r="AH171" i="31"/>
  <c r="AG171" i="31"/>
  <c r="AF171" i="31"/>
  <c r="AB171" i="31"/>
  <c r="AA171" i="31"/>
  <c r="Z171" i="31"/>
  <c r="Y171" i="31"/>
  <c r="X171" i="31"/>
  <c r="W171" i="31"/>
  <c r="V171" i="31"/>
  <c r="U171" i="31"/>
  <c r="T171" i="31"/>
  <c r="S171" i="31"/>
  <c r="R171" i="31"/>
  <c r="N171" i="31"/>
  <c r="M171" i="31"/>
  <c r="L171" i="31"/>
  <c r="K171" i="31"/>
  <c r="J171" i="31"/>
  <c r="I171" i="31"/>
  <c r="H171" i="31"/>
  <c r="G171" i="31"/>
  <c r="F171" i="31"/>
  <c r="E171" i="31"/>
  <c r="D171" i="31"/>
  <c r="BD170" i="31"/>
  <c r="BC170" i="31"/>
  <c r="BB170" i="31"/>
  <c r="BA170" i="31"/>
  <c r="AZ170" i="31"/>
  <c r="AY170" i="31"/>
  <c r="AX170" i="31"/>
  <c r="AW170" i="31"/>
  <c r="AV170" i="31"/>
  <c r="AU170" i="31"/>
  <c r="AT170" i="31"/>
  <c r="AP170" i="31"/>
  <c r="AO170" i="31"/>
  <c r="AN170" i="31"/>
  <c r="AM170" i="31"/>
  <c r="AL170" i="31"/>
  <c r="AK170" i="31"/>
  <c r="AJ170" i="31"/>
  <c r="AI170" i="31"/>
  <c r="AH170" i="31"/>
  <c r="AG170" i="31"/>
  <c r="AF170" i="31"/>
  <c r="AB170" i="31"/>
  <c r="AA170" i="31"/>
  <c r="Z170" i="31"/>
  <c r="Y170" i="31"/>
  <c r="X170" i="31"/>
  <c r="W170" i="31"/>
  <c r="V170" i="31"/>
  <c r="U170" i="31"/>
  <c r="T170" i="31"/>
  <c r="S170" i="31"/>
  <c r="R170" i="31"/>
  <c r="N170" i="31"/>
  <c r="M170" i="31"/>
  <c r="L170" i="31"/>
  <c r="K170" i="31"/>
  <c r="J170" i="31"/>
  <c r="I170" i="31"/>
  <c r="H170" i="31"/>
  <c r="G170" i="31"/>
  <c r="F170" i="31"/>
  <c r="E170" i="31"/>
  <c r="D170" i="31"/>
  <c r="BD169" i="31"/>
  <c r="BC169" i="31"/>
  <c r="BB169" i="31"/>
  <c r="BA169" i="31"/>
  <c r="AZ169" i="31"/>
  <c r="AY169" i="31"/>
  <c r="AX169" i="31"/>
  <c r="AW169" i="31"/>
  <c r="AV169" i="31"/>
  <c r="AU169" i="31"/>
  <c r="AT169" i="31"/>
  <c r="AP169" i="31"/>
  <c r="AO169" i="31"/>
  <c r="AN169" i="31"/>
  <c r="AM169" i="31"/>
  <c r="AL169" i="31"/>
  <c r="AK169" i="31"/>
  <c r="AJ169" i="31"/>
  <c r="AI169" i="31"/>
  <c r="AH169" i="31"/>
  <c r="AG169" i="31"/>
  <c r="AF169" i="31"/>
  <c r="AB169" i="31"/>
  <c r="AA169" i="31"/>
  <c r="Z169" i="31"/>
  <c r="Y169" i="31"/>
  <c r="X169" i="31"/>
  <c r="W169" i="31"/>
  <c r="V169" i="31"/>
  <c r="U169" i="31"/>
  <c r="T169" i="31"/>
  <c r="S169" i="31"/>
  <c r="R169" i="31"/>
  <c r="N169" i="31"/>
  <c r="M169" i="31"/>
  <c r="L169" i="31"/>
  <c r="K169" i="31"/>
  <c r="J169" i="31"/>
  <c r="I169" i="31"/>
  <c r="H169" i="31"/>
  <c r="G169" i="31"/>
  <c r="F169" i="31"/>
  <c r="E169" i="31"/>
  <c r="D169" i="31"/>
  <c r="BD168" i="31"/>
  <c r="BC168" i="31"/>
  <c r="BB168" i="31"/>
  <c r="BA168" i="31"/>
  <c r="AZ168" i="31"/>
  <c r="AY168" i="31"/>
  <c r="AX168" i="31"/>
  <c r="AW168" i="31"/>
  <c r="AV168" i="31"/>
  <c r="AU168" i="31"/>
  <c r="AT168" i="31"/>
  <c r="BG168" i="31" s="1"/>
  <c r="AP168" i="31"/>
  <c r="AO168" i="31"/>
  <c r="AN168" i="31"/>
  <c r="AM168" i="31"/>
  <c r="AL168" i="31"/>
  <c r="AK168" i="31"/>
  <c r="AJ168" i="31"/>
  <c r="AI168" i="31"/>
  <c r="AH168" i="31"/>
  <c r="AG168" i="31"/>
  <c r="AF168" i="31"/>
  <c r="AB168" i="31"/>
  <c r="AA168" i="31"/>
  <c r="Z168" i="31"/>
  <c r="Y168" i="31"/>
  <c r="X168" i="31"/>
  <c r="W168" i="31"/>
  <c r="V168" i="31"/>
  <c r="U168" i="31"/>
  <c r="T168" i="31"/>
  <c r="S168" i="31"/>
  <c r="R168" i="31"/>
  <c r="N168" i="31"/>
  <c r="M168" i="31"/>
  <c r="L168" i="31"/>
  <c r="K168" i="31"/>
  <c r="J168" i="31"/>
  <c r="I168" i="31"/>
  <c r="H168" i="31"/>
  <c r="G168" i="31"/>
  <c r="F168" i="31"/>
  <c r="E168" i="31"/>
  <c r="D168" i="31"/>
  <c r="BD167" i="31"/>
  <c r="BC167" i="31"/>
  <c r="BB167" i="31"/>
  <c r="BA167" i="31"/>
  <c r="AZ167" i="31"/>
  <c r="AY167" i="31"/>
  <c r="AX167" i="31"/>
  <c r="AW167" i="31"/>
  <c r="AV167" i="31"/>
  <c r="AU167" i="31"/>
  <c r="AT167" i="31"/>
  <c r="AP167" i="31"/>
  <c r="AO167" i="31"/>
  <c r="AN167" i="31"/>
  <c r="AM167" i="31"/>
  <c r="AL167" i="31"/>
  <c r="AK167" i="31"/>
  <c r="AJ167" i="31"/>
  <c r="AI167" i="31"/>
  <c r="AH167" i="31"/>
  <c r="AG167" i="31"/>
  <c r="AF167" i="31"/>
  <c r="AB167" i="31"/>
  <c r="AA167" i="31"/>
  <c r="Z167" i="31"/>
  <c r="Y167" i="31"/>
  <c r="X167" i="31"/>
  <c r="W167" i="31"/>
  <c r="V167" i="31"/>
  <c r="U167" i="31"/>
  <c r="T167" i="31"/>
  <c r="S167" i="31"/>
  <c r="R167" i="31"/>
  <c r="N167" i="31"/>
  <c r="M167" i="31"/>
  <c r="L167" i="31"/>
  <c r="K167" i="31"/>
  <c r="J167" i="31"/>
  <c r="I167" i="31"/>
  <c r="H167" i="31"/>
  <c r="G167" i="31"/>
  <c r="F167" i="31"/>
  <c r="E167" i="31"/>
  <c r="D167" i="31"/>
  <c r="BD166" i="31"/>
  <c r="BC166" i="31"/>
  <c r="BB166" i="31"/>
  <c r="BA166" i="31"/>
  <c r="AZ166" i="31"/>
  <c r="AY166" i="31"/>
  <c r="AX166" i="31"/>
  <c r="AW166" i="31"/>
  <c r="AV166" i="31"/>
  <c r="AU166" i="31"/>
  <c r="AT166" i="31"/>
  <c r="AP166" i="31"/>
  <c r="AO166" i="31"/>
  <c r="AN166" i="31"/>
  <c r="AM166" i="31"/>
  <c r="AL166" i="31"/>
  <c r="AK166" i="31"/>
  <c r="AJ166" i="31"/>
  <c r="AI166" i="31"/>
  <c r="AH166" i="31"/>
  <c r="AG166" i="31"/>
  <c r="AF166" i="31"/>
  <c r="AB166" i="31"/>
  <c r="AA166" i="31"/>
  <c r="Z166" i="31"/>
  <c r="Y166" i="31"/>
  <c r="X166" i="31"/>
  <c r="W166" i="31"/>
  <c r="V166" i="31"/>
  <c r="U166" i="31"/>
  <c r="T166" i="31"/>
  <c r="S166" i="31"/>
  <c r="R166" i="31"/>
  <c r="N166" i="31"/>
  <c r="M166" i="31"/>
  <c r="L166" i="31"/>
  <c r="K166" i="31"/>
  <c r="J166" i="31"/>
  <c r="I166" i="31"/>
  <c r="H166" i="31"/>
  <c r="G166" i="31"/>
  <c r="F166" i="31"/>
  <c r="E166" i="31"/>
  <c r="D166" i="31"/>
  <c r="BD165" i="31"/>
  <c r="BC165" i="31"/>
  <c r="BB165" i="31"/>
  <c r="BA165" i="31"/>
  <c r="AZ165" i="31"/>
  <c r="AY165" i="31"/>
  <c r="AX165" i="31"/>
  <c r="AW165" i="31"/>
  <c r="AV165" i="31"/>
  <c r="AU165" i="31"/>
  <c r="AT165" i="31"/>
  <c r="AP165" i="31"/>
  <c r="AO165" i="31"/>
  <c r="AN165" i="31"/>
  <c r="AM165" i="31"/>
  <c r="AL165" i="31"/>
  <c r="AK165" i="31"/>
  <c r="AJ165" i="31"/>
  <c r="AI165" i="31"/>
  <c r="AH165" i="31"/>
  <c r="AG165" i="31"/>
  <c r="AF165" i="31"/>
  <c r="AB165" i="31"/>
  <c r="AA165" i="31"/>
  <c r="Z165" i="31"/>
  <c r="Y165" i="31"/>
  <c r="X165" i="31"/>
  <c r="W165" i="31"/>
  <c r="V165" i="31"/>
  <c r="U165" i="31"/>
  <c r="T165" i="31"/>
  <c r="S165" i="31"/>
  <c r="R165" i="31"/>
  <c r="N165" i="31"/>
  <c r="M165" i="31"/>
  <c r="L165" i="31"/>
  <c r="K165" i="31"/>
  <c r="J165" i="31"/>
  <c r="I165" i="31"/>
  <c r="H165" i="31"/>
  <c r="G165" i="31"/>
  <c r="F165" i="31"/>
  <c r="E165" i="31"/>
  <c r="D165" i="31"/>
  <c r="BD164" i="31"/>
  <c r="BC164" i="31"/>
  <c r="BB164" i="31"/>
  <c r="BA164" i="31"/>
  <c r="AZ164" i="31"/>
  <c r="AY164" i="31"/>
  <c r="AX164" i="31"/>
  <c r="AW164" i="31"/>
  <c r="AV164" i="31"/>
  <c r="AU164" i="31"/>
  <c r="AT164" i="31"/>
  <c r="AP164" i="31"/>
  <c r="AO164" i="31"/>
  <c r="AN164" i="31"/>
  <c r="AM164" i="31"/>
  <c r="AL164" i="31"/>
  <c r="AK164" i="31"/>
  <c r="AJ164" i="31"/>
  <c r="AI164" i="31"/>
  <c r="AH164" i="31"/>
  <c r="AG164" i="31"/>
  <c r="AF164" i="31"/>
  <c r="AB164" i="31"/>
  <c r="AA164" i="31"/>
  <c r="Z164" i="31"/>
  <c r="Y164" i="31"/>
  <c r="X164" i="31"/>
  <c r="W164" i="31"/>
  <c r="V164" i="31"/>
  <c r="U164" i="31"/>
  <c r="T164" i="31"/>
  <c r="S164" i="31"/>
  <c r="R164" i="31"/>
  <c r="N164" i="31"/>
  <c r="M164" i="31"/>
  <c r="L164" i="31"/>
  <c r="K164" i="31"/>
  <c r="J164" i="31"/>
  <c r="I164" i="31"/>
  <c r="H164" i="31"/>
  <c r="G164" i="31"/>
  <c r="F164" i="31"/>
  <c r="E164" i="31"/>
  <c r="D164" i="31"/>
  <c r="BD163" i="31"/>
  <c r="BC163" i="31"/>
  <c r="BB163" i="31"/>
  <c r="BA163" i="31"/>
  <c r="AZ163" i="31"/>
  <c r="AY163" i="31"/>
  <c r="AX163" i="31"/>
  <c r="AW163" i="31"/>
  <c r="AV163" i="31"/>
  <c r="AU163" i="31"/>
  <c r="AT163" i="31"/>
  <c r="AP163" i="31"/>
  <c r="AO163" i="31"/>
  <c r="AN163" i="31"/>
  <c r="AM163" i="31"/>
  <c r="AL163" i="31"/>
  <c r="AK163" i="31"/>
  <c r="AJ163" i="31"/>
  <c r="AI163" i="31"/>
  <c r="AH163" i="31"/>
  <c r="AG163" i="31"/>
  <c r="AF163" i="31"/>
  <c r="AB163" i="31"/>
  <c r="AA163" i="31"/>
  <c r="Z163" i="31"/>
  <c r="Y163" i="31"/>
  <c r="X163" i="31"/>
  <c r="W163" i="31"/>
  <c r="V163" i="31"/>
  <c r="U163" i="31"/>
  <c r="T163" i="31"/>
  <c r="S163" i="31"/>
  <c r="R163" i="31"/>
  <c r="N163" i="31"/>
  <c r="M163" i="31"/>
  <c r="L163" i="31"/>
  <c r="K163" i="31"/>
  <c r="J163" i="31"/>
  <c r="I163" i="31"/>
  <c r="H163" i="31"/>
  <c r="G163" i="31"/>
  <c r="F163" i="31"/>
  <c r="E163" i="31"/>
  <c r="D163" i="31"/>
  <c r="BD162" i="31"/>
  <c r="BC162" i="31"/>
  <c r="BB162" i="31"/>
  <c r="BA162" i="31"/>
  <c r="AZ162" i="31"/>
  <c r="AY162" i="31"/>
  <c r="AX162" i="31"/>
  <c r="AW162" i="31"/>
  <c r="AV162" i="31"/>
  <c r="AU162" i="31"/>
  <c r="AT162" i="31"/>
  <c r="AP162" i="31"/>
  <c r="AO162" i="31"/>
  <c r="AN162" i="31"/>
  <c r="AM162" i="31"/>
  <c r="AL162" i="31"/>
  <c r="AK162" i="31"/>
  <c r="AJ162" i="31"/>
  <c r="AI162" i="31"/>
  <c r="AH162" i="31"/>
  <c r="AG162" i="31"/>
  <c r="AF162" i="31"/>
  <c r="AB162" i="31"/>
  <c r="AA162" i="31"/>
  <c r="Z162" i="31"/>
  <c r="Y162" i="31"/>
  <c r="X162" i="31"/>
  <c r="W162" i="31"/>
  <c r="V162" i="31"/>
  <c r="U162" i="31"/>
  <c r="T162" i="31"/>
  <c r="S162" i="31"/>
  <c r="R162" i="31"/>
  <c r="N162" i="31"/>
  <c r="M162" i="31"/>
  <c r="L162" i="31"/>
  <c r="K162" i="31"/>
  <c r="J162" i="31"/>
  <c r="I162" i="31"/>
  <c r="H162" i="31"/>
  <c r="G162" i="31"/>
  <c r="F162" i="31"/>
  <c r="E162" i="31"/>
  <c r="D162" i="31"/>
  <c r="BD161" i="31"/>
  <c r="BC161" i="31"/>
  <c r="BB161" i="31"/>
  <c r="BA161" i="31"/>
  <c r="AZ161" i="31"/>
  <c r="AY161" i="31"/>
  <c r="AX161" i="31"/>
  <c r="AW161" i="31"/>
  <c r="AV161" i="31"/>
  <c r="AU161" i="31"/>
  <c r="AT161" i="31"/>
  <c r="AP161" i="31"/>
  <c r="AO161" i="31"/>
  <c r="AN161" i="31"/>
  <c r="AM161" i="31"/>
  <c r="AL161" i="31"/>
  <c r="AK161" i="31"/>
  <c r="AJ161" i="31"/>
  <c r="AI161" i="31"/>
  <c r="AH161" i="31"/>
  <c r="AG161" i="31"/>
  <c r="AF161" i="31"/>
  <c r="AB161" i="31"/>
  <c r="AA161" i="31"/>
  <c r="Z161" i="31"/>
  <c r="Y161" i="31"/>
  <c r="X161" i="31"/>
  <c r="W161" i="31"/>
  <c r="V161" i="31"/>
  <c r="U161" i="31"/>
  <c r="T161" i="31"/>
  <c r="S161" i="31"/>
  <c r="R161" i="31"/>
  <c r="N161" i="31"/>
  <c r="M161" i="31"/>
  <c r="L161" i="31"/>
  <c r="K161" i="31"/>
  <c r="J161" i="31"/>
  <c r="I161" i="31"/>
  <c r="H161" i="31"/>
  <c r="G161" i="31"/>
  <c r="F161" i="31"/>
  <c r="E161" i="31"/>
  <c r="D161" i="31"/>
  <c r="BD160" i="31"/>
  <c r="BC160" i="31"/>
  <c r="BB160" i="31"/>
  <c r="BA160" i="31"/>
  <c r="AZ160" i="31"/>
  <c r="AY160" i="31"/>
  <c r="AX160" i="31"/>
  <c r="AW160" i="31"/>
  <c r="AV160" i="31"/>
  <c r="AU160" i="31"/>
  <c r="AT160" i="31"/>
  <c r="AP160" i="31"/>
  <c r="AO160" i="31"/>
  <c r="AN160" i="31"/>
  <c r="AM160" i="31"/>
  <c r="AL160" i="31"/>
  <c r="AK160" i="31"/>
  <c r="AJ160" i="31"/>
  <c r="AI160" i="31"/>
  <c r="AH160" i="31"/>
  <c r="AG160" i="31"/>
  <c r="AF160" i="31"/>
  <c r="AB160" i="31"/>
  <c r="AA160" i="31"/>
  <c r="Z160" i="31"/>
  <c r="Y160" i="31"/>
  <c r="X160" i="31"/>
  <c r="W160" i="31"/>
  <c r="V160" i="31"/>
  <c r="U160" i="31"/>
  <c r="T160" i="31"/>
  <c r="S160" i="31"/>
  <c r="R160" i="31"/>
  <c r="N160" i="31"/>
  <c r="M160" i="31"/>
  <c r="L160" i="31"/>
  <c r="K160" i="31"/>
  <c r="J160" i="31"/>
  <c r="I160" i="31"/>
  <c r="H160" i="31"/>
  <c r="G160" i="31"/>
  <c r="F160" i="31"/>
  <c r="E160" i="31"/>
  <c r="D160" i="31"/>
  <c r="BD159" i="31"/>
  <c r="BC159" i="31"/>
  <c r="BB159" i="31"/>
  <c r="BA159" i="31"/>
  <c r="AZ159" i="31"/>
  <c r="AY159" i="31"/>
  <c r="AX159" i="31"/>
  <c r="AW159" i="31"/>
  <c r="AV159" i="31"/>
  <c r="AU159" i="31"/>
  <c r="AT159" i="31"/>
  <c r="AP159" i="31"/>
  <c r="AO159" i="31"/>
  <c r="AN159" i="31"/>
  <c r="AM159" i="31"/>
  <c r="AL159" i="31"/>
  <c r="AK159" i="31"/>
  <c r="AJ159" i="31"/>
  <c r="AI159" i="31"/>
  <c r="AH159" i="31"/>
  <c r="AG159" i="31"/>
  <c r="AF159" i="31"/>
  <c r="AB159" i="31"/>
  <c r="AA159" i="31"/>
  <c r="Z159" i="31"/>
  <c r="Y159" i="31"/>
  <c r="X159" i="31"/>
  <c r="W159" i="31"/>
  <c r="V159" i="31"/>
  <c r="U159" i="31"/>
  <c r="T159" i="31"/>
  <c r="S159" i="31"/>
  <c r="R159" i="31"/>
  <c r="N159" i="31"/>
  <c r="M159" i="31"/>
  <c r="L159" i="31"/>
  <c r="K159" i="31"/>
  <c r="J159" i="31"/>
  <c r="I159" i="31"/>
  <c r="H159" i="31"/>
  <c r="G159" i="31"/>
  <c r="F159" i="31"/>
  <c r="E159" i="31"/>
  <c r="D159" i="31"/>
  <c r="BD158" i="31"/>
  <c r="BC158" i="31"/>
  <c r="BB158" i="31"/>
  <c r="BA158" i="31"/>
  <c r="AZ158" i="31"/>
  <c r="AY158" i="31"/>
  <c r="AX158" i="31"/>
  <c r="AW158" i="31"/>
  <c r="AV158" i="31"/>
  <c r="AU158" i="31"/>
  <c r="AT158" i="31"/>
  <c r="AP158" i="31"/>
  <c r="AO158" i="31"/>
  <c r="AN158" i="31"/>
  <c r="AM158" i="31"/>
  <c r="AL158" i="31"/>
  <c r="AK158" i="31"/>
  <c r="AJ158" i="31"/>
  <c r="AI158" i="31"/>
  <c r="AH158" i="31"/>
  <c r="AG158" i="31"/>
  <c r="AF158" i="31"/>
  <c r="AB158" i="31"/>
  <c r="AA158" i="31"/>
  <c r="Z158" i="31"/>
  <c r="Y158" i="31"/>
  <c r="X158" i="31"/>
  <c r="W158" i="31"/>
  <c r="V158" i="31"/>
  <c r="U158" i="31"/>
  <c r="T158" i="31"/>
  <c r="S158" i="31"/>
  <c r="R158" i="31"/>
  <c r="N158" i="31"/>
  <c r="M158" i="31"/>
  <c r="L158" i="31"/>
  <c r="K158" i="31"/>
  <c r="J158" i="31"/>
  <c r="I158" i="31"/>
  <c r="H158" i="31"/>
  <c r="G158" i="31"/>
  <c r="F158" i="31"/>
  <c r="E158" i="31"/>
  <c r="D158" i="31"/>
  <c r="BD157" i="31"/>
  <c r="BC157" i="31"/>
  <c r="BB157" i="31"/>
  <c r="BA157" i="31"/>
  <c r="AZ157" i="31"/>
  <c r="AY157" i="31"/>
  <c r="AX157" i="31"/>
  <c r="AW157" i="31"/>
  <c r="AV157" i="31"/>
  <c r="AU157" i="31"/>
  <c r="AT157" i="31"/>
  <c r="AP157" i="31"/>
  <c r="AO157" i="31"/>
  <c r="AN157" i="31"/>
  <c r="AM157" i="31"/>
  <c r="AL157" i="31"/>
  <c r="AK157" i="31"/>
  <c r="AJ157" i="31"/>
  <c r="AI157" i="31"/>
  <c r="AH157" i="31"/>
  <c r="AG157" i="31"/>
  <c r="AF157" i="31"/>
  <c r="AB157" i="31"/>
  <c r="AA157" i="31"/>
  <c r="Z157" i="31"/>
  <c r="Y157" i="31"/>
  <c r="X157" i="31"/>
  <c r="W157" i="31"/>
  <c r="V157" i="31"/>
  <c r="U157" i="31"/>
  <c r="T157" i="31"/>
  <c r="S157" i="31"/>
  <c r="R157" i="31"/>
  <c r="N157" i="31"/>
  <c r="M157" i="31"/>
  <c r="L157" i="31"/>
  <c r="K157" i="31"/>
  <c r="J157" i="31"/>
  <c r="I157" i="31"/>
  <c r="H157" i="31"/>
  <c r="G157" i="31"/>
  <c r="F157" i="31"/>
  <c r="E157" i="31"/>
  <c r="D157" i="31"/>
  <c r="BD156" i="31"/>
  <c r="BC156" i="31"/>
  <c r="BB156" i="31"/>
  <c r="BA156" i="31"/>
  <c r="AZ156" i="31"/>
  <c r="AY156" i="31"/>
  <c r="AX156" i="31"/>
  <c r="AW156" i="31"/>
  <c r="AV156" i="31"/>
  <c r="AU156" i="31"/>
  <c r="AT156" i="31"/>
  <c r="AP156" i="31"/>
  <c r="AO156" i="31"/>
  <c r="AN156" i="31"/>
  <c r="AM156" i="31"/>
  <c r="AL156" i="31"/>
  <c r="AK156" i="31"/>
  <c r="AJ156" i="31"/>
  <c r="AI156" i="31"/>
  <c r="AH156" i="31"/>
  <c r="AG156" i="31"/>
  <c r="AF156" i="31"/>
  <c r="AB156" i="31"/>
  <c r="AA156" i="31"/>
  <c r="Z156" i="31"/>
  <c r="Y156" i="31"/>
  <c r="X156" i="31"/>
  <c r="W156" i="31"/>
  <c r="V156" i="31"/>
  <c r="U156" i="31"/>
  <c r="T156" i="31"/>
  <c r="S156" i="31"/>
  <c r="R156" i="31"/>
  <c r="N156" i="31"/>
  <c r="M156" i="31"/>
  <c r="L156" i="31"/>
  <c r="K156" i="31"/>
  <c r="J156" i="31"/>
  <c r="I156" i="31"/>
  <c r="H156" i="31"/>
  <c r="G156" i="31"/>
  <c r="F156" i="31"/>
  <c r="E156" i="31"/>
  <c r="D156" i="31"/>
  <c r="BD155" i="31"/>
  <c r="BC155" i="31"/>
  <c r="BB155" i="31"/>
  <c r="BA155" i="31"/>
  <c r="AZ155" i="31"/>
  <c r="AY155" i="31"/>
  <c r="AX155" i="31"/>
  <c r="AW155" i="31"/>
  <c r="AV155" i="31"/>
  <c r="AU155" i="31"/>
  <c r="AT155" i="31"/>
  <c r="AP155" i="31"/>
  <c r="AO155" i="31"/>
  <c r="AN155" i="31"/>
  <c r="AM155" i="31"/>
  <c r="AL155" i="31"/>
  <c r="AK155" i="31"/>
  <c r="AJ155" i="31"/>
  <c r="AI155" i="31"/>
  <c r="AH155" i="31"/>
  <c r="AG155" i="31"/>
  <c r="AF155" i="31"/>
  <c r="AB155" i="31"/>
  <c r="AA155" i="31"/>
  <c r="Z155" i="31"/>
  <c r="Y155" i="31"/>
  <c r="X155" i="31"/>
  <c r="W155" i="31"/>
  <c r="V155" i="31"/>
  <c r="U155" i="31"/>
  <c r="T155" i="31"/>
  <c r="S155" i="31"/>
  <c r="R155" i="31"/>
  <c r="N155" i="31"/>
  <c r="M155" i="31"/>
  <c r="L155" i="31"/>
  <c r="K155" i="31"/>
  <c r="J155" i="31"/>
  <c r="I155" i="31"/>
  <c r="H155" i="31"/>
  <c r="G155" i="31"/>
  <c r="F155" i="31"/>
  <c r="E155" i="31"/>
  <c r="D155" i="31"/>
  <c r="BD154" i="31"/>
  <c r="BC154" i="31"/>
  <c r="BB154" i="31"/>
  <c r="BA154" i="31"/>
  <c r="AZ154" i="31"/>
  <c r="AY154" i="31"/>
  <c r="AX154" i="31"/>
  <c r="AW154" i="31"/>
  <c r="AV154" i="31"/>
  <c r="AU154" i="31"/>
  <c r="AT154" i="31"/>
  <c r="AP154" i="31"/>
  <c r="AO154" i="31"/>
  <c r="AN154" i="31"/>
  <c r="AM154" i="31"/>
  <c r="AL154" i="31"/>
  <c r="AK154" i="31"/>
  <c r="AJ154" i="31"/>
  <c r="AI154" i="31"/>
  <c r="AH154" i="31"/>
  <c r="AG154" i="31"/>
  <c r="AF154" i="31"/>
  <c r="AB154" i="31"/>
  <c r="AA154" i="31"/>
  <c r="Z154" i="31"/>
  <c r="Y154" i="31"/>
  <c r="X154" i="31"/>
  <c r="W154" i="31"/>
  <c r="V154" i="31"/>
  <c r="U154" i="31"/>
  <c r="T154" i="31"/>
  <c r="S154" i="31"/>
  <c r="R154" i="31"/>
  <c r="N154" i="31"/>
  <c r="M154" i="31"/>
  <c r="L154" i="31"/>
  <c r="K154" i="31"/>
  <c r="J154" i="31"/>
  <c r="I154" i="31"/>
  <c r="H154" i="31"/>
  <c r="G154" i="31"/>
  <c r="F154" i="31"/>
  <c r="E154" i="31"/>
  <c r="D154" i="31"/>
  <c r="BD153" i="31"/>
  <c r="BC153" i="31"/>
  <c r="BB153" i="31"/>
  <c r="BA153" i="31"/>
  <c r="AZ153" i="31"/>
  <c r="AY153" i="31"/>
  <c r="AX153" i="31"/>
  <c r="AW153" i="31"/>
  <c r="AV153" i="31"/>
  <c r="AU153" i="31"/>
  <c r="AT153" i="31"/>
  <c r="AP153" i="31"/>
  <c r="AO153" i="31"/>
  <c r="AN153" i="31"/>
  <c r="AM153" i="31"/>
  <c r="AL153" i="31"/>
  <c r="AK153" i="31"/>
  <c r="AJ153" i="31"/>
  <c r="AI153" i="31"/>
  <c r="AH153" i="31"/>
  <c r="AG153" i="31"/>
  <c r="AF153" i="31"/>
  <c r="AB153" i="31"/>
  <c r="AA153" i="31"/>
  <c r="Z153" i="31"/>
  <c r="Y153" i="31"/>
  <c r="X153" i="31"/>
  <c r="W153" i="31"/>
  <c r="V153" i="31"/>
  <c r="U153" i="31"/>
  <c r="T153" i="31"/>
  <c r="S153" i="31"/>
  <c r="R153" i="31"/>
  <c r="N153" i="31"/>
  <c r="M153" i="31"/>
  <c r="L153" i="31"/>
  <c r="K153" i="31"/>
  <c r="J153" i="31"/>
  <c r="I153" i="31"/>
  <c r="H153" i="31"/>
  <c r="G153" i="31"/>
  <c r="F153" i="31"/>
  <c r="E153" i="31"/>
  <c r="D153" i="31"/>
  <c r="BD152" i="31"/>
  <c r="BC152" i="31"/>
  <c r="BB152" i="31"/>
  <c r="BA152" i="31"/>
  <c r="AZ152" i="31"/>
  <c r="AY152" i="31"/>
  <c r="AX152" i="31"/>
  <c r="AW152" i="31"/>
  <c r="AV152" i="31"/>
  <c r="AU152" i="31"/>
  <c r="AT152" i="31"/>
  <c r="AP152" i="31"/>
  <c r="AO152" i="31"/>
  <c r="AN152" i="31"/>
  <c r="AM152" i="31"/>
  <c r="AL152" i="31"/>
  <c r="AK152" i="31"/>
  <c r="AJ152" i="31"/>
  <c r="AI152" i="31"/>
  <c r="AH152" i="31"/>
  <c r="AG152" i="31"/>
  <c r="AF152" i="31"/>
  <c r="AB152" i="31"/>
  <c r="AA152" i="31"/>
  <c r="Z152" i="31"/>
  <c r="Y152" i="31"/>
  <c r="X152" i="31"/>
  <c r="W152" i="31"/>
  <c r="V152" i="31"/>
  <c r="U152" i="31"/>
  <c r="T152" i="31"/>
  <c r="S152" i="31"/>
  <c r="R152" i="31"/>
  <c r="N152" i="31"/>
  <c r="M152" i="31"/>
  <c r="L152" i="31"/>
  <c r="K152" i="31"/>
  <c r="J152" i="31"/>
  <c r="I152" i="31"/>
  <c r="H152" i="31"/>
  <c r="G152" i="31"/>
  <c r="F152" i="31"/>
  <c r="E152" i="31"/>
  <c r="D152" i="31"/>
  <c r="BD151" i="31"/>
  <c r="BC151" i="31"/>
  <c r="BB151" i="31"/>
  <c r="BA151" i="31"/>
  <c r="AZ151" i="31"/>
  <c r="AY151" i="31"/>
  <c r="AX151" i="31"/>
  <c r="AW151" i="31"/>
  <c r="AV151" i="31"/>
  <c r="AU151" i="31"/>
  <c r="AT151" i="31"/>
  <c r="AP151" i="31"/>
  <c r="AO151" i="31"/>
  <c r="AN151" i="31"/>
  <c r="AM151" i="31"/>
  <c r="AL151" i="31"/>
  <c r="AK151" i="31"/>
  <c r="AJ151" i="31"/>
  <c r="AI151" i="31"/>
  <c r="AH151" i="31"/>
  <c r="AG151" i="31"/>
  <c r="AF151" i="31"/>
  <c r="AB151" i="31"/>
  <c r="AA151" i="31"/>
  <c r="Z151" i="31"/>
  <c r="Y151" i="31"/>
  <c r="X151" i="31"/>
  <c r="W151" i="31"/>
  <c r="V151" i="31"/>
  <c r="U151" i="31"/>
  <c r="T151" i="31"/>
  <c r="S151" i="31"/>
  <c r="R151" i="31"/>
  <c r="N151" i="31"/>
  <c r="M151" i="31"/>
  <c r="L151" i="31"/>
  <c r="K151" i="31"/>
  <c r="J151" i="31"/>
  <c r="I151" i="31"/>
  <c r="H151" i="31"/>
  <c r="G151" i="31"/>
  <c r="F151" i="31"/>
  <c r="E151" i="31"/>
  <c r="Q151" i="31" s="1"/>
  <c r="D151" i="31"/>
  <c r="BD150" i="31"/>
  <c r="BC150" i="31"/>
  <c r="BB150" i="31"/>
  <c r="BA150" i="31"/>
  <c r="AZ150" i="31"/>
  <c r="AY150" i="31"/>
  <c r="AX150" i="31"/>
  <c r="AW150" i="31"/>
  <c r="AV150" i="31"/>
  <c r="AU150" i="31"/>
  <c r="AT150" i="31"/>
  <c r="BE150" i="31" s="1"/>
  <c r="AP150" i="31"/>
  <c r="AO150" i="31"/>
  <c r="AN150" i="31"/>
  <c r="AM150" i="31"/>
  <c r="AL150" i="31"/>
  <c r="AK150" i="31"/>
  <c r="AJ150" i="31"/>
  <c r="AI150" i="31"/>
  <c r="AH150" i="31"/>
  <c r="AG150" i="31"/>
  <c r="AF150" i="31"/>
  <c r="AB150" i="31"/>
  <c r="AA150" i="31"/>
  <c r="Z150" i="31"/>
  <c r="Y150" i="31"/>
  <c r="X150" i="31"/>
  <c r="W150" i="31"/>
  <c r="V150" i="31"/>
  <c r="U150" i="31"/>
  <c r="T150" i="31"/>
  <c r="S150" i="31"/>
  <c r="R150" i="31"/>
  <c r="N150" i="31"/>
  <c r="M150" i="31"/>
  <c r="L150" i="31"/>
  <c r="K150" i="31"/>
  <c r="J150" i="31"/>
  <c r="I150" i="31"/>
  <c r="H150" i="31"/>
  <c r="G150" i="31"/>
  <c r="F150" i="31"/>
  <c r="E150" i="31"/>
  <c r="D150" i="31"/>
  <c r="BD149" i="31"/>
  <c r="BC149" i="31"/>
  <c r="BB149" i="31"/>
  <c r="BA149" i="31"/>
  <c r="AZ149" i="31"/>
  <c r="AY149" i="31"/>
  <c r="AX149" i="31"/>
  <c r="AW149" i="31"/>
  <c r="AV149" i="31"/>
  <c r="AU149" i="31"/>
  <c r="AT149" i="31"/>
  <c r="AP149" i="31"/>
  <c r="AO149" i="31"/>
  <c r="AN149" i="31"/>
  <c r="AM149" i="31"/>
  <c r="AL149" i="31"/>
  <c r="AK149" i="31"/>
  <c r="AJ149" i="31"/>
  <c r="AI149" i="31"/>
  <c r="AH149" i="31"/>
  <c r="AG149" i="31"/>
  <c r="AF149" i="31"/>
  <c r="AB149" i="31"/>
  <c r="AA149" i="31"/>
  <c r="Z149" i="31"/>
  <c r="Y149" i="31"/>
  <c r="X149" i="31"/>
  <c r="W149" i="31"/>
  <c r="V149" i="31"/>
  <c r="U149" i="31"/>
  <c r="T149" i="31"/>
  <c r="S149" i="31"/>
  <c r="R149" i="31"/>
  <c r="N149" i="31"/>
  <c r="M149" i="31"/>
  <c r="L149" i="31"/>
  <c r="K149" i="31"/>
  <c r="J149" i="31"/>
  <c r="I149" i="31"/>
  <c r="H149" i="31"/>
  <c r="G149" i="31"/>
  <c r="F149" i="31"/>
  <c r="E149" i="31"/>
  <c r="D149" i="31"/>
  <c r="BD148" i="31"/>
  <c r="BC148" i="31"/>
  <c r="BB148" i="31"/>
  <c r="BA148" i="31"/>
  <c r="AZ148" i="31"/>
  <c r="AY148" i="31"/>
  <c r="AX148" i="31"/>
  <c r="AW148" i="31"/>
  <c r="AV148" i="31"/>
  <c r="AU148" i="31"/>
  <c r="AT148" i="31"/>
  <c r="AP148" i="31"/>
  <c r="AO148" i="31"/>
  <c r="AN148" i="31"/>
  <c r="AM148" i="31"/>
  <c r="AL148" i="31"/>
  <c r="AK148" i="31"/>
  <c r="AJ148" i="31"/>
  <c r="AI148" i="31"/>
  <c r="AH148" i="31"/>
  <c r="AG148" i="31"/>
  <c r="AF148" i="31"/>
  <c r="AB148" i="31"/>
  <c r="AA148" i="31"/>
  <c r="Z148" i="31"/>
  <c r="Y148" i="31"/>
  <c r="X148" i="31"/>
  <c r="W148" i="31"/>
  <c r="V148" i="31"/>
  <c r="U148" i="31"/>
  <c r="T148" i="31"/>
  <c r="S148" i="31"/>
  <c r="R148" i="31"/>
  <c r="N148" i="31"/>
  <c r="M148" i="31"/>
  <c r="L148" i="31"/>
  <c r="K148" i="31"/>
  <c r="J148" i="31"/>
  <c r="I148" i="31"/>
  <c r="H148" i="31"/>
  <c r="G148" i="31"/>
  <c r="F148" i="31"/>
  <c r="E148" i="31"/>
  <c r="D148" i="31"/>
  <c r="BD147" i="31"/>
  <c r="BC147" i="31"/>
  <c r="BB147" i="31"/>
  <c r="BA147" i="31"/>
  <c r="AZ147" i="31"/>
  <c r="AY147" i="31"/>
  <c r="AX147" i="31"/>
  <c r="AW147" i="31"/>
  <c r="AV147" i="31"/>
  <c r="AU147" i="31"/>
  <c r="AT147" i="31"/>
  <c r="AP147" i="31"/>
  <c r="AO147" i="31"/>
  <c r="AN147" i="31"/>
  <c r="AM147" i="31"/>
  <c r="AL147" i="31"/>
  <c r="AK147" i="31"/>
  <c r="AJ147" i="31"/>
  <c r="AI147" i="31"/>
  <c r="AH147" i="31"/>
  <c r="AG147" i="31"/>
  <c r="AF147" i="31"/>
  <c r="AB147" i="31"/>
  <c r="AA147" i="31"/>
  <c r="Z147" i="31"/>
  <c r="Y147" i="31"/>
  <c r="X147" i="31"/>
  <c r="W147" i="31"/>
  <c r="V147" i="31"/>
  <c r="U147" i="31"/>
  <c r="T147" i="31"/>
  <c r="S147" i="31"/>
  <c r="R147" i="31"/>
  <c r="N147" i="31"/>
  <c r="M147" i="31"/>
  <c r="L147" i="31"/>
  <c r="K147" i="31"/>
  <c r="J147" i="31"/>
  <c r="I147" i="31"/>
  <c r="H147" i="31"/>
  <c r="G147" i="31"/>
  <c r="F147" i="31"/>
  <c r="E147" i="31"/>
  <c r="D147" i="31"/>
  <c r="BD146" i="31"/>
  <c r="BC146" i="31"/>
  <c r="BB146" i="31"/>
  <c r="BA146" i="31"/>
  <c r="AZ146" i="31"/>
  <c r="AY146" i="31"/>
  <c r="AX146" i="31"/>
  <c r="AW146" i="31"/>
  <c r="AV146" i="31"/>
  <c r="AU146" i="31"/>
  <c r="AT146" i="31"/>
  <c r="AP146" i="31"/>
  <c r="AO146" i="31"/>
  <c r="AN146" i="31"/>
  <c r="AM146" i="31"/>
  <c r="AL146" i="31"/>
  <c r="AK146" i="31"/>
  <c r="AJ146" i="31"/>
  <c r="AI146" i="31"/>
  <c r="AH146" i="31"/>
  <c r="AG146" i="31"/>
  <c r="AF146" i="31"/>
  <c r="AB146" i="31"/>
  <c r="AA146" i="31"/>
  <c r="Z146" i="31"/>
  <c r="Y146" i="31"/>
  <c r="X146" i="31"/>
  <c r="W146" i="31"/>
  <c r="V146" i="31"/>
  <c r="U146" i="31"/>
  <c r="T146" i="31"/>
  <c r="S146" i="31"/>
  <c r="R146" i="31"/>
  <c r="N146" i="31"/>
  <c r="M146" i="31"/>
  <c r="L146" i="31"/>
  <c r="K146" i="31"/>
  <c r="J146" i="31"/>
  <c r="I146" i="31"/>
  <c r="H146" i="31"/>
  <c r="G146" i="31"/>
  <c r="F146" i="31"/>
  <c r="E146" i="31"/>
  <c r="D146" i="31"/>
  <c r="BD145" i="31"/>
  <c r="BC145" i="31"/>
  <c r="BB145" i="31"/>
  <c r="BA145" i="31"/>
  <c r="AZ145" i="31"/>
  <c r="AY145" i="31"/>
  <c r="AX145" i="31"/>
  <c r="AW145" i="31"/>
  <c r="AV145" i="31"/>
  <c r="AU145" i="31"/>
  <c r="AT145" i="31"/>
  <c r="AP145" i="31"/>
  <c r="AO145" i="31"/>
  <c r="AN145" i="31"/>
  <c r="AM145" i="31"/>
  <c r="AL145" i="31"/>
  <c r="AK145" i="31"/>
  <c r="AJ145" i="31"/>
  <c r="AI145" i="31"/>
  <c r="AH145" i="31"/>
  <c r="AG145" i="31"/>
  <c r="AF145" i="31"/>
  <c r="AB145" i="31"/>
  <c r="AA145" i="31"/>
  <c r="Z145" i="31"/>
  <c r="Y145" i="31"/>
  <c r="X145" i="31"/>
  <c r="W145" i="31"/>
  <c r="V145" i="31"/>
  <c r="U145" i="31"/>
  <c r="T145" i="31"/>
  <c r="S145" i="31"/>
  <c r="R145" i="31"/>
  <c r="N145" i="31"/>
  <c r="M145" i="31"/>
  <c r="L145" i="31"/>
  <c r="K145" i="31"/>
  <c r="J145" i="31"/>
  <c r="I145" i="31"/>
  <c r="H145" i="31"/>
  <c r="G145" i="31"/>
  <c r="F145" i="31"/>
  <c r="E145" i="31"/>
  <c r="D145" i="31"/>
  <c r="BD144" i="31"/>
  <c r="BC144" i="31"/>
  <c r="BB144" i="31"/>
  <c r="BA144" i="31"/>
  <c r="AZ144" i="31"/>
  <c r="AY144" i="31"/>
  <c r="AX144" i="31"/>
  <c r="AW144" i="31"/>
  <c r="AV144" i="31"/>
  <c r="AU144" i="31"/>
  <c r="AT144" i="31"/>
  <c r="AP144" i="31"/>
  <c r="AO144" i="31"/>
  <c r="AN144" i="31"/>
  <c r="AM144" i="31"/>
  <c r="AL144" i="31"/>
  <c r="AK144" i="31"/>
  <c r="AJ144" i="31"/>
  <c r="AI144" i="31"/>
  <c r="AH144" i="31"/>
  <c r="AG144" i="31"/>
  <c r="AF144" i="31"/>
  <c r="AB144" i="31"/>
  <c r="AA144" i="31"/>
  <c r="Z144" i="31"/>
  <c r="Y144" i="31"/>
  <c r="X144" i="31"/>
  <c r="W144" i="31"/>
  <c r="V144" i="31"/>
  <c r="U144" i="31"/>
  <c r="T144" i="31"/>
  <c r="S144" i="31"/>
  <c r="R144" i="31"/>
  <c r="N144" i="31"/>
  <c r="M144" i="31"/>
  <c r="L144" i="31"/>
  <c r="K144" i="31"/>
  <c r="J144" i="31"/>
  <c r="I144" i="31"/>
  <c r="H144" i="31"/>
  <c r="G144" i="31"/>
  <c r="F144" i="31"/>
  <c r="E144" i="31"/>
  <c r="D144" i="31"/>
  <c r="BD143" i="31"/>
  <c r="BC143" i="31"/>
  <c r="BB143" i="31"/>
  <c r="BA143" i="31"/>
  <c r="AZ143" i="31"/>
  <c r="AY143" i="31"/>
  <c r="AX143" i="31"/>
  <c r="AW143" i="31"/>
  <c r="AV143" i="31"/>
  <c r="AU143" i="31"/>
  <c r="AT143" i="31"/>
  <c r="AP143" i="31"/>
  <c r="AO143" i="31"/>
  <c r="AN143" i="31"/>
  <c r="AM143" i="31"/>
  <c r="AL143" i="31"/>
  <c r="AK143" i="31"/>
  <c r="AJ143" i="31"/>
  <c r="AI143" i="31"/>
  <c r="AH143" i="31"/>
  <c r="AG143" i="31"/>
  <c r="AF143" i="31"/>
  <c r="AB143" i="31"/>
  <c r="AA143" i="31"/>
  <c r="Z143" i="31"/>
  <c r="Y143" i="31"/>
  <c r="X143" i="31"/>
  <c r="W143" i="31"/>
  <c r="V143" i="31"/>
  <c r="U143" i="31"/>
  <c r="T143" i="31"/>
  <c r="S143" i="31"/>
  <c r="R143" i="31"/>
  <c r="N143" i="31"/>
  <c r="M143" i="31"/>
  <c r="L143" i="31"/>
  <c r="K143" i="31"/>
  <c r="J143" i="31"/>
  <c r="I143" i="31"/>
  <c r="H143" i="31"/>
  <c r="G143" i="31"/>
  <c r="F143" i="31"/>
  <c r="E143" i="31"/>
  <c r="D143" i="31"/>
  <c r="BD142" i="31"/>
  <c r="BC142" i="31"/>
  <c r="BB142" i="31"/>
  <c r="BA142" i="31"/>
  <c r="AZ142" i="31"/>
  <c r="AY142" i="31"/>
  <c r="AX142" i="31"/>
  <c r="AW142" i="31"/>
  <c r="AV142" i="31"/>
  <c r="AU142" i="31"/>
  <c r="AT142" i="31"/>
  <c r="AP142" i="31"/>
  <c r="AO142" i="31"/>
  <c r="AN142" i="31"/>
  <c r="AM142" i="31"/>
  <c r="AL142" i="31"/>
  <c r="AK142" i="31"/>
  <c r="AJ142" i="31"/>
  <c r="AI142" i="31"/>
  <c r="AH142" i="31"/>
  <c r="AG142" i="31"/>
  <c r="AF142" i="31"/>
  <c r="AB142" i="31"/>
  <c r="AA142" i="31"/>
  <c r="Z142" i="31"/>
  <c r="Y142" i="31"/>
  <c r="X142" i="31"/>
  <c r="W142" i="31"/>
  <c r="V142" i="31"/>
  <c r="U142" i="31"/>
  <c r="T142" i="31"/>
  <c r="S142" i="31"/>
  <c r="R142" i="31"/>
  <c r="N142" i="31"/>
  <c r="M142" i="31"/>
  <c r="L142" i="31"/>
  <c r="K142" i="31"/>
  <c r="J142" i="31"/>
  <c r="I142" i="31"/>
  <c r="H142" i="31"/>
  <c r="G142" i="31"/>
  <c r="F142" i="31"/>
  <c r="E142" i="31"/>
  <c r="D142" i="31"/>
  <c r="BD141" i="31"/>
  <c r="BC141" i="31"/>
  <c r="BB141" i="31"/>
  <c r="BA141" i="31"/>
  <c r="AZ141" i="31"/>
  <c r="AY141" i="31"/>
  <c r="AX141" i="31"/>
  <c r="AW141" i="31"/>
  <c r="AV141" i="31"/>
  <c r="AU141" i="31"/>
  <c r="AT141" i="31"/>
  <c r="AP141" i="31"/>
  <c r="AO141" i="31"/>
  <c r="AN141" i="31"/>
  <c r="AM141" i="31"/>
  <c r="AL141" i="31"/>
  <c r="AK141" i="31"/>
  <c r="AJ141" i="31"/>
  <c r="AI141" i="31"/>
  <c r="AH141" i="31"/>
  <c r="AG141" i="31"/>
  <c r="AF141" i="31"/>
  <c r="AB141" i="31"/>
  <c r="AA141" i="31"/>
  <c r="Z141" i="31"/>
  <c r="Y141" i="31"/>
  <c r="X141" i="31"/>
  <c r="W141" i="31"/>
  <c r="V141" i="31"/>
  <c r="U141" i="31"/>
  <c r="T141" i="31"/>
  <c r="S141" i="31"/>
  <c r="R141" i="31"/>
  <c r="N141" i="31"/>
  <c r="M141" i="31"/>
  <c r="L141" i="31"/>
  <c r="K141" i="31"/>
  <c r="J141" i="31"/>
  <c r="I141" i="31"/>
  <c r="H141" i="31"/>
  <c r="G141" i="31"/>
  <c r="F141" i="31"/>
  <c r="E141" i="31"/>
  <c r="D141" i="31"/>
  <c r="BD140" i="31"/>
  <c r="BC140" i="31"/>
  <c r="BB140" i="31"/>
  <c r="BA140" i="31"/>
  <c r="AZ140" i="31"/>
  <c r="AY140" i="31"/>
  <c r="AX140" i="31"/>
  <c r="AW140" i="31"/>
  <c r="AV140" i="31"/>
  <c r="AU140" i="31"/>
  <c r="AT140" i="31"/>
  <c r="AP140" i="31"/>
  <c r="AO140" i="31"/>
  <c r="AN140" i="31"/>
  <c r="AM140" i="31"/>
  <c r="AL140" i="31"/>
  <c r="AK140" i="31"/>
  <c r="AJ140" i="31"/>
  <c r="AI140" i="31"/>
  <c r="AH140" i="31"/>
  <c r="AG140" i="31"/>
  <c r="AF140" i="31"/>
  <c r="AB140" i="31"/>
  <c r="AA140" i="31"/>
  <c r="Z140" i="31"/>
  <c r="Y140" i="31"/>
  <c r="X140" i="31"/>
  <c r="W140" i="31"/>
  <c r="V140" i="31"/>
  <c r="U140" i="31"/>
  <c r="T140" i="31"/>
  <c r="S140" i="31"/>
  <c r="R140" i="31"/>
  <c r="N140" i="31"/>
  <c r="M140" i="31"/>
  <c r="L140" i="31"/>
  <c r="K140" i="31"/>
  <c r="J140" i="31"/>
  <c r="I140" i="31"/>
  <c r="H140" i="31"/>
  <c r="G140" i="31"/>
  <c r="F140" i="31"/>
  <c r="E140" i="31"/>
  <c r="D140" i="31"/>
  <c r="BD139" i="31"/>
  <c r="BC139" i="31"/>
  <c r="BB139" i="31"/>
  <c r="BA139" i="31"/>
  <c r="AZ139" i="31"/>
  <c r="AY139" i="31"/>
  <c r="AX139" i="31"/>
  <c r="AW139" i="31"/>
  <c r="AV139" i="31"/>
  <c r="AU139" i="31"/>
  <c r="AT139" i="31"/>
  <c r="AP139" i="31"/>
  <c r="AO139" i="31"/>
  <c r="AN139" i="31"/>
  <c r="AM139" i="31"/>
  <c r="AL139" i="31"/>
  <c r="AK139" i="31"/>
  <c r="AJ139" i="31"/>
  <c r="AI139" i="31"/>
  <c r="AH139" i="31"/>
  <c r="AG139" i="31"/>
  <c r="AF139" i="31"/>
  <c r="AB139" i="31"/>
  <c r="AA139" i="31"/>
  <c r="Z139" i="31"/>
  <c r="Y139" i="31"/>
  <c r="X139" i="31"/>
  <c r="W139" i="31"/>
  <c r="V139" i="31"/>
  <c r="U139" i="31"/>
  <c r="T139" i="31"/>
  <c r="S139" i="31"/>
  <c r="R139" i="31"/>
  <c r="N139" i="31"/>
  <c r="M139" i="31"/>
  <c r="L139" i="31"/>
  <c r="K139" i="31"/>
  <c r="J139" i="31"/>
  <c r="I139" i="31"/>
  <c r="H139" i="31"/>
  <c r="G139" i="31"/>
  <c r="F139" i="31"/>
  <c r="E139" i="31"/>
  <c r="D139" i="31"/>
  <c r="BD138" i="31"/>
  <c r="BC138" i="31"/>
  <c r="BB138" i="31"/>
  <c r="BA138" i="31"/>
  <c r="AZ138" i="31"/>
  <c r="AY138" i="31"/>
  <c r="AX138" i="31"/>
  <c r="AW138" i="31"/>
  <c r="AV138" i="31"/>
  <c r="AU138" i="31"/>
  <c r="AT138" i="31"/>
  <c r="AP138" i="31"/>
  <c r="AO138" i="31"/>
  <c r="AN138" i="31"/>
  <c r="AM138" i="31"/>
  <c r="AL138" i="31"/>
  <c r="AK138" i="31"/>
  <c r="AJ138" i="31"/>
  <c r="AI138" i="31"/>
  <c r="AH138" i="31"/>
  <c r="AG138" i="31"/>
  <c r="AF138" i="31"/>
  <c r="AB138" i="31"/>
  <c r="AA138" i="31"/>
  <c r="Z138" i="31"/>
  <c r="Y138" i="31"/>
  <c r="X138" i="31"/>
  <c r="W138" i="31"/>
  <c r="V138" i="31"/>
  <c r="U138" i="31"/>
  <c r="T138" i="31"/>
  <c r="S138" i="31"/>
  <c r="R138" i="31"/>
  <c r="N138" i="31"/>
  <c r="M138" i="31"/>
  <c r="L138" i="31"/>
  <c r="K138" i="31"/>
  <c r="J138" i="31"/>
  <c r="I138" i="31"/>
  <c r="H138" i="31"/>
  <c r="G138" i="31"/>
  <c r="F138" i="31"/>
  <c r="E138" i="31"/>
  <c r="D138" i="31"/>
  <c r="BD137" i="31"/>
  <c r="BC137" i="31"/>
  <c r="BB137" i="31"/>
  <c r="BA137" i="31"/>
  <c r="AZ137" i="31"/>
  <c r="AY137" i="31"/>
  <c r="AX137" i="31"/>
  <c r="AW137" i="31"/>
  <c r="AV137" i="31"/>
  <c r="AU137" i="31"/>
  <c r="AT137" i="31"/>
  <c r="AP137" i="31"/>
  <c r="AO137" i="31"/>
  <c r="AN137" i="31"/>
  <c r="AM137" i="31"/>
  <c r="AL137" i="31"/>
  <c r="AK137" i="31"/>
  <c r="AJ137" i="31"/>
  <c r="AI137" i="31"/>
  <c r="AH137" i="31"/>
  <c r="AG137" i="31"/>
  <c r="AF137" i="31"/>
  <c r="AB137" i="31"/>
  <c r="AA137" i="31"/>
  <c r="Z137" i="31"/>
  <c r="Y137" i="31"/>
  <c r="X137" i="31"/>
  <c r="W137" i="31"/>
  <c r="V137" i="31"/>
  <c r="U137" i="31"/>
  <c r="T137" i="31"/>
  <c r="S137" i="31"/>
  <c r="R137" i="31"/>
  <c r="N137" i="31"/>
  <c r="M137" i="31"/>
  <c r="L137" i="31"/>
  <c r="K137" i="31"/>
  <c r="J137" i="31"/>
  <c r="I137" i="31"/>
  <c r="H137" i="31"/>
  <c r="G137" i="31"/>
  <c r="F137" i="31"/>
  <c r="E137" i="31"/>
  <c r="D137" i="31"/>
  <c r="BD136" i="31"/>
  <c r="BC136" i="31"/>
  <c r="BB136" i="31"/>
  <c r="BA136" i="31"/>
  <c r="AZ136" i="31"/>
  <c r="AY136" i="31"/>
  <c r="AX136" i="31"/>
  <c r="AW136" i="31"/>
  <c r="AV136" i="31"/>
  <c r="AU136" i="31"/>
  <c r="AT136" i="31"/>
  <c r="AP136" i="31"/>
  <c r="AO136" i="31"/>
  <c r="AN136" i="31"/>
  <c r="AM136" i="31"/>
  <c r="AL136" i="31"/>
  <c r="AK136" i="31"/>
  <c r="AJ136" i="31"/>
  <c r="AI136" i="31"/>
  <c r="AH136" i="31"/>
  <c r="AG136" i="31"/>
  <c r="AF136" i="31"/>
  <c r="AB136" i="31"/>
  <c r="AA136" i="31"/>
  <c r="Z136" i="31"/>
  <c r="Y136" i="31"/>
  <c r="X136" i="31"/>
  <c r="W136" i="31"/>
  <c r="V136" i="31"/>
  <c r="U136" i="31"/>
  <c r="T136" i="31"/>
  <c r="S136" i="31"/>
  <c r="R136" i="31"/>
  <c r="N136" i="31"/>
  <c r="M136" i="31"/>
  <c r="L136" i="31"/>
  <c r="K136" i="31"/>
  <c r="J136" i="31"/>
  <c r="I136" i="31"/>
  <c r="H136" i="31"/>
  <c r="G136" i="31"/>
  <c r="F136" i="31"/>
  <c r="E136" i="31"/>
  <c r="D136" i="31"/>
  <c r="BD135" i="31"/>
  <c r="BC135" i="31"/>
  <c r="BB135" i="31"/>
  <c r="BA135" i="31"/>
  <c r="AZ135" i="31"/>
  <c r="AY135" i="31"/>
  <c r="AX135" i="31"/>
  <c r="AW135" i="31"/>
  <c r="AV135" i="31"/>
  <c r="AU135" i="31"/>
  <c r="AT135" i="31"/>
  <c r="AP135" i="31"/>
  <c r="AO135" i="31"/>
  <c r="AN135" i="31"/>
  <c r="AM135" i="31"/>
  <c r="AL135" i="31"/>
  <c r="AK135" i="31"/>
  <c r="AJ135" i="31"/>
  <c r="AI135" i="31"/>
  <c r="AH135" i="31"/>
  <c r="AG135" i="31"/>
  <c r="AF135" i="31"/>
  <c r="AB135" i="31"/>
  <c r="AA135" i="31"/>
  <c r="Z135" i="31"/>
  <c r="Y135" i="31"/>
  <c r="X135" i="31"/>
  <c r="W135" i="31"/>
  <c r="V135" i="31"/>
  <c r="U135" i="31"/>
  <c r="T135" i="31"/>
  <c r="S135" i="31"/>
  <c r="R135" i="31"/>
  <c r="N135" i="31"/>
  <c r="M135" i="31"/>
  <c r="L135" i="31"/>
  <c r="K135" i="31"/>
  <c r="J135" i="31"/>
  <c r="I135" i="31"/>
  <c r="H135" i="31"/>
  <c r="G135" i="31"/>
  <c r="F135" i="31"/>
  <c r="E135" i="31"/>
  <c r="D135" i="31"/>
  <c r="BD134" i="31"/>
  <c r="BC134" i="31"/>
  <c r="BB134" i="31"/>
  <c r="BA134" i="31"/>
  <c r="AZ134" i="31"/>
  <c r="AY134" i="31"/>
  <c r="AX134" i="31"/>
  <c r="AW134" i="31"/>
  <c r="AV134" i="31"/>
  <c r="AU134" i="31"/>
  <c r="AT134" i="31"/>
  <c r="AP134" i="31"/>
  <c r="AO134" i="31"/>
  <c r="AN134" i="31"/>
  <c r="AM134" i="31"/>
  <c r="AL134" i="31"/>
  <c r="AK134" i="31"/>
  <c r="AJ134" i="31"/>
  <c r="AI134" i="31"/>
  <c r="AH134" i="31"/>
  <c r="AG134" i="31"/>
  <c r="AF134" i="31"/>
  <c r="AB134" i="31"/>
  <c r="AA134" i="31"/>
  <c r="Z134" i="31"/>
  <c r="Y134" i="31"/>
  <c r="X134" i="31"/>
  <c r="W134" i="31"/>
  <c r="V134" i="31"/>
  <c r="U134" i="31"/>
  <c r="T134" i="31"/>
  <c r="S134" i="31"/>
  <c r="R134" i="31"/>
  <c r="N134" i="31"/>
  <c r="M134" i="31"/>
  <c r="L134" i="31"/>
  <c r="K134" i="31"/>
  <c r="J134" i="31"/>
  <c r="I134" i="31"/>
  <c r="H134" i="31"/>
  <c r="G134" i="31"/>
  <c r="F134" i="31"/>
  <c r="E134" i="31"/>
  <c r="D134" i="31"/>
  <c r="BD133" i="31"/>
  <c r="BC133" i="31"/>
  <c r="BB133" i="31"/>
  <c r="BA133" i="31"/>
  <c r="AZ133" i="31"/>
  <c r="AY133" i="31"/>
  <c r="AX133" i="31"/>
  <c r="AW133" i="31"/>
  <c r="AV133" i="31"/>
  <c r="AU133" i="31"/>
  <c r="AT133" i="31"/>
  <c r="AP133" i="31"/>
  <c r="AO133" i="31"/>
  <c r="AN133" i="31"/>
  <c r="AM133" i="31"/>
  <c r="AL133" i="31"/>
  <c r="AK133" i="31"/>
  <c r="AJ133" i="31"/>
  <c r="AI133" i="31"/>
  <c r="AH133" i="31"/>
  <c r="AG133" i="31"/>
  <c r="AF133" i="31"/>
  <c r="AB133" i="31"/>
  <c r="AA133" i="31"/>
  <c r="Z133" i="31"/>
  <c r="Y133" i="31"/>
  <c r="X133" i="31"/>
  <c r="W133" i="31"/>
  <c r="V133" i="31"/>
  <c r="U133" i="31"/>
  <c r="T133" i="31"/>
  <c r="S133" i="31"/>
  <c r="R133" i="31"/>
  <c r="N133" i="31"/>
  <c r="M133" i="31"/>
  <c r="L133" i="31"/>
  <c r="K133" i="31"/>
  <c r="J133" i="31"/>
  <c r="I133" i="31"/>
  <c r="H133" i="31"/>
  <c r="G133" i="31"/>
  <c r="F133" i="31"/>
  <c r="E133" i="31"/>
  <c r="D133" i="31"/>
  <c r="BD132" i="31"/>
  <c r="BC132" i="31"/>
  <c r="BB132" i="31"/>
  <c r="BA132" i="31"/>
  <c r="AZ132" i="31"/>
  <c r="AY132" i="31"/>
  <c r="AX132" i="31"/>
  <c r="AW132" i="31"/>
  <c r="AV132" i="31"/>
  <c r="AU132" i="31"/>
  <c r="AT132" i="31"/>
  <c r="AP132" i="31"/>
  <c r="AO132" i="31"/>
  <c r="AN132" i="31"/>
  <c r="AM132" i="31"/>
  <c r="AL132" i="31"/>
  <c r="AK132" i="31"/>
  <c r="AJ132" i="31"/>
  <c r="AI132" i="31"/>
  <c r="AH132" i="31"/>
  <c r="AG132" i="31"/>
  <c r="AF132" i="31"/>
  <c r="AB132" i="31"/>
  <c r="AA132" i="31"/>
  <c r="Z132" i="31"/>
  <c r="Y132" i="31"/>
  <c r="X132" i="31"/>
  <c r="W132" i="31"/>
  <c r="V132" i="31"/>
  <c r="U132" i="31"/>
  <c r="T132" i="31"/>
  <c r="S132" i="31"/>
  <c r="R132" i="31"/>
  <c r="N132" i="31"/>
  <c r="M132" i="31"/>
  <c r="L132" i="31"/>
  <c r="K132" i="31"/>
  <c r="J132" i="31"/>
  <c r="I132" i="31"/>
  <c r="H132" i="31"/>
  <c r="G132" i="31"/>
  <c r="F132" i="31"/>
  <c r="E132" i="31"/>
  <c r="D132" i="31"/>
  <c r="BD131" i="31"/>
  <c r="BC131" i="31"/>
  <c r="BB131" i="31"/>
  <c r="BA131" i="31"/>
  <c r="AZ131" i="31"/>
  <c r="AY131" i="31"/>
  <c r="AX131" i="31"/>
  <c r="AW131" i="31"/>
  <c r="AV131" i="31"/>
  <c r="AU131" i="31"/>
  <c r="AT131" i="31"/>
  <c r="AP131" i="31"/>
  <c r="AO131" i="31"/>
  <c r="AN131" i="31"/>
  <c r="AM131" i="31"/>
  <c r="AL131" i="31"/>
  <c r="AK131" i="31"/>
  <c r="AJ131" i="31"/>
  <c r="AI131" i="31"/>
  <c r="AH131" i="31"/>
  <c r="AG131" i="31"/>
  <c r="AF131" i="31"/>
  <c r="AB131" i="31"/>
  <c r="AA131" i="31"/>
  <c r="Z131" i="31"/>
  <c r="Y131" i="31"/>
  <c r="X131" i="31"/>
  <c r="W131" i="31"/>
  <c r="V131" i="31"/>
  <c r="U131" i="31"/>
  <c r="T131" i="31"/>
  <c r="S131" i="31"/>
  <c r="R131" i="31"/>
  <c r="N131" i="31"/>
  <c r="M131" i="31"/>
  <c r="L131" i="31"/>
  <c r="K131" i="31"/>
  <c r="J131" i="31"/>
  <c r="I131" i="31"/>
  <c r="H131" i="31"/>
  <c r="G131" i="31"/>
  <c r="F131" i="31"/>
  <c r="E131" i="31"/>
  <c r="D131" i="31"/>
  <c r="BD130" i="31"/>
  <c r="BC130" i="31"/>
  <c r="BB130" i="31"/>
  <c r="BA130" i="31"/>
  <c r="AZ130" i="31"/>
  <c r="AY130" i="31"/>
  <c r="AX130" i="31"/>
  <c r="AW130" i="31"/>
  <c r="AV130" i="31"/>
  <c r="AU130" i="31"/>
  <c r="AT130" i="31"/>
  <c r="AP130" i="31"/>
  <c r="AO130" i="31"/>
  <c r="AN130" i="31"/>
  <c r="AM130" i="31"/>
  <c r="AL130" i="31"/>
  <c r="AK130" i="31"/>
  <c r="AJ130" i="31"/>
  <c r="AI130" i="31"/>
  <c r="AH130" i="31"/>
  <c r="AG130" i="31"/>
  <c r="AF130" i="31"/>
  <c r="AB130" i="31"/>
  <c r="AA130" i="31"/>
  <c r="Z130" i="31"/>
  <c r="Y130" i="31"/>
  <c r="X130" i="31"/>
  <c r="W130" i="31"/>
  <c r="V130" i="31"/>
  <c r="U130" i="31"/>
  <c r="T130" i="31"/>
  <c r="S130" i="31"/>
  <c r="R130" i="31"/>
  <c r="N130" i="31"/>
  <c r="M130" i="31"/>
  <c r="L130" i="31"/>
  <c r="K130" i="31"/>
  <c r="J130" i="31"/>
  <c r="I130" i="31"/>
  <c r="H130" i="31"/>
  <c r="G130" i="31"/>
  <c r="F130" i="31"/>
  <c r="E130" i="31"/>
  <c r="D130" i="31"/>
  <c r="BD129" i="31"/>
  <c r="BC129" i="31"/>
  <c r="BB129" i="31"/>
  <c r="BA129" i="31"/>
  <c r="AZ129" i="31"/>
  <c r="AY129" i="31"/>
  <c r="AX129" i="31"/>
  <c r="AW129" i="31"/>
  <c r="AV129" i="31"/>
  <c r="AU129" i="31"/>
  <c r="AT129" i="31"/>
  <c r="AP129" i="31"/>
  <c r="AO129" i="31"/>
  <c r="AN129" i="31"/>
  <c r="AM129" i="31"/>
  <c r="AL129" i="31"/>
  <c r="AK129" i="31"/>
  <c r="AJ129" i="31"/>
  <c r="AI129" i="31"/>
  <c r="AH129" i="31"/>
  <c r="AG129" i="31"/>
  <c r="AF129" i="31"/>
  <c r="AB129" i="31"/>
  <c r="AA129" i="31"/>
  <c r="Z129" i="31"/>
  <c r="Y129" i="31"/>
  <c r="X129" i="31"/>
  <c r="W129" i="31"/>
  <c r="V129" i="31"/>
  <c r="U129" i="31"/>
  <c r="T129" i="31"/>
  <c r="S129" i="31"/>
  <c r="R129" i="31"/>
  <c r="N129" i="31"/>
  <c r="M129" i="31"/>
  <c r="L129" i="31"/>
  <c r="K129" i="31"/>
  <c r="J129" i="31"/>
  <c r="I129" i="31"/>
  <c r="H129" i="31"/>
  <c r="G129" i="31"/>
  <c r="F129" i="31"/>
  <c r="E129" i="31"/>
  <c r="D129" i="31"/>
  <c r="BD128" i="31"/>
  <c r="BC128" i="31"/>
  <c r="BB128" i="31"/>
  <c r="BA128" i="31"/>
  <c r="AZ128" i="31"/>
  <c r="AY128" i="31"/>
  <c r="AX128" i="31"/>
  <c r="AW128" i="31"/>
  <c r="AV128" i="31"/>
  <c r="AU128" i="31"/>
  <c r="AT128" i="31"/>
  <c r="AP128" i="31"/>
  <c r="AO128" i="31"/>
  <c r="AN128" i="31"/>
  <c r="AM128" i="31"/>
  <c r="AL128" i="31"/>
  <c r="AK128" i="31"/>
  <c r="AJ128" i="31"/>
  <c r="AI128" i="31"/>
  <c r="AH128" i="31"/>
  <c r="AG128" i="31"/>
  <c r="AF128" i="31"/>
  <c r="AB128" i="31"/>
  <c r="AA128" i="31"/>
  <c r="Z128" i="31"/>
  <c r="Y128" i="31"/>
  <c r="X128" i="31"/>
  <c r="W128" i="31"/>
  <c r="V128" i="31"/>
  <c r="U128" i="31"/>
  <c r="T128" i="31"/>
  <c r="S128" i="31"/>
  <c r="R128" i="31"/>
  <c r="N128" i="31"/>
  <c r="M128" i="31"/>
  <c r="L128" i="31"/>
  <c r="K128" i="31"/>
  <c r="J128" i="31"/>
  <c r="I128" i="31"/>
  <c r="H128" i="31"/>
  <c r="G128" i="31"/>
  <c r="F128" i="31"/>
  <c r="E128" i="31"/>
  <c r="D128" i="31"/>
  <c r="BD127" i="31"/>
  <c r="BC127" i="31"/>
  <c r="BB127" i="31"/>
  <c r="BA127" i="31"/>
  <c r="AZ127" i="31"/>
  <c r="AY127" i="31"/>
  <c r="AX127" i="31"/>
  <c r="AW127" i="31"/>
  <c r="AV127" i="31"/>
  <c r="AU127" i="31"/>
  <c r="AT127" i="31"/>
  <c r="AP127" i="31"/>
  <c r="AO127" i="31"/>
  <c r="AN127" i="31"/>
  <c r="AM127" i="31"/>
  <c r="AL127" i="31"/>
  <c r="AK127" i="31"/>
  <c r="AJ127" i="31"/>
  <c r="AI127" i="31"/>
  <c r="AH127" i="31"/>
  <c r="AG127" i="31"/>
  <c r="AF127" i="31"/>
  <c r="AB127" i="31"/>
  <c r="AA127" i="31"/>
  <c r="Z127" i="31"/>
  <c r="Y127" i="31"/>
  <c r="X127" i="31"/>
  <c r="W127" i="31"/>
  <c r="V127" i="31"/>
  <c r="U127" i="31"/>
  <c r="T127" i="31"/>
  <c r="S127" i="31"/>
  <c r="R127" i="31"/>
  <c r="N127" i="31"/>
  <c r="M127" i="31"/>
  <c r="L127" i="31"/>
  <c r="K127" i="31"/>
  <c r="J127" i="31"/>
  <c r="I127" i="31"/>
  <c r="H127" i="31"/>
  <c r="G127" i="31"/>
  <c r="F127" i="31"/>
  <c r="E127" i="31"/>
  <c r="D127" i="31"/>
  <c r="BD126" i="31"/>
  <c r="BC126" i="31"/>
  <c r="BB126" i="31"/>
  <c r="BA126" i="31"/>
  <c r="AZ126" i="31"/>
  <c r="AY126" i="31"/>
  <c r="AX126" i="31"/>
  <c r="AW126" i="31"/>
  <c r="AV126" i="31"/>
  <c r="AU126" i="31"/>
  <c r="AT126" i="31"/>
  <c r="AP126" i="31"/>
  <c r="AO126" i="31"/>
  <c r="AN126" i="31"/>
  <c r="AM126" i="31"/>
  <c r="AL126" i="31"/>
  <c r="AK126" i="31"/>
  <c r="AJ126" i="31"/>
  <c r="AI126" i="31"/>
  <c r="AH126" i="31"/>
  <c r="AG126" i="31"/>
  <c r="AF126" i="31"/>
  <c r="AB126" i="31"/>
  <c r="AA126" i="31"/>
  <c r="Z126" i="31"/>
  <c r="Y126" i="31"/>
  <c r="X126" i="31"/>
  <c r="W126" i="31"/>
  <c r="V126" i="31"/>
  <c r="U126" i="31"/>
  <c r="T126" i="31"/>
  <c r="S126" i="31"/>
  <c r="R126" i="31"/>
  <c r="N126" i="31"/>
  <c r="M126" i="31"/>
  <c r="L126" i="31"/>
  <c r="K126" i="31"/>
  <c r="J126" i="31"/>
  <c r="I126" i="31"/>
  <c r="H126" i="31"/>
  <c r="G126" i="31"/>
  <c r="F126" i="31"/>
  <c r="E126" i="31"/>
  <c r="D126" i="31"/>
  <c r="BD125" i="31"/>
  <c r="BC125" i="31"/>
  <c r="BB125" i="31"/>
  <c r="BA125" i="31"/>
  <c r="AZ125" i="31"/>
  <c r="AY125" i="31"/>
  <c r="AX125" i="31"/>
  <c r="AW125" i="31"/>
  <c r="AV125" i="31"/>
  <c r="AU125" i="31"/>
  <c r="AT125" i="31"/>
  <c r="AP125" i="31"/>
  <c r="AO125" i="31"/>
  <c r="AN125" i="31"/>
  <c r="AM125" i="31"/>
  <c r="AL125" i="31"/>
  <c r="AK125" i="31"/>
  <c r="AJ125" i="31"/>
  <c r="AI125" i="31"/>
  <c r="AH125" i="31"/>
  <c r="AG125" i="31"/>
  <c r="AF125" i="31"/>
  <c r="AB125" i="31"/>
  <c r="AA125" i="31"/>
  <c r="Z125" i="31"/>
  <c r="Y125" i="31"/>
  <c r="X125" i="31"/>
  <c r="W125" i="31"/>
  <c r="V125" i="31"/>
  <c r="U125" i="31"/>
  <c r="T125" i="31"/>
  <c r="S125" i="31"/>
  <c r="R125" i="31"/>
  <c r="N125" i="31"/>
  <c r="M125" i="31"/>
  <c r="L125" i="31"/>
  <c r="K125" i="31"/>
  <c r="J125" i="31"/>
  <c r="I125" i="31"/>
  <c r="H125" i="31"/>
  <c r="G125" i="31"/>
  <c r="F125" i="31"/>
  <c r="E125" i="31"/>
  <c r="D125" i="31"/>
  <c r="BD124" i="31"/>
  <c r="BC124" i="31"/>
  <c r="BB124" i="31"/>
  <c r="BA124" i="31"/>
  <c r="AZ124" i="31"/>
  <c r="AY124" i="31"/>
  <c r="AX124" i="31"/>
  <c r="AW124" i="31"/>
  <c r="AV124" i="31"/>
  <c r="AU124" i="31"/>
  <c r="AT124" i="31"/>
  <c r="AP124" i="31"/>
  <c r="AO124" i="31"/>
  <c r="AN124" i="31"/>
  <c r="AM124" i="31"/>
  <c r="AL124" i="31"/>
  <c r="AK124" i="31"/>
  <c r="AJ124" i="31"/>
  <c r="AI124" i="31"/>
  <c r="AH124" i="31"/>
  <c r="AG124" i="31"/>
  <c r="AF124" i="31"/>
  <c r="AB124" i="31"/>
  <c r="AA124" i="31"/>
  <c r="Z124" i="31"/>
  <c r="Y124" i="31"/>
  <c r="X124" i="31"/>
  <c r="W124" i="31"/>
  <c r="V124" i="31"/>
  <c r="U124" i="31"/>
  <c r="T124" i="31"/>
  <c r="S124" i="31"/>
  <c r="R124" i="31"/>
  <c r="N124" i="31"/>
  <c r="M124" i="31"/>
  <c r="L124" i="31"/>
  <c r="K124" i="31"/>
  <c r="J124" i="31"/>
  <c r="I124" i="31"/>
  <c r="H124" i="31"/>
  <c r="G124" i="31"/>
  <c r="F124" i="31"/>
  <c r="E124" i="31"/>
  <c r="D124" i="31"/>
  <c r="BD123" i="31"/>
  <c r="BC123" i="31"/>
  <c r="BB123" i="31"/>
  <c r="BA123" i="31"/>
  <c r="AZ123" i="31"/>
  <c r="AY123" i="31"/>
  <c r="AX123" i="31"/>
  <c r="AW123" i="31"/>
  <c r="AV123" i="31"/>
  <c r="AU123" i="31"/>
  <c r="AT123" i="31"/>
  <c r="AP123" i="31"/>
  <c r="AO123" i="31"/>
  <c r="AN123" i="31"/>
  <c r="AM123" i="31"/>
  <c r="AL123" i="31"/>
  <c r="AK123" i="31"/>
  <c r="AJ123" i="31"/>
  <c r="AI123" i="31"/>
  <c r="AH123" i="31"/>
  <c r="AG123" i="31"/>
  <c r="AF123" i="31"/>
  <c r="AB123" i="31"/>
  <c r="AA123" i="31"/>
  <c r="Z123" i="31"/>
  <c r="Y123" i="31"/>
  <c r="X123" i="31"/>
  <c r="W123" i="31"/>
  <c r="V123" i="31"/>
  <c r="U123" i="31"/>
  <c r="T123" i="31"/>
  <c r="S123" i="31"/>
  <c r="R123" i="31"/>
  <c r="N123" i="31"/>
  <c r="M123" i="31"/>
  <c r="L123" i="31"/>
  <c r="K123" i="31"/>
  <c r="J123" i="31"/>
  <c r="I123" i="31"/>
  <c r="H123" i="31"/>
  <c r="G123" i="31"/>
  <c r="F123" i="31"/>
  <c r="E123" i="31"/>
  <c r="D123" i="31"/>
  <c r="BD122" i="31"/>
  <c r="BC122" i="31"/>
  <c r="BB122" i="31"/>
  <c r="BA122" i="31"/>
  <c r="AZ122" i="31"/>
  <c r="AY122" i="31"/>
  <c r="AX122" i="31"/>
  <c r="AW122" i="31"/>
  <c r="AV122" i="31"/>
  <c r="AU122" i="31"/>
  <c r="AT122" i="31"/>
  <c r="AP122" i="31"/>
  <c r="AO122" i="31"/>
  <c r="AN122" i="31"/>
  <c r="AM122" i="31"/>
  <c r="AL122" i="31"/>
  <c r="AK122" i="31"/>
  <c r="AJ122" i="31"/>
  <c r="AI122" i="31"/>
  <c r="AH122" i="31"/>
  <c r="AG122" i="31"/>
  <c r="AF122" i="31"/>
  <c r="AB122" i="31"/>
  <c r="AA122" i="31"/>
  <c r="Z122" i="31"/>
  <c r="Y122" i="31"/>
  <c r="X122" i="31"/>
  <c r="W122" i="31"/>
  <c r="V122" i="31"/>
  <c r="U122" i="31"/>
  <c r="T122" i="31"/>
  <c r="S122" i="31"/>
  <c r="R122" i="31"/>
  <c r="N122" i="31"/>
  <c r="M122" i="31"/>
  <c r="L122" i="31"/>
  <c r="K122" i="31"/>
  <c r="J122" i="31"/>
  <c r="I122" i="31"/>
  <c r="H122" i="31"/>
  <c r="G122" i="31"/>
  <c r="F122" i="31"/>
  <c r="E122" i="31"/>
  <c r="D122" i="31"/>
  <c r="BD121" i="31"/>
  <c r="BC121" i="31"/>
  <c r="BB121" i="31"/>
  <c r="BA121" i="31"/>
  <c r="AZ121" i="31"/>
  <c r="AY121" i="31"/>
  <c r="AX121" i="31"/>
  <c r="AW121" i="31"/>
  <c r="AV121" i="31"/>
  <c r="AU121" i="31"/>
  <c r="AT121" i="31"/>
  <c r="AP121" i="31"/>
  <c r="AO121" i="31"/>
  <c r="AN121" i="31"/>
  <c r="AM121" i="31"/>
  <c r="AL121" i="31"/>
  <c r="AK121" i="31"/>
  <c r="AJ121" i="31"/>
  <c r="AI121" i="31"/>
  <c r="AH121" i="31"/>
  <c r="AG121" i="31"/>
  <c r="AF121" i="31"/>
  <c r="AB121" i="31"/>
  <c r="AA121" i="31"/>
  <c r="Z121" i="31"/>
  <c r="Y121" i="31"/>
  <c r="X121" i="31"/>
  <c r="W121" i="31"/>
  <c r="V121" i="31"/>
  <c r="U121" i="31"/>
  <c r="T121" i="31"/>
  <c r="S121" i="31"/>
  <c r="R121" i="31"/>
  <c r="N121" i="31"/>
  <c r="M121" i="31"/>
  <c r="L121" i="31"/>
  <c r="K121" i="31"/>
  <c r="J121" i="31"/>
  <c r="I121" i="31"/>
  <c r="H121" i="31"/>
  <c r="G121" i="31"/>
  <c r="F121" i="31"/>
  <c r="E121" i="31"/>
  <c r="D121" i="31"/>
  <c r="BD120" i="31"/>
  <c r="BC120" i="31"/>
  <c r="BB120" i="31"/>
  <c r="BA120" i="31"/>
  <c r="AZ120" i="31"/>
  <c r="AY120" i="31"/>
  <c r="AX120" i="31"/>
  <c r="AW120" i="31"/>
  <c r="AV120" i="31"/>
  <c r="AU120" i="31"/>
  <c r="AT120" i="31"/>
  <c r="AP120" i="31"/>
  <c r="AO120" i="31"/>
  <c r="AN120" i="31"/>
  <c r="AM120" i="31"/>
  <c r="AL120" i="31"/>
  <c r="AK120" i="31"/>
  <c r="AJ120" i="31"/>
  <c r="AI120" i="31"/>
  <c r="AH120" i="31"/>
  <c r="AG120" i="31"/>
  <c r="AF120" i="31"/>
  <c r="AB120" i="31"/>
  <c r="AA120" i="31"/>
  <c r="Z120" i="31"/>
  <c r="Y120" i="31"/>
  <c r="X120" i="31"/>
  <c r="W120" i="31"/>
  <c r="V120" i="31"/>
  <c r="U120" i="31"/>
  <c r="T120" i="31"/>
  <c r="S120" i="31"/>
  <c r="R120" i="31"/>
  <c r="N120" i="31"/>
  <c r="M120" i="31"/>
  <c r="L120" i="31"/>
  <c r="K120" i="31"/>
  <c r="J120" i="31"/>
  <c r="I120" i="31"/>
  <c r="H120" i="31"/>
  <c r="G120" i="31"/>
  <c r="F120" i="31"/>
  <c r="E120" i="31"/>
  <c r="D120" i="31"/>
  <c r="BD119" i="31"/>
  <c r="BC119" i="31"/>
  <c r="BB119" i="31"/>
  <c r="BA119" i="31"/>
  <c r="AZ119" i="31"/>
  <c r="AY119" i="31"/>
  <c r="AX119" i="31"/>
  <c r="AW119" i="31"/>
  <c r="AV119" i="31"/>
  <c r="AU119" i="31"/>
  <c r="AT119" i="31"/>
  <c r="AP119" i="31"/>
  <c r="AO119" i="31"/>
  <c r="AN119" i="31"/>
  <c r="AM119" i="31"/>
  <c r="AL119" i="31"/>
  <c r="AK119" i="31"/>
  <c r="AJ119" i="31"/>
  <c r="AI119" i="31"/>
  <c r="AH119" i="31"/>
  <c r="AG119" i="31"/>
  <c r="AF119" i="31"/>
  <c r="AB119" i="31"/>
  <c r="AA119" i="31"/>
  <c r="Z119" i="31"/>
  <c r="Y119" i="31"/>
  <c r="X119" i="31"/>
  <c r="W119" i="31"/>
  <c r="V119" i="31"/>
  <c r="U119" i="31"/>
  <c r="T119" i="31"/>
  <c r="S119" i="31"/>
  <c r="R119" i="31"/>
  <c r="N119" i="31"/>
  <c r="M119" i="31"/>
  <c r="L119" i="31"/>
  <c r="K119" i="31"/>
  <c r="J119" i="31"/>
  <c r="I119" i="31"/>
  <c r="H119" i="31"/>
  <c r="G119" i="31"/>
  <c r="F119" i="31"/>
  <c r="E119" i="31"/>
  <c r="D119" i="31"/>
  <c r="BD118" i="31"/>
  <c r="BC118" i="31"/>
  <c r="BB118" i="31"/>
  <c r="BA118" i="31"/>
  <c r="AZ118" i="31"/>
  <c r="AY118" i="31"/>
  <c r="AX118" i="31"/>
  <c r="AW118" i="31"/>
  <c r="AV118" i="31"/>
  <c r="AU118" i="31"/>
  <c r="AT118" i="31"/>
  <c r="BG118" i="31" s="1"/>
  <c r="AP118" i="31"/>
  <c r="AO118" i="31"/>
  <c r="AN118" i="31"/>
  <c r="AM118" i="31"/>
  <c r="AL118" i="31"/>
  <c r="AK118" i="31"/>
  <c r="AJ118" i="31"/>
  <c r="AI118" i="31"/>
  <c r="AH118" i="31"/>
  <c r="AG118" i="31"/>
  <c r="AF118" i="31"/>
  <c r="AR118" i="31" s="1"/>
  <c r="AB118" i="31"/>
  <c r="AA118" i="31"/>
  <c r="Z118" i="31"/>
  <c r="Y118" i="31"/>
  <c r="X118" i="31"/>
  <c r="W118" i="31"/>
  <c r="V118" i="31"/>
  <c r="U118" i="31"/>
  <c r="T118" i="31"/>
  <c r="S118" i="31"/>
  <c r="R118" i="31"/>
  <c r="AE118" i="31" s="1"/>
  <c r="N118" i="31"/>
  <c r="M118" i="31"/>
  <c r="L118" i="31"/>
  <c r="K118" i="31"/>
  <c r="J118" i="31"/>
  <c r="I118" i="31"/>
  <c r="H118" i="31"/>
  <c r="G118" i="31"/>
  <c r="F118" i="31"/>
  <c r="E118" i="31"/>
  <c r="D118" i="31"/>
  <c r="Q118" i="31" s="1"/>
  <c r="BD117" i="31"/>
  <c r="BC117" i="31"/>
  <c r="BB117" i="31"/>
  <c r="BA117" i="31"/>
  <c r="AZ117" i="31"/>
  <c r="AY117" i="31"/>
  <c r="AX117" i="31"/>
  <c r="AW117" i="31"/>
  <c r="AV117" i="31"/>
  <c r="AU117" i="31"/>
  <c r="AT117" i="31"/>
  <c r="AP117" i="31"/>
  <c r="AO117" i="31"/>
  <c r="AN117" i="31"/>
  <c r="AM117" i="31"/>
  <c r="AL117" i="31"/>
  <c r="AK117" i="31"/>
  <c r="AJ117" i="31"/>
  <c r="AI117" i="31"/>
  <c r="AH117" i="31"/>
  <c r="AG117" i="31"/>
  <c r="AF117" i="31"/>
  <c r="AB117" i="31"/>
  <c r="AA117" i="31"/>
  <c r="Z117" i="31"/>
  <c r="Y117" i="31"/>
  <c r="X117" i="31"/>
  <c r="W117" i="31"/>
  <c r="V117" i="31"/>
  <c r="U117" i="31"/>
  <c r="T117" i="31"/>
  <c r="S117" i="31"/>
  <c r="R117" i="31"/>
  <c r="N117" i="31"/>
  <c r="M117" i="31"/>
  <c r="L117" i="31"/>
  <c r="K117" i="31"/>
  <c r="J117" i="31"/>
  <c r="I117" i="31"/>
  <c r="H117" i="31"/>
  <c r="G117" i="31"/>
  <c r="F117" i="31"/>
  <c r="E117" i="31"/>
  <c r="D117" i="31"/>
  <c r="BD116" i="31"/>
  <c r="BC116" i="31"/>
  <c r="BB116" i="31"/>
  <c r="BA116" i="31"/>
  <c r="AZ116" i="31"/>
  <c r="AY116" i="31"/>
  <c r="AX116" i="31"/>
  <c r="AW116" i="31"/>
  <c r="AV116" i="31"/>
  <c r="AU116" i="31"/>
  <c r="AT116" i="31"/>
  <c r="AP116" i="31"/>
  <c r="AO116" i="31"/>
  <c r="AN116" i="31"/>
  <c r="AM116" i="31"/>
  <c r="AL116" i="31"/>
  <c r="AK116" i="31"/>
  <c r="AJ116" i="31"/>
  <c r="AI116" i="31"/>
  <c r="AH116" i="31"/>
  <c r="AG116" i="31"/>
  <c r="AF116" i="31"/>
  <c r="AB116" i="31"/>
  <c r="AA116" i="31"/>
  <c r="Z116" i="31"/>
  <c r="Y116" i="31"/>
  <c r="X116" i="31"/>
  <c r="W116" i="31"/>
  <c r="V116" i="31"/>
  <c r="U116" i="31"/>
  <c r="T116" i="31"/>
  <c r="S116" i="31"/>
  <c r="R116" i="31"/>
  <c r="N116" i="31"/>
  <c r="M116" i="31"/>
  <c r="L116" i="31"/>
  <c r="K116" i="31"/>
  <c r="J116" i="31"/>
  <c r="I116" i="31"/>
  <c r="H116" i="31"/>
  <c r="G116" i="31"/>
  <c r="F116" i="31"/>
  <c r="E116" i="31"/>
  <c r="D116" i="31"/>
  <c r="BD115" i="31"/>
  <c r="BC115" i="31"/>
  <c r="BB115" i="31"/>
  <c r="BA115" i="31"/>
  <c r="AZ115" i="31"/>
  <c r="AY115" i="31"/>
  <c r="AX115" i="31"/>
  <c r="AW115" i="31"/>
  <c r="AV115" i="31"/>
  <c r="AU115" i="31"/>
  <c r="AT115" i="31"/>
  <c r="AP115" i="31"/>
  <c r="AO115" i="31"/>
  <c r="AN115" i="31"/>
  <c r="AM115" i="31"/>
  <c r="AL115" i="31"/>
  <c r="AK115" i="31"/>
  <c r="AJ115" i="31"/>
  <c r="AI115" i="31"/>
  <c r="AH115" i="31"/>
  <c r="AG115" i="31"/>
  <c r="AF115" i="31"/>
  <c r="AB115" i="31"/>
  <c r="AA115" i="31"/>
  <c r="Z115" i="31"/>
  <c r="Y115" i="31"/>
  <c r="X115" i="31"/>
  <c r="W115" i="31"/>
  <c r="V115" i="31"/>
  <c r="U115" i="31"/>
  <c r="T115" i="31"/>
  <c r="S115" i="31"/>
  <c r="R115" i="31"/>
  <c r="N115" i="31"/>
  <c r="M115" i="31"/>
  <c r="L115" i="31"/>
  <c r="K115" i="31"/>
  <c r="J115" i="31"/>
  <c r="I115" i="31"/>
  <c r="H115" i="31"/>
  <c r="G115" i="31"/>
  <c r="F115" i="31"/>
  <c r="E115" i="31"/>
  <c r="D115" i="31"/>
  <c r="BD114" i="31"/>
  <c r="BC114" i="31"/>
  <c r="BB114" i="31"/>
  <c r="BA114" i="31"/>
  <c r="AZ114" i="31"/>
  <c r="AY114" i="31"/>
  <c r="AX114" i="31"/>
  <c r="AW114" i="31"/>
  <c r="AV114" i="31"/>
  <c r="AU114" i="31"/>
  <c r="AT114" i="31"/>
  <c r="AP114" i="31"/>
  <c r="AO114" i="31"/>
  <c r="AN114" i="31"/>
  <c r="AM114" i="31"/>
  <c r="AL114" i="31"/>
  <c r="AK114" i="31"/>
  <c r="AJ114" i="31"/>
  <c r="AI114" i="31"/>
  <c r="AH114" i="31"/>
  <c r="AG114" i="31"/>
  <c r="AF114" i="31"/>
  <c r="AB114" i="31"/>
  <c r="AA114" i="31"/>
  <c r="Z114" i="31"/>
  <c r="Y114" i="31"/>
  <c r="X114" i="31"/>
  <c r="W114" i="31"/>
  <c r="V114" i="31"/>
  <c r="U114" i="31"/>
  <c r="T114" i="31"/>
  <c r="S114" i="31"/>
  <c r="R114" i="31"/>
  <c r="N114" i="31"/>
  <c r="M114" i="31"/>
  <c r="L114" i="31"/>
  <c r="K114" i="31"/>
  <c r="J114" i="31"/>
  <c r="I114" i="31"/>
  <c r="H114" i="31"/>
  <c r="G114" i="31"/>
  <c r="F114" i="31"/>
  <c r="E114" i="31"/>
  <c r="D114" i="31"/>
  <c r="BD113" i="31"/>
  <c r="BC113" i="31"/>
  <c r="BB113" i="31"/>
  <c r="BA113" i="31"/>
  <c r="AZ113" i="31"/>
  <c r="AY113" i="31"/>
  <c r="AX113" i="31"/>
  <c r="AW113" i="31"/>
  <c r="AV113" i="31"/>
  <c r="AU113" i="31"/>
  <c r="AT113" i="31"/>
  <c r="AP113" i="31"/>
  <c r="AO113" i="31"/>
  <c r="AN113" i="31"/>
  <c r="AM113" i="31"/>
  <c r="AL113" i="31"/>
  <c r="AK113" i="31"/>
  <c r="AJ113" i="31"/>
  <c r="AI113" i="31"/>
  <c r="AH113" i="31"/>
  <c r="AG113" i="31"/>
  <c r="AF113" i="31"/>
  <c r="AB113" i="31"/>
  <c r="AA113" i="31"/>
  <c r="Z113" i="31"/>
  <c r="Y113" i="31"/>
  <c r="X113" i="31"/>
  <c r="W113" i="31"/>
  <c r="V113" i="31"/>
  <c r="U113" i="31"/>
  <c r="T113" i="31"/>
  <c r="S113" i="31"/>
  <c r="R113" i="31"/>
  <c r="N113" i="31"/>
  <c r="M113" i="31"/>
  <c r="L113" i="31"/>
  <c r="K113" i="31"/>
  <c r="J113" i="31"/>
  <c r="I113" i="31"/>
  <c r="H113" i="31"/>
  <c r="G113" i="31"/>
  <c r="F113" i="31"/>
  <c r="E113" i="31"/>
  <c r="D113" i="31"/>
  <c r="BD112" i="31"/>
  <c r="BC112" i="31"/>
  <c r="BB112" i="31"/>
  <c r="BA112" i="31"/>
  <c r="AZ112" i="31"/>
  <c r="AY112" i="31"/>
  <c r="AX112" i="31"/>
  <c r="AW112" i="31"/>
  <c r="AV112" i="31"/>
  <c r="AU112" i="31"/>
  <c r="AT112" i="31"/>
  <c r="AP112" i="31"/>
  <c r="AO112" i="31"/>
  <c r="AN112" i="31"/>
  <c r="AM112" i="31"/>
  <c r="AL112" i="31"/>
  <c r="AK112" i="31"/>
  <c r="AJ112" i="31"/>
  <c r="AI112" i="31"/>
  <c r="AH112" i="31"/>
  <c r="AG112" i="31"/>
  <c r="AF112" i="31"/>
  <c r="AB112" i="31"/>
  <c r="AA112" i="31"/>
  <c r="Z112" i="31"/>
  <c r="Y112" i="31"/>
  <c r="X112" i="31"/>
  <c r="W112" i="31"/>
  <c r="V112" i="31"/>
  <c r="U112" i="31"/>
  <c r="T112" i="31"/>
  <c r="S112" i="31"/>
  <c r="R112" i="31"/>
  <c r="N112" i="31"/>
  <c r="M112" i="31"/>
  <c r="L112" i="31"/>
  <c r="K112" i="31"/>
  <c r="J112" i="31"/>
  <c r="I112" i="31"/>
  <c r="H112" i="31"/>
  <c r="G112" i="31"/>
  <c r="F112" i="31"/>
  <c r="E112" i="31"/>
  <c r="D112" i="31"/>
  <c r="BD111" i="31"/>
  <c r="BC111" i="31"/>
  <c r="BB111" i="31"/>
  <c r="BA111" i="31"/>
  <c r="AZ111" i="31"/>
  <c r="AY111" i="31"/>
  <c r="AX111" i="31"/>
  <c r="AW111" i="31"/>
  <c r="AV111" i="31"/>
  <c r="AU111" i="31"/>
  <c r="AT111" i="31"/>
  <c r="AP111" i="31"/>
  <c r="AO111" i="31"/>
  <c r="AN111" i="31"/>
  <c r="AM111" i="31"/>
  <c r="AL111" i="31"/>
  <c r="AK111" i="31"/>
  <c r="AJ111" i="31"/>
  <c r="AI111" i="31"/>
  <c r="AH111" i="31"/>
  <c r="AG111" i="31"/>
  <c r="AF111" i="31"/>
  <c r="AB111" i="31"/>
  <c r="AA111" i="31"/>
  <c r="Z111" i="31"/>
  <c r="Y111" i="31"/>
  <c r="X111" i="31"/>
  <c r="W111" i="31"/>
  <c r="V111" i="31"/>
  <c r="U111" i="31"/>
  <c r="T111" i="31"/>
  <c r="S111" i="31"/>
  <c r="R111" i="31"/>
  <c r="N111" i="31"/>
  <c r="M111" i="31"/>
  <c r="L111" i="31"/>
  <c r="K111" i="31"/>
  <c r="J111" i="31"/>
  <c r="I111" i="31"/>
  <c r="H111" i="31"/>
  <c r="G111" i="31"/>
  <c r="F111" i="31"/>
  <c r="E111" i="31"/>
  <c r="D111" i="31"/>
  <c r="BD110" i="31"/>
  <c r="BC110" i="31"/>
  <c r="BB110" i="31"/>
  <c r="BA110" i="31"/>
  <c r="AZ110" i="31"/>
  <c r="AY110" i="31"/>
  <c r="AX110" i="31"/>
  <c r="AW110" i="31"/>
  <c r="AV110" i="31"/>
  <c r="AU110" i="31"/>
  <c r="AT110" i="31"/>
  <c r="AP110" i="31"/>
  <c r="AO110" i="31"/>
  <c r="AN110" i="31"/>
  <c r="AM110" i="31"/>
  <c r="AL110" i="31"/>
  <c r="AK110" i="31"/>
  <c r="AJ110" i="31"/>
  <c r="AI110" i="31"/>
  <c r="AH110" i="31"/>
  <c r="AG110" i="31"/>
  <c r="AF110" i="31"/>
  <c r="AB110" i="31"/>
  <c r="AA110" i="31"/>
  <c r="Z110" i="31"/>
  <c r="Y110" i="31"/>
  <c r="X110" i="31"/>
  <c r="W110" i="31"/>
  <c r="V110" i="31"/>
  <c r="U110" i="31"/>
  <c r="T110" i="31"/>
  <c r="S110" i="31"/>
  <c r="R110" i="31"/>
  <c r="N110" i="31"/>
  <c r="M110" i="31"/>
  <c r="L110" i="31"/>
  <c r="K110" i="31"/>
  <c r="J110" i="31"/>
  <c r="I110" i="31"/>
  <c r="H110" i="31"/>
  <c r="G110" i="31"/>
  <c r="F110" i="31"/>
  <c r="E110" i="31"/>
  <c r="D110" i="31"/>
  <c r="BD109" i="31"/>
  <c r="BC109" i="31"/>
  <c r="BB109" i="31"/>
  <c r="BA109" i="31"/>
  <c r="AZ109" i="31"/>
  <c r="AY109" i="31"/>
  <c r="AX109" i="31"/>
  <c r="AW109" i="31"/>
  <c r="AV109" i="31"/>
  <c r="AU109" i="31"/>
  <c r="AT109" i="31"/>
  <c r="AP109" i="31"/>
  <c r="AO109" i="31"/>
  <c r="AN109" i="31"/>
  <c r="AM109" i="31"/>
  <c r="AL109" i="31"/>
  <c r="AK109" i="31"/>
  <c r="AJ109" i="31"/>
  <c r="AI109" i="31"/>
  <c r="AH109" i="31"/>
  <c r="AG109" i="31"/>
  <c r="AF109" i="31"/>
  <c r="AB109" i="31"/>
  <c r="AA109" i="31"/>
  <c r="Z109" i="31"/>
  <c r="Y109" i="31"/>
  <c r="X109" i="31"/>
  <c r="W109" i="31"/>
  <c r="V109" i="31"/>
  <c r="U109" i="31"/>
  <c r="T109" i="31"/>
  <c r="S109" i="31"/>
  <c r="R109" i="31"/>
  <c r="N109" i="31"/>
  <c r="M109" i="31"/>
  <c r="L109" i="31"/>
  <c r="K109" i="31"/>
  <c r="J109" i="31"/>
  <c r="I109" i="31"/>
  <c r="H109" i="31"/>
  <c r="G109" i="31"/>
  <c r="F109" i="31"/>
  <c r="E109" i="31"/>
  <c r="D109" i="31"/>
  <c r="BD108" i="31"/>
  <c r="BC108" i="31"/>
  <c r="BB108" i="31"/>
  <c r="BA108" i="31"/>
  <c r="AZ108" i="31"/>
  <c r="AY108" i="31"/>
  <c r="AX108" i="31"/>
  <c r="AW108" i="31"/>
  <c r="AV108" i="31"/>
  <c r="AU108" i="31"/>
  <c r="AT108" i="31"/>
  <c r="AP108" i="31"/>
  <c r="AO108" i="31"/>
  <c r="AN108" i="31"/>
  <c r="AM108" i="31"/>
  <c r="AL108" i="31"/>
  <c r="AK108" i="31"/>
  <c r="AJ108" i="31"/>
  <c r="AI108" i="31"/>
  <c r="AH108" i="31"/>
  <c r="AG108" i="31"/>
  <c r="AF108" i="31"/>
  <c r="AB108" i="31"/>
  <c r="AA108" i="31"/>
  <c r="Z108" i="31"/>
  <c r="Y108" i="31"/>
  <c r="X108" i="31"/>
  <c r="W108" i="31"/>
  <c r="V108" i="31"/>
  <c r="U108" i="31"/>
  <c r="T108" i="31"/>
  <c r="S108" i="31"/>
  <c r="R108" i="31"/>
  <c r="N108" i="31"/>
  <c r="M108" i="31"/>
  <c r="L108" i="31"/>
  <c r="K108" i="31"/>
  <c r="J108" i="31"/>
  <c r="I108" i="31"/>
  <c r="H108" i="31"/>
  <c r="G108" i="31"/>
  <c r="F108" i="31"/>
  <c r="E108" i="31"/>
  <c r="D108" i="31"/>
  <c r="BD107" i="31"/>
  <c r="BC107" i="31"/>
  <c r="BB107" i="31"/>
  <c r="BA107" i="31"/>
  <c r="AZ107" i="31"/>
  <c r="AY107" i="31"/>
  <c r="AX107" i="31"/>
  <c r="AW107" i="31"/>
  <c r="AV107" i="31"/>
  <c r="AU107" i="31"/>
  <c r="AT107" i="31"/>
  <c r="AP107" i="31"/>
  <c r="AO107" i="31"/>
  <c r="AN107" i="31"/>
  <c r="AM107" i="31"/>
  <c r="AL107" i="31"/>
  <c r="AK107" i="31"/>
  <c r="AJ107" i="31"/>
  <c r="AI107" i="31"/>
  <c r="AH107" i="31"/>
  <c r="AG107" i="31"/>
  <c r="AF107" i="31"/>
  <c r="AB107" i="31"/>
  <c r="AA107" i="31"/>
  <c r="Z107" i="31"/>
  <c r="Y107" i="31"/>
  <c r="X107" i="31"/>
  <c r="W107" i="31"/>
  <c r="V107" i="31"/>
  <c r="U107" i="31"/>
  <c r="T107" i="31"/>
  <c r="S107" i="31"/>
  <c r="R107" i="31"/>
  <c r="N107" i="31"/>
  <c r="M107" i="31"/>
  <c r="L107" i="31"/>
  <c r="K107" i="31"/>
  <c r="J107" i="31"/>
  <c r="I107" i="31"/>
  <c r="H107" i="31"/>
  <c r="G107" i="31"/>
  <c r="F107" i="31"/>
  <c r="E107" i="31"/>
  <c r="D107" i="31"/>
  <c r="BD106" i="31"/>
  <c r="BC106" i="31"/>
  <c r="BB106" i="31"/>
  <c r="BA106" i="31"/>
  <c r="AZ106" i="31"/>
  <c r="AY106" i="31"/>
  <c r="AX106" i="31"/>
  <c r="AW106" i="31"/>
  <c r="AV106" i="31"/>
  <c r="AU106" i="31"/>
  <c r="AT106" i="31"/>
  <c r="AP106" i="31"/>
  <c r="AO106" i="31"/>
  <c r="AN106" i="31"/>
  <c r="AM106" i="31"/>
  <c r="AL106" i="31"/>
  <c r="AK106" i="31"/>
  <c r="AJ106" i="31"/>
  <c r="AI106" i="31"/>
  <c r="AH106" i="31"/>
  <c r="AG106" i="31"/>
  <c r="AF106" i="31"/>
  <c r="AB106" i="31"/>
  <c r="AA106" i="31"/>
  <c r="Z106" i="31"/>
  <c r="Y106" i="31"/>
  <c r="X106" i="31"/>
  <c r="W106" i="31"/>
  <c r="V106" i="31"/>
  <c r="U106" i="31"/>
  <c r="T106" i="31"/>
  <c r="S106" i="31"/>
  <c r="R106" i="31"/>
  <c r="N106" i="31"/>
  <c r="M106" i="31"/>
  <c r="L106" i="31"/>
  <c r="K106" i="31"/>
  <c r="J106" i="31"/>
  <c r="I106" i="31"/>
  <c r="H106" i="31"/>
  <c r="G106" i="31"/>
  <c r="F106" i="31"/>
  <c r="E106" i="31"/>
  <c r="D106" i="31"/>
  <c r="BD105" i="31"/>
  <c r="BC105" i="31"/>
  <c r="BB105" i="31"/>
  <c r="BA105" i="31"/>
  <c r="AZ105" i="31"/>
  <c r="AY105" i="31"/>
  <c r="AX105" i="31"/>
  <c r="AW105" i="31"/>
  <c r="AV105" i="31"/>
  <c r="AU105" i="31"/>
  <c r="AT105" i="31"/>
  <c r="AP105" i="31"/>
  <c r="AO105" i="31"/>
  <c r="AN105" i="31"/>
  <c r="AM105" i="31"/>
  <c r="AL105" i="31"/>
  <c r="AK105" i="31"/>
  <c r="AJ105" i="31"/>
  <c r="AI105" i="31"/>
  <c r="AH105" i="31"/>
  <c r="AG105" i="31"/>
  <c r="AF105" i="31"/>
  <c r="AB105" i="31"/>
  <c r="AA105" i="31"/>
  <c r="Z105" i="31"/>
  <c r="Y105" i="31"/>
  <c r="X105" i="31"/>
  <c r="W105" i="31"/>
  <c r="V105" i="31"/>
  <c r="U105" i="31"/>
  <c r="T105" i="31"/>
  <c r="S105" i="31"/>
  <c r="R105" i="31"/>
  <c r="N105" i="31"/>
  <c r="M105" i="31"/>
  <c r="L105" i="31"/>
  <c r="K105" i="31"/>
  <c r="J105" i="31"/>
  <c r="I105" i="31"/>
  <c r="H105" i="31"/>
  <c r="G105" i="31"/>
  <c r="F105" i="31"/>
  <c r="E105" i="31"/>
  <c r="D105" i="31"/>
  <c r="BD104" i="31"/>
  <c r="BC104" i="31"/>
  <c r="BB104" i="31"/>
  <c r="BA104" i="31"/>
  <c r="AZ104" i="31"/>
  <c r="AY104" i="31"/>
  <c r="AX104" i="31"/>
  <c r="AW104" i="31"/>
  <c r="AV104" i="31"/>
  <c r="AU104" i="31"/>
  <c r="AT104" i="31"/>
  <c r="AP104" i="31"/>
  <c r="AO104" i="31"/>
  <c r="AN104" i="31"/>
  <c r="AM104" i="31"/>
  <c r="AL104" i="31"/>
  <c r="AK104" i="31"/>
  <c r="AJ104" i="31"/>
  <c r="AI104" i="31"/>
  <c r="AH104" i="31"/>
  <c r="AG104" i="31"/>
  <c r="AF104" i="31"/>
  <c r="AB104" i="31"/>
  <c r="AA104" i="31"/>
  <c r="Z104" i="31"/>
  <c r="Y104" i="31"/>
  <c r="X104" i="31"/>
  <c r="W104" i="31"/>
  <c r="V104" i="31"/>
  <c r="U104" i="31"/>
  <c r="T104" i="31"/>
  <c r="S104" i="31"/>
  <c r="R104" i="31"/>
  <c r="N104" i="31"/>
  <c r="M104" i="31"/>
  <c r="L104" i="31"/>
  <c r="K104" i="31"/>
  <c r="J104" i="31"/>
  <c r="I104" i="31"/>
  <c r="H104" i="31"/>
  <c r="G104" i="31"/>
  <c r="F104" i="31"/>
  <c r="E104" i="31"/>
  <c r="D104" i="31"/>
  <c r="BD103" i="31"/>
  <c r="BC103" i="31"/>
  <c r="BB103" i="31"/>
  <c r="BA103" i="31"/>
  <c r="AZ103" i="31"/>
  <c r="AY103" i="31"/>
  <c r="AX103" i="31"/>
  <c r="AW103" i="31"/>
  <c r="AV103" i="31"/>
  <c r="AU103" i="31"/>
  <c r="AT103" i="31"/>
  <c r="AP103" i="31"/>
  <c r="AO103" i="31"/>
  <c r="AN103" i="31"/>
  <c r="AM103" i="31"/>
  <c r="AL103" i="31"/>
  <c r="AK103" i="31"/>
  <c r="AJ103" i="31"/>
  <c r="AI103" i="31"/>
  <c r="AH103" i="31"/>
  <c r="AG103" i="31"/>
  <c r="AF103" i="31"/>
  <c r="AB103" i="31"/>
  <c r="AA103" i="31"/>
  <c r="Z103" i="31"/>
  <c r="Y103" i="31"/>
  <c r="X103" i="31"/>
  <c r="W103" i="31"/>
  <c r="V103" i="31"/>
  <c r="U103" i="31"/>
  <c r="T103" i="31"/>
  <c r="S103" i="31"/>
  <c r="R103" i="31"/>
  <c r="N103" i="31"/>
  <c r="M103" i="31"/>
  <c r="L103" i="31"/>
  <c r="K103" i="31"/>
  <c r="J103" i="31"/>
  <c r="I103" i="31"/>
  <c r="H103" i="31"/>
  <c r="G103" i="31"/>
  <c r="F103" i="31"/>
  <c r="E103" i="31"/>
  <c r="D103" i="31"/>
  <c r="BD102" i="31"/>
  <c r="BC102" i="31"/>
  <c r="BB102" i="31"/>
  <c r="BA102" i="31"/>
  <c r="AZ102" i="31"/>
  <c r="AY102" i="31"/>
  <c r="AX102" i="31"/>
  <c r="AW102" i="31"/>
  <c r="AV102" i="31"/>
  <c r="AU102" i="31"/>
  <c r="AT102" i="31"/>
  <c r="AP102" i="31"/>
  <c r="AO102" i="31"/>
  <c r="AN102" i="31"/>
  <c r="AM102" i="31"/>
  <c r="AL102" i="31"/>
  <c r="AK102" i="31"/>
  <c r="AJ102" i="31"/>
  <c r="AI102" i="31"/>
  <c r="AH102" i="31"/>
  <c r="AG102" i="31"/>
  <c r="AF102" i="31"/>
  <c r="AB102" i="31"/>
  <c r="AA102" i="31"/>
  <c r="Z102" i="31"/>
  <c r="Y102" i="31"/>
  <c r="X102" i="31"/>
  <c r="W102" i="31"/>
  <c r="V102" i="31"/>
  <c r="U102" i="31"/>
  <c r="T102" i="31"/>
  <c r="S102" i="31"/>
  <c r="R102" i="31"/>
  <c r="N102" i="31"/>
  <c r="M102" i="31"/>
  <c r="L102" i="31"/>
  <c r="K102" i="31"/>
  <c r="J102" i="31"/>
  <c r="I102" i="31"/>
  <c r="H102" i="31"/>
  <c r="G102" i="31"/>
  <c r="F102" i="31"/>
  <c r="E102" i="31"/>
  <c r="D102" i="31"/>
  <c r="BD101" i="31"/>
  <c r="BC101" i="31"/>
  <c r="BB101" i="31"/>
  <c r="BA101" i="31"/>
  <c r="AZ101" i="31"/>
  <c r="AY101" i="31"/>
  <c r="AX101" i="31"/>
  <c r="AW101" i="31"/>
  <c r="AV101" i="31"/>
  <c r="AU101" i="31"/>
  <c r="AT101" i="31"/>
  <c r="AP101" i="31"/>
  <c r="AO101" i="31"/>
  <c r="AN101" i="31"/>
  <c r="AM101" i="31"/>
  <c r="AL101" i="31"/>
  <c r="AK101" i="31"/>
  <c r="AJ101" i="31"/>
  <c r="AI101" i="31"/>
  <c r="AH101" i="31"/>
  <c r="AG101" i="31"/>
  <c r="AF101" i="31"/>
  <c r="AB101" i="31"/>
  <c r="AA101" i="31"/>
  <c r="Z101" i="31"/>
  <c r="Y101" i="31"/>
  <c r="X101" i="31"/>
  <c r="W101" i="31"/>
  <c r="V101" i="31"/>
  <c r="U101" i="31"/>
  <c r="T101" i="31"/>
  <c r="S101" i="31"/>
  <c r="R101" i="31"/>
  <c r="N101" i="31"/>
  <c r="M101" i="31"/>
  <c r="L101" i="31"/>
  <c r="K101" i="31"/>
  <c r="J101" i="31"/>
  <c r="I101" i="31"/>
  <c r="H101" i="31"/>
  <c r="G101" i="31"/>
  <c r="F101" i="31"/>
  <c r="E101" i="31"/>
  <c r="D101" i="31"/>
  <c r="BD100" i="31"/>
  <c r="BC100" i="31"/>
  <c r="BB100" i="31"/>
  <c r="BA100" i="31"/>
  <c r="AZ100" i="31"/>
  <c r="AY100" i="31"/>
  <c r="AX100" i="31"/>
  <c r="AW100" i="31"/>
  <c r="AV100" i="31"/>
  <c r="AU100" i="31"/>
  <c r="AT100" i="31"/>
  <c r="AP100" i="31"/>
  <c r="AO100" i="31"/>
  <c r="AN100" i="31"/>
  <c r="AM100" i="31"/>
  <c r="AL100" i="31"/>
  <c r="AK100" i="31"/>
  <c r="AJ100" i="31"/>
  <c r="AI100" i="31"/>
  <c r="AH100" i="31"/>
  <c r="AG100" i="31"/>
  <c r="AF100" i="31"/>
  <c r="AB100" i="31"/>
  <c r="AA100" i="31"/>
  <c r="Z100" i="31"/>
  <c r="Y100" i="31"/>
  <c r="X100" i="31"/>
  <c r="W100" i="31"/>
  <c r="V100" i="31"/>
  <c r="U100" i="31"/>
  <c r="T100" i="31"/>
  <c r="S100" i="31"/>
  <c r="R100" i="31"/>
  <c r="N100" i="31"/>
  <c r="M100" i="31"/>
  <c r="L100" i="31"/>
  <c r="K100" i="31"/>
  <c r="J100" i="31"/>
  <c r="I100" i="31"/>
  <c r="H100" i="31"/>
  <c r="G100" i="31"/>
  <c r="F100" i="31"/>
  <c r="E100" i="31"/>
  <c r="D100" i="31"/>
  <c r="BD99" i="31"/>
  <c r="BC99" i="31"/>
  <c r="BB99" i="31"/>
  <c r="BA99" i="31"/>
  <c r="AZ99" i="31"/>
  <c r="AY99" i="31"/>
  <c r="AX99" i="31"/>
  <c r="AW99" i="31"/>
  <c r="AV99" i="31"/>
  <c r="AU99" i="31"/>
  <c r="AT99" i="31"/>
  <c r="AP99" i="31"/>
  <c r="AO99" i="31"/>
  <c r="AN99" i="31"/>
  <c r="AM99" i="31"/>
  <c r="AL99" i="31"/>
  <c r="AK99" i="31"/>
  <c r="AJ99" i="31"/>
  <c r="AI99" i="31"/>
  <c r="AH99" i="31"/>
  <c r="AG99" i="31"/>
  <c r="AF99" i="31"/>
  <c r="AB99" i="31"/>
  <c r="AA99" i="31"/>
  <c r="Z99" i="31"/>
  <c r="Y99" i="31"/>
  <c r="X99" i="31"/>
  <c r="W99" i="31"/>
  <c r="V99" i="31"/>
  <c r="U99" i="31"/>
  <c r="T99" i="31"/>
  <c r="S99" i="31"/>
  <c r="R99" i="31"/>
  <c r="N99" i="31"/>
  <c r="M99" i="31"/>
  <c r="L99" i="31"/>
  <c r="K99" i="31"/>
  <c r="J99" i="31"/>
  <c r="I99" i="31"/>
  <c r="H99" i="31"/>
  <c r="G99" i="31"/>
  <c r="F99" i="31"/>
  <c r="E99" i="31"/>
  <c r="D99" i="31"/>
  <c r="BD98" i="31"/>
  <c r="BC98" i="31"/>
  <c r="BB98" i="31"/>
  <c r="BA98" i="31"/>
  <c r="AZ98" i="31"/>
  <c r="AY98" i="31"/>
  <c r="AX98" i="31"/>
  <c r="AW98" i="31"/>
  <c r="AV98" i="31"/>
  <c r="AU98" i="31"/>
  <c r="AT98" i="31"/>
  <c r="AP98" i="31"/>
  <c r="AO98" i="31"/>
  <c r="AN98" i="31"/>
  <c r="AM98" i="31"/>
  <c r="AL98" i="31"/>
  <c r="AK98" i="31"/>
  <c r="AJ98" i="31"/>
  <c r="AI98" i="31"/>
  <c r="AH98" i="31"/>
  <c r="AG98" i="31"/>
  <c r="AF98" i="31"/>
  <c r="AB98" i="31"/>
  <c r="AA98" i="31"/>
  <c r="Z98" i="31"/>
  <c r="Y98" i="31"/>
  <c r="X98" i="31"/>
  <c r="W98" i="31"/>
  <c r="V98" i="31"/>
  <c r="U98" i="31"/>
  <c r="T98" i="31"/>
  <c r="S98" i="31"/>
  <c r="R98" i="31"/>
  <c r="N98" i="31"/>
  <c r="M98" i="31"/>
  <c r="L98" i="31"/>
  <c r="K98" i="31"/>
  <c r="J98" i="31"/>
  <c r="I98" i="31"/>
  <c r="H98" i="31"/>
  <c r="G98" i="31"/>
  <c r="F98" i="31"/>
  <c r="E98" i="31"/>
  <c r="D98" i="31"/>
  <c r="BD97" i="31"/>
  <c r="BC97" i="31"/>
  <c r="BB97" i="31"/>
  <c r="BA97" i="31"/>
  <c r="AZ97" i="31"/>
  <c r="AY97" i="31"/>
  <c r="AX97" i="31"/>
  <c r="AW97" i="31"/>
  <c r="AV97" i="31"/>
  <c r="AU97" i="31"/>
  <c r="AT97" i="31"/>
  <c r="AP97" i="31"/>
  <c r="AO97" i="31"/>
  <c r="AN97" i="31"/>
  <c r="AM97" i="31"/>
  <c r="AL97" i="31"/>
  <c r="AK97" i="31"/>
  <c r="AJ97" i="31"/>
  <c r="AI97" i="31"/>
  <c r="AH97" i="31"/>
  <c r="AG97" i="31"/>
  <c r="AF97" i="31"/>
  <c r="AB97" i="31"/>
  <c r="AA97" i="31"/>
  <c r="Z97" i="31"/>
  <c r="Y97" i="31"/>
  <c r="X97" i="31"/>
  <c r="W97" i="31"/>
  <c r="V97" i="31"/>
  <c r="U97" i="31"/>
  <c r="T97" i="31"/>
  <c r="S97" i="31"/>
  <c r="R97" i="31"/>
  <c r="N97" i="31"/>
  <c r="M97" i="31"/>
  <c r="L97" i="31"/>
  <c r="K97" i="31"/>
  <c r="J97" i="31"/>
  <c r="I97" i="31"/>
  <c r="H97" i="31"/>
  <c r="G97" i="31"/>
  <c r="F97" i="31"/>
  <c r="E97" i="31"/>
  <c r="D97" i="31"/>
  <c r="BD96" i="31"/>
  <c r="BC96" i="31"/>
  <c r="BB96" i="31"/>
  <c r="BA96" i="31"/>
  <c r="AZ96" i="31"/>
  <c r="AY96" i="31"/>
  <c r="AX96" i="31"/>
  <c r="AW96" i="31"/>
  <c r="AV96" i="31"/>
  <c r="AU96" i="31"/>
  <c r="AT96" i="31"/>
  <c r="AP96" i="31"/>
  <c r="AO96" i="31"/>
  <c r="AN96" i="31"/>
  <c r="AM96" i="31"/>
  <c r="AL96" i="31"/>
  <c r="AK96" i="31"/>
  <c r="AJ96" i="31"/>
  <c r="AI96" i="31"/>
  <c r="AH96" i="31"/>
  <c r="AG96" i="31"/>
  <c r="AF96" i="31"/>
  <c r="AB96" i="31"/>
  <c r="AA96" i="31"/>
  <c r="Z96" i="31"/>
  <c r="Y96" i="31"/>
  <c r="X96" i="31"/>
  <c r="W96" i="31"/>
  <c r="V96" i="31"/>
  <c r="U96" i="31"/>
  <c r="T96" i="31"/>
  <c r="S96" i="31"/>
  <c r="R96" i="31"/>
  <c r="N96" i="31"/>
  <c r="M96" i="31"/>
  <c r="L96" i="31"/>
  <c r="K96" i="31"/>
  <c r="J96" i="31"/>
  <c r="I96" i="31"/>
  <c r="H96" i="31"/>
  <c r="G96" i="31"/>
  <c r="F96" i="31"/>
  <c r="E96" i="31"/>
  <c r="D96" i="31"/>
  <c r="BD95" i="31"/>
  <c r="BC95" i="31"/>
  <c r="BB95" i="31"/>
  <c r="BA95" i="31"/>
  <c r="AZ95" i="31"/>
  <c r="AY95" i="31"/>
  <c r="AX95" i="31"/>
  <c r="AW95" i="31"/>
  <c r="AV95" i="31"/>
  <c r="AU95" i="31"/>
  <c r="AT95" i="31"/>
  <c r="AP95" i="31"/>
  <c r="AO95" i="31"/>
  <c r="AN95" i="31"/>
  <c r="AM95" i="31"/>
  <c r="AL95" i="31"/>
  <c r="AK95" i="31"/>
  <c r="AJ95" i="31"/>
  <c r="AI95" i="31"/>
  <c r="AH95" i="31"/>
  <c r="AG95" i="31"/>
  <c r="AF95" i="31"/>
  <c r="AB95" i="31"/>
  <c r="AA95" i="31"/>
  <c r="Z95" i="31"/>
  <c r="Y95" i="31"/>
  <c r="X95" i="31"/>
  <c r="W95" i="31"/>
  <c r="V95" i="31"/>
  <c r="U95" i="31"/>
  <c r="T95" i="31"/>
  <c r="S95" i="31"/>
  <c r="R95" i="31"/>
  <c r="N95" i="31"/>
  <c r="M95" i="31"/>
  <c r="L95" i="31"/>
  <c r="K95" i="31"/>
  <c r="J95" i="31"/>
  <c r="I95" i="31"/>
  <c r="H95" i="31"/>
  <c r="G95" i="31"/>
  <c r="F95" i="31"/>
  <c r="E95" i="31"/>
  <c r="D95" i="31"/>
  <c r="BD94" i="31"/>
  <c r="BC94" i="31"/>
  <c r="BB94" i="31"/>
  <c r="BA94" i="31"/>
  <c r="AZ94" i="31"/>
  <c r="AY94" i="31"/>
  <c r="AX94" i="31"/>
  <c r="AW94" i="31"/>
  <c r="AV94" i="31"/>
  <c r="AU94" i="31"/>
  <c r="AT94" i="31"/>
  <c r="AP94" i="31"/>
  <c r="AO94" i="31"/>
  <c r="AN94" i="31"/>
  <c r="AM94" i="31"/>
  <c r="AL94" i="31"/>
  <c r="AK94" i="31"/>
  <c r="AJ94" i="31"/>
  <c r="AI94" i="31"/>
  <c r="AH94" i="31"/>
  <c r="AG94" i="31"/>
  <c r="AF94" i="31"/>
  <c r="AB94" i="31"/>
  <c r="AA94" i="31"/>
  <c r="Z94" i="31"/>
  <c r="Y94" i="31"/>
  <c r="X94" i="31"/>
  <c r="W94" i="31"/>
  <c r="V94" i="31"/>
  <c r="U94" i="31"/>
  <c r="T94" i="31"/>
  <c r="S94" i="31"/>
  <c r="R94" i="31"/>
  <c r="N94" i="31"/>
  <c r="M94" i="31"/>
  <c r="L94" i="31"/>
  <c r="K94" i="31"/>
  <c r="J94" i="31"/>
  <c r="I94" i="31"/>
  <c r="H94" i="31"/>
  <c r="G94" i="31"/>
  <c r="F94" i="31"/>
  <c r="E94" i="31"/>
  <c r="D94" i="31"/>
  <c r="BD93" i="31"/>
  <c r="BC93" i="31"/>
  <c r="BB93" i="31"/>
  <c r="BA93" i="31"/>
  <c r="AZ93" i="31"/>
  <c r="AY93" i="31"/>
  <c r="AX93" i="31"/>
  <c r="AW93" i="31"/>
  <c r="AV93" i="31"/>
  <c r="AU93" i="31"/>
  <c r="AT93" i="31"/>
  <c r="AP93" i="31"/>
  <c r="AO93" i="31"/>
  <c r="AN93" i="31"/>
  <c r="AM93" i="31"/>
  <c r="AL93" i="31"/>
  <c r="AK93" i="31"/>
  <c r="AJ93" i="31"/>
  <c r="AI93" i="31"/>
  <c r="AH93" i="31"/>
  <c r="AG93" i="31"/>
  <c r="AF93" i="31"/>
  <c r="AB93" i="31"/>
  <c r="AA93" i="31"/>
  <c r="Z93" i="31"/>
  <c r="Y93" i="31"/>
  <c r="X93" i="31"/>
  <c r="W93" i="31"/>
  <c r="V93" i="31"/>
  <c r="U93" i="31"/>
  <c r="T93" i="31"/>
  <c r="S93" i="31"/>
  <c r="R93" i="31"/>
  <c r="N93" i="31"/>
  <c r="M93" i="31"/>
  <c r="L93" i="31"/>
  <c r="K93" i="31"/>
  <c r="J93" i="31"/>
  <c r="I93" i="31"/>
  <c r="H93" i="31"/>
  <c r="G93" i="31"/>
  <c r="F93" i="31"/>
  <c r="E93" i="31"/>
  <c r="D93" i="31"/>
  <c r="BD92" i="31"/>
  <c r="BC92" i="31"/>
  <c r="BB92" i="31"/>
  <c r="BA92" i="31"/>
  <c r="AZ92" i="31"/>
  <c r="AY92" i="31"/>
  <c r="AX92" i="31"/>
  <c r="AW92" i="31"/>
  <c r="AV92" i="31"/>
  <c r="AU92" i="31"/>
  <c r="AT92" i="31"/>
  <c r="AP92" i="31"/>
  <c r="AO92" i="31"/>
  <c r="AN92" i="31"/>
  <c r="AM92" i="31"/>
  <c r="AL92" i="31"/>
  <c r="AK92" i="31"/>
  <c r="AJ92" i="31"/>
  <c r="AI92" i="31"/>
  <c r="AH92" i="31"/>
  <c r="AG92" i="31"/>
  <c r="AF92" i="31"/>
  <c r="AB92" i="31"/>
  <c r="AA92" i="31"/>
  <c r="Z92" i="31"/>
  <c r="Y92" i="31"/>
  <c r="X92" i="31"/>
  <c r="W92" i="31"/>
  <c r="V92" i="31"/>
  <c r="U92" i="31"/>
  <c r="T92" i="31"/>
  <c r="S92" i="31"/>
  <c r="R92" i="31"/>
  <c r="N92" i="31"/>
  <c r="M92" i="31"/>
  <c r="L92" i="31"/>
  <c r="K92" i="31"/>
  <c r="J92" i="31"/>
  <c r="I92" i="31"/>
  <c r="H92" i="31"/>
  <c r="G92" i="31"/>
  <c r="F92" i="31"/>
  <c r="E92" i="31"/>
  <c r="D92" i="31"/>
  <c r="BD91" i="31"/>
  <c r="BC91" i="31"/>
  <c r="BB91" i="31"/>
  <c r="BA91" i="31"/>
  <c r="AZ91" i="31"/>
  <c r="AY91" i="31"/>
  <c r="AX91" i="31"/>
  <c r="AW91" i="31"/>
  <c r="AV91" i="31"/>
  <c r="AU91" i="31"/>
  <c r="AT91" i="31"/>
  <c r="AP91" i="31"/>
  <c r="AO91" i="31"/>
  <c r="AN91" i="31"/>
  <c r="AM91" i="31"/>
  <c r="AL91" i="31"/>
  <c r="AK91" i="31"/>
  <c r="AJ91" i="31"/>
  <c r="AI91" i="31"/>
  <c r="AH91" i="31"/>
  <c r="AG91" i="31"/>
  <c r="AF91" i="31"/>
  <c r="AB91" i="31"/>
  <c r="AA91" i="31"/>
  <c r="Z91" i="31"/>
  <c r="Y91" i="31"/>
  <c r="X91" i="31"/>
  <c r="W91" i="31"/>
  <c r="V91" i="31"/>
  <c r="U91" i="31"/>
  <c r="T91" i="31"/>
  <c r="S91" i="31"/>
  <c r="R91" i="31"/>
  <c r="N91" i="31"/>
  <c r="M91" i="31"/>
  <c r="L91" i="31"/>
  <c r="K91" i="31"/>
  <c r="J91" i="31"/>
  <c r="I91" i="31"/>
  <c r="H91" i="31"/>
  <c r="G91" i="31"/>
  <c r="F91" i="31"/>
  <c r="E91" i="31"/>
  <c r="D91" i="31"/>
  <c r="P91" i="31" s="1"/>
  <c r="BD90" i="31"/>
  <c r="BC90" i="31"/>
  <c r="BB90" i="31"/>
  <c r="BA90" i="31"/>
  <c r="AZ90" i="31"/>
  <c r="AY90" i="31"/>
  <c r="AX90" i="31"/>
  <c r="AW90" i="31"/>
  <c r="AV90" i="31"/>
  <c r="AU90" i="31"/>
  <c r="AT90" i="31"/>
  <c r="BF90" i="31" s="1"/>
  <c r="AP90" i="31"/>
  <c r="AO90" i="31"/>
  <c r="AN90" i="31"/>
  <c r="AM90" i="31"/>
  <c r="AL90" i="31"/>
  <c r="AK90" i="31"/>
  <c r="AJ90" i="31"/>
  <c r="AI90" i="31"/>
  <c r="AH90" i="31"/>
  <c r="AG90" i="31"/>
  <c r="AF90" i="31"/>
  <c r="AQ90" i="31" s="1"/>
  <c r="AB90" i="31"/>
  <c r="AA90" i="31"/>
  <c r="Z90" i="31"/>
  <c r="Y90" i="31"/>
  <c r="X90" i="31"/>
  <c r="W90" i="31"/>
  <c r="V90" i="31"/>
  <c r="U90" i="31"/>
  <c r="T90" i="31"/>
  <c r="S90" i="31"/>
  <c r="R90" i="31"/>
  <c r="AD90" i="31" s="1"/>
  <c r="N90" i="31"/>
  <c r="M90" i="31"/>
  <c r="L90" i="31"/>
  <c r="K90" i="31"/>
  <c r="J90" i="31"/>
  <c r="I90" i="31"/>
  <c r="H90" i="31"/>
  <c r="G90" i="31"/>
  <c r="F90" i="31"/>
  <c r="E90" i="31"/>
  <c r="D90" i="31"/>
  <c r="BE89" i="31"/>
  <c r="BD89" i="31"/>
  <c r="BC89" i="31"/>
  <c r="BB89" i="31"/>
  <c r="BA89" i="31"/>
  <c r="AZ89" i="31"/>
  <c r="AY89" i="31"/>
  <c r="AX89" i="31"/>
  <c r="AW89" i="31"/>
  <c r="AV89" i="31"/>
  <c r="AU89" i="31"/>
  <c r="AT89" i="31"/>
  <c r="BF89" i="31" s="1"/>
  <c r="AS89" i="31"/>
  <c r="AP89" i="31"/>
  <c r="AO89" i="31"/>
  <c r="AN89" i="31"/>
  <c r="AM89" i="31"/>
  <c r="AL89" i="31"/>
  <c r="AK89" i="31"/>
  <c r="AJ89" i="31"/>
  <c r="AI89" i="31"/>
  <c r="AH89" i="31"/>
  <c r="AG89" i="31"/>
  <c r="AF89" i="31"/>
  <c r="AB89" i="31"/>
  <c r="AA89" i="31"/>
  <c r="Z89" i="31"/>
  <c r="Y89" i="31"/>
  <c r="X89" i="31"/>
  <c r="W89" i="31"/>
  <c r="V89" i="31"/>
  <c r="U89" i="31"/>
  <c r="T89" i="31"/>
  <c r="S89" i="31"/>
  <c r="R89" i="31"/>
  <c r="N89" i="31"/>
  <c r="M89" i="31"/>
  <c r="L89" i="31"/>
  <c r="K89" i="31"/>
  <c r="J89" i="31"/>
  <c r="I89" i="31"/>
  <c r="H89" i="31"/>
  <c r="G89" i="31"/>
  <c r="F89" i="31"/>
  <c r="E89" i="31"/>
  <c r="D89" i="31"/>
  <c r="BD88" i="31"/>
  <c r="BC88" i="31"/>
  <c r="BB88" i="31"/>
  <c r="BA88" i="31"/>
  <c r="AZ88" i="31"/>
  <c r="AY88" i="31"/>
  <c r="AX88" i="31"/>
  <c r="AW88" i="31"/>
  <c r="AV88" i="31"/>
  <c r="AU88" i="31"/>
  <c r="AT88" i="31"/>
  <c r="AP88" i="31"/>
  <c r="AO88" i="31"/>
  <c r="AN88" i="31"/>
  <c r="AM88" i="31"/>
  <c r="AL88" i="31"/>
  <c r="AK88" i="31"/>
  <c r="AJ88" i="31"/>
  <c r="AI88" i="31"/>
  <c r="AH88" i="31"/>
  <c r="AG88" i="31"/>
  <c r="AF88" i="31"/>
  <c r="AB88" i="31"/>
  <c r="AA88" i="31"/>
  <c r="Z88" i="31"/>
  <c r="Y88" i="31"/>
  <c r="X88" i="31"/>
  <c r="W88" i="31"/>
  <c r="V88" i="31"/>
  <c r="U88" i="31"/>
  <c r="T88" i="31"/>
  <c r="S88" i="31"/>
  <c r="R88" i="31"/>
  <c r="N88" i="31"/>
  <c r="M88" i="31"/>
  <c r="L88" i="31"/>
  <c r="K88" i="31"/>
  <c r="J88" i="31"/>
  <c r="I88" i="31"/>
  <c r="H88" i="31"/>
  <c r="G88" i="31"/>
  <c r="F88" i="31"/>
  <c r="E88" i="31"/>
  <c r="D88" i="31"/>
  <c r="BD87" i="31"/>
  <c r="BC87" i="31"/>
  <c r="BB87" i="31"/>
  <c r="BA87" i="31"/>
  <c r="AZ87" i="31"/>
  <c r="AY87" i="31"/>
  <c r="AX87" i="31"/>
  <c r="AW87" i="31"/>
  <c r="AV87" i="31"/>
  <c r="AU87" i="31"/>
  <c r="AT87" i="31"/>
  <c r="AP87" i="31"/>
  <c r="AO87" i="31"/>
  <c r="AN87" i="31"/>
  <c r="AM87" i="31"/>
  <c r="AL87" i="31"/>
  <c r="AK87" i="31"/>
  <c r="AJ87" i="31"/>
  <c r="AI87" i="31"/>
  <c r="AH87" i="31"/>
  <c r="AG87" i="31"/>
  <c r="AF87" i="31"/>
  <c r="AB87" i="31"/>
  <c r="AA87" i="31"/>
  <c r="Z87" i="31"/>
  <c r="Y87" i="31"/>
  <c r="X87" i="31"/>
  <c r="W87" i="31"/>
  <c r="V87" i="31"/>
  <c r="U87" i="31"/>
  <c r="T87" i="31"/>
  <c r="S87" i="31"/>
  <c r="R87" i="31"/>
  <c r="N87" i="31"/>
  <c r="M87" i="31"/>
  <c r="L87" i="31"/>
  <c r="K87" i="31"/>
  <c r="J87" i="31"/>
  <c r="I87" i="31"/>
  <c r="H87" i="31"/>
  <c r="G87" i="31"/>
  <c r="F87" i="31"/>
  <c r="E87" i="31"/>
  <c r="D87" i="31"/>
  <c r="BD86" i="31"/>
  <c r="BC86" i="31"/>
  <c r="BB86" i="31"/>
  <c r="BA86" i="31"/>
  <c r="AZ86" i="31"/>
  <c r="AY86" i="31"/>
  <c r="AX86" i="31"/>
  <c r="AW86" i="31"/>
  <c r="AV86" i="31"/>
  <c r="AU86" i="31"/>
  <c r="AT86" i="31"/>
  <c r="AP86" i="31"/>
  <c r="AO86" i="31"/>
  <c r="AN86" i="31"/>
  <c r="AM86" i="31"/>
  <c r="AL86" i="31"/>
  <c r="AK86" i="31"/>
  <c r="AJ86" i="31"/>
  <c r="AI86" i="31"/>
  <c r="AH86" i="31"/>
  <c r="AG86" i="31"/>
  <c r="AF86" i="31"/>
  <c r="AB86" i="31"/>
  <c r="AA86" i="31"/>
  <c r="Z86" i="31"/>
  <c r="Y86" i="31"/>
  <c r="X86" i="31"/>
  <c r="W86" i="31"/>
  <c r="V86" i="31"/>
  <c r="U86" i="31"/>
  <c r="T86" i="31"/>
  <c r="S86" i="31"/>
  <c r="R86" i="31"/>
  <c r="N86" i="31"/>
  <c r="M86" i="31"/>
  <c r="L86" i="31"/>
  <c r="K86" i="31"/>
  <c r="J86" i="31"/>
  <c r="I86" i="31"/>
  <c r="H86" i="31"/>
  <c r="G86" i="31"/>
  <c r="F86" i="31"/>
  <c r="E86" i="31"/>
  <c r="D86" i="31"/>
  <c r="BD85" i="31"/>
  <c r="BC85" i="31"/>
  <c r="BB85" i="31"/>
  <c r="BA85" i="31"/>
  <c r="AZ85" i="31"/>
  <c r="AY85" i="31"/>
  <c r="AX85" i="31"/>
  <c r="AW85" i="31"/>
  <c r="AV85" i="31"/>
  <c r="AU85" i="31"/>
  <c r="AT85" i="31"/>
  <c r="AP85" i="31"/>
  <c r="AO85" i="31"/>
  <c r="AN85" i="31"/>
  <c r="AM85" i="31"/>
  <c r="AL85" i="31"/>
  <c r="AK85" i="31"/>
  <c r="AJ85" i="31"/>
  <c r="AI85" i="31"/>
  <c r="AH85" i="31"/>
  <c r="AG85" i="31"/>
  <c r="AF85" i="31"/>
  <c r="AB85" i="31"/>
  <c r="AA85" i="31"/>
  <c r="Z85" i="31"/>
  <c r="Y85" i="31"/>
  <c r="X85" i="31"/>
  <c r="W85" i="31"/>
  <c r="V85" i="31"/>
  <c r="U85" i="31"/>
  <c r="T85" i="31"/>
  <c r="S85" i="31"/>
  <c r="R85" i="31"/>
  <c r="N85" i="31"/>
  <c r="M85" i="31"/>
  <c r="L85" i="31"/>
  <c r="K85" i="31"/>
  <c r="J85" i="31"/>
  <c r="I85" i="31"/>
  <c r="H85" i="31"/>
  <c r="G85" i="31"/>
  <c r="F85" i="31"/>
  <c r="E85" i="31"/>
  <c r="D85" i="31"/>
  <c r="BD84" i="31"/>
  <c r="BC84" i="31"/>
  <c r="BB84" i="31"/>
  <c r="BA84" i="31"/>
  <c r="AZ84" i="31"/>
  <c r="AY84" i="31"/>
  <c r="AX84" i="31"/>
  <c r="AW84" i="31"/>
  <c r="AV84" i="31"/>
  <c r="AU84" i="31"/>
  <c r="AT84" i="31"/>
  <c r="AP84" i="31"/>
  <c r="AO84" i="31"/>
  <c r="AN84" i="31"/>
  <c r="AM84" i="31"/>
  <c r="AL84" i="31"/>
  <c r="AK84" i="31"/>
  <c r="AJ84" i="31"/>
  <c r="AI84" i="31"/>
  <c r="AH84" i="31"/>
  <c r="AG84" i="31"/>
  <c r="AF84" i="31"/>
  <c r="AB84" i="31"/>
  <c r="AA84" i="31"/>
  <c r="Z84" i="31"/>
  <c r="Y84" i="31"/>
  <c r="X84" i="31"/>
  <c r="W84" i="31"/>
  <c r="V84" i="31"/>
  <c r="U84" i="31"/>
  <c r="T84" i="31"/>
  <c r="S84" i="31"/>
  <c r="R84" i="31"/>
  <c r="N84" i="31"/>
  <c r="M84" i="31"/>
  <c r="L84" i="31"/>
  <c r="K84" i="31"/>
  <c r="J84" i="31"/>
  <c r="I84" i="31"/>
  <c r="H84" i="31"/>
  <c r="G84" i="31"/>
  <c r="F84" i="31"/>
  <c r="E84" i="31"/>
  <c r="D84" i="31"/>
  <c r="BD83" i="31"/>
  <c r="BC83" i="31"/>
  <c r="BB83" i="31"/>
  <c r="BA83" i="31"/>
  <c r="AZ83" i="31"/>
  <c r="AY83" i="31"/>
  <c r="AX83" i="31"/>
  <c r="AW83" i="31"/>
  <c r="AV83" i="31"/>
  <c r="AU83" i="31"/>
  <c r="AT83" i="31"/>
  <c r="AP83" i="31"/>
  <c r="AO83" i="31"/>
  <c r="AN83" i="31"/>
  <c r="AM83" i="31"/>
  <c r="AL83" i="31"/>
  <c r="AK83" i="31"/>
  <c r="AJ83" i="31"/>
  <c r="AI83" i="31"/>
  <c r="AH83" i="31"/>
  <c r="AG83" i="31"/>
  <c r="AF83" i="31"/>
  <c r="AB83" i="31"/>
  <c r="AA83" i="31"/>
  <c r="Z83" i="31"/>
  <c r="Y83" i="31"/>
  <c r="X83" i="31"/>
  <c r="W83" i="31"/>
  <c r="V83" i="31"/>
  <c r="U83" i="31"/>
  <c r="T83" i="31"/>
  <c r="S83" i="31"/>
  <c r="R83" i="31"/>
  <c r="N83" i="31"/>
  <c r="M83" i="31"/>
  <c r="L83" i="31"/>
  <c r="K83" i="31"/>
  <c r="J83" i="31"/>
  <c r="I83" i="31"/>
  <c r="H83" i="31"/>
  <c r="G83" i="31"/>
  <c r="F83" i="31"/>
  <c r="E83" i="31"/>
  <c r="D83" i="31"/>
  <c r="BD82" i="31"/>
  <c r="BC82" i="31"/>
  <c r="BB82" i="31"/>
  <c r="BA82" i="31"/>
  <c r="AZ82" i="31"/>
  <c r="AY82" i="31"/>
  <c r="AX82" i="31"/>
  <c r="AW82" i="31"/>
  <c r="AV82" i="31"/>
  <c r="AU82" i="31"/>
  <c r="AT82" i="31"/>
  <c r="AP82" i="31"/>
  <c r="AO82" i="31"/>
  <c r="AN82" i="31"/>
  <c r="AM82" i="31"/>
  <c r="AL82" i="31"/>
  <c r="AK82" i="31"/>
  <c r="AJ82" i="31"/>
  <c r="AI82" i="31"/>
  <c r="AH82" i="31"/>
  <c r="AG82" i="31"/>
  <c r="AF82" i="31"/>
  <c r="AB82" i="31"/>
  <c r="AA82" i="31"/>
  <c r="Z82" i="31"/>
  <c r="Y82" i="31"/>
  <c r="X82" i="31"/>
  <c r="W82" i="31"/>
  <c r="V82" i="31"/>
  <c r="U82" i="31"/>
  <c r="T82" i="31"/>
  <c r="S82" i="31"/>
  <c r="R82" i="31"/>
  <c r="N82" i="31"/>
  <c r="M82" i="31"/>
  <c r="L82" i="31"/>
  <c r="K82" i="31"/>
  <c r="J82" i="31"/>
  <c r="I82" i="31"/>
  <c r="H82" i="31"/>
  <c r="G82" i="31"/>
  <c r="F82" i="31"/>
  <c r="E82" i="31"/>
  <c r="D82" i="31"/>
  <c r="BD81" i="31"/>
  <c r="BC81" i="31"/>
  <c r="BB81" i="31"/>
  <c r="BA81" i="31"/>
  <c r="AZ81" i="31"/>
  <c r="AY81" i="31"/>
  <c r="AX81" i="31"/>
  <c r="AW81" i="31"/>
  <c r="AV81" i="31"/>
  <c r="AU81" i="31"/>
  <c r="AT81" i="31"/>
  <c r="AP81" i="31"/>
  <c r="AO81" i="31"/>
  <c r="AN81" i="31"/>
  <c r="AM81" i="31"/>
  <c r="AL81" i="31"/>
  <c r="AK81" i="31"/>
  <c r="AJ81" i="31"/>
  <c r="AI81" i="31"/>
  <c r="AH81" i="31"/>
  <c r="AG81" i="31"/>
  <c r="AF81" i="31"/>
  <c r="AB81" i="31"/>
  <c r="AA81" i="31"/>
  <c r="Z81" i="31"/>
  <c r="Y81" i="31"/>
  <c r="X81" i="31"/>
  <c r="W81" i="31"/>
  <c r="V81" i="31"/>
  <c r="U81" i="31"/>
  <c r="T81" i="31"/>
  <c r="S81" i="31"/>
  <c r="R81" i="31"/>
  <c r="N81" i="31"/>
  <c r="M81" i="31"/>
  <c r="L81" i="31"/>
  <c r="K81" i="31"/>
  <c r="J81" i="31"/>
  <c r="I81" i="31"/>
  <c r="H81" i="31"/>
  <c r="G81" i="31"/>
  <c r="F81" i="31"/>
  <c r="E81" i="31"/>
  <c r="D81" i="31"/>
  <c r="BD80" i="31"/>
  <c r="BC80" i="31"/>
  <c r="BB80" i="31"/>
  <c r="BA80" i="31"/>
  <c r="AZ80" i="31"/>
  <c r="AY80" i="31"/>
  <c r="AX80" i="31"/>
  <c r="AW80" i="31"/>
  <c r="AV80" i="31"/>
  <c r="AU80" i="31"/>
  <c r="AT80" i="31"/>
  <c r="AP80" i="31"/>
  <c r="AO80" i="31"/>
  <c r="AN80" i="31"/>
  <c r="AM80" i="31"/>
  <c r="AL80" i="31"/>
  <c r="AK80" i="31"/>
  <c r="AJ80" i="31"/>
  <c r="AI80" i="31"/>
  <c r="AH80" i="31"/>
  <c r="AG80" i="31"/>
  <c r="AF80" i="31"/>
  <c r="AB80" i="31"/>
  <c r="AA80" i="31"/>
  <c r="Z80" i="31"/>
  <c r="Y80" i="31"/>
  <c r="X80" i="31"/>
  <c r="W80" i="31"/>
  <c r="V80" i="31"/>
  <c r="U80" i="31"/>
  <c r="T80" i="31"/>
  <c r="S80" i="31"/>
  <c r="R80" i="31"/>
  <c r="N80" i="31"/>
  <c r="M80" i="31"/>
  <c r="L80" i="31"/>
  <c r="K80" i="31"/>
  <c r="J80" i="31"/>
  <c r="I80" i="31"/>
  <c r="H80" i="31"/>
  <c r="G80" i="31"/>
  <c r="F80" i="31"/>
  <c r="E80" i="31"/>
  <c r="D80" i="31"/>
  <c r="BD79" i="31"/>
  <c r="BC79" i="31"/>
  <c r="BB79" i="31"/>
  <c r="BA79" i="31"/>
  <c r="AZ79" i="31"/>
  <c r="AY79" i="31"/>
  <c r="AX79" i="31"/>
  <c r="AW79" i="31"/>
  <c r="AV79" i="31"/>
  <c r="AU79" i="31"/>
  <c r="AT79" i="31"/>
  <c r="AP79" i="31"/>
  <c r="AO79" i="31"/>
  <c r="AN79" i="31"/>
  <c r="AM79" i="31"/>
  <c r="AL79" i="31"/>
  <c r="AK79" i="31"/>
  <c r="AJ79" i="31"/>
  <c r="AI79" i="31"/>
  <c r="AH79" i="31"/>
  <c r="AG79" i="31"/>
  <c r="AF79" i="31"/>
  <c r="AB79" i="31"/>
  <c r="AA79" i="31"/>
  <c r="Z79" i="31"/>
  <c r="Y79" i="31"/>
  <c r="X79" i="31"/>
  <c r="W79" i="31"/>
  <c r="V79" i="31"/>
  <c r="U79" i="31"/>
  <c r="T79" i="31"/>
  <c r="S79" i="31"/>
  <c r="R79" i="31"/>
  <c r="N79" i="31"/>
  <c r="M79" i="31"/>
  <c r="L79" i="31"/>
  <c r="K79" i="31"/>
  <c r="J79" i="31"/>
  <c r="I79" i="31"/>
  <c r="H79" i="31"/>
  <c r="G79" i="31"/>
  <c r="F79" i="31"/>
  <c r="E79" i="31"/>
  <c r="D79" i="31"/>
  <c r="BD78" i="31"/>
  <c r="BC78" i="31"/>
  <c r="BB78" i="31"/>
  <c r="BA78" i="31"/>
  <c r="AZ78" i="31"/>
  <c r="AY78" i="31"/>
  <c r="AX78" i="31"/>
  <c r="AW78" i="31"/>
  <c r="AV78" i="31"/>
  <c r="AU78" i="31"/>
  <c r="AT78" i="31"/>
  <c r="AP78" i="31"/>
  <c r="AO78" i="31"/>
  <c r="AN78" i="31"/>
  <c r="AM78" i="31"/>
  <c r="AL78" i="31"/>
  <c r="AK78" i="31"/>
  <c r="AJ78" i="31"/>
  <c r="AI78" i="31"/>
  <c r="AH78" i="31"/>
  <c r="AG78" i="31"/>
  <c r="AF78" i="31"/>
  <c r="AB78" i="31"/>
  <c r="AA78" i="31"/>
  <c r="Z78" i="31"/>
  <c r="Y78" i="31"/>
  <c r="X78" i="31"/>
  <c r="W78" i="31"/>
  <c r="V78" i="31"/>
  <c r="U78" i="31"/>
  <c r="T78" i="31"/>
  <c r="S78" i="31"/>
  <c r="R78" i="31"/>
  <c r="N78" i="31"/>
  <c r="M78" i="31"/>
  <c r="L78" i="31"/>
  <c r="K78" i="31"/>
  <c r="J78" i="31"/>
  <c r="I78" i="31"/>
  <c r="H78" i="31"/>
  <c r="G78" i="31"/>
  <c r="F78" i="31"/>
  <c r="E78" i="31"/>
  <c r="D78" i="31"/>
  <c r="BD77" i="31"/>
  <c r="BC77" i="31"/>
  <c r="BB77" i="31"/>
  <c r="BA77" i="31"/>
  <c r="AZ77" i="31"/>
  <c r="AY77" i="31"/>
  <c r="AX77" i="31"/>
  <c r="AW77" i="31"/>
  <c r="AV77" i="31"/>
  <c r="AU77" i="31"/>
  <c r="AT77" i="31"/>
  <c r="AP77" i="31"/>
  <c r="AO77" i="31"/>
  <c r="AN77" i="31"/>
  <c r="AM77" i="31"/>
  <c r="AL77" i="31"/>
  <c r="AK77" i="31"/>
  <c r="AJ77" i="31"/>
  <c r="AI77" i="31"/>
  <c r="AH77" i="31"/>
  <c r="AG77" i="31"/>
  <c r="AF77" i="31"/>
  <c r="AB77" i="31"/>
  <c r="AA77" i="31"/>
  <c r="Z77" i="31"/>
  <c r="Y77" i="31"/>
  <c r="X77" i="31"/>
  <c r="W77" i="31"/>
  <c r="V77" i="31"/>
  <c r="U77" i="31"/>
  <c r="T77" i="31"/>
  <c r="S77" i="31"/>
  <c r="R77" i="31"/>
  <c r="N77" i="31"/>
  <c r="M77" i="31"/>
  <c r="L77" i="31"/>
  <c r="K77" i="31"/>
  <c r="J77" i="31"/>
  <c r="I77" i="31"/>
  <c r="H77" i="31"/>
  <c r="G77" i="31"/>
  <c r="F77" i="31"/>
  <c r="E77" i="31"/>
  <c r="D77" i="31"/>
  <c r="BD76" i="31"/>
  <c r="BC76" i="31"/>
  <c r="BB76" i="31"/>
  <c r="BA76" i="31"/>
  <c r="AZ76" i="31"/>
  <c r="AY76" i="31"/>
  <c r="AX76" i="31"/>
  <c r="AW76" i="31"/>
  <c r="AV76" i="31"/>
  <c r="AU76" i="31"/>
  <c r="AT76" i="31"/>
  <c r="AP76" i="31"/>
  <c r="AO76" i="31"/>
  <c r="AN76" i="31"/>
  <c r="AM76" i="31"/>
  <c r="AL76" i="31"/>
  <c r="AK76" i="31"/>
  <c r="AJ76" i="31"/>
  <c r="AI76" i="31"/>
  <c r="AH76" i="31"/>
  <c r="AG76" i="31"/>
  <c r="AF76" i="31"/>
  <c r="AB76" i="31"/>
  <c r="AA76" i="31"/>
  <c r="Z76" i="31"/>
  <c r="Y76" i="31"/>
  <c r="X76" i="31"/>
  <c r="W76" i="31"/>
  <c r="V76" i="31"/>
  <c r="U76" i="31"/>
  <c r="T76" i="31"/>
  <c r="S76" i="31"/>
  <c r="R76" i="31"/>
  <c r="N76" i="31"/>
  <c r="M76" i="31"/>
  <c r="L76" i="31"/>
  <c r="K76" i="31"/>
  <c r="J76" i="31"/>
  <c r="I76" i="31"/>
  <c r="H76" i="31"/>
  <c r="G76" i="31"/>
  <c r="F76" i="31"/>
  <c r="E76" i="31"/>
  <c r="D76" i="31"/>
  <c r="BF75" i="31"/>
  <c r="BD75" i="31"/>
  <c r="BC75" i="31"/>
  <c r="BB75" i="31"/>
  <c r="BA75" i="31"/>
  <c r="AZ75" i="31"/>
  <c r="AY75" i="31"/>
  <c r="AX75" i="31"/>
  <c r="AW75" i="31"/>
  <c r="AV75" i="31"/>
  <c r="AU75" i="31"/>
  <c r="AT75" i="31"/>
  <c r="BE75" i="31" s="1"/>
  <c r="AP75" i="31"/>
  <c r="AO75" i="31"/>
  <c r="AN75" i="31"/>
  <c r="AM75" i="31"/>
  <c r="AL75" i="31"/>
  <c r="AK75" i="31"/>
  <c r="AJ75" i="31"/>
  <c r="AI75" i="31"/>
  <c r="AH75" i="31"/>
  <c r="AG75" i="31"/>
  <c r="AF75" i="31"/>
  <c r="AB75" i="31"/>
  <c r="AA75" i="31"/>
  <c r="Z75" i="31"/>
  <c r="Y75" i="31"/>
  <c r="X75" i="31"/>
  <c r="W75" i="31"/>
  <c r="V75" i="31"/>
  <c r="U75" i="31"/>
  <c r="T75" i="31"/>
  <c r="S75" i="31"/>
  <c r="R75" i="31"/>
  <c r="N75" i="31"/>
  <c r="M75" i="31"/>
  <c r="L75" i="31"/>
  <c r="K75" i="31"/>
  <c r="J75" i="31"/>
  <c r="I75" i="31"/>
  <c r="H75" i="31"/>
  <c r="G75" i="31"/>
  <c r="F75" i="31"/>
  <c r="E75" i="31"/>
  <c r="D75" i="31"/>
  <c r="BD74" i="31"/>
  <c r="BC74" i="31"/>
  <c r="BB74" i="31"/>
  <c r="BA74" i="31"/>
  <c r="AZ74" i="31"/>
  <c r="AY74" i="31"/>
  <c r="AX74" i="31"/>
  <c r="AW74" i="31"/>
  <c r="AV74" i="31"/>
  <c r="AU74" i="31"/>
  <c r="AT74" i="31"/>
  <c r="BF74" i="31" s="1"/>
  <c r="AP74" i="31"/>
  <c r="AO74" i="31"/>
  <c r="AN74" i="31"/>
  <c r="AM74" i="31"/>
  <c r="AL74" i="31"/>
  <c r="AK74" i="31"/>
  <c r="AJ74" i="31"/>
  <c r="AI74" i="31"/>
  <c r="AH74" i="31"/>
  <c r="AG74" i="31"/>
  <c r="AF74" i="31"/>
  <c r="AB74" i="31"/>
  <c r="AA74" i="31"/>
  <c r="Z74" i="31"/>
  <c r="Y74" i="31"/>
  <c r="X74" i="31"/>
  <c r="W74" i="31"/>
  <c r="V74" i="31"/>
  <c r="U74" i="31"/>
  <c r="T74" i="31"/>
  <c r="S74" i="31"/>
  <c r="R74" i="31"/>
  <c r="AD74" i="31" s="1"/>
  <c r="N74" i="31"/>
  <c r="M74" i="31"/>
  <c r="L74" i="31"/>
  <c r="K74" i="31"/>
  <c r="J74" i="31"/>
  <c r="I74" i="31"/>
  <c r="H74" i="31"/>
  <c r="G74" i="31"/>
  <c r="F74" i="31"/>
  <c r="E74" i="31"/>
  <c r="D74" i="31"/>
  <c r="U73" i="31"/>
  <c r="BD72" i="31"/>
  <c r="BC72" i="31"/>
  <c r="BB72" i="31"/>
  <c r="BA72" i="31"/>
  <c r="AZ72" i="31"/>
  <c r="AY72" i="31"/>
  <c r="AX72" i="31"/>
  <c r="AW72" i="31"/>
  <c r="AV72" i="31"/>
  <c r="AU72" i="31"/>
  <c r="AT72" i="31"/>
  <c r="AP72" i="31"/>
  <c r="AO72" i="31"/>
  <c r="AN72" i="31"/>
  <c r="AM72" i="31"/>
  <c r="AL72" i="31"/>
  <c r="AK72" i="31"/>
  <c r="AJ72" i="31"/>
  <c r="AI72" i="31"/>
  <c r="AH72" i="31"/>
  <c r="AG72" i="31"/>
  <c r="AF72" i="31"/>
  <c r="AB72" i="31"/>
  <c r="AC72" i="31" s="1"/>
  <c r="AA72" i="31"/>
  <c r="Z72" i="31"/>
  <c r="Y72" i="31"/>
  <c r="X72" i="31"/>
  <c r="W72" i="31"/>
  <c r="V72" i="31"/>
  <c r="U72" i="31"/>
  <c r="T72" i="31"/>
  <c r="S72" i="31"/>
  <c r="R72" i="31"/>
  <c r="N72" i="31"/>
  <c r="M72" i="31"/>
  <c r="L72" i="31"/>
  <c r="K72" i="31"/>
  <c r="J72" i="31"/>
  <c r="I72" i="31"/>
  <c r="H72" i="31"/>
  <c r="G72" i="31"/>
  <c r="F72" i="31"/>
  <c r="E72" i="31"/>
  <c r="D72" i="31"/>
  <c r="BD71" i="31"/>
  <c r="BC71" i="31"/>
  <c r="BB71" i="31"/>
  <c r="BA71" i="31"/>
  <c r="AZ71" i="31"/>
  <c r="AY71" i="31"/>
  <c r="AX71" i="31"/>
  <c r="AW71" i="31"/>
  <c r="AV71" i="31"/>
  <c r="AU71" i="31"/>
  <c r="AT71" i="31"/>
  <c r="AP71" i="31"/>
  <c r="AO71" i="31"/>
  <c r="AN71" i="31"/>
  <c r="AM71" i="31"/>
  <c r="AL71" i="31"/>
  <c r="AK71" i="31"/>
  <c r="AJ71" i="31"/>
  <c r="AI71" i="31"/>
  <c r="AH71" i="31"/>
  <c r="AG71" i="31"/>
  <c r="AF71" i="31"/>
  <c r="AB71" i="31"/>
  <c r="AA71" i="31"/>
  <c r="Z71" i="31"/>
  <c r="Y71" i="31"/>
  <c r="X71" i="31"/>
  <c r="W71" i="31"/>
  <c r="V71" i="31"/>
  <c r="U71" i="31"/>
  <c r="T71" i="31"/>
  <c r="S71" i="31"/>
  <c r="R71" i="31"/>
  <c r="N71" i="31"/>
  <c r="M71" i="31"/>
  <c r="L71" i="31"/>
  <c r="K71" i="31"/>
  <c r="J71" i="31"/>
  <c r="I71" i="31"/>
  <c r="H71" i="31"/>
  <c r="G71" i="31"/>
  <c r="F71" i="31"/>
  <c r="E71" i="31"/>
  <c r="D71" i="31"/>
  <c r="BD70" i="31"/>
  <c r="BC70" i="31"/>
  <c r="BB70" i="31"/>
  <c r="BA70" i="31"/>
  <c r="AZ70" i="31"/>
  <c r="AY70" i="31"/>
  <c r="AX70" i="31"/>
  <c r="AW70" i="31"/>
  <c r="AV70" i="31"/>
  <c r="AU70" i="31"/>
  <c r="AT70" i="31"/>
  <c r="AP70" i="31"/>
  <c r="AO70" i="31"/>
  <c r="AN70" i="31"/>
  <c r="AM70" i="31"/>
  <c r="AL70" i="31"/>
  <c r="AK70" i="31"/>
  <c r="AJ70" i="31"/>
  <c r="AI70" i="31"/>
  <c r="AH70" i="31"/>
  <c r="AG70" i="31"/>
  <c r="AF70" i="31"/>
  <c r="AB70" i="31"/>
  <c r="AA70" i="31"/>
  <c r="Z70" i="31"/>
  <c r="Y70" i="31"/>
  <c r="X70" i="31"/>
  <c r="W70" i="31"/>
  <c r="V70" i="31"/>
  <c r="U70" i="31"/>
  <c r="T70" i="31"/>
  <c r="S70" i="31"/>
  <c r="R70" i="31"/>
  <c r="N70" i="31"/>
  <c r="M70" i="31"/>
  <c r="L70" i="31"/>
  <c r="K70" i="31"/>
  <c r="J70" i="31"/>
  <c r="I70" i="31"/>
  <c r="H70" i="31"/>
  <c r="G70" i="31"/>
  <c r="F70" i="31"/>
  <c r="E70" i="31"/>
  <c r="D70" i="31"/>
  <c r="BD69" i="31"/>
  <c r="BC69" i="31"/>
  <c r="BB69" i="31"/>
  <c r="BA69" i="31"/>
  <c r="AZ69" i="31"/>
  <c r="AY69" i="31"/>
  <c r="AX69" i="31"/>
  <c r="AW69" i="31"/>
  <c r="AV69" i="31"/>
  <c r="AU69" i="31"/>
  <c r="AT69" i="31"/>
  <c r="AP69" i="31"/>
  <c r="AO69" i="31"/>
  <c r="AN69" i="31"/>
  <c r="AM69" i="31"/>
  <c r="AL69" i="31"/>
  <c r="AK69" i="31"/>
  <c r="AJ69" i="31"/>
  <c r="AI69" i="31"/>
  <c r="AH69" i="31"/>
  <c r="AG69" i="31"/>
  <c r="AF69" i="31"/>
  <c r="AB69" i="31"/>
  <c r="AA69" i="31"/>
  <c r="Z69" i="31"/>
  <c r="Y69" i="31"/>
  <c r="X69" i="31"/>
  <c r="W69" i="31"/>
  <c r="V69" i="31"/>
  <c r="U69" i="31"/>
  <c r="T69" i="31"/>
  <c r="S69" i="31"/>
  <c r="R69" i="31"/>
  <c r="N69" i="31"/>
  <c r="M69" i="31"/>
  <c r="L69" i="31"/>
  <c r="K69" i="31"/>
  <c r="J69" i="31"/>
  <c r="I69" i="31"/>
  <c r="H69" i="31"/>
  <c r="G69" i="31"/>
  <c r="F69" i="31"/>
  <c r="E69" i="31"/>
  <c r="D69" i="31"/>
  <c r="BD68" i="31"/>
  <c r="BC68" i="31"/>
  <c r="BB68" i="31"/>
  <c r="BA68" i="31"/>
  <c r="AZ68" i="31"/>
  <c r="AY68" i="31"/>
  <c r="AX68" i="31"/>
  <c r="AW68" i="31"/>
  <c r="AV68" i="31"/>
  <c r="AU68" i="31"/>
  <c r="AT68" i="31"/>
  <c r="AP68" i="31"/>
  <c r="AO68" i="31"/>
  <c r="AN68" i="31"/>
  <c r="AM68" i="31"/>
  <c r="AL68" i="31"/>
  <c r="AK68" i="31"/>
  <c r="AJ68" i="31"/>
  <c r="AI68" i="31"/>
  <c r="AH68" i="31"/>
  <c r="AG68" i="31"/>
  <c r="AF68" i="31"/>
  <c r="AB68" i="31"/>
  <c r="AA68" i="31"/>
  <c r="Z68" i="31"/>
  <c r="Y68" i="31"/>
  <c r="X68" i="31"/>
  <c r="W68" i="31"/>
  <c r="V68" i="31"/>
  <c r="U68" i="31"/>
  <c r="T68" i="31"/>
  <c r="S68" i="31"/>
  <c r="R68" i="31"/>
  <c r="N68" i="31"/>
  <c r="M68" i="31"/>
  <c r="L68" i="31"/>
  <c r="K68" i="31"/>
  <c r="J68" i="31"/>
  <c r="I68" i="31"/>
  <c r="H68" i="31"/>
  <c r="G68" i="31"/>
  <c r="F68" i="31"/>
  <c r="E68" i="31"/>
  <c r="D68" i="31"/>
  <c r="BD67" i="31"/>
  <c r="BC67" i="31"/>
  <c r="BB67" i="31"/>
  <c r="BA67" i="31"/>
  <c r="AZ67" i="31"/>
  <c r="AY67" i="31"/>
  <c r="AX67" i="31"/>
  <c r="AW67" i="31"/>
  <c r="AV67" i="31"/>
  <c r="AU67" i="31"/>
  <c r="AT67" i="31"/>
  <c r="AP67" i="31"/>
  <c r="AO67" i="31"/>
  <c r="AN67" i="31"/>
  <c r="AM67" i="31"/>
  <c r="AL67" i="31"/>
  <c r="AK67" i="31"/>
  <c r="AJ67" i="31"/>
  <c r="AI67" i="31"/>
  <c r="AH67" i="31"/>
  <c r="AG67" i="31"/>
  <c r="AF67" i="31"/>
  <c r="AB67" i="31"/>
  <c r="AA67" i="31"/>
  <c r="Z67" i="31"/>
  <c r="Y67" i="31"/>
  <c r="X67" i="31"/>
  <c r="W67" i="31"/>
  <c r="V67" i="31"/>
  <c r="U67" i="31"/>
  <c r="T67" i="31"/>
  <c r="S67" i="31"/>
  <c r="R67" i="31"/>
  <c r="N67" i="31"/>
  <c r="M67" i="31"/>
  <c r="L67" i="31"/>
  <c r="K67" i="31"/>
  <c r="J67" i="31"/>
  <c r="I67" i="31"/>
  <c r="H67" i="31"/>
  <c r="G67" i="31"/>
  <c r="F67" i="31"/>
  <c r="E67" i="31"/>
  <c r="D67" i="31"/>
  <c r="BD66" i="31"/>
  <c r="BC66" i="31"/>
  <c r="BB66" i="31"/>
  <c r="BA66" i="31"/>
  <c r="AZ66" i="31"/>
  <c r="AY66" i="31"/>
  <c r="AX66" i="31"/>
  <c r="AW66" i="31"/>
  <c r="AV66" i="31"/>
  <c r="AU66" i="31"/>
  <c r="AT66" i="31"/>
  <c r="AP66" i="31"/>
  <c r="AO66" i="31"/>
  <c r="AN66" i="31"/>
  <c r="AM66" i="31"/>
  <c r="AL66" i="31"/>
  <c r="AK66" i="31"/>
  <c r="AJ66" i="31"/>
  <c r="AI66" i="31"/>
  <c r="AH66" i="31"/>
  <c r="AG66" i="31"/>
  <c r="AF66" i="31"/>
  <c r="AB66" i="31"/>
  <c r="AA66" i="31"/>
  <c r="Z66" i="31"/>
  <c r="Y66" i="31"/>
  <c r="X66" i="31"/>
  <c r="W66" i="31"/>
  <c r="V66" i="31"/>
  <c r="U66" i="31"/>
  <c r="T66" i="31"/>
  <c r="S66" i="31"/>
  <c r="R66" i="31"/>
  <c r="N66" i="31"/>
  <c r="M66" i="31"/>
  <c r="L66" i="31"/>
  <c r="K66" i="31"/>
  <c r="J66" i="31"/>
  <c r="I66" i="31"/>
  <c r="H66" i="31"/>
  <c r="G66" i="31"/>
  <c r="F66" i="31"/>
  <c r="E66" i="31"/>
  <c r="D66" i="31"/>
  <c r="BD65" i="31"/>
  <c r="BC65" i="31"/>
  <c r="BB65" i="31"/>
  <c r="BA65" i="31"/>
  <c r="AZ65" i="31"/>
  <c r="AY65" i="31"/>
  <c r="AX65" i="31"/>
  <c r="AW65" i="31"/>
  <c r="AV65" i="31"/>
  <c r="AU65" i="31"/>
  <c r="AT65" i="31"/>
  <c r="AP65" i="31"/>
  <c r="AO65" i="31"/>
  <c r="AN65" i="31"/>
  <c r="AM65" i="31"/>
  <c r="AL65" i="31"/>
  <c r="AK65" i="31"/>
  <c r="AJ65" i="31"/>
  <c r="AI65" i="31"/>
  <c r="AH65" i="31"/>
  <c r="AG65" i="31"/>
  <c r="AF65" i="31"/>
  <c r="AB65" i="31"/>
  <c r="AA65" i="31"/>
  <c r="Z65" i="31"/>
  <c r="Y65" i="31"/>
  <c r="X65" i="31"/>
  <c r="W65" i="31"/>
  <c r="V65" i="31"/>
  <c r="U65" i="31"/>
  <c r="T65" i="31"/>
  <c r="S65" i="31"/>
  <c r="R65" i="31"/>
  <c r="N65" i="31"/>
  <c r="M65" i="31"/>
  <c r="L65" i="31"/>
  <c r="K65" i="31"/>
  <c r="J65" i="31"/>
  <c r="I65" i="31"/>
  <c r="H65" i="31"/>
  <c r="G65" i="31"/>
  <c r="F65" i="31"/>
  <c r="E65" i="31"/>
  <c r="D65" i="31"/>
  <c r="BD64" i="31"/>
  <c r="BC64" i="31"/>
  <c r="BB64" i="31"/>
  <c r="BA64" i="31"/>
  <c r="AZ64" i="31"/>
  <c r="AY64" i="31"/>
  <c r="AX64" i="31"/>
  <c r="AW64" i="31"/>
  <c r="AV64" i="31"/>
  <c r="AU64" i="31"/>
  <c r="AT64" i="31"/>
  <c r="AP64" i="31"/>
  <c r="AO64" i="31"/>
  <c r="AN64" i="31"/>
  <c r="AM64" i="31"/>
  <c r="AL64" i="31"/>
  <c r="AK64" i="31"/>
  <c r="AJ64" i="31"/>
  <c r="AI64" i="31"/>
  <c r="AH64" i="31"/>
  <c r="AG64" i="31"/>
  <c r="AF64" i="31"/>
  <c r="AB64" i="31"/>
  <c r="AA64" i="31"/>
  <c r="Z64" i="31"/>
  <c r="Y64" i="31"/>
  <c r="X64" i="31"/>
  <c r="W64" i="31"/>
  <c r="V64" i="31"/>
  <c r="U64" i="31"/>
  <c r="T64" i="31"/>
  <c r="S64" i="31"/>
  <c r="R64" i="31"/>
  <c r="N64" i="31"/>
  <c r="M64" i="31"/>
  <c r="L64" i="31"/>
  <c r="K64" i="31"/>
  <c r="J64" i="31"/>
  <c r="I64" i="31"/>
  <c r="H64" i="31"/>
  <c r="G64" i="31"/>
  <c r="F64" i="31"/>
  <c r="E64" i="31"/>
  <c r="D64" i="31"/>
  <c r="BD63" i="31"/>
  <c r="BC63" i="31"/>
  <c r="BB63" i="31"/>
  <c r="BA63" i="31"/>
  <c r="AZ63" i="31"/>
  <c r="AY63" i="31"/>
  <c r="AX63" i="31"/>
  <c r="AW63" i="31"/>
  <c r="AV63" i="31"/>
  <c r="AU63" i="31"/>
  <c r="AT63" i="31"/>
  <c r="AP63" i="31"/>
  <c r="AO63" i="31"/>
  <c r="AN63" i="31"/>
  <c r="AM63" i="31"/>
  <c r="AL63" i="31"/>
  <c r="AK63" i="31"/>
  <c r="AJ63" i="31"/>
  <c r="AI63" i="31"/>
  <c r="AH63" i="31"/>
  <c r="AG63" i="31"/>
  <c r="AF63" i="31"/>
  <c r="AB63" i="31"/>
  <c r="AA63" i="31"/>
  <c r="Z63" i="31"/>
  <c r="Y63" i="31"/>
  <c r="X63" i="31"/>
  <c r="W63" i="31"/>
  <c r="V63" i="31"/>
  <c r="U63" i="31"/>
  <c r="T63" i="31"/>
  <c r="S63" i="31"/>
  <c r="R63" i="31"/>
  <c r="N63" i="31"/>
  <c r="M63" i="31"/>
  <c r="L63" i="31"/>
  <c r="K63" i="31"/>
  <c r="J63" i="31"/>
  <c r="I63" i="31"/>
  <c r="H63" i="31"/>
  <c r="G63" i="31"/>
  <c r="F63" i="31"/>
  <c r="E63" i="31"/>
  <c r="D63" i="31"/>
  <c r="BD62" i="31"/>
  <c r="BC62" i="31"/>
  <c r="BB62" i="31"/>
  <c r="BA62" i="31"/>
  <c r="AZ62" i="31"/>
  <c r="AY62" i="31"/>
  <c r="AX62" i="31"/>
  <c r="AW62" i="31"/>
  <c r="AV62" i="31"/>
  <c r="AU62" i="31"/>
  <c r="AT62" i="31"/>
  <c r="AP62" i="31"/>
  <c r="AO62" i="31"/>
  <c r="AN62" i="31"/>
  <c r="AM62" i="31"/>
  <c r="AL62" i="31"/>
  <c r="AK62" i="31"/>
  <c r="AJ62" i="31"/>
  <c r="AI62" i="31"/>
  <c r="AH62" i="31"/>
  <c r="AG62" i="31"/>
  <c r="AF62" i="31"/>
  <c r="AB62" i="31"/>
  <c r="AA62" i="31"/>
  <c r="Z62" i="31"/>
  <c r="Y62" i="31"/>
  <c r="X62" i="31"/>
  <c r="W62" i="31"/>
  <c r="V62" i="31"/>
  <c r="U62" i="31"/>
  <c r="T62" i="31"/>
  <c r="S62" i="31"/>
  <c r="R62" i="31"/>
  <c r="N62" i="31"/>
  <c r="M62" i="31"/>
  <c r="L62" i="31"/>
  <c r="K62" i="31"/>
  <c r="J62" i="31"/>
  <c r="I62" i="31"/>
  <c r="H62" i="31"/>
  <c r="G62" i="31"/>
  <c r="F62" i="31"/>
  <c r="E62" i="31"/>
  <c r="D62" i="31"/>
  <c r="BD61" i="31"/>
  <c r="BC61" i="31"/>
  <c r="BB61" i="31"/>
  <c r="BA61" i="31"/>
  <c r="AZ61" i="31"/>
  <c r="AY61" i="31"/>
  <c r="AX61" i="31"/>
  <c r="AW61" i="31"/>
  <c r="AV61" i="31"/>
  <c r="AU61" i="31"/>
  <c r="AT61" i="31"/>
  <c r="AP61" i="31"/>
  <c r="AO61" i="31"/>
  <c r="AN61" i="31"/>
  <c r="AM61" i="31"/>
  <c r="AL61" i="31"/>
  <c r="AK61" i="31"/>
  <c r="AJ61" i="31"/>
  <c r="AI61" i="31"/>
  <c r="AH61" i="31"/>
  <c r="AG61" i="31"/>
  <c r="AF61" i="31"/>
  <c r="AB61" i="31"/>
  <c r="AA61" i="31"/>
  <c r="Z61" i="31"/>
  <c r="Y61" i="31"/>
  <c r="X61" i="31"/>
  <c r="W61" i="31"/>
  <c r="V61" i="31"/>
  <c r="U61" i="31"/>
  <c r="T61" i="31"/>
  <c r="S61" i="31"/>
  <c r="R61" i="31"/>
  <c r="N61" i="31"/>
  <c r="M61" i="31"/>
  <c r="L61" i="31"/>
  <c r="K61" i="31"/>
  <c r="J61" i="31"/>
  <c r="I61" i="31"/>
  <c r="H61" i="31"/>
  <c r="G61" i="31"/>
  <c r="F61" i="31"/>
  <c r="E61" i="31"/>
  <c r="D61" i="31"/>
  <c r="BD60" i="31"/>
  <c r="BC60" i="31"/>
  <c r="BB60" i="31"/>
  <c r="BA60" i="31"/>
  <c r="AZ60" i="31"/>
  <c r="AY60" i="31"/>
  <c r="AX60" i="31"/>
  <c r="AW60" i="31"/>
  <c r="AV60" i="31"/>
  <c r="AU60" i="31"/>
  <c r="AT60" i="31"/>
  <c r="AP60" i="31"/>
  <c r="AO60" i="31"/>
  <c r="AN60" i="31"/>
  <c r="AM60" i="31"/>
  <c r="AL60" i="31"/>
  <c r="AK60" i="31"/>
  <c r="AJ60" i="31"/>
  <c r="AI60" i="31"/>
  <c r="AH60" i="31"/>
  <c r="AG60" i="31"/>
  <c r="AF60" i="31"/>
  <c r="AB60" i="31"/>
  <c r="AA60" i="31"/>
  <c r="Z60" i="31"/>
  <c r="Y60" i="31"/>
  <c r="X60" i="31"/>
  <c r="W60" i="31"/>
  <c r="V60" i="31"/>
  <c r="U60" i="31"/>
  <c r="T60" i="31"/>
  <c r="S60" i="31"/>
  <c r="R60" i="31"/>
  <c r="N60" i="31"/>
  <c r="M60" i="31"/>
  <c r="L60" i="31"/>
  <c r="K60" i="31"/>
  <c r="J60" i="31"/>
  <c r="I60" i="31"/>
  <c r="H60" i="31"/>
  <c r="G60" i="31"/>
  <c r="F60" i="31"/>
  <c r="E60" i="31"/>
  <c r="D60" i="31"/>
  <c r="BD59" i="31"/>
  <c r="BC59" i="31"/>
  <c r="BB59" i="31"/>
  <c r="BA59" i="31"/>
  <c r="AZ59" i="31"/>
  <c r="AY59" i="31"/>
  <c r="AX59" i="31"/>
  <c r="AW59" i="31"/>
  <c r="AV59" i="31"/>
  <c r="AU59" i="31"/>
  <c r="AT59" i="31"/>
  <c r="AP59" i="31"/>
  <c r="AO59" i="31"/>
  <c r="AN59" i="31"/>
  <c r="AM59" i="31"/>
  <c r="AL59" i="31"/>
  <c r="AK59" i="31"/>
  <c r="AJ59" i="31"/>
  <c r="AI59" i="31"/>
  <c r="AH59" i="31"/>
  <c r="AG59" i="31"/>
  <c r="AF59" i="31"/>
  <c r="AB59" i="31"/>
  <c r="AA59" i="31"/>
  <c r="Z59" i="31"/>
  <c r="Y59" i="31"/>
  <c r="X59" i="31"/>
  <c r="W59" i="31"/>
  <c r="V59" i="31"/>
  <c r="U59" i="31"/>
  <c r="T59" i="31"/>
  <c r="S59" i="31"/>
  <c r="R59" i="31"/>
  <c r="N59" i="31"/>
  <c r="M59" i="31"/>
  <c r="L59" i="31"/>
  <c r="K59" i="31"/>
  <c r="J59" i="31"/>
  <c r="I59" i="31"/>
  <c r="H59" i="31"/>
  <c r="G59" i="31"/>
  <c r="F59" i="31"/>
  <c r="E59" i="31"/>
  <c r="D59" i="31"/>
  <c r="BD58" i="31"/>
  <c r="BC58" i="31"/>
  <c r="BB58" i="31"/>
  <c r="BA58" i="31"/>
  <c r="AZ58" i="31"/>
  <c r="AY58" i="31"/>
  <c r="AX58" i="31"/>
  <c r="AW58" i="31"/>
  <c r="AV58" i="31"/>
  <c r="AU58" i="31"/>
  <c r="AT58" i="31"/>
  <c r="AP58" i="31"/>
  <c r="AO58" i="31"/>
  <c r="AN58" i="31"/>
  <c r="AM58" i="31"/>
  <c r="AL58" i="31"/>
  <c r="AK58" i="31"/>
  <c r="AJ58" i="31"/>
  <c r="AI58" i="31"/>
  <c r="AH58" i="31"/>
  <c r="AG58" i="31"/>
  <c r="AF58" i="31"/>
  <c r="AB58" i="31"/>
  <c r="AA58" i="31"/>
  <c r="Z58" i="31"/>
  <c r="Y58" i="31"/>
  <c r="X58" i="31"/>
  <c r="W58" i="31"/>
  <c r="V58" i="31"/>
  <c r="U58" i="31"/>
  <c r="T58" i="31"/>
  <c r="S58" i="31"/>
  <c r="R58" i="31"/>
  <c r="N58" i="31"/>
  <c r="M58" i="31"/>
  <c r="L58" i="31"/>
  <c r="K58" i="31"/>
  <c r="J58" i="31"/>
  <c r="I58" i="31"/>
  <c r="H58" i="31"/>
  <c r="G58" i="31"/>
  <c r="F58" i="31"/>
  <c r="E58" i="31"/>
  <c r="D58" i="31"/>
  <c r="BD57" i="31"/>
  <c r="BC57" i="31"/>
  <c r="BB57" i="31"/>
  <c r="BA57" i="31"/>
  <c r="AZ57" i="31"/>
  <c r="AY57" i="31"/>
  <c r="AX57" i="31"/>
  <c r="AW57" i="31"/>
  <c r="AV57" i="31"/>
  <c r="AU57" i="31"/>
  <c r="AT57" i="31"/>
  <c r="BF57" i="31" s="1"/>
  <c r="AP57" i="31"/>
  <c r="AO57" i="31"/>
  <c r="AN57" i="31"/>
  <c r="AM57" i="31"/>
  <c r="AL57" i="31"/>
  <c r="AK57" i="31"/>
  <c r="AJ57" i="31"/>
  <c r="AI57" i="31"/>
  <c r="AH57" i="31"/>
  <c r="AG57" i="31"/>
  <c r="AF57" i="31"/>
  <c r="AB57" i="31"/>
  <c r="AA57" i="31"/>
  <c r="Z57" i="31"/>
  <c r="AC57" i="31" s="1"/>
  <c r="Y57" i="31"/>
  <c r="X57" i="31"/>
  <c r="W57" i="31"/>
  <c r="V57" i="31"/>
  <c r="U57" i="31"/>
  <c r="T57" i="31"/>
  <c r="S57" i="31"/>
  <c r="R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P57" i="31" s="1"/>
  <c r="BD56" i="31"/>
  <c r="BC56" i="31"/>
  <c r="BB56" i="31"/>
  <c r="BA56" i="31"/>
  <c r="AZ56" i="31"/>
  <c r="AY56" i="31"/>
  <c r="AX56" i="31"/>
  <c r="AW56" i="31"/>
  <c r="AV56" i="31"/>
  <c r="AU56" i="31"/>
  <c r="AT56" i="31"/>
  <c r="AP56" i="31"/>
  <c r="AO56" i="31"/>
  <c r="AN56" i="31"/>
  <c r="AQ56" i="31" s="1"/>
  <c r="AM56" i="31"/>
  <c r="AL56" i="31"/>
  <c r="AK56" i="31"/>
  <c r="AJ56" i="31"/>
  <c r="AI56" i="31"/>
  <c r="AH56" i="31"/>
  <c r="AG56" i="31"/>
  <c r="AF56" i="31"/>
  <c r="AB56" i="31"/>
  <c r="AA56" i="31"/>
  <c r="Z56" i="31"/>
  <c r="Y56" i="31"/>
  <c r="X56" i="31"/>
  <c r="W56" i="31"/>
  <c r="V56" i="31"/>
  <c r="U56" i="31"/>
  <c r="T56" i="31"/>
  <c r="S56" i="31"/>
  <c r="R56" i="31"/>
  <c r="N56" i="31"/>
  <c r="M56" i="31"/>
  <c r="L56" i="31"/>
  <c r="K56" i="31"/>
  <c r="J56" i="31"/>
  <c r="I56" i="31"/>
  <c r="H56" i="31"/>
  <c r="G56" i="31"/>
  <c r="F56" i="31"/>
  <c r="E56" i="31"/>
  <c r="D56" i="31"/>
  <c r="BD55" i="31"/>
  <c r="BC55" i="31"/>
  <c r="BB55" i="31"/>
  <c r="BA55" i="31"/>
  <c r="AZ55" i="31"/>
  <c r="AY55" i="31"/>
  <c r="AX55" i="31"/>
  <c r="AW55" i="31"/>
  <c r="AV55" i="31"/>
  <c r="AU55" i="31"/>
  <c r="AT55" i="31"/>
  <c r="AP55" i="31"/>
  <c r="AO55" i="31"/>
  <c r="AN55" i="31"/>
  <c r="AM55" i="31"/>
  <c r="AL55" i="31"/>
  <c r="AK55" i="31"/>
  <c r="AJ55" i="31"/>
  <c r="AI55" i="31"/>
  <c r="AH55" i="31"/>
  <c r="AG55" i="31"/>
  <c r="AF55" i="31"/>
  <c r="AB55" i="31"/>
  <c r="AA55" i="31"/>
  <c r="Z55" i="31"/>
  <c r="Y55" i="31"/>
  <c r="X55" i="31"/>
  <c r="W55" i="31"/>
  <c r="V55" i="31"/>
  <c r="U55" i="31"/>
  <c r="T55" i="31"/>
  <c r="S55" i="31"/>
  <c r="R55" i="31"/>
  <c r="N55" i="31"/>
  <c r="M55" i="31"/>
  <c r="L55" i="31"/>
  <c r="K55" i="31"/>
  <c r="J55" i="31"/>
  <c r="I55" i="31"/>
  <c r="H55" i="31"/>
  <c r="G55" i="31"/>
  <c r="F55" i="31"/>
  <c r="E55" i="31"/>
  <c r="D55" i="31"/>
  <c r="BD54" i="31"/>
  <c r="BC54" i="31"/>
  <c r="BB54" i="31"/>
  <c r="BA54" i="31"/>
  <c r="AZ54" i="31"/>
  <c r="AY54" i="31"/>
  <c r="AX54" i="31"/>
  <c r="AW54" i="31"/>
  <c r="AV54" i="31"/>
  <c r="AU54" i="31"/>
  <c r="AT54" i="31"/>
  <c r="AP54" i="31"/>
  <c r="AO54" i="31"/>
  <c r="AN54" i="31"/>
  <c r="AM54" i="31"/>
  <c r="AL54" i="31"/>
  <c r="AK54" i="31"/>
  <c r="AJ54" i="31"/>
  <c r="AI54" i="31"/>
  <c r="AH54" i="31"/>
  <c r="AG54" i="31"/>
  <c r="AF54" i="31"/>
  <c r="AB54" i="31"/>
  <c r="AA54" i="31"/>
  <c r="Z54" i="31"/>
  <c r="Y54" i="31"/>
  <c r="X54" i="31"/>
  <c r="W54" i="31"/>
  <c r="V54" i="31"/>
  <c r="U54" i="31"/>
  <c r="T54" i="31"/>
  <c r="S54" i="31"/>
  <c r="R54" i="31"/>
  <c r="N54" i="31"/>
  <c r="M54" i="31"/>
  <c r="L54" i="31"/>
  <c r="K54" i="31"/>
  <c r="J54" i="31"/>
  <c r="I54" i="31"/>
  <c r="H54" i="31"/>
  <c r="G54" i="31"/>
  <c r="F54" i="31"/>
  <c r="E54" i="31"/>
  <c r="D54" i="31"/>
  <c r="BD53" i="31"/>
  <c r="BC53" i="31"/>
  <c r="BB53" i="31"/>
  <c r="BA53" i="31"/>
  <c r="AZ53" i="31"/>
  <c r="AY53" i="31"/>
  <c r="AX53" i="31"/>
  <c r="AW53" i="31"/>
  <c r="AV53" i="31"/>
  <c r="AU53" i="31"/>
  <c r="AT53" i="31"/>
  <c r="AP53" i="31"/>
  <c r="AO53" i="31"/>
  <c r="AN53" i="31"/>
  <c r="AM53" i="31"/>
  <c r="AQ53" i="31" s="1"/>
  <c r="AL53" i="31"/>
  <c r="AK53" i="31"/>
  <c r="AJ53" i="31"/>
  <c r="AI53" i="31"/>
  <c r="AH53" i="31"/>
  <c r="AG53" i="31"/>
  <c r="AF53" i="31"/>
  <c r="AB53" i="31"/>
  <c r="AA53" i="31"/>
  <c r="Z53" i="31"/>
  <c r="Y53" i="31"/>
  <c r="X53" i="31"/>
  <c r="W53" i="31"/>
  <c r="V53" i="31"/>
  <c r="U53" i="31"/>
  <c r="T53" i="31"/>
  <c r="S53" i="31"/>
  <c r="R53" i="31"/>
  <c r="N53" i="31"/>
  <c r="M53" i="31"/>
  <c r="L53" i="31"/>
  <c r="K53" i="31"/>
  <c r="J53" i="31"/>
  <c r="I53" i="31"/>
  <c r="H53" i="31"/>
  <c r="G53" i="31"/>
  <c r="F53" i="31"/>
  <c r="E53" i="31"/>
  <c r="D53" i="31"/>
  <c r="BD52" i="31"/>
  <c r="BC52" i="31"/>
  <c r="BB52" i="31"/>
  <c r="BA52" i="31"/>
  <c r="AZ52" i="31"/>
  <c r="AY52" i="31"/>
  <c r="AX52" i="31"/>
  <c r="AW52" i="31"/>
  <c r="AV52" i="31"/>
  <c r="AU52" i="31"/>
  <c r="AT52" i="31"/>
  <c r="AP52" i="31"/>
  <c r="AO52" i="31"/>
  <c r="AN52" i="31"/>
  <c r="AM52" i="31"/>
  <c r="AL52" i="31"/>
  <c r="AK52" i="31"/>
  <c r="AJ52" i="31"/>
  <c r="AI52" i="31"/>
  <c r="AH52" i="31"/>
  <c r="AG52" i="31"/>
  <c r="AF52" i="31"/>
  <c r="AB52" i="31"/>
  <c r="AA52" i="31"/>
  <c r="Z52" i="31"/>
  <c r="Y52" i="31"/>
  <c r="X52" i="31"/>
  <c r="W52" i="31"/>
  <c r="V52" i="31"/>
  <c r="U52" i="31"/>
  <c r="T52" i="31"/>
  <c r="S52" i="31"/>
  <c r="R52" i="31"/>
  <c r="N52" i="31"/>
  <c r="M52" i="31"/>
  <c r="L52" i="31"/>
  <c r="K52" i="31"/>
  <c r="J52" i="31"/>
  <c r="I52" i="31"/>
  <c r="H52" i="31"/>
  <c r="G52" i="31"/>
  <c r="F52" i="31"/>
  <c r="E52" i="31"/>
  <c r="D52" i="31"/>
  <c r="BD51" i="31"/>
  <c r="BC51" i="31"/>
  <c r="BB51" i="31"/>
  <c r="BA51" i="31"/>
  <c r="AZ51" i="31"/>
  <c r="AY51" i="31"/>
  <c r="AX51" i="31"/>
  <c r="AW51" i="31"/>
  <c r="AV51" i="31"/>
  <c r="AU51" i="31"/>
  <c r="AT51" i="31"/>
  <c r="AP51" i="31"/>
  <c r="AO51" i="31"/>
  <c r="AN51" i="31"/>
  <c r="AM51" i="31"/>
  <c r="AL51" i="31"/>
  <c r="AK51" i="31"/>
  <c r="AJ51" i="31"/>
  <c r="AI51" i="31"/>
  <c r="AH51" i="31"/>
  <c r="AG51" i="31"/>
  <c r="AF51" i="31"/>
  <c r="AB51" i="31"/>
  <c r="AA51" i="31"/>
  <c r="Z51" i="31"/>
  <c r="Y51" i="31"/>
  <c r="X51" i="31"/>
  <c r="W51" i="31"/>
  <c r="V51" i="31"/>
  <c r="U51" i="31"/>
  <c r="T51" i="31"/>
  <c r="S51" i="31"/>
  <c r="R51" i="31"/>
  <c r="N51" i="31"/>
  <c r="M51" i="31"/>
  <c r="L51" i="31"/>
  <c r="K51" i="31"/>
  <c r="J51" i="31"/>
  <c r="I51" i="31"/>
  <c r="H51" i="31"/>
  <c r="G51" i="31"/>
  <c r="F51" i="31"/>
  <c r="E51" i="31"/>
  <c r="D51" i="31"/>
  <c r="BD50" i="31"/>
  <c r="BC50" i="31"/>
  <c r="BB50" i="31"/>
  <c r="BA50" i="31"/>
  <c r="AZ50" i="31"/>
  <c r="AY50" i="31"/>
  <c r="AX50" i="31"/>
  <c r="AW50" i="31"/>
  <c r="AV50" i="31"/>
  <c r="AU50" i="31"/>
  <c r="AT50" i="31"/>
  <c r="AP50" i="31"/>
  <c r="AO50" i="31"/>
  <c r="AN50" i="31"/>
  <c r="AM50" i="31"/>
  <c r="AL50" i="31"/>
  <c r="AK50" i="31"/>
  <c r="AJ50" i="31"/>
  <c r="AI50" i="31"/>
  <c r="AH50" i="31"/>
  <c r="AG50" i="31"/>
  <c r="AF50" i="31"/>
  <c r="AB50" i="31"/>
  <c r="AA50" i="31"/>
  <c r="Z50" i="31"/>
  <c r="Y50" i="31"/>
  <c r="X50" i="31"/>
  <c r="W50" i="31"/>
  <c r="V50" i="31"/>
  <c r="U50" i="31"/>
  <c r="T50" i="31"/>
  <c r="S50" i="31"/>
  <c r="R50" i="31"/>
  <c r="N50" i="31"/>
  <c r="M50" i="31"/>
  <c r="L50" i="31"/>
  <c r="K50" i="31"/>
  <c r="J50" i="31"/>
  <c r="I50" i="31"/>
  <c r="H50" i="31"/>
  <c r="G50" i="31"/>
  <c r="F50" i="31"/>
  <c r="E50" i="31"/>
  <c r="D50" i="31"/>
  <c r="BD49" i="31"/>
  <c r="BC49" i="31"/>
  <c r="BB49" i="31"/>
  <c r="BA49" i="31"/>
  <c r="AZ49" i="31"/>
  <c r="AY49" i="31"/>
  <c r="AX49" i="31"/>
  <c r="AW49" i="31"/>
  <c r="AV49" i="31"/>
  <c r="AU49" i="31"/>
  <c r="AT49" i="31"/>
  <c r="BG49" i="31" s="1"/>
  <c r="AP49" i="31"/>
  <c r="AO49" i="31"/>
  <c r="AN49" i="31"/>
  <c r="AM49" i="31"/>
  <c r="AL49" i="31"/>
  <c r="AK49" i="31"/>
  <c r="AJ49" i="31"/>
  <c r="AI49" i="31"/>
  <c r="AH49" i="31"/>
  <c r="AG49" i="31"/>
  <c r="AF49" i="31"/>
  <c r="AB49" i="31"/>
  <c r="AA49" i="31"/>
  <c r="Z49" i="31"/>
  <c r="Y49" i="31"/>
  <c r="X49" i="31"/>
  <c r="W49" i="31"/>
  <c r="V49" i="31"/>
  <c r="U49" i="31"/>
  <c r="T49" i="31"/>
  <c r="S49" i="31"/>
  <c r="R49" i="31"/>
  <c r="N49" i="31"/>
  <c r="M49" i="31"/>
  <c r="L49" i="31"/>
  <c r="K49" i="31"/>
  <c r="J49" i="31"/>
  <c r="I49" i="31"/>
  <c r="H49" i="31"/>
  <c r="G49" i="31"/>
  <c r="F49" i="31"/>
  <c r="E49" i="31"/>
  <c r="D49" i="31"/>
  <c r="BD48" i="31"/>
  <c r="BC48" i="31"/>
  <c r="BB48" i="31"/>
  <c r="BA48" i="31"/>
  <c r="AZ48" i="31"/>
  <c r="AY48" i="31"/>
  <c r="AX48" i="31"/>
  <c r="AW48" i="31"/>
  <c r="AV48" i="31"/>
  <c r="AU48" i="31"/>
  <c r="AT48" i="31"/>
  <c r="AP48" i="31"/>
  <c r="AO48" i="31"/>
  <c r="AN48" i="31"/>
  <c r="AM48" i="31"/>
  <c r="AL48" i="31"/>
  <c r="AK48" i="31"/>
  <c r="AJ48" i="31"/>
  <c r="AI48" i="31"/>
  <c r="AH48" i="31"/>
  <c r="AG48" i="31"/>
  <c r="AF48" i="31"/>
  <c r="AB48" i="31"/>
  <c r="AA48" i="31"/>
  <c r="Z48" i="31"/>
  <c r="Y48" i="31"/>
  <c r="X48" i="31"/>
  <c r="W48" i="31"/>
  <c r="V48" i="31"/>
  <c r="U48" i="31"/>
  <c r="T48" i="31"/>
  <c r="S48" i="31"/>
  <c r="R48" i="31"/>
  <c r="N48" i="31"/>
  <c r="M48" i="31"/>
  <c r="L48" i="31"/>
  <c r="K48" i="31"/>
  <c r="J48" i="31"/>
  <c r="I48" i="31"/>
  <c r="H48" i="31"/>
  <c r="G48" i="31"/>
  <c r="F48" i="31"/>
  <c r="E48" i="31"/>
  <c r="D48" i="31"/>
  <c r="BD47" i="31"/>
  <c r="BC47" i="31"/>
  <c r="BB47" i="31"/>
  <c r="BA47" i="31"/>
  <c r="AZ47" i="31"/>
  <c r="AY47" i="31"/>
  <c r="AX47" i="31"/>
  <c r="AW47" i="31"/>
  <c r="AV47" i="31"/>
  <c r="AU47" i="31"/>
  <c r="AT47" i="31"/>
  <c r="AP47" i="31"/>
  <c r="AO47" i="31"/>
  <c r="AN47" i="31"/>
  <c r="AM47" i="31"/>
  <c r="AL47" i="31"/>
  <c r="AK47" i="31"/>
  <c r="AJ47" i="31"/>
  <c r="AI47" i="31"/>
  <c r="AH47" i="31"/>
  <c r="AG47" i="31"/>
  <c r="AF47" i="31"/>
  <c r="AB47" i="31"/>
  <c r="AA47" i="31"/>
  <c r="Z47" i="31"/>
  <c r="Y47" i="31"/>
  <c r="X47" i="31"/>
  <c r="W47" i="31"/>
  <c r="V47" i="31"/>
  <c r="U47" i="31"/>
  <c r="T47" i="31"/>
  <c r="S47" i="31"/>
  <c r="R47" i="31"/>
  <c r="N47" i="31"/>
  <c r="M47" i="31"/>
  <c r="L47" i="31"/>
  <c r="K47" i="31"/>
  <c r="J47" i="31"/>
  <c r="I47" i="31"/>
  <c r="H47" i="31"/>
  <c r="G47" i="31"/>
  <c r="F47" i="31"/>
  <c r="E47" i="31"/>
  <c r="D47" i="31"/>
  <c r="BD46" i="31"/>
  <c r="BC46" i="31"/>
  <c r="BB46" i="31"/>
  <c r="BA46" i="31"/>
  <c r="AZ46" i="31"/>
  <c r="AY46" i="31"/>
  <c r="AX46" i="31"/>
  <c r="AW46" i="31"/>
  <c r="AV46" i="31"/>
  <c r="AU46" i="31"/>
  <c r="AT46" i="31"/>
  <c r="AP46" i="31"/>
  <c r="AO46" i="31"/>
  <c r="AN46" i="31"/>
  <c r="AM46" i="31"/>
  <c r="AL46" i="31"/>
  <c r="AK46" i="31"/>
  <c r="AJ46" i="31"/>
  <c r="AI46" i="31"/>
  <c r="AH46" i="31"/>
  <c r="AG46" i="31"/>
  <c r="AF46" i="31"/>
  <c r="AB46" i="31"/>
  <c r="AA46" i="31"/>
  <c r="Z46" i="31"/>
  <c r="Y46" i="31"/>
  <c r="X46" i="31"/>
  <c r="W46" i="31"/>
  <c r="V46" i="31"/>
  <c r="U46" i="31"/>
  <c r="T46" i="31"/>
  <c r="S46" i="31"/>
  <c r="R46" i="31"/>
  <c r="N46" i="31"/>
  <c r="M46" i="31"/>
  <c r="L46" i="31"/>
  <c r="K46" i="31"/>
  <c r="J46" i="31"/>
  <c r="I46" i="31"/>
  <c r="H46" i="31"/>
  <c r="G46" i="31"/>
  <c r="F46" i="31"/>
  <c r="E46" i="31"/>
  <c r="D46" i="31"/>
  <c r="BD45" i="31"/>
  <c r="BC45" i="31"/>
  <c r="BB45" i="31"/>
  <c r="BA45" i="31"/>
  <c r="AZ45" i="31"/>
  <c r="AY45" i="31"/>
  <c r="AX45" i="31"/>
  <c r="AW45" i="31"/>
  <c r="AV45" i="31"/>
  <c r="AU45" i="31"/>
  <c r="AT45" i="31"/>
  <c r="AP45" i="31"/>
  <c r="AO45" i="31"/>
  <c r="AN45" i="31"/>
  <c r="AM45" i="31"/>
  <c r="AL45" i="31"/>
  <c r="AK45" i="31"/>
  <c r="AJ45" i="31"/>
  <c r="AI45" i="31"/>
  <c r="AH45" i="31"/>
  <c r="AG45" i="31"/>
  <c r="AF45" i="31"/>
  <c r="AB45" i="31"/>
  <c r="AA45" i="31"/>
  <c r="Z45" i="31"/>
  <c r="Y45" i="31"/>
  <c r="X45" i="31"/>
  <c r="W45" i="31"/>
  <c r="V45" i="31"/>
  <c r="U45" i="31"/>
  <c r="T45" i="31"/>
  <c r="S45" i="31"/>
  <c r="R45" i="31"/>
  <c r="N45" i="31"/>
  <c r="M45" i="31"/>
  <c r="L45" i="31"/>
  <c r="K45" i="31"/>
  <c r="J45" i="31"/>
  <c r="I45" i="31"/>
  <c r="H45" i="31"/>
  <c r="G45" i="31"/>
  <c r="F45" i="31"/>
  <c r="E45" i="31"/>
  <c r="D45" i="31"/>
  <c r="BD44" i="31"/>
  <c r="BC44" i="31"/>
  <c r="BB44" i="31"/>
  <c r="BA44" i="31"/>
  <c r="AZ44" i="31"/>
  <c r="AY44" i="31"/>
  <c r="AX44" i="31"/>
  <c r="AW44" i="31"/>
  <c r="AV44" i="31"/>
  <c r="AU44" i="31"/>
  <c r="AT44" i="31"/>
  <c r="BG44" i="31" s="1"/>
  <c r="AP44" i="31"/>
  <c r="AO44" i="31"/>
  <c r="AN44" i="31"/>
  <c r="AM44" i="31"/>
  <c r="AL44" i="31"/>
  <c r="AK44" i="31"/>
  <c r="AJ44" i="31"/>
  <c r="AI44" i="31"/>
  <c r="AH44" i="31"/>
  <c r="AG44" i="31"/>
  <c r="AF44" i="31"/>
  <c r="AB44" i="31"/>
  <c r="AA44" i="31"/>
  <c r="Z44" i="31"/>
  <c r="Y44" i="31"/>
  <c r="X44" i="31"/>
  <c r="W44" i="31"/>
  <c r="V44" i="31"/>
  <c r="U44" i="31"/>
  <c r="T44" i="31"/>
  <c r="S44" i="31"/>
  <c r="R44" i="31"/>
  <c r="N44" i="31"/>
  <c r="M44" i="31"/>
  <c r="L44" i="31"/>
  <c r="K44" i="31"/>
  <c r="J44" i="31"/>
  <c r="I44" i="31"/>
  <c r="H44" i="31"/>
  <c r="G44" i="31"/>
  <c r="F44" i="31"/>
  <c r="E44" i="31"/>
  <c r="D44" i="31"/>
  <c r="BD43" i="31"/>
  <c r="BC43" i="31"/>
  <c r="BB43" i="31"/>
  <c r="BA43" i="31"/>
  <c r="AZ43" i="31"/>
  <c r="AY43" i="31"/>
  <c r="AX43" i="31"/>
  <c r="AW43" i="31"/>
  <c r="AV43" i="31"/>
  <c r="AU43" i="31"/>
  <c r="AT43" i="31"/>
  <c r="AP43" i="31"/>
  <c r="AO43" i="31"/>
  <c r="AN43" i="31"/>
  <c r="AM43" i="31"/>
  <c r="AL43" i="31"/>
  <c r="AK43" i="31"/>
  <c r="AJ43" i="31"/>
  <c r="AI43" i="31"/>
  <c r="AH43" i="31"/>
  <c r="AG43" i="31"/>
  <c r="AF43" i="31"/>
  <c r="AB43" i="31"/>
  <c r="AA43" i="31"/>
  <c r="Z43" i="31"/>
  <c r="Y43" i="31"/>
  <c r="X43" i="31"/>
  <c r="W43" i="31"/>
  <c r="V43" i="31"/>
  <c r="U43" i="31"/>
  <c r="T43" i="31"/>
  <c r="S43" i="31"/>
  <c r="R43" i="31"/>
  <c r="N43" i="31"/>
  <c r="M43" i="31"/>
  <c r="L43" i="31"/>
  <c r="K43" i="31"/>
  <c r="J43" i="31"/>
  <c r="I43" i="31"/>
  <c r="H43" i="31"/>
  <c r="G43" i="31"/>
  <c r="F43" i="31"/>
  <c r="E43" i="31"/>
  <c r="D43" i="31"/>
  <c r="BD42" i="31"/>
  <c r="BC42" i="31"/>
  <c r="BB42" i="31"/>
  <c r="BA42" i="31"/>
  <c r="AZ42" i="31"/>
  <c r="AY42" i="31"/>
  <c r="AX42" i="31"/>
  <c r="AW42" i="31"/>
  <c r="AV42" i="31"/>
  <c r="AU42" i="31"/>
  <c r="AT42" i="31"/>
  <c r="AP42" i="31"/>
  <c r="AO42" i="31"/>
  <c r="AN42" i="31"/>
  <c r="AM42" i="31"/>
  <c r="AL42" i="31"/>
  <c r="AK42" i="31"/>
  <c r="AJ42" i="31"/>
  <c r="AI42" i="31"/>
  <c r="AH42" i="31"/>
  <c r="AG42" i="31"/>
  <c r="AF42" i="31"/>
  <c r="AB42" i="31"/>
  <c r="AA42" i="31"/>
  <c r="Z42" i="31"/>
  <c r="Y42" i="31"/>
  <c r="X42" i="31"/>
  <c r="W42" i="31"/>
  <c r="V42" i="31"/>
  <c r="U42" i="31"/>
  <c r="T42" i="31"/>
  <c r="S42" i="31"/>
  <c r="R42" i="31"/>
  <c r="N42" i="31"/>
  <c r="M42" i="31"/>
  <c r="L42" i="31"/>
  <c r="K42" i="31"/>
  <c r="J42" i="31"/>
  <c r="I42" i="31"/>
  <c r="H42" i="31"/>
  <c r="G42" i="31"/>
  <c r="F42" i="31"/>
  <c r="E42" i="31"/>
  <c r="D42" i="31"/>
  <c r="BD41" i="31"/>
  <c r="BC41" i="31"/>
  <c r="BB41" i="31"/>
  <c r="BA41" i="31"/>
  <c r="AZ41" i="31"/>
  <c r="AY41" i="31"/>
  <c r="AX41" i="31"/>
  <c r="AW41" i="31"/>
  <c r="AV41" i="31"/>
  <c r="AU41" i="31"/>
  <c r="AT41" i="31"/>
  <c r="AP41" i="31"/>
  <c r="AO41" i="31"/>
  <c r="AN41" i="31"/>
  <c r="AM41" i="31"/>
  <c r="AL41" i="31"/>
  <c r="AK41" i="31"/>
  <c r="AJ41" i="31"/>
  <c r="AI41" i="31"/>
  <c r="AH41" i="31"/>
  <c r="AG41" i="31"/>
  <c r="AF41" i="31"/>
  <c r="AB41" i="31"/>
  <c r="AA41" i="31"/>
  <c r="Z41" i="31"/>
  <c r="Y41" i="31"/>
  <c r="X41" i="31"/>
  <c r="W41" i="31"/>
  <c r="V41" i="31"/>
  <c r="U41" i="31"/>
  <c r="T41" i="31"/>
  <c r="S41" i="31"/>
  <c r="R41" i="31"/>
  <c r="N41" i="31"/>
  <c r="M41" i="31"/>
  <c r="L41" i="31"/>
  <c r="K41" i="31"/>
  <c r="J41" i="31"/>
  <c r="I41" i="31"/>
  <c r="H41" i="31"/>
  <c r="G41" i="31"/>
  <c r="F41" i="31"/>
  <c r="E41" i="31"/>
  <c r="D41" i="31"/>
  <c r="BD40" i="31"/>
  <c r="BC40" i="31"/>
  <c r="BB40" i="31"/>
  <c r="BA40" i="31"/>
  <c r="AZ40" i="31"/>
  <c r="AY40" i="31"/>
  <c r="AX40" i="31"/>
  <c r="AW40" i="31"/>
  <c r="AV40" i="31"/>
  <c r="AU40" i="31"/>
  <c r="AT40" i="31"/>
  <c r="AP40" i="31"/>
  <c r="AO40" i="31"/>
  <c r="AN40" i="31"/>
  <c r="AM40" i="31"/>
  <c r="AL40" i="31"/>
  <c r="AK40" i="31"/>
  <c r="AJ40" i="31"/>
  <c r="AI40" i="31"/>
  <c r="AH40" i="31"/>
  <c r="AG40" i="31"/>
  <c r="AF40" i="31"/>
  <c r="AB40" i="31"/>
  <c r="AA40" i="31"/>
  <c r="Z40" i="31"/>
  <c r="Y40" i="31"/>
  <c r="X40" i="31"/>
  <c r="W40" i="31"/>
  <c r="V40" i="31"/>
  <c r="U40" i="31"/>
  <c r="T40" i="31"/>
  <c r="S40" i="31"/>
  <c r="R40" i="31"/>
  <c r="N40" i="31"/>
  <c r="M40" i="31"/>
  <c r="L40" i="31"/>
  <c r="K40" i="31"/>
  <c r="J40" i="31"/>
  <c r="I40" i="31"/>
  <c r="H40" i="31"/>
  <c r="G40" i="31"/>
  <c r="F40" i="31"/>
  <c r="E40" i="31"/>
  <c r="D40" i="31"/>
  <c r="BD39" i="31"/>
  <c r="BC39" i="31"/>
  <c r="BB39" i="31"/>
  <c r="BA39" i="31"/>
  <c r="AZ39" i="31"/>
  <c r="AY39" i="31"/>
  <c r="AX39" i="31"/>
  <c r="AW39" i="31"/>
  <c r="AV39" i="31"/>
  <c r="AU39" i="31"/>
  <c r="AT39" i="31"/>
  <c r="AP39" i="31"/>
  <c r="AO39" i="31"/>
  <c r="AN39" i="31"/>
  <c r="AM39" i="31"/>
  <c r="AL39" i="31"/>
  <c r="AK39" i="31"/>
  <c r="AJ39" i="31"/>
  <c r="AI39" i="31"/>
  <c r="AH39" i="31"/>
  <c r="AG39" i="31"/>
  <c r="AF39" i="31"/>
  <c r="AB39" i="31"/>
  <c r="AA39" i="31"/>
  <c r="Z39" i="31"/>
  <c r="Y39" i="31"/>
  <c r="X39" i="31"/>
  <c r="W39" i="31"/>
  <c r="V39" i="31"/>
  <c r="U39" i="31"/>
  <c r="T39" i="31"/>
  <c r="S39" i="31"/>
  <c r="R39" i="31"/>
  <c r="N39" i="31"/>
  <c r="M39" i="31"/>
  <c r="L39" i="31"/>
  <c r="K39" i="31"/>
  <c r="J39" i="31"/>
  <c r="I39" i="31"/>
  <c r="H39" i="31"/>
  <c r="G39" i="31"/>
  <c r="F39" i="31"/>
  <c r="E39" i="31"/>
  <c r="D39" i="31"/>
  <c r="BD38" i="31"/>
  <c r="BC38" i="31"/>
  <c r="BB38" i="31"/>
  <c r="BA38" i="31"/>
  <c r="AZ38" i="31"/>
  <c r="AY38" i="31"/>
  <c r="AX38" i="31"/>
  <c r="AW38" i="31"/>
  <c r="AV38" i="31"/>
  <c r="AU38" i="31"/>
  <c r="AT38" i="31"/>
  <c r="BG38" i="31" s="1"/>
  <c r="AP38" i="31"/>
  <c r="AO38" i="31"/>
  <c r="AN38" i="31"/>
  <c r="AM38" i="31"/>
  <c r="AL38" i="31"/>
  <c r="AK38" i="31"/>
  <c r="AJ38" i="31"/>
  <c r="AI38" i="31"/>
  <c r="AH38" i="31"/>
  <c r="AG38" i="31"/>
  <c r="AF38" i="31"/>
  <c r="AB38" i="31"/>
  <c r="AA38" i="31"/>
  <c r="Z38" i="31"/>
  <c r="Y38" i="31"/>
  <c r="X38" i="31"/>
  <c r="W38" i="31"/>
  <c r="V38" i="31"/>
  <c r="U38" i="31"/>
  <c r="T38" i="31"/>
  <c r="S38" i="31"/>
  <c r="R38" i="31"/>
  <c r="N38" i="31"/>
  <c r="M38" i="31"/>
  <c r="L38" i="31"/>
  <c r="K38" i="31"/>
  <c r="J38" i="31"/>
  <c r="I38" i="31"/>
  <c r="H38" i="31"/>
  <c r="G38" i="31"/>
  <c r="F38" i="31"/>
  <c r="E38" i="31"/>
  <c r="D38" i="31"/>
  <c r="BD37" i="31"/>
  <c r="BC37" i="31"/>
  <c r="BB37" i="31"/>
  <c r="BA37" i="31"/>
  <c r="AZ37" i="31"/>
  <c r="AY37" i="31"/>
  <c r="AX37" i="31"/>
  <c r="AW37" i="31"/>
  <c r="AV37" i="31"/>
  <c r="AU37" i="31"/>
  <c r="BG37" i="31" s="1"/>
  <c r="AT37" i="31"/>
  <c r="AP37" i="31"/>
  <c r="AO37" i="31"/>
  <c r="AN37" i="31"/>
  <c r="AM37" i="31"/>
  <c r="AL37" i="31"/>
  <c r="AK37" i="31"/>
  <c r="AJ37" i="31"/>
  <c r="AI37" i="31"/>
  <c r="AH37" i="31"/>
  <c r="AG37" i="31"/>
  <c r="AF37" i="31"/>
  <c r="AB37" i="31"/>
  <c r="AA37" i="31"/>
  <c r="Z37" i="31"/>
  <c r="Y37" i="31"/>
  <c r="X37" i="31"/>
  <c r="W37" i="31"/>
  <c r="V37" i="31"/>
  <c r="U37" i="31"/>
  <c r="T37" i="31"/>
  <c r="S37" i="31"/>
  <c r="R37" i="31"/>
  <c r="N37" i="31"/>
  <c r="M37" i="31"/>
  <c r="L37" i="31"/>
  <c r="K37" i="31"/>
  <c r="J37" i="31"/>
  <c r="I37" i="31"/>
  <c r="H37" i="31"/>
  <c r="G37" i="31"/>
  <c r="F37" i="31"/>
  <c r="E37" i="31"/>
  <c r="D37" i="31"/>
  <c r="BD36" i="31"/>
  <c r="BC36" i="31"/>
  <c r="BB36" i="31"/>
  <c r="BA36" i="31"/>
  <c r="AZ36" i="31"/>
  <c r="AY36" i="31"/>
  <c r="AX36" i="31"/>
  <c r="AW36" i="31"/>
  <c r="AV36" i="31"/>
  <c r="AU36" i="31"/>
  <c r="AT36" i="31"/>
  <c r="AP36" i="31"/>
  <c r="AO36" i="31"/>
  <c r="AN36" i="31"/>
  <c r="AM36" i="31"/>
  <c r="AL36" i="31"/>
  <c r="AK36" i="31"/>
  <c r="AJ36" i="31"/>
  <c r="AI36" i="31"/>
  <c r="AH36" i="31"/>
  <c r="AG36" i="31"/>
  <c r="AF36" i="31"/>
  <c r="AB36" i="31"/>
  <c r="AA36" i="31"/>
  <c r="Z36" i="31"/>
  <c r="Y36" i="31"/>
  <c r="X36" i="31"/>
  <c r="W36" i="31"/>
  <c r="V36" i="31"/>
  <c r="U36" i="31"/>
  <c r="T36" i="31"/>
  <c r="S36" i="31"/>
  <c r="R36" i="31"/>
  <c r="N36" i="31"/>
  <c r="M36" i="31"/>
  <c r="L36" i="31"/>
  <c r="K36" i="31"/>
  <c r="J36" i="31"/>
  <c r="I36" i="31"/>
  <c r="H36" i="31"/>
  <c r="G36" i="31"/>
  <c r="F36" i="31"/>
  <c r="E36" i="31"/>
  <c r="D36" i="31"/>
  <c r="BD35" i="31"/>
  <c r="BC35" i="31"/>
  <c r="BB35" i="31"/>
  <c r="BA35" i="31"/>
  <c r="AZ35" i="31"/>
  <c r="AY35" i="31"/>
  <c r="AX35" i="31"/>
  <c r="AW35" i="31"/>
  <c r="AV35" i="31"/>
  <c r="AU35" i="31"/>
  <c r="AT35" i="31"/>
  <c r="BG35" i="31" s="1"/>
  <c r="AP35" i="31"/>
  <c r="AO35" i="31"/>
  <c r="AN35" i="31"/>
  <c r="AM35" i="31"/>
  <c r="AL35" i="31"/>
  <c r="AK35" i="31"/>
  <c r="AJ35" i="31"/>
  <c r="AI35" i="31"/>
  <c r="AH35" i="31"/>
  <c r="AG35" i="31"/>
  <c r="AF35" i="31"/>
  <c r="AB35" i="31"/>
  <c r="AA35" i="31"/>
  <c r="Z35" i="31"/>
  <c r="Y35" i="31"/>
  <c r="X35" i="31"/>
  <c r="W35" i="31"/>
  <c r="V35" i="31"/>
  <c r="U35" i="31"/>
  <c r="T35" i="31"/>
  <c r="S35" i="31"/>
  <c r="R35" i="31"/>
  <c r="N35" i="31"/>
  <c r="M35" i="31"/>
  <c r="L35" i="31"/>
  <c r="K35" i="31"/>
  <c r="J35" i="31"/>
  <c r="I35" i="31"/>
  <c r="H35" i="31"/>
  <c r="G35" i="31"/>
  <c r="F35" i="31"/>
  <c r="E35" i="31"/>
  <c r="D35" i="31"/>
  <c r="BD34" i="31"/>
  <c r="BC34" i="31"/>
  <c r="BB34" i="31"/>
  <c r="BA34" i="31"/>
  <c r="AZ34" i="31"/>
  <c r="AY34" i="31"/>
  <c r="AX34" i="31"/>
  <c r="AW34" i="31"/>
  <c r="AV34" i="31"/>
  <c r="AU34" i="31"/>
  <c r="AT34" i="31"/>
  <c r="BG34" i="31" s="1"/>
  <c r="AP34" i="31"/>
  <c r="AO34" i="31"/>
  <c r="AN34" i="31"/>
  <c r="AM34" i="31"/>
  <c r="AL34" i="31"/>
  <c r="AK34" i="31"/>
  <c r="AJ34" i="31"/>
  <c r="AI34" i="31"/>
  <c r="AH34" i="31"/>
  <c r="AG34" i="31"/>
  <c r="AF34" i="31"/>
  <c r="AB34" i="31"/>
  <c r="AA34" i="31"/>
  <c r="Z34" i="31"/>
  <c r="Y34" i="31"/>
  <c r="X34" i="31"/>
  <c r="W34" i="31"/>
  <c r="V34" i="31"/>
  <c r="U34" i="31"/>
  <c r="T34" i="31"/>
  <c r="S34" i="31"/>
  <c r="R34" i="31"/>
  <c r="N34" i="31"/>
  <c r="M34" i="31"/>
  <c r="L34" i="31"/>
  <c r="K34" i="31"/>
  <c r="J34" i="31"/>
  <c r="I34" i="31"/>
  <c r="H34" i="31"/>
  <c r="G34" i="31"/>
  <c r="F34" i="31"/>
  <c r="E34" i="31"/>
  <c r="D34" i="31"/>
  <c r="BG33" i="31"/>
  <c r="BD33" i="31"/>
  <c r="BC33" i="31"/>
  <c r="BB33" i="31"/>
  <c r="BA33" i="31"/>
  <c r="AZ33" i="31"/>
  <c r="AY33" i="31"/>
  <c r="AX33" i="31"/>
  <c r="AW33" i="31"/>
  <c r="AV33" i="31"/>
  <c r="AU33" i="31"/>
  <c r="AT33" i="31"/>
  <c r="BF33" i="31" s="1"/>
  <c r="AP33" i="31"/>
  <c r="AO33" i="31"/>
  <c r="AN33" i="31"/>
  <c r="AM33" i="31"/>
  <c r="AL33" i="31"/>
  <c r="AK33" i="31"/>
  <c r="AJ33" i="31"/>
  <c r="AI33" i="31"/>
  <c r="AH33" i="31"/>
  <c r="AG33" i="31"/>
  <c r="AF33" i="31"/>
  <c r="AB33" i="31"/>
  <c r="AA33" i="31"/>
  <c r="Z33" i="31"/>
  <c r="Y33" i="31"/>
  <c r="X33" i="31"/>
  <c r="W33" i="31"/>
  <c r="V33" i="31"/>
  <c r="U33" i="31"/>
  <c r="T33" i="31"/>
  <c r="S33" i="31"/>
  <c r="R33" i="31"/>
  <c r="N33" i="31"/>
  <c r="M33" i="31"/>
  <c r="L33" i="31"/>
  <c r="K33" i="31"/>
  <c r="J33" i="31"/>
  <c r="I33" i="31"/>
  <c r="H33" i="31"/>
  <c r="G33" i="31"/>
  <c r="F33" i="31"/>
  <c r="E33" i="31"/>
  <c r="D33" i="31"/>
  <c r="BD32" i="31"/>
  <c r="BC32" i="31"/>
  <c r="BB32" i="31"/>
  <c r="BA32" i="31"/>
  <c r="AZ32" i="31"/>
  <c r="AY32" i="31"/>
  <c r="AX32" i="31"/>
  <c r="AW32" i="31"/>
  <c r="AV32" i="31"/>
  <c r="AU32" i="31"/>
  <c r="AT32" i="31"/>
  <c r="BF32" i="31" s="1"/>
  <c r="AP32" i="31"/>
  <c r="AO32" i="31"/>
  <c r="AN32" i="31"/>
  <c r="AM32" i="31"/>
  <c r="AL32" i="31"/>
  <c r="AK32" i="31"/>
  <c r="AJ32" i="31"/>
  <c r="AI32" i="31"/>
  <c r="AH32" i="31"/>
  <c r="AG32" i="31"/>
  <c r="AF32" i="31"/>
  <c r="AB32" i="31"/>
  <c r="AA32" i="31"/>
  <c r="Z32" i="31"/>
  <c r="Y32" i="31"/>
  <c r="X32" i="31"/>
  <c r="W32" i="31"/>
  <c r="V32" i="31"/>
  <c r="U32" i="31"/>
  <c r="T32" i="31"/>
  <c r="S32" i="31"/>
  <c r="R32" i="31"/>
  <c r="N32" i="31"/>
  <c r="M32" i="31"/>
  <c r="L32" i="31"/>
  <c r="K32" i="31"/>
  <c r="J32" i="31"/>
  <c r="I32" i="31"/>
  <c r="H32" i="31"/>
  <c r="G32" i="31"/>
  <c r="F32" i="31"/>
  <c r="E32" i="31"/>
  <c r="D32" i="31"/>
  <c r="BD31" i="31"/>
  <c r="BC31" i="31"/>
  <c r="BB31" i="31"/>
  <c r="BA31" i="31"/>
  <c r="AZ31" i="31"/>
  <c r="AY31" i="31"/>
  <c r="AX31" i="31"/>
  <c r="AW31" i="31"/>
  <c r="AV31" i="31"/>
  <c r="AU31" i="31"/>
  <c r="AT31" i="31"/>
  <c r="AP31" i="31"/>
  <c r="AO31" i="31"/>
  <c r="AN31" i="31"/>
  <c r="AM31" i="31"/>
  <c r="AL31" i="31"/>
  <c r="AK31" i="31"/>
  <c r="AJ31" i="31"/>
  <c r="AI31" i="31"/>
  <c r="AH31" i="31"/>
  <c r="AG31" i="31"/>
  <c r="AF31" i="31"/>
  <c r="AB31" i="31"/>
  <c r="AA31" i="31"/>
  <c r="Z31" i="31"/>
  <c r="Y31" i="31"/>
  <c r="X31" i="31"/>
  <c r="W31" i="31"/>
  <c r="V31" i="31"/>
  <c r="U31" i="31"/>
  <c r="T31" i="31"/>
  <c r="S31" i="31"/>
  <c r="R31" i="31"/>
  <c r="N31" i="31"/>
  <c r="M31" i="31"/>
  <c r="L31" i="31"/>
  <c r="K31" i="31"/>
  <c r="J31" i="31"/>
  <c r="I31" i="31"/>
  <c r="H31" i="31"/>
  <c r="G31" i="31"/>
  <c r="F31" i="31"/>
  <c r="E31" i="31"/>
  <c r="D31" i="31"/>
  <c r="BD30" i="31"/>
  <c r="BC30" i="31"/>
  <c r="BB30" i="31"/>
  <c r="BA30" i="31"/>
  <c r="AZ30" i="31"/>
  <c r="AY30" i="31"/>
  <c r="AX30" i="31"/>
  <c r="AW30" i="31"/>
  <c r="AV30" i="31"/>
  <c r="AU30" i="31"/>
  <c r="AT30" i="31"/>
  <c r="AP30" i="31"/>
  <c r="AO30" i="31"/>
  <c r="AN30" i="31"/>
  <c r="AM30" i="31"/>
  <c r="AL30" i="31"/>
  <c r="AK30" i="31"/>
  <c r="AJ30" i="31"/>
  <c r="AI30" i="31"/>
  <c r="AH30" i="31"/>
  <c r="AG30" i="31"/>
  <c r="AF30" i="31"/>
  <c r="AB30" i="31"/>
  <c r="AA30" i="31"/>
  <c r="Z30" i="31"/>
  <c r="Y30" i="31"/>
  <c r="X30" i="31"/>
  <c r="W30" i="31"/>
  <c r="V30" i="31"/>
  <c r="U30" i="31"/>
  <c r="T30" i="31"/>
  <c r="S30" i="31"/>
  <c r="R30" i="31"/>
  <c r="N30" i="31"/>
  <c r="M30" i="31"/>
  <c r="L30" i="31"/>
  <c r="K30" i="31"/>
  <c r="J30" i="31"/>
  <c r="I30" i="31"/>
  <c r="H30" i="31"/>
  <c r="G30" i="31"/>
  <c r="F30" i="31"/>
  <c r="E30" i="31"/>
  <c r="D30" i="31"/>
  <c r="BD29" i="31"/>
  <c r="BC29" i="31"/>
  <c r="BB29" i="31"/>
  <c r="BA29" i="31"/>
  <c r="AZ29" i="31"/>
  <c r="AY29" i="31"/>
  <c r="AX29" i="31"/>
  <c r="AW29" i="31"/>
  <c r="AV29" i="31"/>
  <c r="AU29" i="31"/>
  <c r="AT29" i="31"/>
  <c r="BE29" i="31" s="1"/>
  <c r="AP29" i="31"/>
  <c r="AO29" i="31"/>
  <c r="AN29" i="31"/>
  <c r="AM29" i="31"/>
  <c r="AL29" i="31"/>
  <c r="AK29" i="31"/>
  <c r="AJ29" i="31"/>
  <c r="AI29" i="31"/>
  <c r="AH29" i="31"/>
  <c r="AG29" i="31"/>
  <c r="AF29" i="31"/>
  <c r="AS29" i="31" s="1"/>
  <c r="AB29" i="31"/>
  <c r="AA29" i="31"/>
  <c r="Z29" i="31"/>
  <c r="Y29" i="31"/>
  <c r="X29" i="31"/>
  <c r="W29" i="31"/>
  <c r="V29" i="31"/>
  <c r="U29" i="31"/>
  <c r="T29" i="31"/>
  <c r="S29" i="31"/>
  <c r="R29" i="31"/>
  <c r="N29" i="31"/>
  <c r="M29" i="31"/>
  <c r="L29" i="31"/>
  <c r="K29" i="31"/>
  <c r="J29" i="31"/>
  <c r="I29" i="31"/>
  <c r="H29" i="31"/>
  <c r="G29" i="31"/>
  <c r="F29" i="31"/>
  <c r="E29" i="31"/>
  <c r="D29" i="31"/>
  <c r="BD28" i="31"/>
  <c r="BC28" i="31"/>
  <c r="BB28" i="31"/>
  <c r="BA28" i="31"/>
  <c r="AZ28" i="31"/>
  <c r="AY28" i="31"/>
  <c r="AX28" i="31"/>
  <c r="AW28" i="31"/>
  <c r="AV28" i="31"/>
  <c r="AU28" i="31"/>
  <c r="AT28" i="31"/>
  <c r="AP28" i="31"/>
  <c r="AO28" i="31"/>
  <c r="AN28" i="31"/>
  <c r="AM28" i="31"/>
  <c r="AL28" i="31"/>
  <c r="AK28" i="31"/>
  <c r="AJ28" i="31"/>
  <c r="AI28" i="31"/>
  <c r="AH28" i="31"/>
  <c r="AG28" i="31"/>
  <c r="AF28" i="31"/>
  <c r="AB28" i="31"/>
  <c r="AA28" i="31"/>
  <c r="Z28" i="31"/>
  <c r="Y28" i="31"/>
  <c r="X28" i="31"/>
  <c r="W28" i="31"/>
  <c r="V28" i="31"/>
  <c r="U28" i="31"/>
  <c r="T28" i="31"/>
  <c r="S28" i="31"/>
  <c r="R28" i="31"/>
  <c r="N28" i="31"/>
  <c r="M28" i="31"/>
  <c r="L28" i="31"/>
  <c r="K28" i="31"/>
  <c r="J28" i="31"/>
  <c r="I28" i="31"/>
  <c r="H28" i="31"/>
  <c r="G28" i="31"/>
  <c r="F28" i="31"/>
  <c r="E28" i="31"/>
  <c r="D28" i="31"/>
  <c r="BD27" i="31"/>
  <c r="BC27" i="31"/>
  <c r="BB27" i="31"/>
  <c r="BA27" i="31"/>
  <c r="AZ27" i="31"/>
  <c r="AY27" i="31"/>
  <c r="AX27" i="31"/>
  <c r="AW27" i="31"/>
  <c r="AV27" i="31"/>
  <c r="AU27" i="31"/>
  <c r="AT27" i="31"/>
  <c r="AP27" i="31"/>
  <c r="AO27" i="31"/>
  <c r="AN27" i="31"/>
  <c r="AM27" i="31"/>
  <c r="AL27" i="31"/>
  <c r="AK27" i="31"/>
  <c r="AJ27" i="31"/>
  <c r="AI27" i="31"/>
  <c r="AH27" i="31"/>
  <c r="AG27" i="31"/>
  <c r="AF27" i="31"/>
  <c r="AB27" i="31"/>
  <c r="AA27" i="31"/>
  <c r="Z27" i="31"/>
  <c r="Y27" i="31"/>
  <c r="X27" i="31"/>
  <c r="W27" i="31"/>
  <c r="V27" i="31"/>
  <c r="U27" i="31"/>
  <c r="T27" i="31"/>
  <c r="S27" i="31"/>
  <c r="R27" i="31"/>
  <c r="N27" i="31"/>
  <c r="M27" i="31"/>
  <c r="L27" i="31"/>
  <c r="K27" i="31"/>
  <c r="J27" i="31"/>
  <c r="I27" i="31"/>
  <c r="H27" i="31"/>
  <c r="G27" i="31"/>
  <c r="F27" i="31"/>
  <c r="E27" i="31"/>
  <c r="D27" i="31"/>
  <c r="BD26" i="31"/>
  <c r="BC26" i="31"/>
  <c r="BB26" i="31"/>
  <c r="BA26" i="31"/>
  <c r="AZ26" i="31"/>
  <c r="AY26" i="31"/>
  <c r="AX26" i="31"/>
  <c r="AW26" i="31"/>
  <c r="AV26" i="31"/>
  <c r="AU26" i="31"/>
  <c r="AT26" i="31"/>
  <c r="AP26" i="31"/>
  <c r="AO26" i="31"/>
  <c r="AN26" i="31"/>
  <c r="AM26" i="31"/>
  <c r="AL26" i="31"/>
  <c r="AK26" i="31"/>
  <c r="AJ26" i="31"/>
  <c r="AI26" i="31"/>
  <c r="AH26" i="31"/>
  <c r="AG26" i="31"/>
  <c r="AF26" i="31"/>
  <c r="AB26" i="31"/>
  <c r="AA26" i="31"/>
  <c r="Z26" i="31"/>
  <c r="Y26" i="31"/>
  <c r="X26" i="31"/>
  <c r="W26" i="31"/>
  <c r="V26" i="31"/>
  <c r="U26" i="31"/>
  <c r="T26" i="31"/>
  <c r="S26" i="31"/>
  <c r="R26" i="31"/>
  <c r="N26" i="31"/>
  <c r="M26" i="31"/>
  <c r="L26" i="31"/>
  <c r="K26" i="31"/>
  <c r="J26" i="31"/>
  <c r="I26" i="31"/>
  <c r="H26" i="31"/>
  <c r="G26" i="31"/>
  <c r="F26" i="31"/>
  <c r="E26" i="31"/>
  <c r="D26" i="31"/>
  <c r="BD25" i="31"/>
  <c r="BC25" i="31"/>
  <c r="BB25" i="31"/>
  <c r="BA25" i="31"/>
  <c r="AZ25" i="31"/>
  <c r="AY25" i="31"/>
  <c r="AX25" i="31"/>
  <c r="AW25" i="31"/>
  <c r="AV25" i="31"/>
  <c r="AU25" i="31"/>
  <c r="AT25" i="31"/>
  <c r="AP25" i="31"/>
  <c r="AO25" i="31"/>
  <c r="AN25" i="31"/>
  <c r="AM25" i="31"/>
  <c r="AL25" i="31"/>
  <c r="AK25" i="31"/>
  <c r="AJ25" i="31"/>
  <c r="AI25" i="31"/>
  <c r="AH25" i="31"/>
  <c r="AG25" i="31"/>
  <c r="AF25" i="31"/>
  <c r="AB25" i="31"/>
  <c r="AA25" i="31"/>
  <c r="Z25" i="31"/>
  <c r="Y25" i="31"/>
  <c r="X25" i="31"/>
  <c r="W25" i="31"/>
  <c r="V25" i="31"/>
  <c r="U25" i="31"/>
  <c r="T25" i="31"/>
  <c r="S25" i="31"/>
  <c r="R25" i="31"/>
  <c r="N25" i="31"/>
  <c r="M25" i="31"/>
  <c r="L25" i="31"/>
  <c r="K25" i="31"/>
  <c r="J25" i="31"/>
  <c r="I25" i="31"/>
  <c r="H25" i="31"/>
  <c r="G25" i="31"/>
  <c r="F25" i="31"/>
  <c r="E25" i="31"/>
  <c r="D25" i="31"/>
  <c r="BD24" i="31"/>
  <c r="BC24" i="31"/>
  <c r="BB24" i="31"/>
  <c r="BA24" i="31"/>
  <c r="AZ24" i="31"/>
  <c r="AY24" i="31"/>
  <c r="AX24" i="31"/>
  <c r="AW24" i="31"/>
  <c r="AV24" i="31"/>
  <c r="AU24" i="31"/>
  <c r="AT24" i="31"/>
  <c r="AP24" i="31"/>
  <c r="AO24" i="31"/>
  <c r="AN24" i="31"/>
  <c r="AM24" i="31"/>
  <c r="AL24" i="31"/>
  <c r="AK24" i="31"/>
  <c r="AJ24" i="31"/>
  <c r="AI24" i="31"/>
  <c r="AH24" i="31"/>
  <c r="AG24" i="31"/>
  <c r="AF24" i="31"/>
  <c r="AB24" i="31"/>
  <c r="AA24" i="31"/>
  <c r="Z24" i="31"/>
  <c r="Y24" i="31"/>
  <c r="X24" i="31"/>
  <c r="W24" i="31"/>
  <c r="V24" i="31"/>
  <c r="U24" i="31"/>
  <c r="T24" i="31"/>
  <c r="S24" i="31"/>
  <c r="R24" i="31"/>
  <c r="N24" i="31"/>
  <c r="M24" i="31"/>
  <c r="L24" i="31"/>
  <c r="K24" i="31"/>
  <c r="J24" i="31"/>
  <c r="I24" i="31"/>
  <c r="H24" i="31"/>
  <c r="G24" i="31"/>
  <c r="F24" i="31"/>
  <c r="E24" i="31"/>
  <c r="D24" i="31"/>
  <c r="BD23" i="31"/>
  <c r="BC23" i="31"/>
  <c r="BB23" i="31"/>
  <c r="BA23" i="31"/>
  <c r="AZ23" i="31"/>
  <c r="AY23" i="31"/>
  <c r="AX23" i="31"/>
  <c r="AW23" i="31"/>
  <c r="AV23" i="31"/>
  <c r="AU23" i="31"/>
  <c r="AT23" i="31"/>
  <c r="BF23" i="31" s="1"/>
  <c r="AP23" i="31"/>
  <c r="AO23" i="31"/>
  <c r="AN23" i="31"/>
  <c r="AM23" i="31"/>
  <c r="AL23" i="31"/>
  <c r="AK23" i="31"/>
  <c r="AJ23" i="31"/>
  <c r="AI23" i="31"/>
  <c r="AH23" i="31"/>
  <c r="AG23" i="31"/>
  <c r="AF23" i="31"/>
  <c r="AS23" i="31" s="1"/>
  <c r="AB23" i="31"/>
  <c r="AA23" i="31"/>
  <c r="Z23" i="31"/>
  <c r="Y23" i="31"/>
  <c r="X23" i="31"/>
  <c r="W23" i="31"/>
  <c r="V23" i="31"/>
  <c r="U23" i="31"/>
  <c r="T23" i="31"/>
  <c r="S23" i="31"/>
  <c r="R23" i="31"/>
  <c r="AE23" i="31" s="1"/>
  <c r="N23" i="31"/>
  <c r="M23" i="31"/>
  <c r="L23" i="31"/>
  <c r="K23" i="31"/>
  <c r="J23" i="31"/>
  <c r="I23" i="31"/>
  <c r="H23" i="31"/>
  <c r="G23" i="31"/>
  <c r="F23" i="31"/>
  <c r="E23" i="31"/>
  <c r="D23" i="31"/>
  <c r="Q23" i="31" s="1"/>
  <c r="BD22" i="31"/>
  <c r="BC22" i="31"/>
  <c r="BB22" i="31"/>
  <c r="BA22" i="31"/>
  <c r="AZ22" i="31"/>
  <c r="AY22" i="31"/>
  <c r="AX22" i="31"/>
  <c r="AW22" i="31"/>
  <c r="AV22" i="31"/>
  <c r="AU22" i="31"/>
  <c r="AT22" i="31"/>
  <c r="AP22" i="31"/>
  <c r="AO22" i="31"/>
  <c r="AN22" i="31"/>
  <c r="AM22" i="31"/>
  <c r="AL22" i="31"/>
  <c r="AK22" i="31"/>
  <c r="AJ22" i="31"/>
  <c r="AI22" i="31"/>
  <c r="AH22" i="31"/>
  <c r="AG22" i="31"/>
  <c r="AF22" i="31"/>
  <c r="AB22" i="31"/>
  <c r="AA22" i="31"/>
  <c r="Z22" i="31"/>
  <c r="Y22" i="31"/>
  <c r="X22" i="31"/>
  <c r="W22" i="31"/>
  <c r="V22" i="31"/>
  <c r="U22" i="31"/>
  <c r="T22" i="31"/>
  <c r="S22" i="31"/>
  <c r="R22" i="31"/>
  <c r="AD22" i="31" s="1"/>
  <c r="N22" i="31"/>
  <c r="M22" i="31"/>
  <c r="L22" i="31"/>
  <c r="K22" i="31"/>
  <c r="J22" i="31"/>
  <c r="I22" i="31"/>
  <c r="H22" i="31"/>
  <c r="G22" i="31"/>
  <c r="F22" i="31"/>
  <c r="E22" i="31"/>
  <c r="D22" i="31"/>
  <c r="Q22" i="31" s="1"/>
  <c r="BD21" i="31"/>
  <c r="BC21" i="31"/>
  <c r="BB21" i="31"/>
  <c r="BA21" i="31"/>
  <c r="AZ21" i="31"/>
  <c r="AY21" i="31"/>
  <c r="AX21" i="31"/>
  <c r="AW21" i="31"/>
  <c r="AV21" i="31"/>
  <c r="AU21" i="31"/>
  <c r="AT21" i="31"/>
  <c r="AP21" i="31"/>
  <c r="AO21" i="31"/>
  <c r="AN21" i="31"/>
  <c r="AM21" i="31"/>
  <c r="AL21" i="31"/>
  <c r="AK21" i="31"/>
  <c r="AJ21" i="31"/>
  <c r="AI21" i="31"/>
  <c r="AH21" i="31"/>
  <c r="AG21" i="31"/>
  <c r="AF21" i="31"/>
  <c r="AB21" i="31"/>
  <c r="AA21" i="31"/>
  <c r="Z21" i="31"/>
  <c r="Y21" i="31"/>
  <c r="X21" i="31"/>
  <c r="W21" i="31"/>
  <c r="V21" i="31"/>
  <c r="U21" i="31"/>
  <c r="T21" i="31"/>
  <c r="S21" i="31"/>
  <c r="R21" i="31"/>
  <c r="N21" i="31"/>
  <c r="M21" i="31"/>
  <c r="L21" i="31"/>
  <c r="K21" i="31"/>
  <c r="J21" i="31"/>
  <c r="I21" i="31"/>
  <c r="H21" i="31"/>
  <c r="G21" i="31"/>
  <c r="F21" i="31"/>
  <c r="E21" i="31"/>
  <c r="D21" i="31"/>
  <c r="BE20" i="31"/>
  <c r="BD20" i="31"/>
  <c r="BC20" i="31"/>
  <c r="BB20" i="31"/>
  <c r="BA20" i="31"/>
  <c r="AZ20" i="31"/>
  <c r="AY20" i="31"/>
  <c r="AX20" i="31"/>
  <c r="AW20" i="31"/>
  <c r="AV20" i="31"/>
  <c r="AU20" i="31"/>
  <c r="AT20" i="31"/>
  <c r="BF20" i="31" s="1"/>
  <c r="AP20" i="31"/>
  <c r="AO20" i="31"/>
  <c r="AN20" i="31"/>
  <c r="AM20" i="31"/>
  <c r="AL20" i="31"/>
  <c r="AK20" i="31"/>
  <c r="AJ20" i="31"/>
  <c r="AI20" i="31"/>
  <c r="AH20" i="31"/>
  <c r="AG20" i="31"/>
  <c r="AS20" i="31" s="1"/>
  <c r="AF20" i="31"/>
  <c r="AB20" i="31"/>
  <c r="AA20" i="31"/>
  <c r="Z20" i="31"/>
  <c r="Y20" i="31"/>
  <c r="X20" i="31"/>
  <c r="W20" i="31"/>
  <c r="V20" i="31"/>
  <c r="U20" i="31"/>
  <c r="T20" i="31"/>
  <c r="S20" i="31"/>
  <c r="R20" i="31"/>
  <c r="N20" i="31"/>
  <c r="M20" i="31"/>
  <c r="L20" i="31"/>
  <c r="K20" i="31"/>
  <c r="J20" i="31"/>
  <c r="I20" i="31"/>
  <c r="H20" i="31"/>
  <c r="G20" i="31"/>
  <c r="F20" i="31"/>
  <c r="E20" i="31"/>
  <c r="D20" i="31"/>
  <c r="BD19" i="31"/>
  <c r="BC19" i="31"/>
  <c r="BB19" i="31"/>
  <c r="BA19" i="31"/>
  <c r="AZ19" i="31"/>
  <c r="AY19" i="31"/>
  <c r="AX19" i="31"/>
  <c r="AW19" i="31"/>
  <c r="AV19" i="31"/>
  <c r="AU19" i="31"/>
  <c r="AT19" i="31"/>
  <c r="AP19" i="31"/>
  <c r="AO19" i="31"/>
  <c r="AN19" i="31"/>
  <c r="AM19" i="31"/>
  <c r="AL19" i="31"/>
  <c r="AK19" i="31"/>
  <c r="AJ19" i="31"/>
  <c r="AI19" i="31"/>
  <c r="AH19" i="31"/>
  <c r="AG19" i="31"/>
  <c r="AF19" i="31"/>
  <c r="AB19" i="31"/>
  <c r="AA19" i="31"/>
  <c r="Z19" i="31"/>
  <c r="Y19" i="31"/>
  <c r="X19" i="31"/>
  <c r="W19" i="31"/>
  <c r="V19" i="31"/>
  <c r="U19" i="31"/>
  <c r="T19" i="31"/>
  <c r="S19" i="31"/>
  <c r="R19" i="31"/>
  <c r="AC19" i="31" s="1"/>
  <c r="N19" i="31"/>
  <c r="M19" i="31"/>
  <c r="L19" i="31"/>
  <c r="K19" i="31"/>
  <c r="J19" i="31"/>
  <c r="I19" i="31"/>
  <c r="H19" i="31"/>
  <c r="G19" i="31"/>
  <c r="F19" i="31"/>
  <c r="E19" i="31"/>
  <c r="D19" i="31"/>
  <c r="BG18" i="31"/>
  <c r="BD18" i="31"/>
  <c r="BC18" i="31"/>
  <c r="BB18" i="31"/>
  <c r="BA18" i="31"/>
  <c r="AZ18" i="31"/>
  <c r="AY18" i="31"/>
  <c r="AX18" i="31"/>
  <c r="AW18" i="31"/>
  <c r="AV18" i="31"/>
  <c r="AU18" i="31"/>
  <c r="AT18" i="31"/>
  <c r="BF18" i="31" s="1"/>
  <c r="AP18" i="31"/>
  <c r="AO18" i="31"/>
  <c r="AN18" i="31"/>
  <c r="AM18" i="31"/>
  <c r="AL18" i="31"/>
  <c r="AK18" i="31"/>
  <c r="AJ18" i="31"/>
  <c r="AI18" i="31"/>
  <c r="AH18" i="31"/>
  <c r="AG18" i="31"/>
  <c r="AF18" i="31"/>
  <c r="AB18" i="31"/>
  <c r="AA18" i="31"/>
  <c r="Z18" i="31"/>
  <c r="Y18" i="31"/>
  <c r="X18" i="31"/>
  <c r="W18" i="31"/>
  <c r="V18" i="31"/>
  <c r="U18" i="31"/>
  <c r="T18" i="31"/>
  <c r="S18" i="31"/>
  <c r="R18" i="31"/>
  <c r="N18" i="31"/>
  <c r="M18" i="31"/>
  <c r="L18" i="31"/>
  <c r="K18" i="31"/>
  <c r="J18" i="31"/>
  <c r="I18" i="31"/>
  <c r="H18" i="31"/>
  <c r="G18" i="31"/>
  <c r="F18" i="31"/>
  <c r="E18" i="31"/>
  <c r="D18" i="31"/>
  <c r="BD17" i="31"/>
  <c r="BC17" i="31"/>
  <c r="BB17" i="31"/>
  <c r="BA17" i="31"/>
  <c r="AZ17" i="31"/>
  <c r="AY17" i="31"/>
  <c r="AX17" i="31"/>
  <c r="AW17" i="31"/>
  <c r="AV17" i="31"/>
  <c r="AU17" i="31"/>
  <c r="AT17" i="31"/>
  <c r="BF17" i="31" s="1"/>
  <c r="AP17" i="31"/>
  <c r="AO17" i="31"/>
  <c r="AN17" i="31"/>
  <c r="AM17" i="31"/>
  <c r="AL17" i="31"/>
  <c r="AK17" i="31"/>
  <c r="AJ17" i="31"/>
  <c r="AI17" i="31"/>
  <c r="AH17" i="31"/>
  <c r="AG17" i="31"/>
  <c r="AF17" i="31"/>
  <c r="AB17" i="31"/>
  <c r="AA17" i="31"/>
  <c r="Z17" i="31"/>
  <c r="Y17" i="31"/>
  <c r="X17" i="31"/>
  <c r="W17" i="31"/>
  <c r="V17" i="31"/>
  <c r="U17" i="31"/>
  <c r="T17" i="31"/>
  <c r="S17" i="31"/>
  <c r="R17" i="31"/>
  <c r="N17" i="31"/>
  <c r="M17" i="31"/>
  <c r="L17" i="31"/>
  <c r="K17" i="31"/>
  <c r="J17" i="31"/>
  <c r="I17" i="31"/>
  <c r="H17" i="31"/>
  <c r="G17" i="31"/>
  <c r="F17" i="31"/>
  <c r="E17" i="31"/>
  <c r="D17" i="31"/>
  <c r="BD16" i="31"/>
  <c r="BC16" i="31"/>
  <c r="BB16" i="31"/>
  <c r="BA16" i="31"/>
  <c r="AZ16" i="31"/>
  <c r="AY16" i="31"/>
  <c r="AX16" i="31"/>
  <c r="AW16" i="31"/>
  <c r="AV16" i="31"/>
  <c r="AU16" i="31"/>
  <c r="AT16" i="31"/>
  <c r="AP16" i="31"/>
  <c r="AO16" i="31"/>
  <c r="AN16" i="31"/>
  <c r="AM16" i="31"/>
  <c r="AL16" i="31"/>
  <c r="AK16" i="31"/>
  <c r="AJ16" i="31"/>
  <c r="AI16" i="31"/>
  <c r="AH16" i="31"/>
  <c r="AG16" i="31"/>
  <c r="AF16" i="31"/>
  <c r="AB16" i="31"/>
  <c r="AA16" i="31"/>
  <c r="Z16" i="31"/>
  <c r="Y16" i="31"/>
  <c r="X16" i="31"/>
  <c r="W16" i="31"/>
  <c r="V16" i="31"/>
  <c r="U16" i="31"/>
  <c r="T16" i="31"/>
  <c r="S16" i="31"/>
  <c r="R16" i="31"/>
  <c r="N16" i="31"/>
  <c r="M16" i="31"/>
  <c r="L16" i="31"/>
  <c r="K16" i="31"/>
  <c r="J16" i="31"/>
  <c r="I16" i="31"/>
  <c r="H16" i="31"/>
  <c r="G16" i="31"/>
  <c r="F16" i="31"/>
  <c r="E16" i="31"/>
  <c r="D16" i="31"/>
  <c r="BD15" i="31"/>
  <c r="BC15" i="31"/>
  <c r="BB15" i="31"/>
  <c r="BA15" i="31"/>
  <c r="AZ15" i="31"/>
  <c r="AY15" i="31"/>
  <c r="AX15" i="31"/>
  <c r="AW15" i="31"/>
  <c r="AV15" i="31"/>
  <c r="AU15" i="31"/>
  <c r="AT15" i="31"/>
  <c r="AP15" i="31"/>
  <c r="AO15" i="31"/>
  <c r="AN15" i="31"/>
  <c r="AM15" i="31"/>
  <c r="AL15" i="31"/>
  <c r="AK15" i="31"/>
  <c r="AJ15" i="31"/>
  <c r="AI15" i="31"/>
  <c r="AH15" i="31"/>
  <c r="AG15" i="31"/>
  <c r="AF15" i="31"/>
  <c r="AB15" i="31"/>
  <c r="AA15" i="31"/>
  <c r="Z15" i="31"/>
  <c r="Y15" i="31"/>
  <c r="X15" i="31"/>
  <c r="W15" i="31"/>
  <c r="V15" i="31"/>
  <c r="U15" i="31"/>
  <c r="T15" i="31"/>
  <c r="S15" i="31"/>
  <c r="R15" i="31"/>
  <c r="N15" i="31"/>
  <c r="M15" i="31"/>
  <c r="L15" i="31"/>
  <c r="K15" i="31"/>
  <c r="J15" i="31"/>
  <c r="I15" i="31"/>
  <c r="H15" i="31"/>
  <c r="G15" i="31"/>
  <c r="F15" i="31"/>
  <c r="E15" i="31"/>
  <c r="D15" i="31"/>
  <c r="BD14" i="31"/>
  <c r="BC14" i="31"/>
  <c r="BB14" i="31"/>
  <c r="BA14" i="31"/>
  <c r="AZ14" i="31"/>
  <c r="AY14" i="31"/>
  <c r="AX14" i="31"/>
  <c r="AW14" i="31"/>
  <c r="AV14" i="31"/>
  <c r="AU14" i="31"/>
  <c r="AT14" i="31"/>
  <c r="AP14" i="31"/>
  <c r="AO14" i="31"/>
  <c r="AN14" i="31"/>
  <c r="AM14" i="31"/>
  <c r="AL14" i="31"/>
  <c r="AK14" i="31"/>
  <c r="AJ14" i="31"/>
  <c r="AI14" i="31"/>
  <c r="AH14" i="31"/>
  <c r="AG14" i="31"/>
  <c r="AF14" i="31"/>
  <c r="AB14" i="31"/>
  <c r="AA14" i="31"/>
  <c r="Z14" i="31"/>
  <c r="Y14" i="31"/>
  <c r="X14" i="31"/>
  <c r="W14" i="31"/>
  <c r="V14" i="31"/>
  <c r="U14" i="31"/>
  <c r="T14" i="31"/>
  <c r="S14" i="31"/>
  <c r="R14" i="31"/>
  <c r="N14" i="31"/>
  <c r="M14" i="31"/>
  <c r="L14" i="31"/>
  <c r="K14" i="31"/>
  <c r="J14" i="31"/>
  <c r="I14" i="31"/>
  <c r="H14" i="31"/>
  <c r="G14" i="31"/>
  <c r="F14" i="31"/>
  <c r="E14" i="31"/>
  <c r="D14" i="31"/>
  <c r="BD13" i="31"/>
  <c r="BC13" i="31"/>
  <c r="BB13" i="31"/>
  <c r="BA13" i="31"/>
  <c r="AZ13" i="31"/>
  <c r="AY13" i="31"/>
  <c r="AX13" i="31"/>
  <c r="AW13" i="31"/>
  <c r="AV13" i="31"/>
  <c r="AU13" i="31"/>
  <c r="AT13" i="31"/>
  <c r="AP13" i="31"/>
  <c r="AO13" i="31"/>
  <c r="AN13" i="31"/>
  <c r="AM13" i="31"/>
  <c r="AL13" i="31"/>
  <c r="AK13" i="31"/>
  <c r="AJ13" i="31"/>
  <c r="AI13" i="31"/>
  <c r="AH13" i="31"/>
  <c r="AG13" i="31"/>
  <c r="AF13" i="31"/>
  <c r="AB13" i="31"/>
  <c r="AA13" i="31"/>
  <c r="Z13" i="31"/>
  <c r="Y13" i="31"/>
  <c r="X13" i="31"/>
  <c r="W13" i="31"/>
  <c r="V13" i="31"/>
  <c r="U13" i="31"/>
  <c r="T13" i="31"/>
  <c r="S13" i="31"/>
  <c r="AE13" i="31" s="1"/>
  <c r="R13" i="31"/>
  <c r="AC13" i="31" s="1"/>
  <c r="N13" i="31"/>
  <c r="M13" i="31"/>
  <c r="L13" i="31"/>
  <c r="K13" i="31"/>
  <c r="J13" i="31"/>
  <c r="I13" i="31"/>
  <c r="H13" i="31"/>
  <c r="G13" i="31"/>
  <c r="F13" i="31"/>
  <c r="E13" i="31"/>
  <c r="D13" i="31"/>
  <c r="P13" i="31" s="1"/>
  <c r="BD12" i="31"/>
  <c r="BC12" i="31"/>
  <c r="BB12" i="31"/>
  <c r="BA12" i="31"/>
  <c r="AZ12" i="31"/>
  <c r="AY12" i="31"/>
  <c r="AX12" i="31"/>
  <c r="AW12" i="31"/>
  <c r="AV12" i="31"/>
  <c r="AU12" i="31"/>
  <c r="AT12" i="31"/>
  <c r="AP12" i="31"/>
  <c r="AO12" i="31"/>
  <c r="AN12" i="31"/>
  <c r="AM12" i="31"/>
  <c r="AL12" i="31"/>
  <c r="AK12" i="31"/>
  <c r="AJ12" i="31"/>
  <c r="AI12" i="31"/>
  <c r="AH12" i="31"/>
  <c r="AG12" i="31"/>
  <c r="AF12" i="31"/>
  <c r="AB12" i="31"/>
  <c r="AA12" i="31"/>
  <c r="Z12" i="31"/>
  <c r="Y12" i="31"/>
  <c r="X12" i="31"/>
  <c r="W12" i="31"/>
  <c r="V12" i="31"/>
  <c r="U12" i="31"/>
  <c r="T12" i="31"/>
  <c r="S12" i="31"/>
  <c r="R12" i="31"/>
  <c r="N12" i="31"/>
  <c r="M12" i="31"/>
  <c r="L12" i="31"/>
  <c r="K12" i="31"/>
  <c r="J12" i="31"/>
  <c r="I12" i="31"/>
  <c r="H12" i="31"/>
  <c r="G12" i="31"/>
  <c r="F12" i="31"/>
  <c r="E12" i="31"/>
  <c r="D12" i="31"/>
  <c r="BD11" i="31"/>
  <c r="BC11" i="31"/>
  <c r="BB11" i="31"/>
  <c r="BA11" i="31"/>
  <c r="AZ11" i="31"/>
  <c r="AY11" i="31"/>
  <c r="AX11" i="31"/>
  <c r="AW11" i="31"/>
  <c r="AV11" i="31"/>
  <c r="AU11" i="31"/>
  <c r="AT11" i="31"/>
  <c r="AP11" i="31"/>
  <c r="AO11" i="31"/>
  <c r="AN11" i="31"/>
  <c r="AM11" i="31"/>
  <c r="AL11" i="31"/>
  <c r="AK11" i="31"/>
  <c r="AJ11" i="31"/>
  <c r="AI11" i="31"/>
  <c r="AH11" i="31"/>
  <c r="AG11" i="31"/>
  <c r="AF11" i="31"/>
  <c r="AB11" i="31"/>
  <c r="AA11" i="31"/>
  <c r="Z11" i="31"/>
  <c r="Y11" i="31"/>
  <c r="X11" i="31"/>
  <c r="W11" i="31"/>
  <c r="V11" i="31"/>
  <c r="U11" i="31"/>
  <c r="T11" i="31"/>
  <c r="S11" i="31"/>
  <c r="R11" i="31"/>
  <c r="N11" i="31"/>
  <c r="M11" i="31"/>
  <c r="L11" i="31"/>
  <c r="K11" i="31"/>
  <c r="J11" i="31"/>
  <c r="I11" i="31"/>
  <c r="H11" i="31"/>
  <c r="G11" i="31"/>
  <c r="F11" i="31"/>
  <c r="E11" i="31"/>
  <c r="D11" i="31"/>
  <c r="BD10" i="31"/>
  <c r="BC10" i="31"/>
  <c r="BB10" i="31"/>
  <c r="BA10" i="31"/>
  <c r="AZ10" i="31"/>
  <c r="AY10" i="31"/>
  <c r="AX10" i="31"/>
  <c r="AW10" i="31"/>
  <c r="AV10" i="31"/>
  <c r="AU10" i="31"/>
  <c r="AT10" i="31"/>
  <c r="BF10" i="31" s="1"/>
  <c r="AP10" i="31"/>
  <c r="AO10" i="31"/>
  <c r="AN10" i="31"/>
  <c r="AM10" i="31"/>
  <c r="AL10" i="31"/>
  <c r="AK10" i="31"/>
  <c r="AJ10" i="31"/>
  <c r="AI10" i="31"/>
  <c r="AH10" i="31"/>
  <c r="AG10" i="31"/>
  <c r="AF10" i="31"/>
  <c r="AB10" i="31"/>
  <c r="AA10" i="31"/>
  <c r="Z10" i="31"/>
  <c r="Y10" i="31"/>
  <c r="X10" i="31"/>
  <c r="W10" i="31"/>
  <c r="V10" i="31"/>
  <c r="U10" i="31"/>
  <c r="T10" i="31"/>
  <c r="S10" i="31"/>
  <c r="R10" i="31"/>
  <c r="N10" i="31"/>
  <c r="M10" i="31"/>
  <c r="L10" i="31"/>
  <c r="K10" i="31"/>
  <c r="J10" i="31"/>
  <c r="I10" i="31"/>
  <c r="H10" i="31"/>
  <c r="G10" i="31"/>
  <c r="F10" i="31"/>
  <c r="E10" i="31"/>
  <c r="D10" i="31"/>
  <c r="BD9" i="31"/>
  <c r="BC9" i="31"/>
  <c r="BB9" i="31"/>
  <c r="BA9" i="31"/>
  <c r="AZ9" i="31"/>
  <c r="AY9" i="31"/>
  <c r="AX9" i="31"/>
  <c r="AW9" i="31"/>
  <c r="AV9" i="31"/>
  <c r="AU9" i="31"/>
  <c r="AT9" i="31"/>
  <c r="AP9" i="31"/>
  <c r="AO9" i="31"/>
  <c r="AN9" i="31"/>
  <c r="AM9" i="31"/>
  <c r="AL9" i="31"/>
  <c r="AK9" i="31"/>
  <c r="AJ9" i="31"/>
  <c r="AI9" i="31"/>
  <c r="AH9" i="31"/>
  <c r="AG9" i="31"/>
  <c r="AF9" i="31"/>
  <c r="AB9" i="31"/>
  <c r="AA9" i="31"/>
  <c r="Z9" i="31"/>
  <c r="Y9" i="31"/>
  <c r="X9" i="31"/>
  <c r="W9" i="31"/>
  <c r="V9" i="31"/>
  <c r="U9" i="31"/>
  <c r="T9" i="31"/>
  <c r="S9" i="31"/>
  <c r="R9" i="31"/>
  <c r="N9" i="31"/>
  <c r="M9" i="31"/>
  <c r="L9" i="31"/>
  <c r="K9" i="31"/>
  <c r="J9" i="31"/>
  <c r="I9" i="31"/>
  <c r="H9" i="31"/>
  <c r="G9" i="31"/>
  <c r="F9" i="31"/>
  <c r="E9" i="31"/>
  <c r="D9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BF8" i="31" s="1"/>
  <c r="AP8" i="31"/>
  <c r="AO8" i="31"/>
  <c r="AN8" i="31"/>
  <c r="AM8" i="31"/>
  <c r="AL8" i="31"/>
  <c r="AK8" i="31"/>
  <c r="AJ8" i="31"/>
  <c r="AI8" i="31"/>
  <c r="AH8" i="31"/>
  <c r="AG8" i="31"/>
  <c r="AF8" i="31"/>
  <c r="AB8" i="31"/>
  <c r="AA8" i="31"/>
  <c r="Z8" i="31"/>
  <c r="Y8" i="31"/>
  <c r="X8" i="31"/>
  <c r="W8" i="31"/>
  <c r="V8" i="31"/>
  <c r="U8" i="31"/>
  <c r="T8" i="31"/>
  <c r="S8" i="31"/>
  <c r="R8" i="31"/>
  <c r="N8" i="31"/>
  <c r="M8" i="31"/>
  <c r="L8" i="31"/>
  <c r="K8" i="31"/>
  <c r="J8" i="31"/>
  <c r="I8" i="31"/>
  <c r="H8" i="31"/>
  <c r="G8" i="31"/>
  <c r="F8" i="31"/>
  <c r="E8" i="31"/>
  <c r="D8" i="31"/>
  <c r="BD7" i="31"/>
  <c r="BC7" i="31"/>
  <c r="BB7" i="31"/>
  <c r="BA7" i="31"/>
  <c r="AZ7" i="31"/>
  <c r="AY7" i="31"/>
  <c r="AX7" i="31"/>
  <c r="AW7" i="31"/>
  <c r="AV7" i="31"/>
  <c r="AU7" i="31"/>
  <c r="AT7" i="31"/>
  <c r="AP7" i="31"/>
  <c r="AO7" i="31"/>
  <c r="AN7" i="31"/>
  <c r="AM7" i="31"/>
  <c r="AL7" i="31"/>
  <c r="AK7" i="31"/>
  <c r="AJ7" i="31"/>
  <c r="AI7" i="31"/>
  <c r="AH7" i="31"/>
  <c r="AG7" i="31"/>
  <c r="AF7" i="31"/>
  <c r="AB7" i="31"/>
  <c r="AA7" i="31"/>
  <c r="Z7" i="31"/>
  <c r="Y7" i="31"/>
  <c r="X7" i="31"/>
  <c r="W7" i="31"/>
  <c r="V7" i="31"/>
  <c r="U7" i="31"/>
  <c r="T7" i="31"/>
  <c r="S7" i="31"/>
  <c r="R7" i="31"/>
  <c r="N7" i="31"/>
  <c r="M7" i="31"/>
  <c r="L7" i="31"/>
  <c r="K7" i="31"/>
  <c r="J7" i="31"/>
  <c r="I7" i="31"/>
  <c r="H7" i="31"/>
  <c r="G7" i="31"/>
  <c r="F7" i="31"/>
  <c r="E7" i="31"/>
  <c r="D7" i="31"/>
  <c r="BD6" i="31"/>
  <c r="BC6" i="31"/>
  <c r="BB6" i="31"/>
  <c r="BA6" i="31"/>
  <c r="AZ6" i="31"/>
  <c r="AY6" i="31"/>
  <c r="AX6" i="31"/>
  <c r="AW6" i="31"/>
  <c r="AV6" i="31"/>
  <c r="AU6" i="31"/>
  <c r="AT6" i="31"/>
  <c r="AP6" i="31"/>
  <c r="AO6" i="31"/>
  <c r="AN6" i="31"/>
  <c r="AM6" i="31"/>
  <c r="AL6" i="31"/>
  <c r="AK6" i="31"/>
  <c r="AJ6" i="31"/>
  <c r="AI6" i="31"/>
  <c r="AH6" i="31"/>
  <c r="AG6" i="31"/>
  <c r="AF6" i="31"/>
  <c r="AB6" i="31"/>
  <c r="AA6" i="31"/>
  <c r="Z6" i="31"/>
  <c r="Y6" i="31"/>
  <c r="X6" i="31"/>
  <c r="W6" i="31"/>
  <c r="V6" i="31"/>
  <c r="U6" i="31"/>
  <c r="T6" i="31"/>
  <c r="S6" i="31"/>
  <c r="R6" i="31"/>
  <c r="N6" i="31"/>
  <c r="M6" i="31"/>
  <c r="L6" i="31"/>
  <c r="K6" i="31"/>
  <c r="J6" i="31"/>
  <c r="I6" i="31"/>
  <c r="H6" i="31"/>
  <c r="G6" i="31"/>
  <c r="F6" i="31"/>
  <c r="E6" i="31"/>
  <c r="D6" i="31"/>
  <c r="BD5" i="31"/>
  <c r="BC5" i="31"/>
  <c r="BB5" i="31"/>
  <c r="BA5" i="31"/>
  <c r="AZ5" i="31"/>
  <c r="BE5" i="31" s="1"/>
  <c r="AY5" i="31"/>
  <c r="AX5" i="31"/>
  <c r="AW5" i="31"/>
  <c r="AV5" i="31"/>
  <c r="AU5" i="31"/>
  <c r="AT5" i="31"/>
  <c r="AP5" i="31"/>
  <c r="AO5" i="31"/>
  <c r="AN5" i="31"/>
  <c r="AM5" i="31"/>
  <c r="AL5" i="31"/>
  <c r="AK5" i="31"/>
  <c r="AJ5" i="31"/>
  <c r="AI5" i="31"/>
  <c r="AH5" i="31"/>
  <c r="AG5" i="31"/>
  <c r="AF5" i="31"/>
  <c r="AB5" i="31"/>
  <c r="AA5" i="31"/>
  <c r="Z5" i="31"/>
  <c r="Y5" i="31"/>
  <c r="X5" i="31"/>
  <c r="W5" i="31"/>
  <c r="V5" i="31"/>
  <c r="U5" i="31"/>
  <c r="T5" i="31"/>
  <c r="S5" i="31"/>
  <c r="R5" i="31"/>
  <c r="N5" i="31"/>
  <c r="M5" i="31"/>
  <c r="L5" i="31"/>
  <c r="K5" i="31"/>
  <c r="J5" i="31"/>
  <c r="I5" i="31"/>
  <c r="H5" i="31"/>
  <c r="G5" i="31"/>
  <c r="F5" i="31"/>
  <c r="E5" i="31"/>
  <c r="D5" i="31"/>
  <c r="BD4" i="31"/>
  <c r="BC4" i="31"/>
  <c r="BB4" i="31"/>
  <c r="BA4" i="31"/>
  <c r="AZ4" i="31"/>
  <c r="AY4" i="31"/>
  <c r="AX4" i="31"/>
  <c r="AW4" i="31"/>
  <c r="AV4" i="31"/>
  <c r="AU4" i="31"/>
  <c r="AT4" i="31"/>
  <c r="AP4" i="31"/>
  <c r="AO4" i="31"/>
  <c r="AN4" i="31"/>
  <c r="AM4" i="31"/>
  <c r="AL4" i="31"/>
  <c r="AK4" i="31"/>
  <c r="AJ4" i="31"/>
  <c r="AI4" i="31"/>
  <c r="AH4" i="31"/>
  <c r="AG4" i="31"/>
  <c r="AF4" i="31"/>
  <c r="AB4" i="31"/>
  <c r="AA4" i="31"/>
  <c r="Z4" i="31"/>
  <c r="Y4" i="31"/>
  <c r="X4" i="31"/>
  <c r="W4" i="31"/>
  <c r="V4" i="31"/>
  <c r="U4" i="31"/>
  <c r="T4" i="31"/>
  <c r="S4" i="31"/>
  <c r="R4" i="31"/>
  <c r="N4" i="31"/>
  <c r="M4" i="31"/>
  <c r="L4" i="31"/>
  <c r="K4" i="31"/>
  <c r="J4" i="31"/>
  <c r="I4" i="31"/>
  <c r="H4" i="31"/>
  <c r="G4" i="31"/>
  <c r="F4" i="31"/>
  <c r="E4" i="31"/>
  <c r="D4" i="31"/>
  <c r="BD3" i="31"/>
  <c r="BC3" i="31"/>
  <c r="BB3" i="31"/>
  <c r="BA3" i="31"/>
  <c r="AZ3" i="31"/>
  <c r="AY3" i="31"/>
  <c r="AX3" i="31"/>
  <c r="AW3" i="31"/>
  <c r="AV3" i="31"/>
  <c r="AU3" i="31"/>
  <c r="AT3" i="31"/>
  <c r="AP3" i="31"/>
  <c r="AO3" i="31"/>
  <c r="AN3" i="31"/>
  <c r="AM3" i="31"/>
  <c r="AL3" i="31"/>
  <c r="AK3" i="31"/>
  <c r="AJ3" i="31"/>
  <c r="AI3" i="31"/>
  <c r="AH3" i="31"/>
  <c r="AG3" i="31"/>
  <c r="AF3" i="31"/>
  <c r="AB3" i="31"/>
  <c r="AA3" i="31"/>
  <c r="Z3" i="31"/>
  <c r="Y3" i="31"/>
  <c r="X3" i="31"/>
  <c r="W3" i="31"/>
  <c r="V3" i="31"/>
  <c r="U3" i="31"/>
  <c r="T3" i="31"/>
  <c r="S3" i="31"/>
  <c r="R3" i="31"/>
  <c r="N3" i="31"/>
  <c r="M3" i="31"/>
  <c r="L3" i="31"/>
  <c r="K3" i="31"/>
  <c r="J3" i="31"/>
  <c r="I3" i="31"/>
  <c r="H3" i="31"/>
  <c r="G3" i="31"/>
  <c r="F3" i="31"/>
  <c r="E3" i="31"/>
  <c r="D3" i="31"/>
  <c r="AC10" i="31" l="1"/>
  <c r="AD6" i="31"/>
  <c r="BE52" i="31"/>
  <c r="BF127" i="31"/>
  <c r="O168" i="31"/>
  <c r="AQ187" i="31"/>
  <c r="S214" i="31"/>
  <c r="BF5" i="31"/>
  <c r="P6" i="31"/>
  <c r="AQ45" i="31"/>
  <c r="AD123" i="31"/>
  <c r="AS123" i="31"/>
  <c r="AC125" i="31"/>
  <c r="AD126" i="31"/>
  <c r="AD132" i="31"/>
  <c r="AD141" i="31"/>
  <c r="AS141" i="31"/>
  <c r="BG183" i="31"/>
  <c r="AE187" i="31"/>
  <c r="AJ214" i="31"/>
  <c r="AE41" i="31"/>
  <c r="O44" i="31"/>
  <c r="AE44" i="31"/>
  <c r="AE45" i="31"/>
  <c r="AS50" i="31"/>
  <c r="AS53" i="31"/>
  <c r="O70" i="31"/>
  <c r="BF82" i="31"/>
  <c r="AD83" i="31"/>
  <c r="AR180" i="31"/>
  <c r="AD72" i="31"/>
  <c r="AS21" i="31"/>
  <c r="Q69" i="31"/>
  <c r="AR82" i="31"/>
  <c r="BG107" i="31"/>
  <c r="AR112" i="31"/>
  <c r="BG113" i="31"/>
  <c r="BG116" i="31"/>
  <c r="BG119" i="31"/>
  <c r="AD178" i="31"/>
  <c r="AD21" i="31"/>
  <c r="AE34" i="31"/>
  <c r="AQ37" i="31"/>
  <c r="AR40" i="31"/>
  <c r="J73" i="31"/>
  <c r="BE67" i="31"/>
  <c r="AH73" i="31"/>
  <c r="AS110" i="31"/>
  <c r="BG176" i="31"/>
  <c r="Q213" i="31"/>
  <c r="AC7" i="31"/>
  <c r="BG54" i="31"/>
  <c r="AQ31" i="31"/>
  <c r="O35" i="31"/>
  <c r="BG40" i="31"/>
  <c r="AR20" i="31"/>
  <c r="AE40" i="31"/>
  <c r="BA73" i="31"/>
  <c r="P79" i="31"/>
  <c r="AD98" i="31"/>
  <c r="BF99" i="31"/>
  <c r="AD134" i="31"/>
  <c r="AD137" i="31"/>
  <c r="AS137" i="31"/>
  <c r="AS140" i="31"/>
  <c r="BF149" i="31"/>
  <c r="BF173" i="31"/>
  <c r="Q189" i="31"/>
  <c r="BF212" i="31"/>
  <c r="Q10" i="31"/>
  <c r="AS52" i="31"/>
  <c r="AE54" i="31"/>
  <c r="AD30" i="31"/>
  <c r="O47" i="31"/>
  <c r="Q66" i="31"/>
  <c r="BF78" i="31"/>
  <c r="BF84" i="31"/>
  <c r="AR97" i="31"/>
  <c r="Q98" i="31"/>
  <c r="P131" i="31"/>
  <c r="O165" i="31"/>
  <c r="P170" i="31"/>
  <c r="AR174" i="31"/>
  <c r="O207" i="31"/>
  <c r="AE56" i="31"/>
  <c r="AR26" i="31"/>
  <c r="BG26" i="31"/>
  <c r="BE32" i="31"/>
  <c r="BG58" i="31"/>
  <c r="BE74" i="31"/>
  <c r="AQ78" i="31"/>
  <c r="AQ84" i="31"/>
  <c r="O94" i="31"/>
  <c r="BF164" i="31"/>
  <c r="BG206" i="31"/>
  <c r="BF9" i="31"/>
  <c r="AS16" i="31"/>
  <c r="AE58" i="31"/>
  <c r="AE61" i="31"/>
  <c r="BG93" i="31"/>
  <c r="AQ157" i="31"/>
  <c r="BG160" i="31"/>
  <c r="AQ163" i="31"/>
  <c r="AR172" i="31"/>
  <c r="AQ199" i="31"/>
  <c r="P200" i="31"/>
  <c r="O201" i="31"/>
  <c r="P206" i="31"/>
  <c r="BE14" i="31"/>
  <c r="AD16" i="31"/>
  <c r="Q87" i="31"/>
  <c r="AC87" i="31"/>
  <c r="AE90" i="31"/>
  <c r="AE91" i="31"/>
  <c r="O156" i="31"/>
  <c r="O198" i="31"/>
  <c r="AR204" i="31"/>
  <c r="P151" i="31"/>
  <c r="O153" i="31"/>
  <c r="AQ193" i="31"/>
  <c r="BG197" i="31"/>
  <c r="BG202" i="31"/>
  <c r="BF203" i="31"/>
  <c r="AQ58" i="31"/>
  <c r="AQ74" i="31"/>
  <c r="BE80" i="31"/>
  <c r="BG86" i="31"/>
  <c r="BE86" i="31"/>
  <c r="AC160" i="31"/>
  <c r="AD160" i="31"/>
  <c r="AS160" i="31"/>
  <c r="BF61" i="31"/>
  <c r="BE61" i="31"/>
  <c r="P177" i="31"/>
  <c r="O177" i="31"/>
  <c r="O24" i="31"/>
  <c r="BG61" i="31"/>
  <c r="BG64" i="31"/>
  <c r="BE64" i="31"/>
  <c r="Q177" i="31"/>
  <c r="AQ59" i="31"/>
  <c r="AQ61" i="31"/>
  <c r="AD107" i="31"/>
  <c r="AC108" i="31"/>
  <c r="BF108" i="31"/>
  <c r="AC110" i="31"/>
  <c r="AN214" i="31"/>
  <c r="L214" i="31"/>
  <c r="BB214" i="31"/>
  <c r="BF22" i="31"/>
  <c r="BG22" i="31"/>
  <c r="AO214" i="31"/>
  <c r="BC214" i="31"/>
  <c r="BE213" i="31"/>
  <c r="AE6" i="31"/>
  <c r="AS22" i="31"/>
  <c r="AQ22" i="31"/>
  <c r="AD78" i="31"/>
  <c r="AE78" i="31"/>
  <c r="AE84" i="31"/>
  <c r="O174" i="31"/>
  <c r="P212" i="31"/>
  <c r="AS212" i="31"/>
  <c r="AC25" i="31"/>
  <c r="BE11" i="31"/>
  <c r="BF21" i="31"/>
  <c r="BG21" i="31"/>
  <c r="AQ48" i="31"/>
  <c r="AR53" i="31"/>
  <c r="O54" i="31"/>
  <c r="BE55" i="31"/>
  <c r="BE70" i="31"/>
  <c r="AS80" i="31"/>
  <c r="AR86" i="31"/>
  <c r="AS86" i="31"/>
  <c r="AR106" i="31"/>
  <c r="BG199" i="31"/>
  <c r="Q8" i="31"/>
  <c r="AE8" i="31"/>
  <c r="AQ38" i="31"/>
  <c r="AS70" i="31"/>
  <c r="BG147" i="31"/>
  <c r="AQ151" i="31"/>
  <c r="AQ175" i="31"/>
  <c r="AD184" i="31"/>
  <c r="AS4" i="31"/>
  <c r="BG4" i="31"/>
  <c r="O18" i="31"/>
  <c r="BG20" i="31"/>
  <c r="AS34" i="31"/>
  <c r="O41" i="31"/>
  <c r="I73" i="31"/>
  <c r="AC69" i="31"/>
  <c r="AR144" i="31"/>
  <c r="AS147" i="31"/>
  <c r="AQ148" i="31"/>
  <c r="AS150" i="31"/>
  <c r="AR61" i="31"/>
  <c r="AS61" i="31"/>
  <c r="AD4" i="31"/>
  <c r="AC4" i="31"/>
  <c r="Q17" i="31"/>
  <c r="AE17" i="31"/>
  <c r="BE26" i="31"/>
  <c r="AD27" i="31"/>
  <c r="BG30" i="31"/>
  <c r="Q31" i="31"/>
  <c r="AC31" i="31"/>
  <c r="AC16" i="31"/>
  <c r="BF16" i="31"/>
  <c r="BG16" i="31"/>
  <c r="BF26" i="31"/>
  <c r="Q27" i="31"/>
  <c r="AE27" i="31"/>
  <c r="AS30" i="31"/>
  <c r="AC62" i="31"/>
  <c r="AC66" i="31"/>
  <c r="AR76" i="31"/>
  <c r="AR88" i="31"/>
  <c r="P114" i="31"/>
  <c r="AQ114" i="31"/>
  <c r="P117" i="31"/>
  <c r="P120" i="31"/>
  <c r="AC121" i="31"/>
  <c r="AD180" i="31"/>
  <c r="AC180" i="31"/>
  <c r="AQ181" i="31"/>
  <c r="P182" i="31"/>
  <c r="Q9" i="31"/>
  <c r="Q13" i="31"/>
  <c r="P16" i="31"/>
  <c r="AQ20" i="31"/>
  <c r="Q21" i="31"/>
  <c r="AE26" i="31"/>
  <c r="AD37" i="31"/>
  <c r="AS40" i="31"/>
  <c r="AC53" i="31"/>
  <c r="Q57" i="31"/>
  <c r="AR89" i="31"/>
  <c r="AQ89" i="31"/>
  <c r="O92" i="31"/>
  <c r="Q138" i="31"/>
  <c r="Q141" i="31"/>
  <c r="AE147" i="31"/>
  <c r="AQ166" i="31"/>
  <c r="AS199" i="31"/>
  <c r="O210" i="31"/>
  <c r="AE5" i="31"/>
  <c r="AR8" i="31"/>
  <c r="AS12" i="31"/>
  <c r="BF15" i="31"/>
  <c r="Q16" i="31"/>
  <c r="Q20" i="31"/>
  <c r="AE20" i="31"/>
  <c r="AE29" i="31"/>
  <c r="AQ29" i="31"/>
  <c r="BG29" i="31"/>
  <c r="Q34" i="31"/>
  <c r="AC34" i="31"/>
  <c r="P43" i="31"/>
  <c r="O45" i="31"/>
  <c r="AR46" i="31"/>
  <c r="AS46" i="31"/>
  <c r="BG46" i="31"/>
  <c r="BE49" i="31"/>
  <c r="BF52" i="31"/>
  <c r="BF53" i="31"/>
  <c r="AD56" i="31"/>
  <c r="AR56" i="31"/>
  <c r="AD57" i="31"/>
  <c r="AE64" i="31"/>
  <c r="AC89" i="31"/>
  <c r="AD89" i="31"/>
  <c r="Q90" i="31"/>
  <c r="AC90" i="31"/>
  <c r="AD95" i="31"/>
  <c r="O98" i="31"/>
  <c r="BF137" i="31"/>
  <c r="BF143" i="31"/>
  <c r="Q144" i="31"/>
  <c r="P153" i="31"/>
  <c r="AR156" i="31"/>
  <c r="AC169" i="31"/>
  <c r="AD169" i="31"/>
  <c r="AS169" i="31"/>
  <c r="AS172" i="31"/>
  <c r="P176" i="31"/>
  <c r="AD181" i="31"/>
  <c r="Q183" i="31"/>
  <c r="O183" i="31"/>
  <c r="AQ196" i="31"/>
  <c r="AC209" i="31"/>
  <c r="BF209" i="31"/>
  <c r="AE9" i="31"/>
  <c r="BF12" i="31"/>
  <c r="BG12" i="31"/>
  <c r="AQ13" i="31"/>
  <c r="AE16" i="31"/>
  <c r="AD20" i="31"/>
  <c r="AE21" i="31"/>
  <c r="AS26" i="31"/>
  <c r="O38" i="31"/>
  <c r="BF49" i="31"/>
  <c r="Q53" i="31"/>
  <c r="AD64" i="31"/>
  <c r="AQ64" i="31"/>
  <c r="AS64" i="31"/>
  <c r="BG89" i="31"/>
  <c r="AQ94" i="31"/>
  <c r="BG103" i="31"/>
  <c r="Q107" i="31"/>
  <c r="AD129" i="31"/>
  <c r="BG169" i="31"/>
  <c r="AC199" i="31"/>
  <c r="AS202" i="31"/>
  <c r="AQ202" i="31"/>
  <c r="P209" i="31"/>
  <c r="Q5" i="31"/>
  <c r="O6" i="31"/>
  <c r="BF4" i="31"/>
  <c r="AD8" i="31"/>
  <c r="AS8" i="31"/>
  <c r="AD12" i="31"/>
  <c r="AS15" i="31"/>
  <c r="BG15" i="31"/>
  <c r="AQ16" i="31"/>
  <c r="BF19" i="31"/>
  <c r="BF25" i="31"/>
  <c r="Q29" i="31"/>
  <c r="BG32" i="31"/>
  <c r="AD33" i="31"/>
  <c r="AE42" i="31"/>
  <c r="BF42" i="31"/>
  <c r="BG42" i="31"/>
  <c r="Q43" i="31"/>
  <c r="AE46" i="31"/>
  <c r="AQ46" i="31"/>
  <c r="AE47" i="31"/>
  <c r="O48" i="31"/>
  <c r="AE49" i="31"/>
  <c r="AS49" i="31"/>
  <c r="AC51" i="31"/>
  <c r="AD60" i="31"/>
  <c r="AC60" i="31"/>
  <c r="AD81" i="31"/>
  <c r="AE85" i="31"/>
  <c r="Q89" i="31"/>
  <c r="O89" i="31"/>
  <c r="BF91" i="31"/>
  <c r="BG115" i="31"/>
  <c r="P122" i="31"/>
  <c r="BG128" i="31"/>
  <c r="BG134" i="31"/>
  <c r="O135" i="31"/>
  <c r="AQ137" i="31"/>
  <c r="BG137" i="31"/>
  <c r="O138" i="31"/>
  <c r="AQ140" i="31"/>
  <c r="O141" i="31"/>
  <c r="BE141" i="31"/>
  <c r="P179" i="31"/>
  <c r="O180" i="31"/>
  <c r="AD190" i="31"/>
  <c r="O9" i="31"/>
  <c r="AE12" i="31"/>
  <c r="AD15" i="31"/>
  <c r="AS19" i="31"/>
  <c r="BG25" i="31"/>
  <c r="BG36" i="31"/>
  <c r="O43" i="31"/>
  <c r="P46" i="31"/>
  <c r="Q60" i="31"/>
  <c r="BF80" i="31"/>
  <c r="AR109" i="31"/>
  <c r="BE122" i="31"/>
  <c r="BG198" i="31"/>
  <c r="AD208" i="31"/>
  <c r="AH214" i="31"/>
  <c r="F214" i="31"/>
  <c r="P4" i="31"/>
  <c r="BG11" i="31"/>
  <c r="Q15" i="31"/>
  <c r="BG59" i="31"/>
  <c r="BF66" i="31"/>
  <c r="G73" i="31"/>
  <c r="BF70" i="31"/>
  <c r="BE77" i="31"/>
  <c r="AD80" i="31"/>
  <c r="AC84" i="31"/>
  <c r="BE103" i="31"/>
  <c r="BG121" i="31"/>
  <c r="BE126" i="31"/>
  <c r="O145" i="31"/>
  <c r="Q146" i="31"/>
  <c r="AD146" i="31"/>
  <c r="O159" i="31"/>
  <c r="BE188" i="31"/>
  <c r="AQ205" i="31"/>
  <c r="Q211" i="31"/>
  <c r="AD211" i="31"/>
  <c r="BF3" i="31"/>
  <c r="Q4" i="31"/>
  <c r="AD7" i="31"/>
  <c r="AR7" i="31"/>
  <c r="BG7" i="31"/>
  <c r="BG10" i="31"/>
  <c r="AD11" i="31"/>
  <c r="AS11" i="31"/>
  <c r="BE17" i="31"/>
  <c r="AS18" i="31"/>
  <c r="Q19" i="31"/>
  <c r="AC28" i="31"/>
  <c r="Q32" i="31"/>
  <c r="BF35" i="31"/>
  <c r="BE35" i="31"/>
  <c r="Q36" i="31"/>
  <c r="AE36" i="31"/>
  <c r="Q39" i="31"/>
  <c r="AE39" i="31"/>
  <c r="O42" i="31"/>
  <c r="AC42" i="31"/>
  <c r="P45" i="31"/>
  <c r="BG45" i="31"/>
  <c r="AC46" i="31"/>
  <c r="BG48" i="31"/>
  <c r="AC49" i="31"/>
  <c r="O50" i="31"/>
  <c r="BG51" i="31"/>
  <c r="Q52" i="31"/>
  <c r="P66" i="31"/>
  <c r="AD66" i="31"/>
  <c r="AU73" i="31"/>
  <c r="AQ70" i="31"/>
  <c r="BG70" i="31"/>
  <c r="BF81" i="31"/>
  <c r="BF92" i="31"/>
  <c r="O93" i="31"/>
  <c r="AC122" i="31"/>
  <c r="BF142" i="31"/>
  <c r="O144" i="31"/>
  <c r="BF161" i="31"/>
  <c r="P185" i="31"/>
  <c r="O186" i="31"/>
  <c r="AD205" i="31"/>
  <c r="BG207" i="31"/>
  <c r="BG210" i="31"/>
  <c r="BE210" i="31"/>
  <c r="Q12" i="31"/>
  <c r="AD19" i="31"/>
  <c r="AD71" i="31"/>
  <c r="BF124" i="31"/>
  <c r="BF7" i="31"/>
  <c r="BF14" i="31"/>
  <c r="AD42" i="31"/>
  <c r="AD45" i="31"/>
  <c r="O60" i="31"/>
  <c r="AR70" i="31"/>
  <c r="AE76" i="31"/>
  <c r="Q84" i="31"/>
  <c r="BF102" i="31"/>
  <c r="AS121" i="31"/>
  <c r="AR3" i="31"/>
  <c r="P7" i="31"/>
  <c r="Q11" i="31"/>
  <c r="AE11" i="31"/>
  <c r="O12" i="31"/>
  <c r="AD14" i="31"/>
  <c r="AS14" i="31"/>
  <c r="BG17" i="31"/>
  <c r="AD18" i="31"/>
  <c r="AQ19" i="31"/>
  <c r="BE23" i="31"/>
  <c r="AS24" i="31"/>
  <c r="AQ25" i="31"/>
  <c r="P28" i="31"/>
  <c r="AE28" i="31"/>
  <c r="BF31" i="31"/>
  <c r="O33" i="31"/>
  <c r="AQ33" i="31"/>
  <c r="AR35" i="31"/>
  <c r="AC39" i="31"/>
  <c r="BF41" i="31"/>
  <c r="AQ42" i="31"/>
  <c r="AC48" i="31"/>
  <c r="O51" i="31"/>
  <c r="BE51" i="31"/>
  <c r="BG62" i="31"/>
  <c r="O63" i="31"/>
  <c r="O64" i="31"/>
  <c r="O66" i="31"/>
  <c r="AE66" i="31"/>
  <c r="F73" i="31"/>
  <c r="P70" i="31"/>
  <c r="AS92" i="31"/>
  <c r="BE92" i="31"/>
  <c r="AS133" i="31"/>
  <c r="AS139" i="31"/>
  <c r="AS142" i="31"/>
  <c r="BE151" i="31"/>
  <c r="AC152" i="31"/>
  <c r="Q155" i="31"/>
  <c r="AS164" i="31"/>
  <c r="Q165" i="31"/>
  <c r="AE188" i="31"/>
  <c r="BF200" i="31"/>
  <c r="AE204" i="31"/>
  <c r="AR210" i="31"/>
  <c r="BG19" i="31"/>
  <c r="AD25" i="31"/>
  <c r="AQ36" i="31"/>
  <c r="AE60" i="31"/>
  <c r="AQ68" i="31"/>
  <c r="Q81" i="31"/>
  <c r="AD84" i="31"/>
  <c r="AE109" i="31"/>
  <c r="AR165" i="31"/>
  <c r="AR11" i="31"/>
  <c r="AE15" i="31"/>
  <c r="AD36" i="31"/>
  <c r="BE40" i="31"/>
  <c r="Q46" i="31"/>
  <c r="AC54" i="31"/>
  <c r="O58" i="31"/>
  <c r="AC63" i="31"/>
  <c r="BG76" i="31"/>
  <c r="BG80" i="31"/>
  <c r="AD104" i="31"/>
  <c r="AS122" i="31"/>
  <c r="AD3" i="31"/>
  <c r="BF6" i="31"/>
  <c r="Q14" i="31"/>
  <c r="AE14" i="31"/>
  <c r="O15" i="31"/>
  <c r="AC22" i="31"/>
  <c r="AR23" i="31"/>
  <c r="AQ23" i="31"/>
  <c r="BG23" i="31"/>
  <c r="AD24" i="31"/>
  <c r="BG27" i="31"/>
  <c r="Q28" i="31"/>
  <c r="AQ28" i="31"/>
  <c r="AD31" i="31"/>
  <c r="AS31" i="31"/>
  <c r="BG31" i="31"/>
  <c r="AS35" i="31"/>
  <c r="AR38" i="31"/>
  <c r="AQ40" i="31"/>
  <c r="P48" i="31"/>
  <c r="Q48" i="31"/>
  <c r="AE48" i="31"/>
  <c r="AR65" i="31"/>
  <c r="BF69" i="31"/>
  <c r="Q70" i="31"/>
  <c r="AQ71" i="31"/>
  <c r="BE117" i="31"/>
  <c r="AQ121" i="31"/>
  <c r="AQ130" i="31"/>
  <c r="AD133" i="31"/>
  <c r="AD136" i="31"/>
  <c r="AS151" i="31"/>
  <c r="BG151" i="31"/>
  <c r="O155" i="31"/>
  <c r="AD158" i="31"/>
  <c r="BG184" i="31"/>
  <c r="O189" i="31"/>
  <c r="AQ190" i="31"/>
  <c r="P191" i="31"/>
  <c r="AR201" i="31"/>
  <c r="Q204" i="31"/>
  <c r="AV214" i="31"/>
  <c r="BF11" i="31"/>
  <c r="O21" i="31"/>
  <c r="AS25" i="31"/>
  <c r="BF76" i="31"/>
  <c r="AR80" i="31"/>
  <c r="BF88" i="31"/>
  <c r="Q106" i="31"/>
  <c r="BE123" i="31"/>
  <c r="AE4" i="31"/>
  <c r="AQ80" i="31"/>
  <c r="AE88" i="31"/>
  <c r="O119" i="31"/>
  <c r="AQ4" i="31"/>
  <c r="AE7" i="31"/>
  <c r="Q7" i="31"/>
  <c r="P10" i="31"/>
  <c r="AE10" i="31"/>
  <c r="P22" i="31"/>
  <c r="O22" i="31"/>
  <c r="AE22" i="31"/>
  <c r="Q24" i="31"/>
  <c r="AE24" i="31"/>
  <c r="AS27" i="31"/>
  <c r="P31" i="31"/>
  <c r="AE31" i="31"/>
  <c r="AE35" i="31"/>
  <c r="AS38" i="31"/>
  <c r="BF47" i="31"/>
  <c r="BE58" i="31"/>
  <c r="AD62" i="31"/>
  <c r="Q75" i="31"/>
  <c r="AE79" i="31"/>
  <c r="AD87" i="31"/>
  <c r="P102" i="31"/>
  <c r="P111" i="31"/>
  <c r="AQ111" i="31"/>
  <c r="AS117" i="31"/>
  <c r="BG126" i="31"/>
  <c r="Q127" i="31"/>
  <c r="O130" i="31"/>
  <c r="AC151" i="31"/>
  <c r="BG154" i="31"/>
  <c r="P158" i="31"/>
  <c r="AQ158" i="31"/>
  <c r="AQ178" i="31"/>
  <c r="AS184" i="31"/>
  <c r="P197" i="31"/>
  <c r="AE203" i="31"/>
  <c r="BG41" i="31"/>
  <c r="AQ50" i="31"/>
  <c r="AR52" i="31"/>
  <c r="AD55" i="31"/>
  <c r="AS65" i="31"/>
  <c r="AX73" i="31"/>
  <c r="P3" i="31"/>
  <c r="AE3" i="31"/>
  <c r="AS6" i="31"/>
  <c r="BG6" i="31"/>
  <c r="AQ7" i="31"/>
  <c r="AD10" i="31"/>
  <c r="AS10" i="31"/>
  <c r="AR14" i="31"/>
  <c r="BG14" i="31"/>
  <c r="P19" i="31"/>
  <c r="AE19" i="31"/>
  <c r="Q26" i="31"/>
  <c r="O27" i="31"/>
  <c r="AR29" i="31"/>
  <c r="BF29" i="31"/>
  <c r="Q30" i="31"/>
  <c r="AE30" i="31"/>
  <c r="P34" i="31"/>
  <c r="AE38" i="31"/>
  <c r="BF40" i="31"/>
  <c r="BE41" i="31"/>
  <c r="AQ44" i="31"/>
  <c r="O49" i="31"/>
  <c r="AE50" i="31"/>
  <c r="AC52" i="31"/>
  <c r="BF60" i="31"/>
  <c r="Q61" i="31"/>
  <c r="AQ62" i="31"/>
  <c r="BF64" i="31"/>
  <c r="Q65" i="31"/>
  <c r="BG68" i="31"/>
  <c r="O69" i="31"/>
  <c r="AE69" i="31"/>
  <c r="BG74" i="31"/>
  <c r="O80" i="31"/>
  <c r="O84" i="31"/>
  <c r="O90" i="31"/>
  <c r="BF95" i="31"/>
  <c r="AE103" i="31"/>
  <c r="O107" i="31"/>
  <c r="O127" i="31"/>
  <c r="AS130" i="31"/>
  <c r="BE132" i="31"/>
  <c r="BF133" i="31"/>
  <c r="BE135" i="31"/>
  <c r="BF136" i="31"/>
  <c r="BE138" i="31"/>
  <c r="Q140" i="31"/>
  <c r="AD143" i="31"/>
  <c r="AS149" i="31"/>
  <c r="BF153" i="31"/>
  <c r="BG167" i="31"/>
  <c r="Q168" i="31"/>
  <c r="AC175" i="31"/>
  <c r="P183" i="31"/>
  <c r="AQ184" i="31"/>
  <c r="AS187" i="31"/>
  <c r="BE194" i="31"/>
  <c r="Q195" i="31"/>
  <c r="BF198" i="31"/>
  <c r="AR202" i="31"/>
  <c r="BF202" i="31"/>
  <c r="O204" i="31"/>
  <c r="AS206" i="31"/>
  <c r="AR186" i="31"/>
  <c r="AE194" i="31"/>
  <c r="AD198" i="31"/>
  <c r="Q202" i="31"/>
  <c r="O3" i="31"/>
  <c r="AR5" i="31"/>
  <c r="BG5" i="31"/>
  <c r="AS9" i="31"/>
  <c r="BG9" i="31"/>
  <c r="AQ10" i="31"/>
  <c r="BF13" i="31"/>
  <c r="AR17" i="31"/>
  <c r="Q18" i="31"/>
  <c r="AE18" i="31"/>
  <c r="P25" i="31"/>
  <c r="AE25" i="31"/>
  <c r="BF28" i="31"/>
  <c r="O30" i="31"/>
  <c r="AR32" i="31"/>
  <c r="Q33" i="31"/>
  <c r="AE33" i="31"/>
  <c r="Q37" i="31"/>
  <c r="AE37" i="31"/>
  <c r="O40" i="31"/>
  <c r="AC45" i="31"/>
  <c r="AS47" i="31"/>
  <c r="BG47" i="31"/>
  <c r="O52" i="31"/>
  <c r="AQ65" i="31"/>
  <c r="BF67" i="31"/>
  <c r="AE72" i="31"/>
  <c r="Q78" i="31"/>
  <c r="AC78" i="31"/>
  <c r="Q79" i="31"/>
  <c r="AC79" i="31"/>
  <c r="AE82" i="31"/>
  <c r="BG82" i="31"/>
  <c r="O83" i="31"/>
  <c r="BE83" i="31"/>
  <c r="AD86" i="31"/>
  <c r="AQ86" i="31"/>
  <c r="AE99" i="31"/>
  <c r="AS102" i="31"/>
  <c r="O116" i="31"/>
  <c r="AS119" i="31"/>
  <c r="BG122" i="31"/>
  <c r="Q130" i="31"/>
  <c r="O133" i="31"/>
  <c r="AE133" i="31"/>
  <c r="AQ133" i="31"/>
  <c r="O136" i="31"/>
  <c r="AE136" i="31"/>
  <c r="AQ136" i="31"/>
  <c r="AQ139" i="31"/>
  <c r="BG152" i="31"/>
  <c r="P156" i="31"/>
  <c r="AD156" i="31"/>
  <c r="BG159" i="31"/>
  <c r="P167" i="31"/>
  <c r="BF170" i="31"/>
  <c r="AC178" i="31"/>
  <c r="BG178" i="31"/>
  <c r="P186" i="31"/>
  <c r="AD186" i="31"/>
  <c r="AC190" i="31"/>
  <c r="BG190" i="31"/>
  <c r="O195" i="31"/>
  <c r="AS197" i="31"/>
  <c r="BE209" i="31"/>
  <c r="O192" i="31"/>
  <c r="AR192" i="31"/>
  <c r="P198" i="31"/>
  <c r="AD5" i="31"/>
  <c r="AS5" i="31"/>
  <c r="BG8" i="31"/>
  <c r="AD9" i="31"/>
  <c r="AD13" i="31"/>
  <c r="AS13" i="31"/>
  <c r="BG13" i="31"/>
  <c r="AD17" i="31"/>
  <c r="AS17" i="31"/>
  <c r="BG24" i="31"/>
  <c r="Q25" i="31"/>
  <c r="AD28" i="31"/>
  <c r="AS28" i="31"/>
  <c r="BG28" i="31"/>
  <c r="AE32" i="31"/>
  <c r="AS32" i="31"/>
  <c r="AC37" i="31"/>
  <c r="AS43" i="31"/>
  <c r="BG43" i="31"/>
  <c r="Q49" i="31"/>
  <c r="AE51" i="31"/>
  <c r="O61" i="31"/>
  <c r="AD63" i="31"/>
  <c r="BC73" i="31"/>
  <c r="BG67" i="31"/>
  <c r="BG71" i="31"/>
  <c r="O72" i="31"/>
  <c r="AQ75" i="31"/>
  <c r="BF87" i="31"/>
  <c r="AQ99" i="31"/>
  <c r="AR100" i="31"/>
  <c r="Q112" i="31"/>
  <c r="AE115" i="31"/>
  <c r="AC118" i="31"/>
  <c r="BE118" i="31"/>
  <c r="AC119" i="31"/>
  <c r="O123" i="31"/>
  <c r="BG125" i="31"/>
  <c r="AC128" i="31"/>
  <c r="BF132" i="31"/>
  <c r="Q133" i="31"/>
  <c r="AQ142" i="31"/>
  <c r="AS145" i="31"/>
  <c r="AQ152" i="31"/>
  <c r="AE153" i="31"/>
  <c r="BE155" i="31"/>
  <c r="Q156" i="31"/>
  <c r="AE156" i="31"/>
  <c r="AR166" i="31"/>
  <c r="AS178" i="31"/>
  <c r="BF185" i="31"/>
  <c r="AE186" i="31"/>
  <c r="AC189" i="31"/>
  <c r="AS190" i="31"/>
  <c r="AR193" i="31"/>
  <c r="BF193" i="31"/>
  <c r="AR195" i="31"/>
  <c r="AQ211" i="31"/>
  <c r="G214" i="31"/>
  <c r="AQ39" i="31"/>
  <c r="BG39" i="31"/>
  <c r="AE43" i="31"/>
  <c r="BE43" i="31"/>
  <c r="BG50" i="31"/>
  <c r="Q51" i="31"/>
  <c r="O55" i="31"/>
  <c r="BF58" i="31"/>
  <c r="AE63" i="31"/>
  <c r="AE67" i="31"/>
  <c r="AQ67" i="31"/>
  <c r="O74" i="31"/>
  <c r="AR77" i="31"/>
  <c r="AQ87" i="31"/>
  <c r="AQ92" i="31"/>
  <c r="BG98" i="31"/>
  <c r="AQ102" i="31"/>
  <c r="AE108" i="31"/>
  <c r="BE111" i="31"/>
  <c r="P119" i="31"/>
  <c r="AQ125" i="31"/>
  <c r="Q129" i="31"/>
  <c r="AS129" i="31"/>
  <c r="AC131" i="31"/>
  <c r="AR132" i="31"/>
  <c r="BF141" i="31"/>
  <c r="Q142" i="31"/>
  <c r="AC143" i="31"/>
  <c r="P145" i="31"/>
  <c r="AS148" i="31"/>
  <c r="AE152" i="31"/>
  <c r="AQ155" i="31"/>
  <c r="AQ160" i="31"/>
  <c r="AR162" i="31"/>
  <c r="AC166" i="31"/>
  <c r="Q174" i="31"/>
  <c r="BG177" i="31"/>
  <c r="BF179" i="31"/>
  <c r="AE189" i="31"/>
  <c r="BG189" i="31"/>
  <c r="BF191" i="31"/>
  <c r="AS193" i="31"/>
  <c r="BG193" i="31"/>
  <c r="BE200" i="31"/>
  <c r="AQ208" i="31"/>
  <c r="AQ77" i="31"/>
  <c r="AQ85" i="31"/>
  <c r="O86" i="31"/>
  <c r="AS101" i="31"/>
  <c r="AQ108" i="31"/>
  <c r="AS111" i="31"/>
  <c r="BE112" i="31"/>
  <c r="BE114" i="31"/>
  <c r="BE115" i="31"/>
  <c r="Q119" i="31"/>
  <c r="AC120" i="31"/>
  <c r="AE125" i="31"/>
  <c r="BF128" i="31"/>
  <c r="Q132" i="31"/>
  <c r="AC134" i="31"/>
  <c r="AD135" i="31"/>
  <c r="AC137" i="31"/>
  <c r="AD138" i="31"/>
  <c r="AS138" i="31"/>
  <c r="AC140" i="31"/>
  <c r="AR141" i="31"/>
  <c r="BG141" i="31"/>
  <c r="Q145" i="31"/>
  <c r="P148" i="31"/>
  <c r="AE151" i="31"/>
  <c r="AR151" i="31"/>
  <c r="Q152" i="31"/>
  <c r="BG158" i="31"/>
  <c r="Q159" i="31"/>
  <c r="P161" i="31"/>
  <c r="O171" i="31"/>
  <c r="AR171" i="31"/>
  <c r="AE173" i="31"/>
  <c r="Q193" i="31"/>
  <c r="AE213" i="31"/>
  <c r="R214" i="31"/>
  <c r="AS41" i="31"/>
  <c r="Q45" i="31"/>
  <c r="BE47" i="31"/>
  <c r="AS55" i="31"/>
  <c r="AC56" i="31"/>
  <c r="P61" i="31"/>
  <c r="AD65" i="31"/>
  <c r="AD69" i="31"/>
  <c r="AS69" i="31"/>
  <c r="AQ81" i="31"/>
  <c r="Q97" i="31"/>
  <c r="O104" i="31"/>
  <c r="P105" i="31"/>
  <c r="AS113" i="31"/>
  <c r="Q124" i="31"/>
  <c r="AE127" i="31"/>
  <c r="BE129" i="31"/>
  <c r="Q131" i="31"/>
  <c r="AE134" i="31"/>
  <c r="AE137" i="31"/>
  <c r="P140" i="31"/>
  <c r="AE140" i="31"/>
  <c r="AQ143" i="31"/>
  <c r="BG143" i="31"/>
  <c r="BF146" i="31"/>
  <c r="AQ150" i="31"/>
  <c r="AC157" i="31"/>
  <c r="AS157" i="31"/>
  <c r="BG157" i="31"/>
  <c r="O162" i="31"/>
  <c r="AE164" i="31"/>
  <c r="P168" i="31"/>
  <c r="AQ169" i="31"/>
  <c r="AR175" i="31"/>
  <c r="AR187" i="31"/>
  <c r="AE195" i="31"/>
  <c r="P207" i="31"/>
  <c r="AD207" i="31"/>
  <c r="BG211" i="31"/>
  <c r="O213" i="31"/>
  <c r="AQ3" i="31"/>
  <c r="O5" i="31"/>
  <c r="AQ6" i="31"/>
  <c r="O8" i="31"/>
  <c r="AQ9" i="31"/>
  <c r="O11" i="31"/>
  <c r="AQ12" i="31"/>
  <c r="O14" i="31"/>
  <c r="AQ15" i="31"/>
  <c r="O17" i="31"/>
  <c r="AQ18" i="31"/>
  <c r="O20" i="31"/>
  <c r="AQ21" i="31"/>
  <c r="O23" i="31"/>
  <c r="AQ24" i="31"/>
  <c r="O26" i="31"/>
  <c r="AQ27" i="31"/>
  <c r="O29" i="31"/>
  <c r="AQ30" i="31"/>
  <c r="O32" i="31"/>
  <c r="AR37" i="31"/>
  <c r="BF39" i="31"/>
  <c r="P40" i="31"/>
  <c r="P42" i="31"/>
  <c r="AD44" i="31"/>
  <c r="AR44" i="31"/>
  <c r="BE46" i="31"/>
  <c r="AC75" i="31"/>
  <c r="BE96" i="31"/>
  <c r="BG96" i="31"/>
  <c r="BF96" i="31"/>
  <c r="P5" i="31"/>
  <c r="AR6" i="31"/>
  <c r="P8" i="31"/>
  <c r="AR9" i="31"/>
  <c r="P11" i="31"/>
  <c r="AR12" i="31"/>
  <c r="P14" i="31"/>
  <c r="AR15" i="31"/>
  <c r="P17" i="31"/>
  <c r="AR18" i="31"/>
  <c r="P20" i="31"/>
  <c r="AR21" i="31"/>
  <c r="P23" i="31"/>
  <c r="AR24" i="31"/>
  <c r="P26" i="31"/>
  <c r="AR27" i="31"/>
  <c r="P29" i="31"/>
  <c r="AR30" i="31"/>
  <c r="P32" i="31"/>
  <c r="AS33" i="31"/>
  <c r="AR33" i="31"/>
  <c r="O34" i="31"/>
  <c r="AS37" i="31"/>
  <c r="BE37" i="31"/>
  <c r="Q40" i="31"/>
  <c r="AC40" i="31"/>
  <c r="Q42" i="31"/>
  <c r="AS44" i="31"/>
  <c r="BE44" i="31"/>
  <c r="BF46" i="31"/>
  <c r="AQ47" i="31"/>
  <c r="Q50" i="31"/>
  <c r="AD50" i="31"/>
  <c r="AR50" i="31"/>
  <c r="BE50" i="31"/>
  <c r="P58" i="31"/>
  <c r="AR62" i="31"/>
  <c r="P67" i="31"/>
  <c r="AR71" i="31"/>
  <c r="AS82" i="31"/>
  <c r="AQ82" i="31"/>
  <c r="AS3" i="31"/>
  <c r="BE3" i="31"/>
  <c r="AC5" i="31"/>
  <c r="BE6" i="31"/>
  <c r="AC8" i="31"/>
  <c r="BE9" i="31"/>
  <c r="AC11" i="31"/>
  <c r="BE12" i="31"/>
  <c r="AC14" i="31"/>
  <c r="BE15" i="31"/>
  <c r="AC17" i="31"/>
  <c r="BE18" i="31"/>
  <c r="AC20" i="31"/>
  <c r="BE21" i="31"/>
  <c r="AC23" i="31"/>
  <c r="BE24" i="31"/>
  <c r="AC26" i="31"/>
  <c r="BE27" i="31"/>
  <c r="AC29" i="31"/>
  <c r="BE30" i="31"/>
  <c r="AC32" i="31"/>
  <c r="O36" i="31"/>
  <c r="BF37" i="31"/>
  <c r="AD40" i="31"/>
  <c r="BF44" i="31"/>
  <c r="Q47" i="31"/>
  <c r="AD47" i="31"/>
  <c r="AR47" i="31"/>
  <c r="AC50" i="31"/>
  <c r="BF50" i="31"/>
  <c r="Q58" i="31"/>
  <c r="AS62" i="31"/>
  <c r="AT73" i="31"/>
  <c r="AS71" i="31"/>
  <c r="AD92" i="31"/>
  <c r="BE105" i="31"/>
  <c r="BG105" i="31"/>
  <c r="BF105" i="31"/>
  <c r="AD23" i="31"/>
  <c r="BF24" i="31"/>
  <c r="AD26" i="31"/>
  <c r="BF27" i="31"/>
  <c r="AD29" i="31"/>
  <c r="BF30" i="31"/>
  <c r="AD32" i="31"/>
  <c r="P36" i="31"/>
  <c r="Q38" i="31"/>
  <c r="P38" i="31"/>
  <c r="AS42" i="31"/>
  <c r="AR42" i="31"/>
  <c r="AC47" i="31"/>
  <c r="BG56" i="31"/>
  <c r="BF56" i="31"/>
  <c r="BE56" i="31"/>
  <c r="AS57" i="31"/>
  <c r="BE57" i="31"/>
  <c r="BG57" i="31"/>
  <c r="Q62" i="31"/>
  <c r="AS66" i="31"/>
  <c r="BE66" i="31"/>
  <c r="Q71" i="31"/>
  <c r="AC71" i="31"/>
  <c r="BF77" i="31"/>
  <c r="Q82" i="31"/>
  <c r="BG3" i="31"/>
  <c r="O4" i="31"/>
  <c r="AQ5" i="31"/>
  <c r="O7" i="31"/>
  <c r="AQ8" i="31"/>
  <c r="O10" i="31"/>
  <c r="AQ11" i="31"/>
  <c r="O13" i="31"/>
  <c r="AQ14" i="31"/>
  <c r="O16" i="31"/>
  <c r="AQ17" i="31"/>
  <c r="O19" i="31"/>
  <c r="O25" i="31"/>
  <c r="AQ26" i="31"/>
  <c r="O28" i="31"/>
  <c r="O31" i="31"/>
  <c r="AQ32" i="31"/>
  <c r="AD34" i="31"/>
  <c r="AC36" i="31"/>
  <c r="AD38" i="31"/>
  <c r="P51" i="31"/>
  <c r="BF51" i="31"/>
  <c r="P52" i="31"/>
  <c r="AE53" i="31"/>
  <c r="Q54" i="31"/>
  <c r="BF54" i="31"/>
  <c r="P55" i="31"/>
  <c r="AE55" i="31"/>
  <c r="AC55" i="31"/>
  <c r="AR55" i="31"/>
  <c r="BF55" i="31"/>
  <c r="Q56" i="31"/>
  <c r="AS56" i="31"/>
  <c r="AE57" i="31"/>
  <c r="BF65" i="31"/>
  <c r="AE70" i="31"/>
  <c r="BG77" i="31"/>
  <c r="BG85" i="31"/>
  <c r="AQ34" i="31"/>
  <c r="BE38" i="31"/>
  <c r="AC43" i="31"/>
  <c r="AD51" i="31"/>
  <c r="AS51" i="31"/>
  <c r="AE52" i="31"/>
  <c r="AD52" i="31"/>
  <c r="AD53" i="31"/>
  <c r="BG53" i="31"/>
  <c r="BE53" i="31"/>
  <c r="P54" i="31"/>
  <c r="AD54" i="31"/>
  <c r="AS54" i="31"/>
  <c r="BE54" i="31"/>
  <c r="Q55" i="31"/>
  <c r="AQ55" i="31"/>
  <c r="BG55" i="31"/>
  <c r="BG65" i="31"/>
  <c r="AR34" i="31"/>
  <c r="BF38" i="31"/>
  <c r="AD43" i="31"/>
  <c r="AJ73" i="31"/>
  <c r="V73" i="31"/>
  <c r="H73" i="31"/>
  <c r="O67" i="31"/>
  <c r="AQ177" i="31"/>
  <c r="AS177" i="31"/>
  <c r="AR177" i="31"/>
  <c r="AQ189" i="31"/>
  <c r="AS189" i="31"/>
  <c r="AR189" i="31"/>
  <c r="BE34" i="31"/>
  <c r="AS36" i="31"/>
  <c r="AR36" i="31"/>
  <c r="O37" i="31"/>
  <c r="O39" i="31"/>
  <c r="Q41" i="31"/>
  <c r="P41" i="31"/>
  <c r="AQ41" i="31"/>
  <c r="AQ43" i="31"/>
  <c r="AS45" i="31"/>
  <c r="AR45" i="31"/>
  <c r="O46" i="31"/>
  <c r="AD48" i="31"/>
  <c r="AQ52" i="31"/>
  <c r="BG52" i="31"/>
  <c r="P60" i="31"/>
  <c r="AS60" i="31"/>
  <c r="BE60" i="31"/>
  <c r="AR64" i="31"/>
  <c r="AC65" i="31"/>
  <c r="P69" i="31"/>
  <c r="BE69" i="31"/>
  <c r="AS76" i="31"/>
  <c r="AQ76" i="31"/>
  <c r="AD77" i="31"/>
  <c r="AC81" i="31"/>
  <c r="P85" i="31"/>
  <c r="AS88" i="31"/>
  <c r="AQ88" i="31"/>
  <c r="AC101" i="31"/>
  <c r="AE101" i="31"/>
  <c r="AD101" i="31"/>
  <c r="BF34" i="31"/>
  <c r="BF36" i="31"/>
  <c r="P37" i="31"/>
  <c r="P39" i="31"/>
  <c r="AD41" i="31"/>
  <c r="AR41" i="31"/>
  <c r="AR43" i="31"/>
  <c r="BF45" i="31"/>
  <c r="AS48" i="31"/>
  <c r="BF48" i="31"/>
  <c r="P49" i="31"/>
  <c r="AQ51" i="31"/>
  <c r="AQ54" i="31"/>
  <c r="L73" i="31"/>
  <c r="O77" i="31"/>
  <c r="Q85" i="31"/>
  <c r="AC85" i="31"/>
  <c r="BG88" i="31"/>
  <c r="Q91" i="31"/>
  <c r="AC91" i="31"/>
  <c r="AR4" i="31"/>
  <c r="P9" i="31"/>
  <c r="AR10" i="31"/>
  <c r="P12" i="31"/>
  <c r="AR13" i="31"/>
  <c r="P15" i="31"/>
  <c r="AR16" i="31"/>
  <c r="P18" i="31"/>
  <c r="AR19" i="31"/>
  <c r="P21" i="31"/>
  <c r="AR22" i="31"/>
  <c r="P24" i="31"/>
  <c r="AR25" i="31"/>
  <c r="P27" i="31"/>
  <c r="AR28" i="31"/>
  <c r="P30" i="31"/>
  <c r="AR31" i="31"/>
  <c r="P33" i="31"/>
  <c r="BE48" i="31"/>
  <c r="AD49" i="31"/>
  <c r="O53" i="31"/>
  <c r="AR59" i="31"/>
  <c r="P64" i="31"/>
  <c r="AR68" i="31"/>
  <c r="Q76" i="31"/>
  <c r="BF83" i="31"/>
  <c r="Q88" i="31"/>
  <c r="AR95" i="31"/>
  <c r="P96" i="31"/>
  <c r="Q3" i="31"/>
  <c r="AC3" i="31"/>
  <c r="BE4" i="31"/>
  <c r="Q6" i="31"/>
  <c r="AC6" i="31"/>
  <c r="AS7" i="31"/>
  <c r="BE7" i="31"/>
  <c r="AC9" i="31"/>
  <c r="BE10" i="31"/>
  <c r="AC12" i="31"/>
  <c r="BE13" i="31"/>
  <c r="AC15" i="31"/>
  <c r="BE16" i="31"/>
  <c r="AC18" i="31"/>
  <c r="BE19" i="31"/>
  <c r="AC21" i="31"/>
  <c r="BE22" i="31"/>
  <c r="AC24" i="31"/>
  <c r="BE25" i="31"/>
  <c r="AC27" i="31"/>
  <c r="BE28" i="31"/>
  <c r="AC30" i="31"/>
  <c r="BE31" i="31"/>
  <c r="AC33" i="31"/>
  <c r="Q35" i="31"/>
  <c r="P35" i="31"/>
  <c r="AQ35" i="31"/>
  <c r="AD39" i="31"/>
  <c r="BF43" i="31"/>
  <c r="AD46" i="31"/>
  <c r="AQ49" i="31"/>
  <c r="AS58" i="31"/>
  <c r="AD59" i="31"/>
  <c r="AS59" i="31"/>
  <c r="Q63" i="31"/>
  <c r="BF63" i="31"/>
  <c r="Q64" i="31"/>
  <c r="BB73" i="31"/>
  <c r="AS67" i="31"/>
  <c r="AD68" i="31"/>
  <c r="AS68" i="31"/>
  <c r="Q72" i="31"/>
  <c r="BF72" i="31"/>
  <c r="AS74" i="31"/>
  <c r="BF79" i="31"/>
  <c r="AR83" i="31"/>
  <c r="BG83" i="31"/>
  <c r="BE93" i="31"/>
  <c r="BF93" i="31"/>
  <c r="AD35" i="31"/>
  <c r="AS39" i="31"/>
  <c r="AR39" i="31"/>
  <c r="Q44" i="31"/>
  <c r="P44" i="31"/>
  <c r="AR49" i="31"/>
  <c r="AR58" i="31"/>
  <c r="Q59" i="31"/>
  <c r="AC59" i="31"/>
  <c r="P63" i="31"/>
  <c r="AS63" i="31"/>
  <c r="BE63" i="31"/>
  <c r="AR67" i="31"/>
  <c r="Q68" i="31"/>
  <c r="AC68" i="31"/>
  <c r="P72" i="31"/>
  <c r="AS72" i="31"/>
  <c r="BE72" i="31"/>
  <c r="AR74" i="31"/>
  <c r="AD75" i="31"/>
  <c r="AQ79" i="31"/>
  <c r="BG79" i="31"/>
  <c r="AQ83" i="31"/>
  <c r="O91" i="31"/>
  <c r="BG92" i="31"/>
  <c r="AD94" i="31"/>
  <c r="AE59" i="31"/>
  <c r="BG60" i="31"/>
  <c r="AE62" i="31"/>
  <c r="BG63" i="31"/>
  <c r="AE65" i="31"/>
  <c r="BG66" i="31"/>
  <c r="AE68" i="31"/>
  <c r="BG69" i="31"/>
  <c r="AE71" i="31"/>
  <c r="BG72" i="31"/>
  <c r="AE75" i="31"/>
  <c r="AS77" i="31"/>
  <c r="AR79" i="31"/>
  <c r="AE81" i="31"/>
  <c r="AS83" i="31"/>
  <c r="AR85" i="31"/>
  <c r="AE87" i="31"/>
  <c r="AS91" i="31"/>
  <c r="AR91" i="31"/>
  <c r="Q99" i="31"/>
  <c r="O99" i="31"/>
  <c r="BE100" i="31"/>
  <c r="AS103" i="31"/>
  <c r="AQ103" i="31"/>
  <c r="AC105" i="31"/>
  <c r="Q108" i="31"/>
  <c r="O108" i="31"/>
  <c r="BE109" i="31"/>
  <c r="AS115" i="31"/>
  <c r="AQ115" i="31"/>
  <c r="BG139" i="31"/>
  <c r="BE139" i="31"/>
  <c r="BF139" i="31"/>
  <c r="D73" i="31"/>
  <c r="AS75" i="31"/>
  <c r="BG75" i="31"/>
  <c r="O76" i="31"/>
  <c r="AS79" i="31"/>
  <c r="BE79" i="31"/>
  <c r="AS81" i="31"/>
  <c r="BE81" i="31"/>
  <c r="BG81" i="31"/>
  <c r="O82" i="31"/>
  <c r="AS85" i="31"/>
  <c r="BE85" i="31"/>
  <c r="AS87" i="31"/>
  <c r="BE87" i="31"/>
  <c r="BG87" i="31"/>
  <c r="O88" i="31"/>
  <c r="BE91" i="31"/>
  <c r="BG91" i="31"/>
  <c r="BE119" i="31"/>
  <c r="AC58" i="31"/>
  <c r="BE59" i="31"/>
  <c r="AC61" i="31"/>
  <c r="BE62" i="31"/>
  <c r="AC64" i="31"/>
  <c r="BE65" i="31"/>
  <c r="Q67" i="31"/>
  <c r="AC67" i="31"/>
  <c r="BE68" i="31"/>
  <c r="AC70" i="31"/>
  <c r="BE71" i="31"/>
  <c r="E73" i="31"/>
  <c r="P76" i="31"/>
  <c r="O78" i="31"/>
  <c r="P82" i="31"/>
  <c r="BF85" i="31"/>
  <c r="P88" i="31"/>
  <c r="Q92" i="31"/>
  <c r="AC92" i="31"/>
  <c r="AE92" i="31"/>
  <c r="AC98" i="31"/>
  <c r="AE98" i="31"/>
  <c r="AS98" i="31"/>
  <c r="BE102" i="31"/>
  <c r="BG102" i="31"/>
  <c r="Q103" i="31"/>
  <c r="AC107" i="31"/>
  <c r="AE107" i="31"/>
  <c r="AS107" i="31"/>
  <c r="Q115" i="31"/>
  <c r="AQ120" i="31"/>
  <c r="AD58" i="31"/>
  <c r="BF59" i="31"/>
  <c r="AD61" i="31"/>
  <c r="BF62" i="31"/>
  <c r="AD67" i="31"/>
  <c r="BF68" i="31"/>
  <c r="AD70" i="31"/>
  <c r="BF71" i="31"/>
  <c r="R73" i="31"/>
  <c r="AC76" i="31"/>
  <c r="P78" i="31"/>
  <c r="AC82" i="31"/>
  <c r="P84" i="31"/>
  <c r="AC88" i="31"/>
  <c r="P90" i="31"/>
  <c r="AR92" i="31"/>
  <c r="Q111" i="31"/>
  <c r="O111" i="31"/>
  <c r="AE111" i="31"/>
  <c r="AS118" i="31"/>
  <c r="AQ118" i="31"/>
  <c r="AV73" i="31"/>
  <c r="S73" i="31"/>
  <c r="AF73" i="31"/>
  <c r="Q74" i="31"/>
  <c r="AC74" i="31"/>
  <c r="AE74" i="31"/>
  <c r="AD76" i="31"/>
  <c r="Q80" i="31"/>
  <c r="AC80" i="31"/>
  <c r="AE80" i="31"/>
  <c r="AD82" i="31"/>
  <c r="Q86" i="31"/>
  <c r="AC86" i="31"/>
  <c r="AE86" i="31"/>
  <c r="AD88" i="31"/>
  <c r="AS97" i="31"/>
  <c r="AQ97" i="31"/>
  <c r="BG97" i="31"/>
  <c r="Q102" i="31"/>
  <c r="O102" i="31"/>
  <c r="AE102" i="31"/>
  <c r="AS106" i="31"/>
  <c r="AQ106" i="31"/>
  <c r="BG106" i="31"/>
  <c r="BG110" i="31"/>
  <c r="AS114" i="31"/>
  <c r="AW73" i="31"/>
  <c r="T73" i="31"/>
  <c r="AG73" i="31"/>
  <c r="AE97" i="31"/>
  <c r="BG101" i="31"/>
  <c r="AE106" i="31"/>
  <c r="Q114" i="31"/>
  <c r="O114" i="31"/>
  <c r="AE114" i="31"/>
  <c r="BF121" i="31"/>
  <c r="AK73" i="31"/>
  <c r="AI73" i="31"/>
  <c r="AY73" i="31"/>
  <c r="BE76" i="31"/>
  <c r="AS78" i="31"/>
  <c r="BE78" i="31"/>
  <c r="BG78" i="31"/>
  <c r="O79" i="31"/>
  <c r="BE82" i="31"/>
  <c r="AS84" i="31"/>
  <c r="BE84" i="31"/>
  <c r="BG84" i="31"/>
  <c r="O85" i="31"/>
  <c r="BF86" i="31"/>
  <c r="BE88" i="31"/>
  <c r="AS90" i="31"/>
  <c r="BE90" i="31"/>
  <c r="BG90" i="31"/>
  <c r="Q93" i="31"/>
  <c r="P93" i="31"/>
  <c r="AS93" i="31"/>
  <c r="Q94" i="31"/>
  <c r="P94" i="31"/>
  <c r="AS96" i="31"/>
  <c r="Q101" i="31"/>
  <c r="AS105" i="31"/>
  <c r="Q110" i="31"/>
  <c r="AC111" i="31"/>
  <c r="Q117" i="31"/>
  <c r="O117" i="31"/>
  <c r="AE117" i="31"/>
  <c r="AE121" i="31"/>
  <c r="O56" i="31"/>
  <c r="AQ57" i="31"/>
  <c r="O59" i="31"/>
  <c r="AQ60" i="31"/>
  <c r="O62" i="31"/>
  <c r="AQ63" i="31"/>
  <c r="O65" i="31"/>
  <c r="AQ66" i="31"/>
  <c r="X73" i="31"/>
  <c r="O68" i="31"/>
  <c r="AQ69" i="31"/>
  <c r="O71" i="31"/>
  <c r="AQ72" i="31"/>
  <c r="K73" i="31"/>
  <c r="W73" i="31"/>
  <c r="AL73" i="31"/>
  <c r="AZ73" i="31"/>
  <c r="O75" i="31"/>
  <c r="O81" i="31"/>
  <c r="O87" i="31"/>
  <c r="AE93" i="31"/>
  <c r="AC94" i="31"/>
  <c r="AE94" i="31"/>
  <c r="AC95" i="31"/>
  <c r="AE95" i="31"/>
  <c r="AS95" i="31"/>
  <c r="AQ95" i="31"/>
  <c r="BG95" i="31"/>
  <c r="BE95" i="31"/>
  <c r="Q96" i="31"/>
  <c r="O96" i="31"/>
  <c r="AE96" i="31"/>
  <c r="AS100" i="31"/>
  <c r="AQ100" i="31"/>
  <c r="BG100" i="31"/>
  <c r="AC102" i="31"/>
  <c r="Q105" i="31"/>
  <c r="O105" i="31"/>
  <c r="AE105" i="31"/>
  <c r="BE106" i="31"/>
  <c r="AS109" i="31"/>
  <c r="AQ109" i="31"/>
  <c r="BG109" i="31"/>
  <c r="AC113" i="31"/>
  <c r="AQ117" i="31"/>
  <c r="P47" i="31"/>
  <c r="AR48" i="31"/>
  <c r="P50" i="31"/>
  <c r="AR51" i="31"/>
  <c r="P53" i="31"/>
  <c r="AR54" i="31"/>
  <c r="P56" i="31"/>
  <c r="AR57" i="31"/>
  <c r="P59" i="31"/>
  <c r="AR60" i="31"/>
  <c r="P62" i="31"/>
  <c r="AR63" i="31"/>
  <c r="P65" i="31"/>
  <c r="AR66" i="31"/>
  <c r="P68" i="31"/>
  <c r="AR69" i="31"/>
  <c r="P71" i="31"/>
  <c r="AR72" i="31"/>
  <c r="Y73" i="31"/>
  <c r="AM73" i="31"/>
  <c r="P75" i="31"/>
  <c r="P81" i="31"/>
  <c r="P87" i="31"/>
  <c r="AQ93" i="31"/>
  <c r="AS94" i="31"/>
  <c r="AR94" i="31"/>
  <c r="Q95" i="31"/>
  <c r="AQ96" i="31"/>
  <c r="AE100" i="31"/>
  <c r="O101" i="31"/>
  <c r="BG104" i="31"/>
  <c r="AQ105" i="31"/>
  <c r="O110" i="31"/>
  <c r="Q113" i="31"/>
  <c r="AC114" i="31"/>
  <c r="AS116" i="31"/>
  <c r="BE33" i="31"/>
  <c r="AC35" i="31"/>
  <c r="BE36" i="31"/>
  <c r="AC38" i="31"/>
  <c r="BE39" i="31"/>
  <c r="AC41" i="31"/>
  <c r="BE42" i="31"/>
  <c r="AC44" i="31"/>
  <c r="BE45" i="31"/>
  <c r="M73" i="31"/>
  <c r="Z73" i="31"/>
  <c r="AN73" i="31"/>
  <c r="Q77" i="31"/>
  <c r="AC77" i="31"/>
  <c r="AE77" i="31"/>
  <c r="AD79" i="31"/>
  <c r="Q83" i="31"/>
  <c r="AC83" i="31"/>
  <c r="AE83" i="31"/>
  <c r="AD85" i="31"/>
  <c r="AE89" i="31"/>
  <c r="AD91" i="31"/>
  <c r="BG94" i="31"/>
  <c r="BE99" i="31"/>
  <c r="BG99" i="31"/>
  <c r="Q100" i="31"/>
  <c r="AC104" i="31"/>
  <c r="AE104" i="31"/>
  <c r="AS104" i="31"/>
  <c r="BE108" i="31"/>
  <c r="BG108" i="31"/>
  <c r="Q109" i="31"/>
  <c r="AS112" i="31"/>
  <c r="AQ112" i="31"/>
  <c r="BG112" i="31"/>
  <c r="AC116" i="31"/>
  <c r="AR120" i="31"/>
  <c r="AA73" i="31"/>
  <c r="AO73" i="31"/>
  <c r="AQ91" i="31"/>
  <c r="O95" i="31"/>
  <c r="P99" i="31"/>
  <c r="AS99" i="31"/>
  <c r="AR103" i="31"/>
  <c r="Q104" i="31"/>
  <c r="P108" i="31"/>
  <c r="AS108" i="31"/>
  <c r="AE112" i="31"/>
  <c r="O113" i="31"/>
  <c r="AR115" i="31"/>
  <c r="Q116" i="31"/>
  <c r="AC117" i="31"/>
  <c r="Q120" i="31"/>
  <c r="O120" i="31"/>
  <c r="AE120" i="31"/>
  <c r="AS120" i="31"/>
  <c r="BE120" i="31"/>
  <c r="AD110" i="31"/>
  <c r="BF111" i="31"/>
  <c r="AD113" i="31"/>
  <c r="BF114" i="31"/>
  <c r="AD116" i="31"/>
  <c r="BF117" i="31"/>
  <c r="AD119" i="31"/>
  <c r="BG120" i="31"/>
  <c r="O121" i="31"/>
  <c r="Q121" i="31"/>
  <c r="BG130" i="31"/>
  <c r="BE130" i="31"/>
  <c r="AQ134" i="31"/>
  <c r="AC145" i="31"/>
  <c r="O97" i="31"/>
  <c r="AQ98" i="31"/>
  <c r="O100" i="31"/>
  <c r="AQ101" i="31"/>
  <c r="O103" i="31"/>
  <c r="AQ104" i="31"/>
  <c r="O106" i="31"/>
  <c r="AQ107" i="31"/>
  <c r="O109" i="31"/>
  <c r="AE110" i="31"/>
  <c r="AQ110" i="31"/>
  <c r="BG111" i="31"/>
  <c r="O112" i="31"/>
  <c r="AE113" i="31"/>
  <c r="AQ113" i="31"/>
  <c r="BG114" i="31"/>
  <c r="O115" i="31"/>
  <c r="AE116" i="31"/>
  <c r="AQ116" i="31"/>
  <c r="BG117" i="31"/>
  <c r="O118" i="31"/>
  <c r="AE119" i="31"/>
  <c r="AQ119" i="31"/>
  <c r="AD121" i="31"/>
  <c r="AS134" i="31"/>
  <c r="AE141" i="31"/>
  <c r="AC141" i="31"/>
  <c r="AE145" i="31"/>
  <c r="BG148" i="31"/>
  <c r="AQ198" i="31"/>
  <c r="AS198" i="31"/>
  <c r="AR198" i="31"/>
  <c r="P97" i="31"/>
  <c r="AR98" i="31"/>
  <c r="P100" i="31"/>
  <c r="AR101" i="31"/>
  <c r="P103" i="31"/>
  <c r="AR104" i="31"/>
  <c r="P106" i="31"/>
  <c r="AR107" i="31"/>
  <c r="P109" i="31"/>
  <c r="AR110" i="31"/>
  <c r="P112" i="31"/>
  <c r="AR113" i="31"/>
  <c r="P115" i="31"/>
  <c r="AR116" i="31"/>
  <c r="P118" i="31"/>
  <c r="AR119" i="31"/>
  <c r="AD130" i="31"/>
  <c r="BG133" i="31"/>
  <c r="BE133" i="31"/>
  <c r="P134" i="31"/>
  <c r="AS144" i="31"/>
  <c r="AQ144" i="31"/>
  <c r="BF144" i="31"/>
  <c r="Q148" i="31"/>
  <c r="O148" i="31"/>
  <c r="AD148" i="31"/>
  <c r="BE197" i="31"/>
  <c r="BF197" i="31"/>
  <c r="AC97" i="31"/>
  <c r="BE98" i="31"/>
  <c r="AC100" i="31"/>
  <c r="BE101" i="31"/>
  <c r="AC103" i="31"/>
  <c r="BE104" i="31"/>
  <c r="AC106" i="31"/>
  <c r="BE107" i="31"/>
  <c r="AC109" i="31"/>
  <c r="BE110" i="31"/>
  <c r="AC112" i="31"/>
  <c r="BE113" i="31"/>
  <c r="AC115" i="31"/>
  <c r="BE116" i="31"/>
  <c r="AR121" i="31"/>
  <c r="AE126" i="31"/>
  <c r="AC126" i="31"/>
  <c r="AR126" i="31"/>
  <c r="AE130" i="31"/>
  <c r="Q134" i="31"/>
  <c r="BF140" i="31"/>
  <c r="BG144" i="31"/>
  <c r="AE148" i="31"/>
  <c r="AQ159" i="31"/>
  <c r="AS159" i="31"/>
  <c r="AR159" i="31"/>
  <c r="AD97" i="31"/>
  <c r="BF98" i="31"/>
  <c r="AD100" i="31"/>
  <c r="BF101" i="31"/>
  <c r="AD103" i="31"/>
  <c r="BF104" i="31"/>
  <c r="AD106" i="31"/>
  <c r="BF107" i="31"/>
  <c r="AD109" i="31"/>
  <c r="BF110" i="31"/>
  <c r="AD112" i="31"/>
  <c r="BF113" i="31"/>
  <c r="AD115" i="31"/>
  <c r="BF116" i="31"/>
  <c r="AD118" i="31"/>
  <c r="BF119" i="31"/>
  <c r="BE121" i="31"/>
  <c r="Q126" i="31"/>
  <c r="AS126" i="31"/>
  <c r="BG129" i="31"/>
  <c r="BG136" i="31"/>
  <c r="BE136" i="31"/>
  <c r="P137" i="31"/>
  <c r="BG140" i="31"/>
  <c r="AE144" i="31"/>
  <c r="AC144" i="31"/>
  <c r="BE158" i="31"/>
  <c r="BF158" i="31"/>
  <c r="AE129" i="31"/>
  <c r="AC129" i="31"/>
  <c r="AR129" i="31"/>
  <c r="AS136" i="31"/>
  <c r="Q137" i="31"/>
  <c r="AD140" i="31"/>
  <c r="AR213" i="31"/>
  <c r="AC93" i="31"/>
  <c r="BE94" i="31"/>
  <c r="AC96" i="31"/>
  <c r="BE97" i="31"/>
  <c r="AC99" i="31"/>
  <c r="O122" i="31"/>
  <c r="Q122" i="31"/>
  <c r="AS125" i="31"/>
  <c r="AE132" i="31"/>
  <c r="AC132" i="31"/>
  <c r="BG132" i="31"/>
  <c r="AS143" i="31"/>
  <c r="O147" i="31"/>
  <c r="BE176" i="31"/>
  <c r="BF176" i="31"/>
  <c r="AD93" i="31"/>
  <c r="BF94" i="31"/>
  <c r="AD96" i="31"/>
  <c r="BF97" i="31"/>
  <c r="AD99" i="31"/>
  <c r="BF100" i="31"/>
  <c r="AD102" i="31"/>
  <c r="BF103" i="31"/>
  <c r="AD105" i="31"/>
  <c r="BF106" i="31"/>
  <c r="AD108" i="31"/>
  <c r="BF109" i="31"/>
  <c r="AD111" i="31"/>
  <c r="BF112" i="31"/>
  <c r="AD114" i="31"/>
  <c r="BF115" i="31"/>
  <c r="AD117" i="31"/>
  <c r="BF118" i="31"/>
  <c r="AD120" i="31"/>
  <c r="AE122" i="31"/>
  <c r="AQ122" i="31"/>
  <c r="BF122" i="31"/>
  <c r="BG124" i="31"/>
  <c r="BE124" i="31"/>
  <c r="P125" i="31"/>
  <c r="AQ128" i="31"/>
  <c r="AS132" i="31"/>
  <c r="BF135" i="31"/>
  <c r="Q136" i="31"/>
  <c r="AD139" i="31"/>
  <c r="BG142" i="31"/>
  <c r="BE142" i="31"/>
  <c r="P143" i="31"/>
  <c r="AE143" i="31"/>
  <c r="AE146" i="31"/>
  <c r="AC146" i="31"/>
  <c r="AR146" i="31"/>
  <c r="BG146" i="31"/>
  <c r="BG149" i="31"/>
  <c r="BE149" i="31"/>
  <c r="AC150" i="31"/>
  <c r="AD154" i="31"/>
  <c r="AS124" i="31"/>
  <c r="Q125" i="31"/>
  <c r="O125" i="31"/>
  <c r="AE128" i="31"/>
  <c r="AS128" i="31"/>
  <c r="BG131" i="31"/>
  <c r="AE135" i="31"/>
  <c r="AC135" i="31"/>
  <c r="AR135" i="31"/>
  <c r="BG135" i="31"/>
  <c r="O139" i="31"/>
  <c r="AE139" i="31"/>
  <c r="Q143" i="31"/>
  <c r="AS146" i="31"/>
  <c r="Q150" i="31"/>
  <c r="BG153" i="31"/>
  <c r="BE153" i="31"/>
  <c r="O154" i="31"/>
  <c r="P74" i="31"/>
  <c r="AR75" i="31"/>
  <c r="P77" i="31"/>
  <c r="AR78" i="31"/>
  <c r="P80" i="31"/>
  <c r="AR81" i="31"/>
  <c r="P83" i="31"/>
  <c r="AR84" i="31"/>
  <c r="P86" i="31"/>
  <c r="AR87" i="31"/>
  <c r="P89" i="31"/>
  <c r="AR90" i="31"/>
  <c r="P92" i="31"/>
  <c r="AR93" i="31"/>
  <c r="P95" i="31"/>
  <c r="AR96" i="31"/>
  <c r="P98" i="31"/>
  <c r="AR99" i="31"/>
  <c r="P101" i="31"/>
  <c r="AR102" i="31"/>
  <c r="P104" i="31"/>
  <c r="AR105" i="31"/>
  <c r="P107" i="31"/>
  <c r="AR108" i="31"/>
  <c r="P110" i="31"/>
  <c r="AR111" i="31"/>
  <c r="P113" i="31"/>
  <c r="AR114" i="31"/>
  <c r="P116" i="31"/>
  <c r="AR117" i="31"/>
  <c r="Q123" i="31"/>
  <c r="P123" i="31"/>
  <c r="AE124" i="31"/>
  <c r="BG127" i="31"/>
  <c r="BE127" i="31"/>
  <c r="P128" i="31"/>
  <c r="AQ131" i="31"/>
  <c r="Q135" i="31"/>
  <c r="AS135" i="31"/>
  <c r="BF138" i="31"/>
  <c r="Q139" i="31"/>
  <c r="AD142" i="31"/>
  <c r="BE146" i="31"/>
  <c r="AE149" i="31"/>
  <c r="AE150" i="31"/>
  <c r="AS153" i="31"/>
  <c r="AQ154" i="31"/>
  <c r="O157" i="31"/>
  <c r="AQ168" i="31"/>
  <c r="AS168" i="31"/>
  <c r="AR168" i="31"/>
  <c r="O188" i="31"/>
  <c r="Q188" i="31"/>
  <c r="P188" i="31"/>
  <c r="AQ207" i="31"/>
  <c r="AS207" i="31"/>
  <c r="AR207" i="31"/>
  <c r="P121" i="31"/>
  <c r="AE123" i="31"/>
  <c r="AC123" i="31"/>
  <c r="AR123" i="31"/>
  <c r="BG123" i="31"/>
  <c r="O124" i="31"/>
  <c r="AS127" i="31"/>
  <c r="Q128" i="31"/>
  <c r="BF130" i="31"/>
  <c r="AE131" i="31"/>
  <c r="AS131" i="31"/>
  <c r="BF134" i="31"/>
  <c r="AE138" i="31"/>
  <c r="AC138" i="31"/>
  <c r="AR138" i="31"/>
  <c r="BG138" i="31"/>
  <c r="O142" i="31"/>
  <c r="AE142" i="31"/>
  <c r="BG145" i="31"/>
  <c r="O149" i="31"/>
  <c r="BF156" i="31"/>
  <c r="BE167" i="31"/>
  <c r="BF167" i="31"/>
  <c r="AC187" i="31"/>
  <c r="AD187" i="31"/>
  <c r="BE206" i="31"/>
  <c r="BF206" i="31"/>
  <c r="AR122" i="31"/>
  <c r="P124" i="31"/>
  <c r="AR125" i="31"/>
  <c r="P127" i="31"/>
  <c r="AR128" i="31"/>
  <c r="P130" i="31"/>
  <c r="AR131" i="31"/>
  <c r="P133" i="31"/>
  <c r="AR134" i="31"/>
  <c r="P136" i="31"/>
  <c r="AR137" i="31"/>
  <c r="P139" i="31"/>
  <c r="AR140" i="31"/>
  <c r="P142" i="31"/>
  <c r="AR143" i="31"/>
  <c r="AD145" i="31"/>
  <c r="P147" i="31"/>
  <c r="Q147" i="31"/>
  <c r="AC147" i="31"/>
  <c r="P149" i="31"/>
  <c r="BF150" i="31"/>
  <c r="AR152" i="31"/>
  <c r="AC155" i="31"/>
  <c r="AE155" i="31"/>
  <c r="AC163" i="31"/>
  <c r="AE163" i="31"/>
  <c r="O164" i="31"/>
  <c r="Q164" i="31"/>
  <c r="AE165" i="31"/>
  <c r="AC172" i="31"/>
  <c r="AE172" i="31"/>
  <c r="O173" i="31"/>
  <c r="Q173" i="31"/>
  <c r="AE174" i="31"/>
  <c r="BE182" i="31"/>
  <c r="BG182" i="31"/>
  <c r="AQ183" i="31"/>
  <c r="AS183" i="31"/>
  <c r="AC193" i="31"/>
  <c r="AE193" i="31"/>
  <c r="O194" i="31"/>
  <c r="Q194" i="31"/>
  <c r="AC202" i="31"/>
  <c r="AE202" i="31"/>
  <c r="O203" i="31"/>
  <c r="Q203" i="31"/>
  <c r="AC124" i="31"/>
  <c r="BE125" i="31"/>
  <c r="AC127" i="31"/>
  <c r="BE128" i="31"/>
  <c r="AC130" i="31"/>
  <c r="BE131" i="31"/>
  <c r="AC133" i="31"/>
  <c r="BE134" i="31"/>
  <c r="AC136" i="31"/>
  <c r="BE137" i="31"/>
  <c r="AC139" i="31"/>
  <c r="BE140" i="31"/>
  <c r="AC142" i="31"/>
  <c r="BE143" i="31"/>
  <c r="AQ145" i="31"/>
  <c r="AD147" i="31"/>
  <c r="AQ147" i="31"/>
  <c r="Q149" i="31"/>
  <c r="AC149" i="31"/>
  <c r="BG150" i="31"/>
  <c r="O151" i="31"/>
  <c r="AS152" i="31"/>
  <c r="BE152" i="31"/>
  <c r="AS155" i="31"/>
  <c r="AR155" i="31"/>
  <c r="BF155" i="31"/>
  <c r="Q163" i="31"/>
  <c r="AR163" i="31"/>
  <c r="BF163" i="31"/>
  <c r="Q172" i="31"/>
  <c r="BF172" i="31"/>
  <c r="AS182" i="31"/>
  <c r="AD183" i="31"/>
  <c r="O184" i="31"/>
  <c r="AC211" i="31"/>
  <c r="AE211" i="31"/>
  <c r="O212" i="31"/>
  <c r="Q212" i="31"/>
  <c r="AE212" i="31"/>
  <c r="AD124" i="31"/>
  <c r="BF125" i="31"/>
  <c r="AD127" i="31"/>
  <c r="BF131" i="31"/>
  <c r="AR145" i="31"/>
  <c r="BE145" i="31"/>
  <c r="AR147" i="31"/>
  <c r="AD149" i="31"/>
  <c r="BF152" i="31"/>
  <c r="BG155" i="31"/>
  <c r="AQ156" i="31"/>
  <c r="AS156" i="31"/>
  <c r="BE156" i="31"/>
  <c r="BG156" i="31"/>
  <c r="BE161" i="31"/>
  <c r="BG161" i="31"/>
  <c r="AQ162" i="31"/>
  <c r="AS162" i="31"/>
  <c r="BG162" i="31"/>
  <c r="AS163" i="31"/>
  <c r="BG163" i="31"/>
  <c r="BE170" i="31"/>
  <c r="BG170" i="31"/>
  <c r="AQ171" i="31"/>
  <c r="AS171" i="31"/>
  <c r="BG171" i="31"/>
  <c r="BG172" i="31"/>
  <c r="BE179" i="31"/>
  <c r="BG179" i="31"/>
  <c r="AC181" i="31"/>
  <c r="AE181" i="31"/>
  <c r="O182" i="31"/>
  <c r="Q182" i="31"/>
  <c r="AE182" i="31"/>
  <c r="AE183" i="31"/>
  <c r="BE191" i="31"/>
  <c r="BG191" i="31"/>
  <c r="AQ192" i="31"/>
  <c r="AS192" i="31"/>
  <c r="BG192" i="31"/>
  <c r="BG200" i="31"/>
  <c r="AQ201" i="31"/>
  <c r="AS201" i="31"/>
  <c r="BG201" i="31"/>
  <c r="BG209" i="31"/>
  <c r="AQ210" i="31"/>
  <c r="AS210" i="31"/>
  <c r="AS211" i="31"/>
  <c r="BG214" i="31"/>
  <c r="BF214" i="31"/>
  <c r="BE214" i="31"/>
  <c r="AQ124" i="31"/>
  <c r="O126" i="31"/>
  <c r="AQ127" i="31"/>
  <c r="O129" i="31"/>
  <c r="O132" i="31"/>
  <c r="BF145" i="31"/>
  <c r="O146" i="31"/>
  <c r="BE147" i="31"/>
  <c r="AQ149" i="31"/>
  <c r="AQ153" i="31"/>
  <c r="Q157" i="31"/>
  <c r="P157" i="31"/>
  <c r="AD157" i="31"/>
  <c r="AS161" i="31"/>
  <c r="P162" i="31"/>
  <c r="AD162" i="31"/>
  <c r="O163" i="31"/>
  <c r="AS170" i="31"/>
  <c r="P171" i="31"/>
  <c r="AD171" i="31"/>
  <c r="AS179" i="31"/>
  <c r="P180" i="31"/>
  <c r="Q181" i="31"/>
  <c r="AR181" i="31"/>
  <c r="BF181" i="31"/>
  <c r="BF188" i="31"/>
  <c r="AS191" i="31"/>
  <c r="P192" i="31"/>
  <c r="AD192" i="31"/>
  <c r="AD199" i="31"/>
  <c r="AS200" i="31"/>
  <c r="P201" i="31"/>
  <c r="AD201" i="31"/>
  <c r="AS209" i="31"/>
  <c r="P210" i="31"/>
  <c r="AE210" i="31"/>
  <c r="AR124" i="31"/>
  <c r="P126" i="31"/>
  <c r="AR127" i="31"/>
  <c r="P129" i="31"/>
  <c r="AR130" i="31"/>
  <c r="P132" i="31"/>
  <c r="AR133" i="31"/>
  <c r="P135" i="31"/>
  <c r="AR136" i="31"/>
  <c r="P138" i="31"/>
  <c r="AR139" i="31"/>
  <c r="P141" i="31"/>
  <c r="AR142" i="31"/>
  <c r="P144" i="31"/>
  <c r="P146" i="31"/>
  <c r="BF147" i="31"/>
  <c r="AR149" i="31"/>
  <c r="AD151" i="31"/>
  <c r="AD153" i="31"/>
  <c r="AR153" i="31"/>
  <c r="AE157" i="31"/>
  <c r="O158" i="31"/>
  <c r="Q158" i="31"/>
  <c r="AC158" i="31"/>
  <c r="AE158" i="31"/>
  <c r="AE160" i="31"/>
  <c r="O161" i="31"/>
  <c r="Q161" i="31"/>
  <c r="AE161" i="31"/>
  <c r="Q162" i="31"/>
  <c r="AE162" i="31"/>
  <c r="AE169" i="31"/>
  <c r="O170" i="31"/>
  <c r="Q170" i="31"/>
  <c r="AE170" i="31"/>
  <c r="Q171" i="31"/>
  <c r="AE171" i="31"/>
  <c r="AE178" i="31"/>
  <c r="O179" i="31"/>
  <c r="Q179" i="31"/>
  <c r="AE179" i="31"/>
  <c r="Q180" i="31"/>
  <c r="AQ180" i="31"/>
  <c r="AS180" i="31"/>
  <c r="BG180" i="31"/>
  <c r="AS181" i="31"/>
  <c r="BG181" i="31"/>
  <c r="BG188" i="31"/>
  <c r="AE190" i="31"/>
  <c r="O191" i="31"/>
  <c r="Q191" i="31"/>
  <c r="AD191" i="31"/>
  <c r="Q192" i="31"/>
  <c r="AE192" i="31"/>
  <c r="AE199" i="31"/>
  <c r="O200" i="31"/>
  <c r="Q200" i="31"/>
  <c r="AD200" i="31"/>
  <c r="Q201" i="31"/>
  <c r="AE201" i="31"/>
  <c r="AC208" i="31"/>
  <c r="AE208" i="31"/>
  <c r="O209" i="31"/>
  <c r="Q209" i="31"/>
  <c r="AE209" i="31"/>
  <c r="Q210" i="31"/>
  <c r="AD144" i="31"/>
  <c r="Q153" i="31"/>
  <c r="AC153" i="31"/>
  <c r="AR157" i="31"/>
  <c r="BF157" i="31"/>
  <c r="AS158" i="31"/>
  <c r="AR158" i="31"/>
  <c r="Q160" i="31"/>
  <c r="AR160" i="31"/>
  <c r="BF160" i="31"/>
  <c r="Q169" i="31"/>
  <c r="AR169" i="31"/>
  <c r="BF169" i="31"/>
  <c r="Q178" i="31"/>
  <c r="AR178" i="31"/>
  <c r="BF178" i="31"/>
  <c r="AQ179" i="31"/>
  <c r="AS188" i="31"/>
  <c r="P189" i="31"/>
  <c r="Q190" i="31"/>
  <c r="AR190" i="31"/>
  <c r="BF190" i="31"/>
  <c r="AE191" i="31"/>
  <c r="Q199" i="31"/>
  <c r="AR199" i="31"/>
  <c r="BF199" i="31"/>
  <c r="AE200" i="31"/>
  <c r="Q208" i="31"/>
  <c r="AS208" i="31"/>
  <c r="BG208" i="31"/>
  <c r="AC212" i="31"/>
  <c r="AQ123" i="31"/>
  <c r="AQ126" i="31"/>
  <c r="O128" i="31"/>
  <c r="AQ129" i="31"/>
  <c r="O131" i="31"/>
  <c r="AQ132" i="31"/>
  <c r="O134" i="31"/>
  <c r="AQ135" i="31"/>
  <c r="O137" i="31"/>
  <c r="AQ138" i="31"/>
  <c r="O140" i="31"/>
  <c r="AQ141" i="31"/>
  <c r="O143" i="31"/>
  <c r="BE144" i="31"/>
  <c r="AQ146" i="31"/>
  <c r="AC148" i="31"/>
  <c r="O150" i="31"/>
  <c r="BF151" i="31"/>
  <c r="O152" i="31"/>
  <c r="P159" i="31"/>
  <c r="AD159" i="31"/>
  <c r="AD166" i="31"/>
  <c r="AS167" i="31"/>
  <c r="AD168" i="31"/>
  <c r="AD175" i="31"/>
  <c r="AS176" i="31"/>
  <c r="AD177" i="31"/>
  <c r="O178" i="31"/>
  <c r="Q187" i="31"/>
  <c r="BF187" i="31"/>
  <c r="W214" i="31"/>
  <c r="I214" i="31"/>
  <c r="AY214" i="31"/>
  <c r="AK214" i="31"/>
  <c r="P150" i="31"/>
  <c r="P152" i="31"/>
  <c r="Q154" i="31"/>
  <c r="P154" i="31"/>
  <c r="AE159" i="31"/>
  <c r="AE166" i="31"/>
  <c r="O167" i="31"/>
  <c r="Q167" i="31"/>
  <c r="AE167" i="31"/>
  <c r="AE168" i="31"/>
  <c r="AE175" i="31"/>
  <c r="O176" i="31"/>
  <c r="Q176" i="31"/>
  <c r="AE176" i="31"/>
  <c r="AE177" i="31"/>
  <c r="BE185" i="31"/>
  <c r="BG185" i="31"/>
  <c r="AQ186" i="31"/>
  <c r="AS186" i="31"/>
  <c r="BG186" i="31"/>
  <c r="BG187" i="31"/>
  <c r="AC196" i="31"/>
  <c r="AE196" i="31"/>
  <c r="O197" i="31"/>
  <c r="Q197" i="31"/>
  <c r="AD197" i="31"/>
  <c r="Q198" i="31"/>
  <c r="AE198" i="31"/>
  <c r="AC205" i="31"/>
  <c r="AE205" i="31"/>
  <c r="O206" i="31"/>
  <c r="Q206" i="31"/>
  <c r="AE206" i="31"/>
  <c r="Q207" i="31"/>
  <c r="AE207" i="31"/>
  <c r="J214" i="31"/>
  <c r="AZ214" i="31"/>
  <c r="AL214" i="31"/>
  <c r="AD150" i="31"/>
  <c r="AC154" i="31"/>
  <c r="AE154" i="31"/>
  <c r="Q166" i="31"/>
  <c r="BF166" i="31"/>
  <c r="Q175" i="31"/>
  <c r="BF175" i="31"/>
  <c r="AS185" i="31"/>
  <c r="BF194" i="31"/>
  <c r="Q196" i="31"/>
  <c r="AR196" i="31"/>
  <c r="BF196" i="31"/>
  <c r="AE197" i="31"/>
  <c r="Q205" i="31"/>
  <c r="AR205" i="31"/>
  <c r="BF205" i="31"/>
  <c r="BF120" i="31"/>
  <c r="AD122" i="31"/>
  <c r="BF123" i="31"/>
  <c r="AD125" i="31"/>
  <c r="BF126" i="31"/>
  <c r="AD128" i="31"/>
  <c r="BF129" i="31"/>
  <c r="AD131" i="31"/>
  <c r="AR148" i="31"/>
  <c r="BE148" i="31"/>
  <c r="AR150" i="31"/>
  <c r="AD152" i="31"/>
  <c r="AR154" i="31"/>
  <c r="BF154" i="31"/>
  <c r="P155" i="31"/>
  <c r="BE164" i="31"/>
  <c r="BG164" i="31"/>
  <c r="AQ165" i="31"/>
  <c r="AS165" i="31"/>
  <c r="BG165" i="31"/>
  <c r="AS166" i="31"/>
  <c r="BG166" i="31"/>
  <c r="BE173" i="31"/>
  <c r="BG173" i="31"/>
  <c r="AQ174" i="31"/>
  <c r="AS174" i="31"/>
  <c r="BG174" i="31"/>
  <c r="AS175" i="31"/>
  <c r="BG175" i="31"/>
  <c r="AC184" i="31"/>
  <c r="AE184" i="31"/>
  <c r="O185" i="31"/>
  <c r="Q185" i="31"/>
  <c r="AE185" i="31"/>
  <c r="Q186" i="31"/>
  <c r="BG194" i="31"/>
  <c r="AQ195" i="31"/>
  <c r="AS195" i="31"/>
  <c r="BG195" i="31"/>
  <c r="AS196" i="31"/>
  <c r="BG196" i="31"/>
  <c r="BE203" i="31"/>
  <c r="BG203" i="31"/>
  <c r="AQ204" i="31"/>
  <c r="AS204" i="31"/>
  <c r="BG204" i="31"/>
  <c r="AS205" i="31"/>
  <c r="BG205" i="31"/>
  <c r="BF148" i="31"/>
  <c r="AS154" i="31"/>
  <c r="BE154" i="31"/>
  <c r="AD155" i="31"/>
  <c r="AD163" i="31"/>
  <c r="P164" i="31"/>
  <c r="P165" i="31"/>
  <c r="AD165" i="31"/>
  <c r="AD172" i="31"/>
  <c r="P173" i="31"/>
  <c r="AS173" i="31"/>
  <c r="P174" i="31"/>
  <c r="AD174" i="31"/>
  <c r="BF182" i="31"/>
  <c r="AR183" i="31"/>
  <c r="Q184" i="31"/>
  <c r="AR184" i="31"/>
  <c r="BF184" i="31"/>
  <c r="AD193" i="31"/>
  <c r="P194" i="31"/>
  <c r="AS194" i="31"/>
  <c r="P195" i="31"/>
  <c r="AD195" i="31"/>
  <c r="AD202" i="31"/>
  <c r="P203" i="31"/>
  <c r="AS203" i="31"/>
  <c r="P204" i="31"/>
  <c r="AD204" i="31"/>
  <c r="BE212" i="31"/>
  <c r="BG212" i="31"/>
  <c r="AQ213" i="31"/>
  <c r="AS213" i="31"/>
  <c r="BG213" i="31"/>
  <c r="BE159" i="31"/>
  <c r="AC161" i="31"/>
  <c r="BE162" i="31"/>
  <c r="AC164" i="31"/>
  <c r="BE165" i="31"/>
  <c r="AC167" i="31"/>
  <c r="BE168" i="31"/>
  <c r="AC170" i="31"/>
  <c r="BE171" i="31"/>
  <c r="AC173" i="31"/>
  <c r="BE174" i="31"/>
  <c r="AC176" i="31"/>
  <c r="BE177" i="31"/>
  <c r="AC179" i="31"/>
  <c r="BE180" i="31"/>
  <c r="AC182" i="31"/>
  <c r="BE183" i="31"/>
  <c r="AC185" i="31"/>
  <c r="BE186" i="31"/>
  <c r="AC188" i="31"/>
  <c r="BE189" i="31"/>
  <c r="AC191" i="31"/>
  <c r="BE192" i="31"/>
  <c r="AC194" i="31"/>
  <c r="BE195" i="31"/>
  <c r="AC197" i="31"/>
  <c r="BE198" i="31"/>
  <c r="AC200" i="31"/>
  <c r="BE201" i="31"/>
  <c r="AC203" i="31"/>
  <c r="BE204" i="31"/>
  <c r="AC206" i="31"/>
  <c r="BE207" i="31"/>
  <c r="M214" i="31"/>
  <c r="Y214" i="31"/>
  <c r="AW214" i="31"/>
  <c r="BF159" i="31"/>
  <c r="AD161" i="31"/>
  <c r="BF162" i="31"/>
  <c r="AD164" i="31"/>
  <c r="BF165" i="31"/>
  <c r="AD167" i="31"/>
  <c r="BF168" i="31"/>
  <c r="AD170" i="31"/>
  <c r="BF171" i="31"/>
  <c r="AD173" i="31"/>
  <c r="BF174" i="31"/>
  <c r="AD176" i="31"/>
  <c r="BF177" i="31"/>
  <c r="AD179" i="31"/>
  <c r="BF180" i="31"/>
  <c r="AD182" i="31"/>
  <c r="BF183" i="31"/>
  <c r="AD185" i="31"/>
  <c r="BF186" i="31"/>
  <c r="AD188" i="31"/>
  <c r="BF189" i="31"/>
  <c r="BF192" i="31"/>
  <c r="AD194" i="31"/>
  <c r="BF195" i="31"/>
  <c r="BF201" i="31"/>
  <c r="AD203" i="31"/>
  <c r="BF204" i="31"/>
  <c r="AD206" i="31"/>
  <c r="BF207" i="31"/>
  <c r="AD209" i="31"/>
  <c r="BF210" i="31"/>
  <c r="AD212" i="31"/>
  <c r="BF213" i="31"/>
  <c r="Z214" i="31"/>
  <c r="AX214" i="31"/>
  <c r="O160" i="31"/>
  <c r="AQ161" i="31"/>
  <c r="AQ164" i="31"/>
  <c r="O166" i="31"/>
  <c r="AQ167" i="31"/>
  <c r="O169" i="31"/>
  <c r="AQ170" i="31"/>
  <c r="O172" i="31"/>
  <c r="AQ173" i="31"/>
  <c r="O175" i="31"/>
  <c r="AQ176" i="31"/>
  <c r="O181" i="31"/>
  <c r="AQ182" i="31"/>
  <c r="AQ185" i="31"/>
  <c r="O187" i="31"/>
  <c r="AQ188" i="31"/>
  <c r="O190" i="31"/>
  <c r="AQ191" i="31"/>
  <c r="O193" i="31"/>
  <c r="AQ194" i="31"/>
  <c r="O196" i="31"/>
  <c r="AQ197" i="31"/>
  <c r="O199" i="31"/>
  <c r="AQ200" i="31"/>
  <c r="O202" i="31"/>
  <c r="AQ203" i="31"/>
  <c r="O205" i="31"/>
  <c r="AQ206" i="31"/>
  <c r="O208" i="31"/>
  <c r="AQ209" i="31"/>
  <c r="O211" i="31"/>
  <c r="AQ212" i="31"/>
  <c r="AA214" i="31"/>
  <c r="AM214" i="31"/>
  <c r="P160" i="31"/>
  <c r="AR161" i="31"/>
  <c r="P163" i="31"/>
  <c r="AR164" i="31"/>
  <c r="P166" i="31"/>
  <c r="AR167" i="31"/>
  <c r="P169" i="31"/>
  <c r="AR170" i="31"/>
  <c r="P172" i="31"/>
  <c r="AR173" i="31"/>
  <c r="P175" i="31"/>
  <c r="AR176" i="31"/>
  <c r="P178" i="31"/>
  <c r="AR179" i="31"/>
  <c r="P181" i="31"/>
  <c r="AR182" i="31"/>
  <c r="P184" i="31"/>
  <c r="AR185" i="31"/>
  <c r="P187" i="31"/>
  <c r="AR188" i="31"/>
  <c r="P190" i="31"/>
  <c r="AR191" i="31"/>
  <c r="P193" i="31"/>
  <c r="AR194" i="31"/>
  <c r="P196" i="31"/>
  <c r="AR197" i="31"/>
  <c r="P199" i="31"/>
  <c r="AR200" i="31"/>
  <c r="P202" i="31"/>
  <c r="AR203" i="31"/>
  <c r="P205" i="31"/>
  <c r="AR206" i="31"/>
  <c r="P208" i="31"/>
  <c r="AR209" i="31"/>
  <c r="P211" i="31"/>
  <c r="AR212" i="31"/>
  <c r="D214" i="31"/>
  <c r="E214" i="31"/>
  <c r="BA214" i="31"/>
  <c r="AR208" i="31"/>
  <c r="AR211" i="31"/>
  <c r="P213" i="31"/>
  <c r="H214" i="31"/>
  <c r="T214" i="31"/>
  <c r="AF214" i="31"/>
  <c r="AC156" i="31"/>
  <c r="BE157" i="31"/>
  <c r="AC159" i="31"/>
  <c r="BE160" i="31"/>
  <c r="AC162" i="31"/>
  <c r="BE163" i="31"/>
  <c r="AC165" i="31"/>
  <c r="BE166" i="31"/>
  <c r="AC168" i="31"/>
  <c r="BE169" i="31"/>
  <c r="AC171" i="31"/>
  <c r="BE172" i="31"/>
  <c r="AC174" i="31"/>
  <c r="BE175" i="31"/>
  <c r="AC177" i="31"/>
  <c r="BE178" i="31"/>
  <c r="BE181" i="31"/>
  <c r="AC183" i="31"/>
  <c r="BE184" i="31"/>
  <c r="AC186" i="31"/>
  <c r="BE187" i="31"/>
  <c r="BE190" i="31"/>
  <c r="AC192" i="31"/>
  <c r="BE193" i="31"/>
  <c r="AC195" i="31"/>
  <c r="BE196" i="31"/>
  <c r="AC198" i="31"/>
  <c r="BE199" i="31"/>
  <c r="AC201" i="31"/>
  <c r="BE202" i="31"/>
  <c r="AC204" i="31"/>
  <c r="BE205" i="31"/>
  <c r="AC207" i="31"/>
  <c r="BE208" i="31"/>
  <c r="AC210" i="31"/>
  <c r="BE211" i="31"/>
  <c r="AC213" i="31"/>
  <c r="U214" i="31"/>
  <c r="AG214" i="31"/>
  <c r="BF208" i="31"/>
  <c r="AD210" i="31"/>
  <c r="BF211" i="31"/>
  <c r="AD213" i="31"/>
  <c r="I219" i="27"/>
  <c r="I218" i="27"/>
  <c r="I217" i="27"/>
  <c r="I216" i="27"/>
  <c r="I215" i="27"/>
  <c r="I214" i="27"/>
  <c r="I213" i="27"/>
  <c r="I212" i="27"/>
  <c r="I211" i="27"/>
  <c r="I210" i="27"/>
  <c r="I209" i="27"/>
  <c r="I208" i="27"/>
  <c r="I207" i="27"/>
  <c r="I206" i="27"/>
  <c r="I205" i="27"/>
  <c r="I204" i="27"/>
  <c r="I203" i="27"/>
  <c r="I202" i="27"/>
  <c r="I201" i="27"/>
  <c r="I200" i="27"/>
  <c r="I199" i="27"/>
  <c r="I198" i="27"/>
  <c r="I197" i="27"/>
  <c r="I196" i="27"/>
  <c r="I195" i="27"/>
  <c r="I194" i="27"/>
  <c r="I193" i="27"/>
  <c r="I192" i="27"/>
  <c r="I191" i="27"/>
  <c r="I190" i="27"/>
  <c r="I189" i="27"/>
  <c r="I188" i="27"/>
  <c r="I187" i="27"/>
  <c r="I186" i="27"/>
  <c r="I185" i="27"/>
  <c r="I184" i="27"/>
  <c r="I181" i="27"/>
  <c r="I180" i="27"/>
  <c r="I179" i="27"/>
  <c r="I178" i="27"/>
  <c r="I177" i="27"/>
  <c r="I176" i="27"/>
  <c r="I175" i="27"/>
  <c r="I174" i="27"/>
  <c r="I173" i="27"/>
  <c r="I172" i="27"/>
  <c r="I171" i="27"/>
  <c r="I170" i="27"/>
  <c r="I169" i="27"/>
  <c r="I168" i="27"/>
  <c r="I167" i="27"/>
  <c r="I166" i="27"/>
  <c r="I165" i="27"/>
  <c r="I164" i="27"/>
  <c r="I163" i="27"/>
  <c r="I162" i="27"/>
  <c r="I161" i="27"/>
  <c r="I160" i="27"/>
  <c r="I159" i="27"/>
  <c r="I158" i="27"/>
  <c r="I157" i="27"/>
  <c r="I156" i="27"/>
  <c r="I155" i="27"/>
  <c r="I154" i="27"/>
  <c r="I153" i="27"/>
  <c r="I152" i="27"/>
  <c r="I151" i="27"/>
  <c r="I150" i="27"/>
  <c r="I149" i="27"/>
  <c r="I148" i="27"/>
  <c r="I147" i="27"/>
  <c r="I146" i="27"/>
  <c r="I145" i="27"/>
  <c r="I144" i="27"/>
  <c r="I143" i="27"/>
  <c r="I142" i="27"/>
  <c r="I141" i="27"/>
  <c r="I140" i="27"/>
  <c r="I139" i="27"/>
  <c r="I138" i="27"/>
  <c r="I137" i="27"/>
  <c r="I136" i="27"/>
  <c r="I135" i="27"/>
  <c r="I134" i="27"/>
  <c r="I133" i="27"/>
  <c r="I132" i="27"/>
  <c r="I131" i="27"/>
  <c r="I130" i="27"/>
  <c r="I129" i="27"/>
  <c r="I128" i="27"/>
  <c r="I127" i="27"/>
  <c r="I126" i="27"/>
  <c r="I125" i="27"/>
  <c r="I124" i="27"/>
  <c r="I123" i="27"/>
  <c r="I122" i="27"/>
  <c r="I121" i="27"/>
  <c r="I120" i="27"/>
  <c r="I119" i="27"/>
  <c r="I118" i="27"/>
  <c r="I117" i="27"/>
  <c r="I116" i="27"/>
  <c r="I115" i="27"/>
  <c r="I114" i="27"/>
  <c r="I113" i="27"/>
  <c r="I112" i="27"/>
  <c r="I111" i="27"/>
  <c r="I110" i="27"/>
  <c r="I109" i="27"/>
  <c r="I108" i="27"/>
  <c r="I107" i="27"/>
  <c r="I106" i="27"/>
  <c r="I105" i="27"/>
  <c r="I104" i="27"/>
  <c r="I103" i="27"/>
  <c r="I102" i="27"/>
  <c r="I101" i="27"/>
  <c r="I100" i="27"/>
  <c r="I99" i="27"/>
  <c r="I98" i="27"/>
  <c r="I97" i="27"/>
  <c r="I96" i="27"/>
  <c r="I95" i="27"/>
  <c r="I94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80" i="27"/>
  <c r="I79" i="27"/>
  <c r="I74" i="27"/>
  <c r="I73" i="27"/>
  <c r="I72" i="27"/>
  <c r="I71" i="27"/>
  <c r="I70" i="27"/>
  <c r="I69" i="27"/>
  <c r="I68" i="27"/>
  <c r="I67" i="27"/>
  <c r="I66" i="27"/>
  <c r="I65" i="27"/>
  <c r="I64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C6" i="26"/>
  <c r="O214" i="31" l="1"/>
  <c r="N73" i="31"/>
  <c r="Q73" i="31" s="1"/>
  <c r="BD73" i="31"/>
  <c r="BG73" i="31" s="1"/>
  <c r="AP73" i="31"/>
  <c r="AS73" i="31" s="1"/>
  <c r="AB73" i="31"/>
  <c r="AC73" i="31" s="1"/>
  <c r="BD214" i="31"/>
  <c r="AB214" i="31"/>
  <c r="AE214" i="31" s="1"/>
  <c r="N214" i="31"/>
  <c r="Q214" i="31" s="1"/>
  <c r="AP214" i="31"/>
  <c r="AS214" i="31" s="1"/>
  <c r="AR214" i="31" l="1"/>
  <c r="P214" i="31"/>
  <c r="AC214" i="31"/>
  <c r="P73" i="31"/>
  <c r="AD73" i="31"/>
  <c r="AE73" i="31"/>
  <c r="AQ214" i="31"/>
  <c r="O73" i="31"/>
  <c r="BE73" i="31"/>
  <c r="AQ73" i="31"/>
  <c r="BF73" i="31"/>
  <c r="AR73" i="31"/>
  <c r="AD214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tc={B0B0BB12-A40B-4789-A272-2D8FA37268D4}</author>
    <author>tc={CE12AA13-E238-41FD-8955-CF8548980EA1}</author>
    <author>tc={E6116223-DE0C-4CF4-B70B-BC41AD34663F}</author>
    <author>tc={17B89505-E6FC-4A11-9CD7-1B86C3104FE4}</author>
    <author>tc={D669EAC5-4E87-4B47-9895-45D62E9F29D4}</author>
    <author>tc={F8E30F87-D1F3-4DD7-A09F-42298FC6BC14}</author>
    <author>tc={4AE0FED2-C9E4-497E-82B4-D0A1070A9EB8}</author>
    <author>tc={E0402C57-8733-4F4F-B58F-C2A4B8D1C0DD}</author>
  </authors>
  <commentList>
    <comment ref="B9" authorId="0" shapeId="0" xr:uid="{B0B0BB12-A40B-4789-A272-2D8FA37268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Danısman tarasfından hesaplanacak.
</t>
      </text>
    </comment>
    <comment ref="A26" authorId="1" shapeId="0" xr:uid="{CE12AA13-E238-41FD-8955-CF8548980EA1}">
      <text>
        <t>[Threaded comment]
Your version of Excel allows you to read this threaded comment; however, any edits to it will get removed if the file is opened in a newer version of Excel. Learn more: https://go.microsoft.com/fwlink/?linkid=870924
Comment:
    RAW VERİ 10 BİNLE CARPILACAK</t>
      </text>
    </comment>
    <comment ref="A31" authorId="2" shapeId="0" xr:uid="{E6116223-DE0C-4CF4-B70B-BC41AD34663F}">
      <text>
        <t>[Threaded comment]
Your version of Excel allows you to read this threaded comment; however, any edits to it will get removed if the file is opened in a newer version of Excel. Learn more: https://go.microsoft.com/fwlink/?linkid=870924
Comment:
    AYLIK OLACAK, 12 YE BOLUNECEK</t>
      </text>
    </comment>
    <comment ref="A32" authorId="3" shapeId="0" xr:uid="{17B89505-E6FC-4A11-9CD7-1B86C3104F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AYLIK OLACAK, 12 YE BOLUNECEK
</t>
      </text>
    </comment>
    <comment ref="A33" authorId="4" shapeId="0" xr:uid="{D669EAC5-4E87-4B47-9895-45D62E9F29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AYLIK OLACAK, 12 YE BOLUNECEK
</t>
      </text>
    </comment>
    <comment ref="A34" authorId="5" shapeId="0" xr:uid="{F8E30F87-D1F3-4DD7-A09F-42298FC6BC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AYLIK OLACAK, 12 YE BOLUNECEK
</t>
      </text>
    </comment>
    <comment ref="A46" authorId="6" shapeId="0" xr:uid="{4AE0FED2-C9E4-497E-82B4-D0A1070A9EB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 DEGISTI REVIZE</t>
      </text>
    </comment>
    <comment ref="A47" authorId="7" shapeId="0" xr:uid="{E0402C57-8733-4F4F-B58F-C2A4B8D1C0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FORMUL DEGISTI REVIZE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tc={3CA2E51C-CB63-48F8-B6D1-A727F9F792FD}</author>
    <author>tc={9A29AD9B-B82F-4BDB-AA58-8B67CD096C71}</author>
    <author>tc={E64886B0-EB31-476A-99E9-257A4CB40529}</author>
  </authors>
  <commentList>
    <comment ref="H48" authorId="0" shapeId="0" xr:uid="{3CA2E51C-CB63-48F8-B6D1-A727F9F792F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stacked</t>
      </text>
    </comment>
    <comment ref="H64" authorId="1" shapeId="0" xr:uid="{9A29AD9B-B82F-4BDB-AA58-8B67CD096C71}">
      <text>
        <t>[Threaded comment]
Your version of Excel allows you to read this threaded comment; however, any edits to it will get removed if the file is opened in a newer version of Excel. Learn more: https://go.microsoft.com/fwlink/?linkid=870924
Comment:
    stacked</t>
      </text>
    </comment>
    <comment ref="G104" authorId="2" shapeId="0" xr:uid="{E64886B0-EB31-476A-99E9-257A4CB40529}">
      <text>
        <t>[Threaded comment]
Your version of Excel allows you to read this threaded comment; however, any edits to it will get removed if the file is opened in a newer version of Excel. Learn more: https://go.microsoft.com/fwlink/?linkid=870924
Comment:
    Yarıya bolunecek</t>
      </text>
    </comment>
  </commentList>
</comments>
</file>

<file path=xl/sharedStrings.xml><?xml version="1.0" encoding="utf-8"?>
<sst xmlns="http://schemas.openxmlformats.org/spreadsheetml/2006/main" count="2073" uniqueCount="538">
  <si>
    <t>A1.1</t>
  </si>
  <si>
    <t>A1.2</t>
  </si>
  <si>
    <t>A1.3</t>
  </si>
  <si>
    <t>A1.4</t>
  </si>
  <si>
    <t>A1.5</t>
  </si>
  <si>
    <t>A2.1</t>
  </si>
  <si>
    <t>A3.1</t>
  </si>
  <si>
    <t>A3.2</t>
  </si>
  <si>
    <t>A3.3</t>
  </si>
  <si>
    <t>A4.1</t>
  </si>
  <si>
    <t>A5.1</t>
  </si>
  <si>
    <t>A5.2</t>
  </si>
  <si>
    <t>A6.1</t>
  </si>
  <si>
    <t>A7.1</t>
  </si>
  <si>
    <t>A7.2</t>
  </si>
  <si>
    <t>A8.1</t>
  </si>
  <si>
    <t>İptal Edilen Tahakkuk Oranı</t>
  </si>
  <si>
    <t>A9.1</t>
  </si>
  <si>
    <t>Stok Devir Hızı</t>
  </si>
  <si>
    <t>A9.2</t>
  </si>
  <si>
    <t>12 Ay Süresince Stok Hareketi Görmeyen Malzeme Tutarı Oranı</t>
  </si>
  <si>
    <t>A10.1</t>
  </si>
  <si>
    <t>A10.2</t>
  </si>
  <si>
    <t>A10.3</t>
  </si>
  <si>
    <t>A11.1</t>
  </si>
  <si>
    <t>A11.2</t>
  </si>
  <si>
    <t>Tüm Personel Maliyetinin Toplam OPEX İçindeki Oranı</t>
  </si>
  <si>
    <t>B1.1</t>
  </si>
  <si>
    <t>B2.1</t>
  </si>
  <si>
    <t>B3.1</t>
  </si>
  <si>
    <t>C1.1</t>
  </si>
  <si>
    <t>C1.2</t>
  </si>
  <si>
    <t>C2.1</t>
  </si>
  <si>
    <t>C2.2</t>
  </si>
  <si>
    <t>C3.1</t>
  </si>
  <si>
    <t>Bakım Personeli Başına Trafo Sayısı</t>
  </si>
  <si>
    <t>Bakım Personeli Başına Hat Uzunluğu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</si>
  <si>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</si>
  <si>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</si>
  <si>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</si>
  <si>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</si>
  <si>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</si>
  <si>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</si>
  <si>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</si>
  <si>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</si>
  <si>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</si>
  <si>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</si>
  <si>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D1.11</t>
  </si>
  <si>
    <t>D1.12</t>
  </si>
  <si>
    <t>D1.13</t>
  </si>
  <si>
    <t>D1.14</t>
  </si>
  <si>
    <t>D1.15</t>
  </si>
  <si>
    <t>D1.16</t>
  </si>
  <si>
    <t>D1.17</t>
  </si>
  <si>
    <t>D1.18</t>
  </si>
  <si>
    <t>D1.19</t>
  </si>
  <si>
    <t>D1.20</t>
  </si>
  <si>
    <t>D1.21</t>
  </si>
  <si>
    <t>Armatür Malzeme Maliyeti Oranı</t>
  </si>
  <si>
    <t>Ampul Malzeme Maliyeti Oranı</t>
  </si>
  <si>
    <t>Kablo Malzeme Maliyeti Oranı</t>
  </si>
  <si>
    <t>Direk Malzeme Maliyeti Oranı</t>
  </si>
  <si>
    <t>İletken Malzeme Maliyeti Oranı</t>
  </si>
  <si>
    <t>D2.1</t>
  </si>
  <si>
    <t>D3.1</t>
  </si>
  <si>
    <t>Aydınlatma Arıza Oranı</t>
  </si>
  <si>
    <t>D3.2</t>
  </si>
  <si>
    <t>Trafo Arıza Oranı</t>
  </si>
  <si>
    <t>D3.3</t>
  </si>
  <si>
    <t>AG Hat Arıza Oranı</t>
  </si>
  <si>
    <t>D3.4</t>
  </si>
  <si>
    <t>OG Hat Arıza Oranı</t>
  </si>
  <si>
    <t>D4.1</t>
  </si>
  <si>
    <t>D4.2</t>
  </si>
  <si>
    <t>D4.3</t>
  </si>
  <si>
    <t>Onaylanan Hasar Talep Oranı</t>
  </si>
  <si>
    <t>D4.4</t>
  </si>
  <si>
    <t>D5.1</t>
  </si>
  <si>
    <t>D5.2</t>
  </si>
  <si>
    <t>D5.3</t>
  </si>
  <si>
    <t>E1.1</t>
  </si>
  <si>
    <t>E2.1</t>
  </si>
  <si>
    <t>E3.1</t>
  </si>
  <si>
    <t>Arızadan Değişen Monofaze Sayaç Oranı</t>
  </si>
  <si>
    <t>E3.2</t>
  </si>
  <si>
    <t>Arızadan Değişen Trifaze Sayaç Oranı</t>
  </si>
  <si>
    <t>E3.3</t>
  </si>
  <si>
    <t>Arızadan Değişen Kombi Sayaç Oranı</t>
  </si>
  <si>
    <t>E3.4</t>
  </si>
  <si>
    <t>E3.5</t>
  </si>
  <si>
    <t>E3.6</t>
  </si>
  <si>
    <t>E3.7</t>
  </si>
  <si>
    <t>0-3 Yaşa Sahip Sayaçlardaki Değişim Oranı</t>
  </si>
  <si>
    <t>E3.8</t>
  </si>
  <si>
    <t>E3.9</t>
  </si>
  <si>
    <t>E3.10</t>
  </si>
  <si>
    <t>Değişen Sayaç  Oranı - Luna</t>
  </si>
  <si>
    <t>E3.11</t>
  </si>
  <si>
    <t>Değişen Sayaç  Oranı - Elektromed</t>
  </si>
  <si>
    <t>E3.12</t>
  </si>
  <si>
    <t>Değişen Sayaç  Oranı - Köhler</t>
  </si>
  <si>
    <t>E3.13</t>
  </si>
  <si>
    <t>Değişen Sayaç  Oranı - Makel</t>
  </si>
  <si>
    <t>E3.14</t>
  </si>
  <si>
    <t>Değişen Sayaç  Oranı - Viko</t>
  </si>
  <si>
    <t>E3.15</t>
  </si>
  <si>
    <t>Değişen Sayaç  Oranı - Diğer</t>
  </si>
  <si>
    <t>E4.1</t>
  </si>
  <si>
    <t>E4.2</t>
  </si>
  <si>
    <t>E4.3</t>
  </si>
  <si>
    <t>E4.4</t>
  </si>
  <si>
    <t>E5.1</t>
  </si>
  <si>
    <t>E5.2</t>
  </si>
  <si>
    <t>E5.3</t>
  </si>
  <si>
    <t>E5.4</t>
  </si>
  <si>
    <t>E5.5</t>
  </si>
  <si>
    <t>E6.1</t>
  </si>
  <si>
    <t>E7.1</t>
  </si>
  <si>
    <t>E7.2</t>
  </si>
  <si>
    <t>Kaçak Tahakkukun Kayıp İçerisindeki Payı</t>
  </si>
  <si>
    <t>E7.3</t>
  </si>
  <si>
    <t>Kümülatif Tahakkukun Tahsilata Dönüşme Oranı</t>
  </si>
  <si>
    <t>E8.1</t>
  </si>
  <si>
    <t>E8.2</t>
  </si>
  <si>
    <t>E8.3</t>
  </si>
  <si>
    <t>E8.4</t>
  </si>
  <si>
    <t>E8.5</t>
  </si>
  <si>
    <t>Kaçak Tahsilatı Tutarı - İcra Sonrası</t>
  </si>
  <si>
    <t>E8.6</t>
  </si>
  <si>
    <t>E9.1</t>
  </si>
  <si>
    <t>E9.2</t>
  </si>
  <si>
    <t>Endeks Okuma Personeli Başına EO Sayısı</t>
  </si>
  <si>
    <t>E9.3</t>
  </si>
  <si>
    <t>E10.1</t>
  </si>
  <si>
    <t>Endeks Alma Oranı</t>
  </si>
  <si>
    <t>E10.2</t>
  </si>
  <si>
    <t>Endeks Mevzuatına Uyum Oranı (25/35)</t>
  </si>
  <si>
    <t>E11.1</t>
  </si>
  <si>
    <t>12 Aydır Okunamayan Sayaç Oranı</t>
  </si>
  <si>
    <t>F1.1</t>
  </si>
  <si>
    <t>SCADA Dahilindeki OG Fider Oranı</t>
  </si>
  <si>
    <t>F2.1</t>
  </si>
  <si>
    <t>F2.2</t>
  </si>
  <si>
    <t>F2.3</t>
  </si>
  <si>
    <t>F2.4</t>
  </si>
  <si>
    <t>OSOS'lu Sayaç Başına Haberleşme Birim Maliyeti</t>
  </si>
  <si>
    <t>F3.1</t>
  </si>
  <si>
    <t>Arızadan Değişen Modem Oranı</t>
  </si>
  <si>
    <t>F3.2</t>
  </si>
  <si>
    <t>G1.1</t>
  </si>
  <si>
    <t>G1.2</t>
  </si>
  <si>
    <t>G1.3</t>
  </si>
  <si>
    <t>G2.1</t>
  </si>
  <si>
    <t>Beyaz Yaka Başına Abone Sayısı</t>
  </si>
  <si>
    <t>G2.2</t>
  </si>
  <si>
    <t>Mavi Yaka Başına Abone Sayısı</t>
  </si>
  <si>
    <t>G3.1</t>
  </si>
  <si>
    <t>Beyaz Yaka Personel Oranı</t>
  </si>
  <si>
    <t>G4.1</t>
  </si>
  <si>
    <t>G4.2</t>
  </si>
  <si>
    <t>G5.1</t>
  </si>
  <si>
    <t>G5.2</t>
  </si>
  <si>
    <t>G5.3</t>
  </si>
  <si>
    <t>G5.4</t>
  </si>
  <si>
    <t>G6.1</t>
  </si>
  <si>
    <t>G6.2</t>
  </si>
  <si>
    <t>Personel Başına Birikmiş İzin Sayısı</t>
  </si>
  <si>
    <t>G7.1</t>
  </si>
  <si>
    <t>EDAŞ Beyaz Yaka Kadın Çalışan Oranı</t>
  </si>
  <si>
    <t>G8.1</t>
  </si>
  <si>
    <t>Kadın Yönetici Oranı</t>
  </si>
  <si>
    <t>G9.1</t>
  </si>
  <si>
    <t>EDAŞ Personeli Eğitim Seviyesi</t>
  </si>
  <si>
    <t>G9.2</t>
  </si>
  <si>
    <t>Beyaz Yaka EDAŞ Personeli Kıdem Seviyesi</t>
  </si>
  <si>
    <t>Mavi Yaka EDAŞ Personeli Kıdem Seviyesi</t>
  </si>
  <si>
    <t>G10.1</t>
  </si>
  <si>
    <t>G10.2</t>
  </si>
  <si>
    <t>İnsan Kaynakları Personel Oranı</t>
  </si>
  <si>
    <t>Yönetim Destek Birimleri Personel Oranı</t>
  </si>
  <si>
    <t>H1.1</t>
  </si>
  <si>
    <t>H1.2</t>
  </si>
  <si>
    <t>H1.3</t>
  </si>
  <si>
    <t>H2.1</t>
  </si>
  <si>
    <t>Ortalama Dağıtılamayan Enerji (Bildirimsiz)</t>
  </si>
  <si>
    <t>H3.1</t>
  </si>
  <si>
    <t>OG Kapsamındaki Ortalama Bağlantı Görüş Verme Süresi</t>
  </si>
  <si>
    <t>H3.2</t>
  </si>
  <si>
    <t>AG Kapsamındaki Ortalama Bağlantı Görüş Verme Süresi</t>
  </si>
  <si>
    <t>H4.1</t>
  </si>
  <si>
    <t>H4.2</t>
  </si>
  <si>
    <t>H5.1</t>
  </si>
  <si>
    <t>H5.2</t>
  </si>
  <si>
    <t>H6.1</t>
  </si>
  <si>
    <t>H6.2</t>
  </si>
  <si>
    <t>H6.3</t>
  </si>
  <si>
    <t>H6.4</t>
  </si>
  <si>
    <t>H6.5</t>
  </si>
  <si>
    <t>H7.1</t>
  </si>
  <si>
    <t>H8.1</t>
  </si>
  <si>
    <t>H8.2</t>
  </si>
  <si>
    <t>H8.3</t>
  </si>
  <si>
    <t>IVR’la Çözülen Çağrı Oranı</t>
  </si>
  <si>
    <t>Çağrı Merkezi Tarafından Cevaplama Oranı</t>
  </si>
  <si>
    <t>Ulaşılabilirlik Seviyesi</t>
  </si>
  <si>
    <t>Çağrı Merkezi Memnuniyet Seviyesi</t>
  </si>
  <si>
    <t>Arıza Kaynaklı Gelen Çağrı Oranı</t>
  </si>
  <si>
    <t>Ölümlü Kaza Sayısı</t>
  </si>
  <si>
    <t>ADM EDAŞ</t>
  </si>
  <si>
    <t>GDZ EDAŞ</t>
  </si>
  <si>
    <t>SEDAŞ</t>
  </si>
  <si>
    <t>YEDAŞ</t>
  </si>
  <si>
    <t>TREDAŞ</t>
  </si>
  <si>
    <t>BAŞKENT EDAŞ</t>
  </si>
  <si>
    <t>TOROSLAR EDAŞ</t>
  </si>
  <si>
    <t>AYEDAŞ</t>
  </si>
  <si>
    <t>ARAS EDAŞ</t>
  </si>
  <si>
    <t>VEDAŞ</t>
  </si>
  <si>
    <t>UEDAŞ</t>
  </si>
  <si>
    <t>A1.6</t>
  </si>
  <si>
    <t>A6.2</t>
  </si>
  <si>
    <t>D4.5</t>
  </si>
  <si>
    <t>E7.4</t>
  </si>
  <si>
    <t>E7.5</t>
  </si>
  <si>
    <t>E7.6</t>
  </si>
  <si>
    <t>H8.4</t>
  </si>
  <si>
    <t>H8.5</t>
  </si>
  <si>
    <t>FIRAT EDAŞ</t>
  </si>
  <si>
    <t>Birim</t>
  </si>
  <si>
    <t>APG No</t>
  </si>
  <si>
    <t>APG İsmi</t>
  </si>
  <si>
    <t>TL</t>
  </si>
  <si>
    <t>Toplam Verimlilik (Bakım ve %6.72 Dahil)</t>
  </si>
  <si>
    <t>%</t>
  </si>
  <si>
    <t>Bakım Dahil, %6.72 Hariç Verimlilik</t>
  </si>
  <si>
    <t>Bakım Hariç, %6.72 Dahil Verimlilik</t>
  </si>
  <si>
    <t>Bakım ve %6,72 Hariç Verimlilik</t>
  </si>
  <si>
    <t>%6,72 Verimliliği - Rapor Dönemi</t>
  </si>
  <si>
    <t>Kümülatif %6,72 Verimliliği</t>
  </si>
  <si>
    <t>A1.7</t>
  </si>
  <si>
    <t>Gelirin EPDK Onaylı Sabit+Düzeltilmiş Değişken Maliyet (Tahmini) İçindeki Oranı</t>
  </si>
  <si>
    <t>A1.8</t>
  </si>
  <si>
    <t>Kümülatif Gelirin EPDK Onaylı Sabit+Düzeltilmiş Değişken Maliyet (Tahmini) İçindeki Oranı</t>
  </si>
  <si>
    <t>Aktif Sayaç Başına Gerçekleşen Saha Operasyonları Harcaması</t>
  </si>
  <si>
    <t>Abone Başına IT/OT OPEX Harcaması</t>
  </si>
  <si>
    <t>Abone Başına Kümülatif IT/OT OPEX Harcaması</t>
  </si>
  <si>
    <t>Toplam Personel Başına IT/OT OPEX Harcaması</t>
  </si>
  <si>
    <t>A3.4</t>
  </si>
  <si>
    <t>Toplam Personel Başına Kümülatif IT/OT OPEX Harcaması</t>
  </si>
  <si>
    <t>Rapor Dönemi IT/OT OPEX Harcamasının Rapor Dönemi Toplam İşletme Giderinden (Bakım ve KEİG hariç) Harcanan Tutar İçindeki Oranı</t>
  </si>
  <si>
    <t>Adet</t>
  </si>
  <si>
    <t>Kümülatif IT/OT OPEX Harcamasının Toplam İşletme Giderinden Harcanan Kümülatif Tutar İçindeki Oranı</t>
  </si>
  <si>
    <t>Yatırım Faaliyetleri Kapsamında Harcanan Kümülatif OPEX Oranı</t>
  </si>
  <si>
    <t>Sigorta Tazmin Performansı - Rapor Dönemi</t>
  </si>
  <si>
    <t>Sigorta Tazmin Performansı - Kümülatif</t>
  </si>
  <si>
    <t>Dengesizlik Maliyetinin Karşılanma Oranı - K1+D</t>
  </si>
  <si>
    <t>Birim UEÇM'ye Karşılık Sapma Yüzdesi - K1+D</t>
  </si>
  <si>
    <t>A6.3</t>
  </si>
  <si>
    <t>Birim Dağıtılan Enerjiye Karşılık Sapma Yüzdesi - K1+D</t>
  </si>
  <si>
    <t>10.000 Aktif Abone Başına Ek Tahakkuk Adedi</t>
  </si>
  <si>
    <t>Aktif Abone Başına Ek Tahakkuk Miktarı</t>
  </si>
  <si>
    <t>kWh</t>
  </si>
  <si>
    <t>Beyaz Yaka Personel Başına Personel Gideri</t>
  </si>
  <si>
    <t>Mavi Yaka Personel Başına Personel Gideri</t>
  </si>
  <si>
    <t>Arıza Onarım Personeli Başına Personel Gideri</t>
  </si>
  <si>
    <t>A10.4</t>
  </si>
  <si>
    <t>Bakım Personeli Başına Personel Gideri</t>
  </si>
  <si>
    <t>EDAŞ Bordrolu Personel Maliyetinin Toplam OPEX İçindeki Oranı</t>
  </si>
  <si>
    <t>CAPEX'in İçinde Proje Giderleri Oranı - Kümülatif</t>
  </si>
  <si>
    <t>Abone Başına ŞİS Gideri - Rapor Dönemi</t>
  </si>
  <si>
    <t>B2.2</t>
  </si>
  <si>
    <t>Abone Başına ŞİS Gideri - Kümülatif</t>
  </si>
  <si>
    <t>B2.3</t>
  </si>
  <si>
    <t>ŞİS Giderinin Toplam Yatırım Tavanı İçindeki Oranı - Rapor Dönemi</t>
  </si>
  <si>
    <t>B2.4</t>
  </si>
  <si>
    <t>ŞİS Giderinin Toplam Yatırım Tavanı İçindeki Oranı - Kümülatif</t>
  </si>
  <si>
    <t>B2.5</t>
  </si>
  <si>
    <t>Toplam Teknoloji Harcamaları İçinde Yatırım Oranı - Rapor Dönemi</t>
  </si>
  <si>
    <t>B2.6</t>
  </si>
  <si>
    <t>Toplam Teknoloji Harcamaları İçinde Yatırım Oranı - Kümülatif</t>
  </si>
  <si>
    <t>Planlı Kesinti Başına Yatırım Büyüklüğü</t>
  </si>
  <si>
    <t>B4.1</t>
  </si>
  <si>
    <t>Bağlantı Talebi Yatırımlarının Toplam Şebeke Yatırımlarınaa Oranı</t>
  </si>
  <si>
    <t>Seviye-1 ve Seviye-2 Hat Bakım Sorumluluğu Yerine Getirilme Oranı</t>
  </si>
  <si>
    <t>Seviye-1 ve Seviye-2 Trafo Bakım Sorumluluğu Yerine Getirilme Oranı</t>
  </si>
  <si>
    <t>Seviye-1+Seviye-2 Bakım Bütçesi Kullanım Oranı</t>
  </si>
  <si>
    <t>Seviye-3 Bakım Bütçesi Kullanım Oranı</t>
  </si>
  <si>
    <t>C3.2</t>
  </si>
  <si>
    <t>km</t>
  </si>
  <si>
    <t>Armatür Değişim Oranı - Arıza Kaynaklı</t>
  </si>
  <si>
    <t>Armatür Değişim Oranı - LED Dönüşümü</t>
  </si>
  <si>
    <t>Armatür İlave Oranı</t>
  </si>
  <si>
    <t>Armatür Değişim Birim Maliyeti - Arıza Kaynaklı</t>
  </si>
  <si>
    <t>Armatür Değişim Birim Maliyeti - LED Dönüşümü</t>
  </si>
  <si>
    <t>Armatür İlave Birim Maliyeti</t>
  </si>
  <si>
    <t>Ampul Değişim Oranı</t>
  </si>
  <si>
    <t>Ampul Değişim Birim Maliyeti</t>
  </si>
  <si>
    <t>Modüler Hücre Değişim Oranı - Demontaj Hariç</t>
  </si>
  <si>
    <t>Modüler Hücre Değişim Birim Malzeme Maliyeti - Demontaj Hariç</t>
  </si>
  <si>
    <t>Trafo Değişim Oranı - Demontaj Hariç</t>
  </si>
  <si>
    <t>Trafo Değişim Birim Malzeme Maliyeti - Demontaj Hariç</t>
  </si>
  <si>
    <t>Aydınlatma Malzeme Maliyeti Oranı</t>
  </si>
  <si>
    <t>Yeni Modüler Hücre Maliyeti Oranı</t>
  </si>
  <si>
    <t>Yeni Trafo Malzeme Maliyeti Oranı</t>
  </si>
  <si>
    <t>Geriye Kalan Malzeme Maliyeti Oranı</t>
  </si>
  <si>
    <t>Şebeke Büyüklüğüne Göre Toplam İşletme Malzemesi Harcaması</t>
  </si>
  <si>
    <t>D2.2</t>
  </si>
  <si>
    <t>Şebeke Büyüklüğüne Göre Arıza Faaliyetleri Kapsamında Oluşan Toplam Malzeme Harcaması</t>
  </si>
  <si>
    <t>10.000 Abone Başına Hasar Başvuru Oranı</t>
  </si>
  <si>
    <t>10.000 Abone Başına Onaylanan Hasar Sayısı (Tüketici Hakem Heyeti Dahil)</t>
  </si>
  <si>
    <t>Ödemesi Yapılan Hasar Başına Maliyet Miktarı (Tüketici Hakem Heyeti Dahil)</t>
  </si>
  <si>
    <t>Tüketici Hakem Heyeti Aracılığı ile Ödeme Oranı</t>
  </si>
  <si>
    <t>Arıza Personeli Başına Aydınlatma Arızası Sayısı</t>
  </si>
  <si>
    <t>Arıza Personeli Başına Şebeke Arızası Sayısı</t>
  </si>
  <si>
    <t>Arıza Personeli Başına Abone Yoğunluğu</t>
  </si>
  <si>
    <t>Rapor Dönemi Aydınlatma Tüketim Oranı</t>
  </si>
  <si>
    <t>Aydınlatma Reddedilen Tahakkuk Oranı - 2016'dan itibaren kümülatif</t>
  </si>
  <si>
    <t>Arızadan Değişen Sayaçlarda 0-3 Yıl Değişen Sayaç Oranı</t>
  </si>
  <si>
    <t>Arızadan Değişen Sayaçlarda 4-9 Yıl Değişen Sayaç Oranı</t>
  </si>
  <si>
    <t>4-9 Yaşa Sahip Sayaçlardaki Değişim Oranı</t>
  </si>
  <si>
    <t>Değişen Sayaç  Oranı - Baylan</t>
  </si>
  <si>
    <t>24 Saat İçinde Elektriği Kesilen Abone Oranı</t>
  </si>
  <si>
    <t>25-48 Saat İçinde Elektriği Kesilen Abone Oranı</t>
  </si>
  <si>
    <t>49-72 Saat İçinde Elektriği Kesilen Abone Oranı</t>
  </si>
  <si>
    <t>73 Saat - 7 İşgünü İçinde Elektriği Kesilen Abone Oranı</t>
  </si>
  <si>
    <t>E4.5</t>
  </si>
  <si>
    <t>&gt;7 İşgününde Elektriği Kesilen Abone Oranı</t>
  </si>
  <si>
    <t>24 Saat İçinde Elektriği Açılan Abone Oranı</t>
  </si>
  <si>
    <t>25-48 Saat İçinde Elektriği Açılan Abone Oranı</t>
  </si>
  <si>
    <t>49-72 Saat İçinde Elektriği Açılan Abone Oranı</t>
  </si>
  <si>
    <t>73 Saat - 7 İşgünü İçinde Elektriği Açılan Abone Oranı</t>
  </si>
  <si>
    <t>&gt;7 İşgününde Elektriği Açılan Abone Oranı</t>
  </si>
  <si>
    <t>İptal Edilen Kaçak Tahakkuk Sayısı Oranı</t>
  </si>
  <si>
    <t>İptal Edilen Kaçak Tahakkuk Enerji Miktarı Oranı</t>
  </si>
  <si>
    <t>İptal Edilen Kaçak Tahakkuk Tutarı Oranı</t>
  </si>
  <si>
    <t>İcraya Sevk Süresi</t>
  </si>
  <si>
    <t>Gün</t>
  </si>
  <si>
    <t>Kaçak Tahsilatının Kaçak Tahakkuka Oranı</t>
  </si>
  <si>
    <t>Endeks Alma Başına Maliyet</t>
  </si>
  <si>
    <t>Toplam Abone OSOS Tüketim Oranı</t>
  </si>
  <si>
    <t>Ortalama OSOS Abone Tüketim Miktarı</t>
  </si>
  <si>
    <t>Yaş</t>
  </si>
  <si>
    <t>OSOS Faturalanamayan Aktif Abone Oranı</t>
  </si>
  <si>
    <t>Toplam Personel Başına Abone Yoğunluğu</t>
  </si>
  <si>
    <t>Beyaz Yaka Personel Başına Abone Yoğunluğu</t>
  </si>
  <si>
    <t>Mavi Yaka Personel Başına Abone Yoğunluğu</t>
  </si>
  <si>
    <t>G1.4</t>
  </si>
  <si>
    <t>Toplam Personel Başına Şebeke Büyüklüğü</t>
  </si>
  <si>
    <t>G1.5</t>
  </si>
  <si>
    <t>Beyaz Yaka Personel Başına Şebeke Büyüklüğü</t>
  </si>
  <si>
    <t>G1.6</t>
  </si>
  <si>
    <t>Mavi Yaka Personel Başına Şebeke Büyüklüğü</t>
  </si>
  <si>
    <t>Plansız Personel Değişim Oranı</t>
  </si>
  <si>
    <t>Planlı Personel Değişim Oranı</t>
  </si>
  <si>
    <t>G4.3</t>
  </si>
  <si>
    <t>Beyaz Yaka - Katılımcı Başına Eğitim Süresi</t>
  </si>
  <si>
    <t>Saat</t>
  </si>
  <si>
    <t>Beyaz Yaka - Personel Başına Eğitim Süresi</t>
  </si>
  <si>
    <t>Mavi Yaka - Katılımcı Başına Eğitim Süresi</t>
  </si>
  <si>
    <t>Mavi Yaka - Personel Başına Eğitim Süresi</t>
  </si>
  <si>
    <t>EDAŞ Toplam Kadın Çalışan Oranı</t>
  </si>
  <si>
    <t>Seviye</t>
  </si>
  <si>
    <t>G8.2</t>
  </si>
  <si>
    <t>G8.3</t>
  </si>
  <si>
    <t>EDAŞ Beyaz Yaka Yaş Ortalaması</t>
  </si>
  <si>
    <t>EDAŞ Mavi Yaka Yaş Ortalaması</t>
  </si>
  <si>
    <t>BT Personel Oranı</t>
  </si>
  <si>
    <t>G10.3</t>
  </si>
  <si>
    <t>Yönetici Başına Düşen Personel Oranı</t>
  </si>
  <si>
    <t>G10.4</t>
  </si>
  <si>
    <t>Satın Alma Personeli Başına Düşen Satın Alması Yapılan Tutar</t>
  </si>
  <si>
    <t>G10.5</t>
  </si>
  <si>
    <t>Ortalama Abone Kesinti Süresi (CAIDI)</t>
  </si>
  <si>
    <t>Dakika</t>
  </si>
  <si>
    <t>AG Bildirimsiz Kesinti Ortalama Giderilme Süresi</t>
  </si>
  <si>
    <t>OG Bildirimsiz Kesinti Ortalama Giderilme Süresi</t>
  </si>
  <si>
    <t>H1.4</t>
  </si>
  <si>
    <t>Aydınlatma Arıza Giderilme - Mevzuat Uyum</t>
  </si>
  <si>
    <t>H1.5</t>
  </si>
  <si>
    <t>İş Günü</t>
  </si>
  <si>
    <t>H2.2</t>
  </si>
  <si>
    <t>H2.3</t>
  </si>
  <si>
    <t>Ortalama AG Bağlantı Talebi Karşılama Süresi - Toplam</t>
  </si>
  <si>
    <t>H2.4</t>
  </si>
  <si>
    <t>Ortalama AG Bağlantı Talebi Karşılama Süresi - EDAŞ</t>
  </si>
  <si>
    <t>H2.5</t>
  </si>
  <si>
    <t>Ortalama OG Bağlantı Talebi Karşılama Süresi - Toplam</t>
  </si>
  <si>
    <t>H2.6</t>
  </si>
  <si>
    <t>Ortalama OG Bağlantı Talebi Karşılama Süresi - EDAŞ</t>
  </si>
  <si>
    <t>H2.7</t>
  </si>
  <si>
    <t>Eşik Süre Altında Karşılanan AG Bağlantı Talebi Oranı</t>
  </si>
  <si>
    <t>H2.8</t>
  </si>
  <si>
    <t>Eşik Süre Altında Karşılanan OG Bağlantı Talebi Oranı</t>
  </si>
  <si>
    <t>Teknik Kalite - Başarılı Ölçüm %'si</t>
  </si>
  <si>
    <t>Teknik Kalite - Kullanıcı Cihazları Başarılı Ölçüm %'si</t>
  </si>
  <si>
    <t>H3.3</t>
  </si>
  <si>
    <t>Teknik Kalite - Etkin Gerilim Değeri Uygun Olmayan Ölçüm Oranı</t>
  </si>
  <si>
    <t>H3.4</t>
  </si>
  <si>
    <t>Teknik Kalite - Gerilim Dengesizliği Uygun Olmayan Ölçüm Oranı</t>
  </si>
  <si>
    <t>H3.5</t>
  </si>
  <si>
    <t>Teknik Kalite - Gerilim Çökmesi Uygun Olmayan Ölçüm Oranı</t>
  </si>
  <si>
    <t>Ticari Kalite - Standart Sürede İşlem Yapılmayan Başvuruların Oranı</t>
  </si>
  <si>
    <t>Ticari Kalite - Ödenen Tazminat Oranı</t>
  </si>
  <si>
    <t>H4.3</t>
  </si>
  <si>
    <t>Ticari Kalite - Aktif Abone Başına Toplam Başvuru/İşlem Sayısı</t>
  </si>
  <si>
    <t>Abone Başına Ödenmesi Gereken Yıllık Kesinti Tazminatı Tutarı</t>
  </si>
  <si>
    <t>Abone Başına Ödenmesi Gereken Uzun Süreli Kesinti Tazminatı Tutarı</t>
  </si>
  <si>
    <t>H5.3</t>
  </si>
  <si>
    <t>Abone Başına Ödenmesi Gereken Ticari Kalite Tazminatı Tutarı</t>
  </si>
  <si>
    <t>H5.4</t>
  </si>
  <si>
    <t>Abone Başına Ödenen Yıllık Kesinti Tazminatı Tutarı</t>
  </si>
  <si>
    <t>H5.5</t>
  </si>
  <si>
    <t>Abone Başına Ödenen Uzun Süreli Kesinti Tazminatı Tutarı</t>
  </si>
  <si>
    <t>H5.6</t>
  </si>
  <si>
    <t>Abone Başına Ödenen Ticari Kalite Tazminatı Tutarı</t>
  </si>
  <si>
    <t>Abone Başına Gelen Çağrı Sayısı</t>
  </si>
  <si>
    <t>Servis Seviyesi</t>
  </si>
  <si>
    <t>H6.6</t>
  </si>
  <si>
    <t>H6.7</t>
  </si>
  <si>
    <t>H6.8</t>
  </si>
  <si>
    <t>Çağrı Başına Birim Maliyet Tutarı</t>
  </si>
  <si>
    <t>H6.9</t>
  </si>
  <si>
    <t>Ortalama Konuşma Süresi</t>
  </si>
  <si>
    <t>H6.10</t>
  </si>
  <si>
    <t>Ortalama Bekleme Süresi</t>
  </si>
  <si>
    <t>1.000 Abone Başına EPDK'dan EDAŞ'a Gönderilen Şikayet Sayısı</t>
  </si>
  <si>
    <t>Personel Başına İSG Harcaması - Kümülatif</t>
  </si>
  <si>
    <t>PİKEOSt (Kayıp Gün Süresi)</t>
  </si>
  <si>
    <t>PİKEOSt-1 (Kayıp Gün Süresi)</t>
  </si>
  <si>
    <t>Yüzölçümü</t>
  </si>
  <si>
    <t>Merkez Abone Oranı</t>
  </si>
  <si>
    <t>Sektör Genelinde Değişen Sayaç Oranı - Luna</t>
  </si>
  <si>
    <t>-&gt; Bu bir sektör APG'sidir. Tüm EDAŞ verilerinin toplamına göre sektörde yer alan sayaç markalarındaki değişim oranı gözlemlenecektir.</t>
  </si>
  <si>
    <t>Sektör Genelinde Değişen Sayaç Oranı - Elektromed</t>
  </si>
  <si>
    <t>Sektör Genelinde Değişen Sayaç Oranı - Köhler</t>
  </si>
  <si>
    <t>Sektör Genelinde Değişen Sayaç Oranı - Makel</t>
  </si>
  <si>
    <t>Sektör Genelinde Değişen Sayaç Oranı - Viko</t>
  </si>
  <si>
    <t>Sektör Genelinde Değişen Sayaç Oranı - Diğer</t>
  </si>
  <si>
    <t>Sektör Genelinde Değişen Sayaç Oranı - 0-3 Yıl</t>
  </si>
  <si>
    <t>Sektör Genelinde Değişen Sayaç Oranı - 4-9 Yıl</t>
  </si>
  <si>
    <t>Sayfa</t>
  </si>
  <si>
    <t>Left</t>
  </si>
  <si>
    <t>Top</t>
  </si>
  <si>
    <t>Height</t>
  </si>
  <si>
    <t>Width</t>
  </si>
  <si>
    <t>Grafik_tipi</t>
  </si>
  <si>
    <t>standard</t>
  </si>
  <si>
    <t>stacked</t>
  </si>
  <si>
    <t>overlayed</t>
  </si>
  <si>
    <t>ÇORUH EDAŞ</t>
  </si>
  <si>
    <t>APG Kodu</t>
  </si>
  <si>
    <t>A3.5</t>
  </si>
  <si>
    <t>A3.6</t>
  </si>
  <si>
    <t>Ek Bilgi İsmi</t>
  </si>
  <si>
    <t>Monofaze Sayaçların Ortalama Yaşı</t>
  </si>
  <si>
    <t>Trifaze Sayaçların Ortalama Yaşı</t>
  </si>
  <si>
    <t>Kombi Sayaçların Ortalama Yaşı</t>
  </si>
  <si>
    <t>E3.1 EK</t>
  </si>
  <si>
    <t>E3.2 EK</t>
  </si>
  <si>
    <t>E3.3 EK</t>
  </si>
  <si>
    <t>E9.2 EK</t>
  </si>
  <si>
    <t>E9.3 EK</t>
  </si>
  <si>
    <t>PİKTOSt İyileşme Oranı ( (PİKTOSt - PİKEOSt) / PİKTOSt)</t>
  </si>
  <si>
    <t xml:space="preserve"> OG'den Bağlı Abonelerin OSOS'luluk Oranı</t>
  </si>
  <si>
    <t>E3.4 EK</t>
  </si>
  <si>
    <t>Kombi (X5) Sayaçların Ortalama Yaşı</t>
  </si>
  <si>
    <t>Bulgu?</t>
  </si>
  <si>
    <t>Abone Başına Borçtan Kesme Sayısı</t>
  </si>
  <si>
    <t>Tutanak Başına Kaçak Miktarı</t>
  </si>
  <si>
    <t>Kaçak Tahsilatı Sayısı - İcra Sonrası</t>
  </si>
  <si>
    <t>Periyodik Abone Başına Endeks Alma Sayısı</t>
  </si>
  <si>
    <t>Milyon TL</t>
  </si>
  <si>
    <t>Bin TL</t>
  </si>
  <si>
    <t>MWh</t>
  </si>
  <si>
    <t>APG İsimleri</t>
  </si>
  <si>
    <t>A1.9</t>
  </si>
  <si>
    <t>A1.10</t>
  </si>
  <si>
    <t>CAPEX Birim Bedel Verimliliği</t>
  </si>
  <si>
    <t>Kaçak Tahsilatı Sayısı Oranı - İcra Öncesi</t>
  </si>
  <si>
    <t>Kaçak Tahsilat Tutarı Oranı - İcra Öncesi</t>
  </si>
  <si>
    <t>A1.11</t>
  </si>
  <si>
    <t>Gelirin (CAPEX hariç) OPEX Bütçesine Oranı</t>
  </si>
  <si>
    <t>Kümülatif Gelirin (CAPEX hariç) Kümülatif OPEX Bütçesine Oranı</t>
  </si>
  <si>
    <t>Arızadan Değişen X5 Sayaç Oranı</t>
  </si>
  <si>
    <t>adet/km</t>
  </si>
  <si>
    <t>H2.9</t>
  </si>
  <si>
    <t>H2.10</t>
  </si>
  <si>
    <t>AG Bağlantı Talebi Karşılama Oranı - EDAŞ</t>
  </si>
  <si>
    <t>OG Bağlantı Talebi Karşılama Oranı - EDAŞ</t>
  </si>
  <si>
    <t>APG Adı</t>
  </si>
  <si>
    <t>Başkent</t>
  </si>
  <si>
    <t>Toroslar</t>
  </si>
  <si>
    <t>ADM</t>
  </si>
  <si>
    <t>GDZ</t>
  </si>
  <si>
    <t>Aras</t>
  </si>
  <si>
    <t>MIN</t>
  </si>
  <si>
    <t>MAX</t>
  </si>
  <si>
    <t>AVERAGE</t>
  </si>
  <si>
    <t>Gelirin (CAPEX dahil) Onaylı OPEX’e (Bakım dahil) Oranı</t>
  </si>
  <si>
    <t xml:space="preserve">Kümülatif Gelirin (CAPEX dahil) Onaylı OPEX’e (Bakım dahil) Oranı </t>
  </si>
  <si>
    <t>Gelirin (CAPEX hariç) Onaylı OPEX'e Oranı</t>
  </si>
  <si>
    <t>Kümülatif Gelirin (CAPEX hariç) Kümülatif Onaylı OPEX'e Oranı</t>
  </si>
  <si>
    <t>Aktif Sayaç Başına Gerçekleşen Saha Operasyonları Gideri</t>
  </si>
  <si>
    <t>Aktif Abone Başına IT/OT OPEX Harcaması</t>
  </si>
  <si>
    <t>Aktif Abone Başına Kümülatif IT/OT OPEX Harcaması</t>
  </si>
  <si>
    <t>Toplam Personel Başına Kümülatif IT/OT OPEX Harcaması (Yıllık Ortalama)</t>
  </si>
  <si>
    <t>IT/OT OPEX Harcamasının Gerçekleşen OPEX (Bakım hariç) İçindeki Payı</t>
  </si>
  <si>
    <t>Kümülatif IT/OT OPEX Harcamasının Kümülatif Gerçekleşen OPEX (Bakım hariç) İçindeki Payı</t>
  </si>
  <si>
    <t>Aktif Abone Başına Ek Tahakkuk Oranı</t>
  </si>
  <si>
    <t>adet</t>
  </si>
  <si>
    <t xml:space="preserve">Beyaz Yaka Personel Başına Aylık Personel Gideri </t>
  </si>
  <si>
    <t>Mavi Yaka Personel Başına Aylık Personel Gideri</t>
  </si>
  <si>
    <t>Arıza Onarım Personeli Başına Aylık Personel Gideri</t>
  </si>
  <si>
    <t>Bakım Personeli Başına Aylık Personel Gideri</t>
  </si>
  <si>
    <t>EDAŞ + SPV Bordrolu Personel Maliyetinin Toplam OPEX İçindeki Payı</t>
  </si>
  <si>
    <t>Bağlantı Talebi Yatırımlarının Toplam Şebeke Yatırımlarına Oranı</t>
  </si>
  <si>
    <t>1.000 Abone Başına Hasar Başvuru Sayısı</t>
  </si>
  <si>
    <t>1.000 Abone Başına Onaylanan Hasar Sayısı (Tüketici Hakem Heyeti Dahil)</t>
  </si>
  <si>
    <t>Arızadan Değişen Kombi (X5) Sayaç Oranı</t>
  </si>
  <si>
    <t>Abone Başına Borçtan Kesme Oranı</t>
  </si>
  <si>
    <t>Tutanak Başına Kaçak Tespit Büyüklüğü</t>
  </si>
  <si>
    <t>Kaçak Tahsilatı Sayısının Oranı - İcra Öncesi</t>
  </si>
  <si>
    <t>Kaçak Tahsilat Tutarının Oranı - İcra Öncesi</t>
  </si>
  <si>
    <t>Kaçak Tahsilatı Sayısının Oranı - İcra Sonrası</t>
  </si>
  <si>
    <t>Kaçak Tahsilatı Tutarının Oranı - İcra Sonrası</t>
  </si>
  <si>
    <t>Periyodik Müşteri Başına Endeks Alma Sayısı</t>
  </si>
  <si>
    <t xml:space="preserve"> OG'den Bağlı Müşterilerin OSOS'luluk Oranı</t>
  </si>
  <si>
    <t>Yönetici Başına Düşen Personel Sayısı</t>
  </si>
  <si>
    <t>Ticari Kalite - Abone Başına Toplam Başvuru/İşlem Oranı</t>
  </si>
  <si>
    <t>saniye</t>
  </si>
  <si>
    <t>Personel Başına İSG Harcaması - 2021'den İtibaren  Ortalama (Yıllık)</t>
  </si>
  <si>
    <t>PİKTOSt İyileşme Oranı
= (PİKTOSt - PİKEOSt) / PİKTOSt</t>
  </si>
  <si>
    <t>SEDAS</t>
  </si>
  <si>
    <t>UEDAS</t>
  </si>
  <si>
    <t>VEDAS</t>
  </si>
  <si>
    <t>YEDAS</t>
  </si>
  <si>
    <t>TREDAS</t>
  </si>
  <si>
    <t>apgs_top_20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</si>
</sst>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#,##0.0"/>
    <numFmt numFmtId="166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 tint="0.2499465926084170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name val="Calibri"/>
      <family val="2"/>
    </font>
    <font>
      <b/>
      <i/>
      <sz val="9"/>
      <color theme="1"/>
      <name val="Calibri"/>
      <family val="2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</font>
    <font>
      <sz val="9"/>
      <color theme="7" tint="-0.249977111117893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name val="Calibri"/>
      <family val="2"/>
      <charset val="162"/>
    </font>
    <font>
      <b/>
      <i/>
      <sz val="9"/>
      <color theme="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162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  <charset val="162"/>
    </font>
    <font>
      <sz val="10"/>
      <name val="Calibri"/>
    </font>
    <font>
      <b/>
      <sz val="12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9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70AD47"/>
        <bgColor rgb="FF70AD47"/>
      </patternFill>
    </fill>
    <fill>
      <patternFill patternType="solid">
        <fgColor rgb="FF5B9BD5"/>
        <bgColor rgb="FF5B9BD5"/>
      </patternFill>
    </fill>
    <fill>
      <patternFill patternType="solid">
        <fgColor rgb="FF366092"/>
        <bgColor rgb="FF366092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9">
    <xf numFmtId="0" fontId="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0" fontId="7" fillId="4" borderId="6" applyNumberFormat="0" applyAlignment="0" applyProtection="0"/>
    <xf numFmtId="0" fontId="10" fillId="5" borderId="7" applyNumberFormat="0" applyAlignment="0" applyProtection="0"/>
    <xf numFmtId="0" fontId="2" fillId="0" borderId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5" fillId="3" borderId="3" xfId="1" applyFill="1" applyBorder="1" applyAlignment="1">
      <alignment horizontal="center" vertical="center" wrapText="1"/>
    </xf>
    <xf numFmtId="0" fontId="5" fillId="3" borderId="3" xfId="2" applyFill="1" applyBorder="1" applyAlignment="1">
      <alignment horizontal="center" vertical="center" wrapText="1"/>
    </xf>
    <xf numFmtId="0" fontId="5" fillId="3" borderId="4" xfId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 readingOrder="1"/>
    </xf>
    <xf numFmtId="0" fontId="11" fillId="6" borderId="0" xfId="0" applyFont="1" applyFill="1" applyAlignment="1">
      <alignment horizontal="center" vertical="center"/>
    </xf>
    <xf numFmtId="0" fontId="12" fillId="7" borderId="0" xfId="14" applyFont="1" applyFill="1" applyAlignment="1">
      <alignment vertical="center"/>
    </xf>
    <xf numFmtId="0" fontId="13" fillId="0" borderId="0" xfId="0" applyFont="1"/>
    <xf numFmtId="0" fontId="14" fillId="0" borderId="2" xfId="0" applyFont="1" applyBorder="1"/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 readingOrder="1"/>
    </xf>
    <xf numFmtId="0" fontId="14" fillId="0" borderId="2" xfId="0" quotePrefix="1" applyFont="1" applyBorder="1" applyAlignment="1">
      <alignment horizontal="left" vertical="center" wrapText="1" readingOrder="1"/>
    </xf>
    <xf numFmtId="0" fontId="15" fillId="0" borderId="2" xfId="0" applyFont="1" applyBorder="1" applyAlignment="1">
      <alignment horizontal="center" vertical="center" wrapText="1" readingOrder="1"/>
    </xf>
    <xf numFmtId="0" fontId="16" fillId="0" borderId="8" xfId="0" applyFont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" fillId="3" borderId="3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0" fillId="3" borderId="3" xfId="2" applyFont="1" applyFill="1" applyBorder="1" applyAlignment="1">
      <alignment horizontal="center" vertical="center" wrapText="1"/>
    </xf>
    <xf numFmtId="0" fontId="0" fillId="3" borderId="5" xfId="1" applyFont="1" applyFill="1" applyBorder="1" applyAlignment="1">
      <alignment horizontal="center" vertical="center" wrapText="1"/>
    </xf>
    <xf numFmtId="0" fontId="0" fillId="3" borderId="3" xfId="1" applyFont="1" applyFill="1" applyBorder="1" applyAlignment="1">
      <alignment horizontal="center" vertical="center" wrapText="1"/>
    </xf>
    <xf numFmtId="0" fontId="0" fillId="3" borderId="4" xfId="1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/>
    </xf>
    <xf numFmtId="0" fontId="8" fillId="0" borderId="0" xfId="0" applyFont="1" applyAlignment="1">
      <alignment horizontal="center" vertical="center" wrapText="1" readingOrder="1"/>
    </xf>
    <xf numFmtId="0" fontId="13" fillId="2" borderId="0" xfId="0" applyFont="1" applyFill="1"/>
    <xf numFmtId="9" fontId="21" fillId="0" borderId="9" xfId="0" applyNumberFormat="1" applyFont="1" applyBorder="1" applyAlignment="1">
      <alignment horizontal="center" vertical="center"/>
    </xf>
    <xf numFmtId="0" fontId="14" fillId="0" borderId="8" xfId="0" applyFont="1" applyBorder="1"/>
    <xf numFmtId="9" fontId="0" fillId="0" borderId="9" xfId="0" applyNumberFormat="1" applyBorder="1" applyAlignment="1">
      <alignment horizontal="center"/>
    </xf>
    <xf numFmtId="1" fontId="21" fillId="8" borderId="9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164" fontId="5" fillId="2" borderId="1" xfId="1" applyNumberFormat="1" applyFill="1" applyBorder="1" applyAlignment="1" applyProtection="1">
      <alignment horizontal="center" vertical="center" wrapText="1"/>
      <protection locked="0"/>
    </xf>
    <xf numFmtId="9" fontId="9" fillId="0" borderId="8" xfId="18" applyFont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 readingOrder="1"/>
    </xf>
    <xf numFmtId="0" fontId="9" fillId="10" borderId="8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2" fontId="5" fillId="2" borderId="1" xfId="1" applyNumberFormat="1" applyFill="1" applyBorder="1" applyAlignment="1" applyProtection="1">
      <alignment horizontal="center" vertical="center" wrapText="1"/>
      <protection locked="0"/>
    </xf>
    <xf numFmtId="4" fontId="5" fillId="2" borderId="1" xfId="1" applyNumberFormat="1" applyFill="1" applyBorder="1" applyAlignment="1" applyProtection="1">
      <alignment horizontal="center" vertical="center" wrapText="1"/>
      <protection locked="0"/>
    </xf>
    <xf numFmtId="0" fontId="1" fillId="17" borderId="3" xfId="2" applyFont="1" applyFill="1" applyBorder="1" applyAlignment="1">
      <alignment horizontal="center" vertical="center" wrapText="1"/>
    </xf>
    <xf numFmtId="164" fontId="22" fillId="11" borderId="10" xfId="0" applyNumberFormat="1" applyFont="1" applyFill="1" applyBorder="1" applyAlignment="1">
      <alignment horizontal="center" vertical="center"/>
    </xf>
    <xf numFmtId="164" fontId="22" fillId="12" borderId="10" xfId="0" applyNumberFormat="1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3" fillId="14" borderId="10" xfId="0" applyFont="1" applyFill="1" applyBorder="1" applyAlignment="1">
      <alignment horizontal="center" vertical="center"/>
    </xf>
    <xf numFmtId="0" fontId="24" fillId="15" borderId="10" xfId="0" applyFont="1" applyFill="1" applyBorder="1" applyAlignment="1">
      <alignment horizontal="center" vertical="center"/>
    </xf>
    <xf numFmtId="0" fontId="24" fillId="13" borderId="10" xfId="0" applyFont="1" applyFill="1" applyBorder="1" applyAlignment="1">
      <alignment horizontal="center" vertical="center"/>
    </xf>
    <xf numFmtId="0" fontId="25" fillId="16" borderId="10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left" vertical="center"/>
    </xf>
    <xf numFmtId="0" fontId="22" fillId="12" borderId="10" xfId="0" applyFont="1" applyFill="1" applyBorder="1" applyAlignment="1">
      <alignment horizontal="left" vertical="center"/>
    </xf>
    <xf numFmtId="165" fontId="22" fillId="12" borderId="10" xfId="0" applyNumberFormat="1" applyFont="1" applyFill="1" applyBorder="1" applyAlignment="1">
      <alignment horizontal="center" vertical="center"/>
    </xf>
    <xf numFmtId="165" fontId="22" fillId="11" borderId="10" xfId="0" applyNumberFormat="1" applyFont="1" applyFill="1" applyBorder="1" applyAlignment="1">
      <alignment horizontal="center" vertical="center"/>
    </xf>
    <xf numFmtId="3" fontId="22" fillId="11" borderId="10" xfId="0" applyNumberFormat="1" applyFont="1" applyFill="1" applyBorder="1" applyAlignment="1">
      <alignment horizontal="center" vertical="center"/>
    </xf>
    <xf numFmtId="2" fontId="22" fillId="12" borderId="10" xfId="0" applyNumberFormat="1" applyFont="1" applyFill="1" applyBorder="1" applyAlignment="1">
      <alignment horizontal="center" vertical="center"/>
    </xf>
    <xf numFmtId="2" fontId="22" fillId="11" borderId="10" xfId="0" applyNumberFormat="1" applyFont="1" applyFill="1" applyBorder="1" applyAlignment="1">
      <alignment horizontal="center" vertical="center"/>
    </xf>
    <xf numFmtId="166" fontId="22" fillId="12" borderId="10" xfId="0" applyNumberFormat="1" applyFont="1" applyFill="1" applyBorder="1" applyAlignment="1">
      <alignment horizontal="center" vertical="center"/>
    </xf>
    <xf numFmtId="166" fontId="22" fillId="11" borderId="10" xfId="0" applyNumberFormat="1" applyFont="1" applyFill="1" applyBorder="1" applyAlignment="1">
      <alignment horizontal="center" vertical="center"/>
    </xf>
    <xf numFmtId="4" fontId="22" fillId="12" borderId="10" xfId="0" applyNumberFormat="1" applyFont="1" applyFill="1" applyBorder="1" applyAlignment="1">
      <alignment horizontal="center" vertical="center"/>
    </xf>
    <xf numFmtId="3" fontId="22" fillId="12" borderId="10" xfId="0" applyNumberFormat="1" applyFont="1" applyFill="1" applyBorder="1" applyAlignment="1">
      <alignment horizontal="center" vertical="center"/>
    </xf>
    <xf numFmtId="4" fontId="22" fillId="11" borderId="10" xfId="0" applyNumberFormat="1" applyFont="1" applyFill="1" applyBorder="1" applyAlignment="1">
      <alignment horizontal="center" vertical="center"/>
    </xf>
    <xf numFmtId="10" fontId="22" fillId="12" borderId="10" xfId="0" applyNumberFormat="1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0" fontId="13" fillId="9" borderId="9" xfId="0" applyFont="1" applyFill="1" applyBorder="1" applyAlignment="1">
      <alignment vertical="center"/>
    </xf>
    <xf numFmtId="0" fontId="13" fillId="18" borderId="9" xfId="0" applyFont="1" applyFill="1" applyBorder="1" applyAlignment="1">
      <alignment vertical="center"/>
    </xf>
    <xf numFmtId="0" fontId="13" fillId="19" borderId="9" xfId="0" applyFont="1" applyFill="1" applyBorder="1" applyAlignment="1">
      <alignment vertical="center"/>
    </xf>
  </cellXfs>
  <cellStyles count="19">
    <cellStyle name="Comma 2" xfId="9" xr:uid="{3D6E929E-67BD-43A6-ABDE-4EC1C1C005C5}"/>
    <cellStyle name="Comma 2 2" xfId="8" xr:uid="{E6B5FBDB-7229-4998-BFB8-D39DEE248A68}"/>
    <cellStyle name="Comma 2 2 2" xfId="13" xr:uid="{4461A79A-0244-4952-AEA8-238AA94AED92}"/>
    <cellStyle name="Comma 5" xfId="7" xr:uid="{3463F2F6-BC6A-4474-8F69-75CA38B2E545}"/>
    <cellStyle name="Comma 5 2" xfId="12" xr:uid="{09309F11-A40A-4DC8-A68D-2AD4A494E83F}"/>
    <cellStyle name="Input 2" xfId="15" xr:uid="{3493306A-7C98-42D5-A8E5-40AA8E4625D5}"/>
    <cellStyle name="Normal" xfId="0" builtinId="0"/>
    <cellStyle name="Normal 3" xfId="1" xr:uid="{AEA41CFE-726A-46F3-8743-B75AF2726583}"/>
    <cellStyle name="Normal 3 2" xfId="4" xr:uid="{9C636234-FC6F-4296-B19A-9637F7B00763}"/>
    <cellStyle name="Normal 3 3" xfId="14" xr:uid="{111B8BD2-CB52-41A0-B9A7-A5AE2EF869E3}"/>
    <cellStyle name="Normal 3 3 2" xfId="2" xr:uid="{88CC7740-A6B0-4BBD-830F-5D6E8D789756}"/>
    <cellStyle name="Normal 3 4" xfId="17" xr:uid="{B5DA3E31-E19F-49B3-BE9A-D694F9999119}"/>
    <cellStyle name="Output 2" xfId="16" xr:uid="{09F0A8F3-136A-47FB-8044-C66251A2DC6A}"/>
    <cellStyle name="Per cent" xfId="18" builtinId="5"/>
    <cellStyle name="Virgül 2" xfId="3" xr:uid="{229F7CAC-7B7C-469D-BE84-A1C205573B8F}"/>
    <cellStyle name="Virgül 2 2" xfId="10" xr:uid="{0843E573-A8A7-452D-A907-053821511445}"/>
    <cellStyle name="Virgül 2 2 2" xfId="5" xr:uid="{2002D306-8521-4F49-89DD-8769A7CDC5FF}"/>
    <cellStyle name="Virgül 2 2 2 2" xfId="11" xr:uid="{A093BF8E-C688-4710-AB02-D5154333FD1A}"/>
    <cellStyle name="Yüzde 2" xfId="6" xr:uid="{33334D0B-9FF8-431C-9A8C-3DED3E0F294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rcarge-my.sharepoint.com/personal/begum_orhan_mrc-tr_com/Documents/Masa&#252;st&#252;/Various%20Benchmark/Main_Directory/excel_kod/B&#252;t&#252;n_Veri_yeni.xlsm" TargetMode="External"/><Relationship Id="rId1" Type="http://schemas.openxmlformats.org/officeDocument/2006/relationships/externalLinkPath" Target="excel_kod/B&#252;t&#252;n_Veri_yen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i_Grubu"/>
      <sheetName val="Veriler"/>
      <sheetName val="Veri_2021"/>
      <sheetName val="Veri_2022"/>
      <sheetName val="Veri_2023"/>
      <sheetName val="Veri_2024_1"/>
      <sheetName val="Veri_2024_2"/>
      <sheetName val="Kontrol_2021"/>
      <sheetName val="Kontrol_2022"/>
      <sheetName val="Kontrol_2023"/>
      <sheetName val="Kontrol_2024_1"/>
      <sheetName val="Kontrol_2024_2"/>
      <sheetName val="APGler"/>
      <sheetName val="APG_2021"/>
      <sheetName val="APG_2022"/>
      <sheetName val="APG_2023"/>
      <sheetName val="APG_2024_1"/>
      <sheetName val="APG_2024_2"/>
      <sheetName val="Kümülatif"/>
      <sheetName val="Sabit_Veri"/>
      <sheetName val="Küm_Kac.Tahakkkuk"/>
      <sheetName val="Sheet1"/>
      <sheetName val="Kümülatif (2)"/>
    </sheetNames>
    <sheetDataSet>
      <sheetData sheetId="0"/>
      <sheetData sheetId="1"/>
      <sheetData sheetId="2">
        <row r="3">
          <cell r="D3">
            <v>3036650</v>
          </cell>
          <cell r="E3">
            <v>4450518</v>
          </cell>
          <cell r="F3">
            <v>4199796</v>
          </cell>
          <cell r="G3">
            <v>2127279</v>
          </cell>
          <cell r="H3">
            <v>3642231</v>
          </cell>
          <cell r="I3">
            <v>1095416</v>
          </cell>
          <cell r="J3">
            <v>2022189</v>
          </cell>
          <cell r="K3">
            <v>1207452</v>
          </cell>
          <cell r="L3">
            <v>3461589</v>
          </cell>
          <cell r="M3">
            <v>775666</v>
          </cell>
          <cell r="N3">
            <v>2278037</v>
          </cell>
        </row>
        <row r="4">
          <cell r="D4">
            <v>3028866</v>
          </cell>
          <cell r="E4">
            <v>4415184</v>
          </cell>
          <cell r="F4">
            <v>4178348</v>
          </cell>
          <cell r="G4">
            <v>2127279</v>
          </cell>
          <cell r="H4">
            <v>3347331</v>
          </cell>
          <cell r="I4">
            <v>888759</v>
          </cell>
          <cell r="J4">
            <v>1996474</v>
          </cell>
          <cell r="K4">
            <v>1067646</v>
          </cell>
          <cell r="L4">
            <v>3009151</v>
          </cell>
          <cell r="M4">
            <v>633007</v>
          </cell>
          <cell r="N4">
            <v>1844067</v>
          </cell>
        </row>
        <row r="5">
          <cell r="D5">
            <v>0</v>
          </cell>
          <cell r="E5">
            <v>580329</v>
          </cell>
          <cell r="F5">
            <v>584012</v>
          </cell>
          <cell r="G5">
            <v>87153.570000000065</v>
          </cell>
          <cell r="H5">
            <v>419272</v>
          </cell>
          <cell r="I5">
            <v>17728</v>
          </cell>
          <cell r="J5">
            <v>17347</v>
          </cell>
          <cell r="K5">
            <v>0</v>
          </cell>
          <cell r="L5">
            <v>56716</v>
          </cell>
          <cell r="M5">
            <v>20159</v>
          </cell>
          <cell r="N5">
            <v>146468</v>
          </cell>
        </row>
        <row r="6">
          <cell r="D6">
            <v>3028866</v>
          </cell>
          <cell r="E6">
            <v>3834855</v>
          </cell>
          <cell r="F6">
            <v>3594336</v>
          </cell>
          <cell r="G6">
            <v>2040125.43</v>
          </cell>
          <cell r="H6">
            <v>2928059</v>
          </cell>
          <cell r="I6">
            <v>871031</v>
          </cell>
          <cell r="J6">
            <v>1979127</v>
          </cell>
          <cell r="K6">
            <v>1067646</v>
          </cell>
          <cell r="L6">
            <v>2952435</v>
          </cell>
          <cell r="M6">
            <v>612848</v>
          </cell>
          <cell r="N6">
            <v>1697599</v>
          </cell>
        </row>
        <row r="8">
          <cell r="D8">
            <v>26178.98</v>
          </cell>
          <cell r="E8">
            <v>94520.109999999986</v>
          </cell>
          <cell r="F8">
            <v>105971.17</v>
          </cell>
          <cell r="G8">
            <v>71668.100000000006</v>
          </cell>
          <cell r="H8">
            <v>60551.139991531061</v>
          </cell>
          <cell r="I8">
            <v>33347.03</v>
          </cell>
          <cell r="J8">
            <v>48374.400000000001</v>
          </cell>
          <cell r="K8">
            <v>27459</v>
          </cell>
          <cell r="L8">
            <v>50675.34</v>
          </cell>
          <cell r="M8">
            <v>24803.31</v>
          </cell>
          <cell r="N8">
            <v>57506</v>
          </cell>
        </row>
        <row r="9">
          <cell r="D9">
            <v>26193.54</v>
          </cell>
          <cell r="E9">
            <v>95151.169999999984</v>
          </cell>
          <cell r="F9">
            <v>106771.27</v>
          </cell>
          <cell r="G9">
            <v>71668.100000000006</v>
          </cell>
          <cell r="H9">
            <v>62938.102617384051</v>
          </cell>
          <cell r="I9">
            <v>33733.9</v>
          </cell>
          <cell r="J9">
            <v>48540.94</v>
          </cell>
          <cell r="K9">
            <v>27459</v>
          </cell>
          <cell r="L9">
            <v>51288.398000000001</v>
          </cell>
          <cell r="M9">
            <v>25315.93</v>
          </cell>
          <cell r="N9">
            <v>57598</v>
          </cell>
        </row>
        <row r="10">
          <cell r="D10">
            <v>7196.38</v>
          </cell>
          <cell r="E10">
            <v>34315.550000000003</v>
          </cell>
          <cell r="F10">
            <v>30103.31</v>
          </cell>
          <cell r="G10">
            <v>22147.52</v>
          </cell>
          <cell r="H10">
            <v>20019.15606648591</v>
          </cell>
          <cell r="I10">
            <v>21790</v>
          </cell>
          <cell r="J10">
            <v>12026.54</v>
          </cell>
          <cell r="K10">
            <v>9356</v>
          </cell>
          <cell r="L10">
            <v>18992.855</v>
          </cell>
          <cell r="M10">
            <v>13252.46</v>
          </cell>
          <cell r="N10">
            <v>23913</v>
          </cell>
        </row>
        <row r="11">
          <cell r="D11">
            <v>7386.53</v>
          </cell>
          <cell r="E11">
            <v>37829.879999999997</v>
          </cell>
          <cell r="F11">
            <v>36574.600000000013</v>
          </cell>
          <cell r="G11">
            <v>25056.44</v>
          </cell>
          <cell r="H11">
            <v>25935.41590621135</v>
          </cell>
          <cell r="I11">
            <v>24396.87</v>
          </cell>
          <cell r="J11">
            <v>14273.78</v>
          </cell>
          <cell r="K11">
            <v>11782</v>
          </cell>
          <cell r="L11">
            <v>24150.277999999998</v>
          </cell>
          <cell r="M11">
            <v>15213.46</v>
          </cell>
          <cell r="N11">
            <v>24996</v>
          </cell>
        </row>
        <row r="12">
          <cell r="D12">
            <v>5085.8240343347634</v>
          </cell>
          <cell r="E12">
            <v>8503.0460211384434</v>
          </cell>
          <cell r="F12">
            <v>8337.7410346203287</v>
          </cell>
          <cell r="G12">
            <v>4648</v>
          </cell>
          <cell r="H12">
            <v>7627</v>
          </cell>
          <cell r="I12">
            <v>1944</v>
          </cell>
          <cell r="J12">
            <v>2095</v>
          </cell>
          <cell r="K12">
            <v>2058</v>
          </cell>
          <cell r="L12">
            <v>5006</v>
          </cell>
          <cell r="M12">
            <v>970</v>
          </cell>
          <cell r="N12">
            <v>2271</v>
          </cell>
        </row>
        <row r="13">
          <cell r="D13">
            <v>278.17596566523599</v>
          </cell>
          <cell r="E13">
            <v>11172.95397886156</v>
          </cell>
          <cell r="F13">
            <v>12187.258965379669</v>
          </cell>
          <cell r="G13">
            <v>7621</v>
          </cell>
          <cell r="H13">
            <v>8357</v>
          </cell>
          <cell r="I13">
            <v>7081</v>
          </cell>
          <cell r="J13">
            <v>6418</v>
          </cell>
          <cell r="K13">
            <v>2502</v>
          </cell>
          <cell r="L13">
            <v>6013</v>
          </cell>
          <cell r="M13">
            <v>5820</v>
          </cell>
          <cell r="N13">
            <v>11170</v>
          </cell>
        </row>
        <row r="14">
          <cell r="D14">
            <v>5364</v>
          </cell>
          <cell r="E14">
            <v>19676</v>
          </cell>
          <cell r="F14">
            <v>20525</v>
          </cell>
          <cell r="G14">
            <v>12269</v>
          </cell>
          <cell r="H14">
            <v>15984</v>
          </cell>
          <cell r="I14">
            <v>9025</v>
          </cell>
          <cell r="J14">
            <v>8513</v>
          </cell>
          <cell r="K14">
            <v>4560</v>
          </cell>
          <cell r="L14">
            <v>11019</v>
          </cell>
          <cell r="M14">
            <v>6790</v>
          </cell>
          <cell r="N14">
            <v>13441</v>
          </cell>
        </row>
        <row r="15">
          <cell r="D15">
            <v>17106</v>
          </cell>
          <cell r="E15">
            <v>36547</v>
          </cell>
          <cell r="F15">
            <v>38923</v>
          </cell>
          <cell r="G15">
            <v>9319</v>
          </cell>
          <cell r="H15">
            <v>21601</v>
          </cell>
          <cell r="I15">
            <v>18715</v>
          </cell>
          <cell r="J15">
            <v>9569</v>
          </cell>
          <cell r="K15">
            <v>8307</v>
          </cell>
          <cell r="L15">
            <v>13990</v>
          </cell>
          <cell r="M15">
            <v>6391</v>
          </cell>
          <cell r="N15">
            <v>11833</v>
          </cell>
        </row>
        <row r="16">
          <cell r="D16">
            <v>232381</v>
          </cell>
          <cell r="E16">
            <v>714674</v>
          </cell>
          <cell r="F16">
            <v>847310</v>
          </cell>
          <cell r="G16">
            <v>519096</v>
          </cell>
          <cell r="H16">
            <v>486959</v>
          </cell>
          <cell r="I16">
            <v>333950</v>
          </cell>
          <cell r="J16">
            <v>436903</v>
          </cell>
          <cell r="K16">
            <v>189929</v>
          </cell>
          <cell r="L16">
            <v>553830</v>
          </cell>
          <cell r="M16">
            <v>197071</v>
          </cell>
          <cell r="N16">
            <v>598303</v>
          </cell>
        </row>
        <row r="17">
          <cell r="D17">
            <v>232381</v>
          </cell>
          <cell r="E17">
            <v>714674</v>
          </cell>
          <cell r="F17">
            <v>847310</v>
          </cell>
          <cell r="G17">
            <v>519096</v>
          </cell>
          <cell r="H17">
            <v>486959</v>
          </cell>
          <cell r="I17">
            <v>333950</v>
          </cell>
          <cell r="J17">
            <v>436903</v>
          </cell>
          <cell r="K17">
            <v>189929</v>
          </cell>
          <cell r="L17">
            <v>553830</v>
          </cell>
          <cell r="M17">
            <v>197071</v>
          </cell>
          <cell r="N17">
            <v>598303</v>
          </cell>
        </row>
        <row r="18">
          <cell r="D18">
            <v>12639586862.02425</v>
          </cell>
          <cell r="E18">
            <v>16516522651.973801</v>
          </cell>
          <cell r="F18">
            <v>18806751406.229969</v>
          </cell>
          <cell r="G18">
            <v>10185102351</v>
          </cell>
          <cell r="H18">
            <v>16978734973.4</v>
          </cell>
          <cell r="I18">
            <v>3076677939.3200002</v>
          </cell>
          <cell r="J18">
            <v>10335998449.099689</v>
          </cell>
          <cell r="K18">
            <v>7712043790.1416006</v>
          </cell>
          <cell r="L18">
            <v>13515746593.1</v>
          </cell>
          <cell r="M18">
            <v>3345536815.0999999</v>
          </cell>
          <cell r="N18">
            <v>5592338226.7045403</v>
          </cell>
        </row>
        <row r="19">
          <cell r="D19">
            <v>11853531000</v>
          </cell>
          <cell r="E19">
            <v>15411571000</v>
          </cell>
          <cell r="F19">
            <v>16615109000</v>
          </cell>
          <cell r="G19">
            <v>9555976433.302</v>
          </cell>
          <cell r="H19">
            <v>15898330048.371</v>
          </cell>
          <cell r="I19">
            <v>2277721252</v>
          </cell>
          <cell r="J19">
            <v>9720521743.0307693</v>
          </cell>
          <cell r="K19">
            <v>7302691451.5200071</v>
          </cell>
          <cell r="L19">
            <v>12809123859.42</v>
          </cell>
          <cell r="M19">
            <v>2071791240.0999999</v>
          </cell>
          <cell r="N19">
            <v>5207222016.3710279</v>
          </cell>
        </row>
        <row r="20">
          <cell r="D20">
            <v>786055625.0359987</v>
          </cell>
          <cell r="E20">
            <v>1104952070.537997</v>
          </cell>
          <cell r="F20">
            <v>2191642708.4889979</v>
          </cell>
          <cell r="G20">
            <v>629125918.79999995</v>
          </cell>
          <cell r="H20">
            <v>1080404925.0289991</v>
          </cell>
          <cell r="I20">
            <v>617825001</v>
          </cell>
          <cell r="J20">
            <v>615476706.06891251</v>
          </cell>
          <cell r="K20">
            <v>385392880.24858618</v>
          </cell>
          <cell r="L20">
            <v>706622733.68000221</v>
          </cell>
          <cell r="M20">
            <v>1273745575</v>
          </cell>
          <cell r="N20">
            <v>385116210.33351231</v>
          </cell>
        </row>
        <row r="21">
          <cell r="D21">
            <v>392400682</v>
          </cell>
          <cell r="E21">
            <v>762815828</v>
          </cell>
          <cell r="F21">
            <v>767412652</v>
          </cell>
          <cell r="G21">
            <v>331108738.70690179</v>
          </cell>
          <cell r="H21">
            <v>443741458.69563222</v>
          </cell>
          <cell r="I21">
            <v>353065576.8412267</v>
          </cell>
          <cell r="J21">
            <v>320147976.93326151</v>
          </cell>
          <cell r="K21">
            <v>185440187.07951501</v>
          </cell>
          <cell r="L21">
            <v>446932135.98168463</v>
          </cell>
          <cell r="M21">
            <v>281950120.5</v>
          </cell>
          <cell r="N21">
            <v>375483320.14543068</v>
          </cell>
        </row>
        <row r="22">
          <cell r="D22">
            <v>452810162</v>
          </cell>
          <cell r="E22">
            <v>904587620</v>
          </cell>
          <cell r="F22">
            <v>905400499</v>
          </cell>
          <cell r="G22">
            <v>413264077.42804933</v>
          </cell>
          <cell r="H22">
            <v>550152467.44195926</v>
          </cell>
          <cell r="I22">
            <v>456871334.5084269</v>
          </cell>
          <cell r="J22">
            <v>418906124.69156092</v>
          </cell>
          <cell r="K22">
            <v>239807745.88077891</v>
          </cell>
          <cell r="L22">
            <v>548013540.32673109</v>
          </cell>
          <cell r="M22">
            <v>341698041.30405432</v>
          </cell>
          <cell r="N22">
            <v>500470001.53137177</v>
          </cell>
        </row>
        <row r="23">
          <cell r="D23">
            <v>60409480</v>
          </cell>
          <cell r="E23">
            <v>141771791.6022816</v>
          </cell>
          <cell r="F23">
            <v>137987848.6135664</v>
          </cell>
          <cell r="G23">
            <v>82155338.788871109</v>
          </cell>
          <cell r="H23">
            <v>106411008.7463271</v>
          </cell>
          <cell r="I23">
            <v>103805757.6672001</v>
          </cell>
          <cell r="J23">
            <v>98758147.758299485</v>
          </cell>
          <cell r="K23">
            <v>54367558.801263914</v>
          </cell>
          <cell r="L23">
            <v>101081404.9407856</v>
          </cell>
          <cell r="M23">
            <v>64585996.260000013</v>
          </cell>
          <cell r="N23">
            <v>124986681.3859411</v>
          </cell>
        </row>
        <row r="24">
          <cell r="D24">
            <v>18122844</v>
          </cell>
          <cell r="E24">
            <v>42531537.256021999</v>
          </cell>
          <cell r="F24">
            <v>41396354.808732413</v>
          </cell>
          <cell r="G24">
            <v>24646601.973655049</v>
          </cell>
          <cell r="H24">
            <v>31923302.62389813</v>
          </cell>
          <cell r="I24">
            <v>31141726.850835081</v>
          </cell>
          <cell r="J24">
            <v>29627444.439821079</v>
          </cell>
          <cell r="K24">
            <v>16310268</v>
          </cell>
          <cell r="L24">
            <v>30324421.30351394</v>
          </cell>
          <cell r="M24">
            <v>17924375.904222582</v>
          </cell>
          <cell r="N24">
            <v>37490525.323822483</v>
          </cell>
        </row>
        <row r="25">
          <cell r="D25">
            <v>28512783.814092956</v>
          </cell>
          <cell r="E25">
            <v>56960539.790104948</v>
          </cell>
          <cell r="F25">
            <v>57011725.574212894</v>
          </cell>
          <cell r="G25">
            <v>26022625.565184515</v>
          </cell>
          <cell r="H25">
            <v>34642284.306690089</v>
          </cell>
          <cell r="I25">
            <v>28768509.819121335</v>
          </cell>
          <cell r="J25">
            <v>26377896.907114781</v>
          </cell>
          <cell r="K25">
            <v>15100337.821578283</v>
          </cell>
          <cell r="L25">
            <v>34507599.240963578</v>
          </cell>
          <cell r="M25">
            <v>21516218.49290897</v>
          </cell>
          <cell r="N25">
            <v>31513853.169891473</v>
          </cell>
        </row>
        <row r="26">
          <cell r="D26">
            <v>464712270.66000003</v>
          </cell>
          <cell r="E26">
            <v>766361440.18999803</v>
          </cell>
          <cell r="F26">
            <v>816585156.30000067</v>
          </cell>
          <cell r="G26">
            <v>273557955.78457028</v>
          </cell>
          <cell r="H26">
            <v>337715782.59960002</v>
          </cell>
          <cell r="I26">
            <v>317260801.29999989</v>
          </cell>
          <cell r="J26">
            <v>320612910.6918115</v>
          </cell>
          <cell r="K26">
            <v>145831352.16</v>
          </cell>
          <cell r="L26">
            <v>446852807.32803953</v>
          </cell>
          <cell r="M26">
            <v>281678365.19999999</v>
          </cell>
          <cell r="N26">
            <v>308183172.63999999</v>
          </cell>
        </row>
        <row r="27">
          <cell r="D27">
            <v>534514850.55000001</v>
          </cell>
          <cell r="E27">
            <v>899971355.62999976</v>
          </cell>
          <cell r="F27">
            <v>958378616.86000025</v>
          </cell>
          <cell r="G27">
            <v>322838642.51949209</v>
          </cell>
          <cell r="H27">
            <v>409154909.9576</v>
          </cell>
          <cell r="I27">
            <v>409094906.48999989</v>
          </cell>
          <cell r="J27">
            <v>420270689.72000003</v>
          </cell>
          <cell r="K27">
            <v>186463241.06</v>
          </cell>
          <cell r="L27">
            <v>524386011.71803951</v>
          </cell>
          <cell r="M27">
            <v>335412386.20999998</v>
          </cell>
          <cell r="N27">
            <v>411139051.62</v>
          </cell>
        </row>
        <row r="28">
          <cell r="D28">
            <v>41099330</v>
          </cell>
          <cell r="E28">
            <v>37947310</v>
          </cell>
          <cell r="F28">
            <v>75155070</v>
          </cell>
          <cell r="G28">
            <v>18114604.858758759</v>
          </cell>
          <cell r="H28">
            <v>23300868.115020059</v>
          </cell>
          <cell r="I28">
            <v>25384646.739999998</v>
          </cell>
          <cell r="J28">
            <v>19275731.98</v>
          </cell>
          <cell r="K28">
            <v>8215053.8400000008</v>
          </cell>
          <cell r="L28">
            <v>4857452.18</v>
          </cell>
          <cell r="M28">
            <v>13614078.18</v>
          </cell>
          <cell r="N28">
            <v>10072308.279999999</v>
          </cell>
        </row>
        <row r="29">
          <cell r="D29">
            <v>603544207.65070009</v>
          </cell>
          <cell r="E29">
            <v>1657320065.4972501</v>
          </cell>
          <cell r="F29">
            <v>1651151409.593015</v>
          </cell>
          <cell r="G29">
            <v>860157212.44698668</v>
          </cell>
          <cell r="H29">
            <v>1184787473.9353759</v>
          </cell>
          <cell r="I29">
            <v>677350591.72273815</v>
          </cell>
          <cell r="J29">
            <v>550944850.70466828</v>
          </cell>
          <cell r="K29">
            <v>450005384.52361089</v>
          </cell>
          <cell r="L29">
            <v>732295138.51478565</v>
          </cell>
          <cell r="M29">
            <v>468370730.87249708</v>
          </cell>
          <cell r="N29">
            <v>798741413.85505021</v>
          </cell>
        </row>
        <row r="30">
          <cell r="D30">
            <v>566050037</v>
          </cell>
          <cell r="E30">
            <v>1450213229</v>
          </cell>
          <cell r="F30">
            <v>1400989396</v>
          </cell>
          <cell r="G30">
            <v>0</v>
          </cell>
          <cell r="H30">
            <v>0</v>
          </cell>
          <cell r="I30">
            <v>482200635</v>
          </cell>
          <cell r="J30">
            <v>345429796</v>
          </cell>
          <cell r="K30">
            <v>374676334.32326001</v>
          </cell>
          <cell r="L30">
            <v>649614382.34199119</v>
          </cell>
          <cell r="M30">
            <v>418495621</v>
          </cell>
          <cell r="N30">
            <v>591873373.2228272</v>
          </cell>
        </row>
        <row r="31">
          <cell r="D31">
            <v>19691035.200700041</v>
          </cell>
          <cell r="E31">
            <v>146955694.12724999</v>
          </cell>
          <cell r="F31">
            <v>169140409.4530156</v>
          </cell>
          <cell r="G31">
            <v>0</v>
          </cell>
          <cell r="H31">
            <v>0</v>
          </cell>
          <cell r="I31">
            <v>21624690</v>
          </cell>
          <cell r="J31">
            <v>31526427.733107328</v>
          </cell>
          <cell r="K31">
            <v>-20025387</v>
          </cell>
          <cell r="L31">
            <v>29818249.1960003</v>
          </cell>
          <cell r="M31">
            <v>31859281</v>
          </cell>
          <cell r="N31">
            <v>82776743.160000026</v>
          </cell>
        </row>
        <row r="35">
          <cell r="D35">
            <v>111875149.5809599</v>
          </cell>
          <cell r="E35">
            <v>152342373.0477401</v>
          </cell>
          <cell r="F35">
            <v>202170063.07189989</v>
          </cell>
          <cell r="G35">
            <v>61813962.942985252</v>
          </cell>
          <cell r="H35">
            <v>102744812.7855493</v>
          </cell>
          <cell r="I35">
            <v>68022011.055813253</v>
          </cell>
          <cell r="J35">
            <v>72226585.100237802</v>
          </cell>
          <cell r="K35">
            <v>29021324.74334969</v>
          </cell>
          <cell r="L35">
            <v>108683667.6158669</v>
          </cell>
          <cell r="M35">
            <v>87321319.386094883</v>
          </cell>
          <cell r="N35">
            <v>41847497.579999998</v>
          </cell>
        </row>
        <row r="36">
          <cell r="D36">
            <v>18068727.789999999</v>
          </cell>
          <cell r="E36">
            <v>24963689.579999998</v>
          </cell>
          <cell r="F36">
            <v>17239448.949999999</v>
          </cell>
          <cell r="G36">
            <v>5691892.6635000007</v>
          </cell>
          <cell r="H36">
            <v>6430769.7154999999</v>
          </cell>
          <cell r="I36">
            <v>8110991.9400000013</v>
          </cell>
          <cell r="J36">
            <v>17053761.800000001</v>
          </cell>
          <cell r="K36">
            <v>10512604.50854047</v>
          </cell>
          <cell r="L36">
            <v>24796783</v>
          </cell>
          <cell r="M36">
            <v>1984435.14</v>
          </cell>
          <cell r="N36">
            <v>16564554.800000001</v>
          </cell>
        </row>
        <row r="38">
          <cell r="E38">
            <v>5</v>
          </cell>
          <cell r="F38">
            <v>4</v>
          </cell>
          <cell r="G38">
            <v>4</v>
          </cell>
          <cell r="H38">
            <v>3</v>
          </cell>
          <cell r="I38">
            <v>12</v>
          </cell>
          <cell r="J38">
            <v>21</v>
          </cell>
          <cell r="K38">
            <v>0</v>
          </cell>
          <cell r="L38">
            <v>7</v>
          </cell>
          <cell r="M38">
            <v>3</v>
          </cell>
          <cell r="N38">
            <v>1396</v>
          </cell>
        </row>
        <row r="39">
          <cell r="F39">
            <v>0</v>
          </cell>
          <cell r="G39">
            <v>22</v>
          </cell>
          <cell r="H39">
            <v>5</v>
          </cell>
          <cell r="I39">
            <v>17</v>
          </cell>
          <cell r="J39">
            <v>49</v>
          </cell>
          <cell r="K39">
            <v>2</v>
          </cell>
          <cell r="L39">
            <v>27</v>
          </cell>
          <cell r="M39">
            <v>3</v>
          </cell>
          <cell r="N39">
            <v>2630</v>
          </cell>
        </row>
        <row r="40">
          <cell r="D40">
            <v>23315707.809454039</v>
          </cell>
          <cell r="E40">
            <v>29767200.562106531</v>
          </cell>
          <cell r="F40">
            <v>39714627.128408507</v>
          </cell>
          <cell r="G40">
            <v>17281620.890000001</v>
          </cell>
          <cell r="H40">
            <v>30141452.579999998</v>
          </cell>
          <cell r="I40">
            <v>6901957.79</v>
          </cell>
          <cell r="J40">
            <v>16754307.689999999</v>
          </cell>
          <cell r="K40">
            <v>9127227.0299999993</v>
          </cell>
          <cell r="L40">
            <v>22205783.579999998</v>
          </cell>
          <cell r="M40">
            <v>8636395.9400000013</v>
          </cell>
          <cell r="N40">
            <v>11806178.76</v>
          </cell>
        </row>
        <row r="41">
          <cell r="D41">
            <v>10470075.3275271</v>
          </cell>
          <cell r="E41">
            <v>14312149.5762676</v>
          </cell>
          <cell r="F41">
            <v>25614028.8883016</v>
          </cell>
          <cell r="G41">
            <v>14709487.6759046</v>
          </cell>
          <cell r="H41">
            <v>21935278</v>
          </cell>
          <cell r="I41">
            <v>5564057.1815158287</v>
          </cell>
          <cell r="J41">
            <v>7544118.7343542445</v>
          </cell>
          <cell r="K41">
            <v>8740710.7003989983</v>
          </cell>
          <cell r="L41">
            <v>11249397.900238</v>
          </cell>
          <cell r="M41">
            <v>5580994.2930570003</v>
          </cell>
          <cell r="N41">
            <v>7316543.9487688411</v>
          </cell>
        </row>
        <row r="42">
          <cell r="D42">
            <v>7371350.0398999956</v>
          </cell>
          <cell r="E42">
            <v>9451492.3888000175</v>
          </cell>
          <cell r="F42">
            <v>12738313.942400031</v>
          </cell>
          <cell r="G42">
            <v>5318832.2929999754</v>
          </cell>
          <cell r="H42">
            <v>9332613.9399000034</v>
          </cell>
          <cell r="I42">
            <v>2134878.4409999992</v>
          </cell>
          <cell r="J42">
            <v>5221658.7500000075</v>
          </cell>
          <cell r="K42">
            <v>2715205.656299999</v>
          </cell>
          <cell r="L42">
            <v>6644448.9923</v>
          </cell>
          <cell r="M42">
            <v>2704390.4013</v>
          </cell>
          <cell r="N42">
            <v>3596960.307</v>
          </cell>
        </row>
        <row r="43">
          <cell r="D43">
            <v>1020544.5348</v>
          </cell>
          <cell r="E43">
            <v>1146384.4881</v>
          </cell>
          <cell r="F43">
            <v>1844638.9117000001</v>
          </cell>
          <cell r="G43">
            <v>267910.09240000101</v>
          </cell>
          <cell r="H43">
            <v>408179.77610481897</v>
          </cell>
          <cell r="I43">
            <v>153440.52220000001</v>
          </cell>
          <cell r="J43">
            <v>16147608.385</v>
          </cell>
          <cell r="K43">
            <v>745773.19849999994</v>
          </cell>
          <cell r="L43">
            <v>190521.01469999991</v>
          </cell>
          <cell r="M43">
            <v>114900.79150000001</v>
          </cell>
          <cell r="N43">
            <v>148045.65299999999</v>
          </cell>
        </row>
        <row r="44">
          <cell r="D44">
            <v>13263</v>
          </cell>
          <cell r="E44">
            <v>34068</v>
          </cell>
          <cell r="F44">
            <v>38753</v>
          </cell>
          <cell r="G44">
            <v>5612</v>
          </cell>
          <cell r="H44">
            <v>6693</v>
          </cell>
          <cell r="I44">
            <v>18030</v>
          </cell>
          <cell r="J44">
            <v>12552</v>
          </cell>
          <cell r="K44">
            <v>2238</v>
          </cell>
          <cell r="L44">
            <v>13640</v>
          </cell>
          <cell r="M44">
            <v>2129</v>
          </cell>
          <cell r="N44">
            <v>24133</v>
          </cell>
        </row>
        <row r="45">
          <cell r="D45">
            <v>20749921</v>
          </cell>
          <cell r="E45">
            <v>43736749</v>
          </cell>
          <cell r="F45">
            <v>43723417</v>
          </cell>
          <cell r="G45">
            <v>17961239</v>
          </cell>
          <cell r="H45">
            <v>12288658.789999999</v>
          </cell>
          <cell r="I45">
            <v>30008067.399988111</v>
          </cell>
          <cell r="J45">
            <v>44712462.585900009</v>
          </cell>
          <cell r="K45">
            <v>7405503.6890000002</v>
          </cell>
          <cell r="L45">
            <v>23445842.047609989</v>
          </cell>
          <cell r="M45">
            <v>5968994.3902460299</v>
          </cell>
          <cell r="N45">
            <v>43098106</v>
          </cell>
        </row>
        <row r="46">
          <cell r="D46">
            <v>573899</v>
          </cell>
          <cell r="E46">
            <v>620901</v>
          </cell>
          <cell r="F46">
            <v>702852</v>
          </cell>
          <cell r="G46">
            <v>160781</v>
          </cell>
          <cell r="H46">
            <v>98982</v>
          </cell>
          <cell r="I46">
            <v>13776</v>
          </cell>
          <cell r="J46">
            <v>43984</v>
          </cell>
          <cell r="K46">
            <v>3026</v>
          </cell>
          <cell r="L46">
            <v>3456</v>
          </cell>
          <cell r="M46">
            <v>12270</v>
          </cell>
          <cell r="N46">
            <v>32549</v>
          </cell>
        </row>
        <row r="47">
          <cell r="D47">
            <v>32739518</v>
          </cell>
          <cell r="E47">
            <v>43124663</v>
          </cell>
          <cell r="F47">
            <v>42676992</v>
          </cell>
          <cell r="G47">
            <v>19507058</v>
          </cell>
          <cell r="H47">
            <v>33217600</v>
          </cell>
          <cell r="I47">
            <v>8619573</v>
          </cell>
          <cell r="J47">
            <v>21130231</v>
          </cell>
          <cell r="K47">
            <v>9493346</v>
          </cell>
          <cell r="L47">
            <v>22618466</v>
          </cell>
          <cell r="M47">
            <v>5524361</v>
          </cell>
          <cell r="N47">
            <v>20342813</v>
          </cell>
        </row>
        <row r="48">
          <cell r="D48">
            <v>57312260.950000003</v>
          </cell>
          <cell r="E48">
            <v>114924850.43000001</v>
          </cell>
          <cell r="F48">
            <v>364433128.47000003</v>
          </cell>
          <cell r="G48">
            <v>45618261.380000003</v>
          </cell>
          <cell r="H48">
            <v>57968639.180000022</v>
          </cell>
          <cell r="I48">
            <v>28485952.949999999</v>
          </cell>
          <cell r="J48">
            <v>31621119.690000001</v>
          </cell>
          <cell r="K48">
            <v>12997646.489999991</v>
          </cell>
          <cell r="L48">
            <v>13353558.599999901</v>
          </cell>
          <cell r="M48">
            <v>37512777.520000003</v>
          </cell>
          <cell r="N48">
            <v>47487601.649999999</v>
          </cell>
        </row>
        <row r="49">
          <cell r="D49">
            <v>240312049.71000001</v>
          </cell>
          <cell r="E49">
            <v>413572415.11000001</v>
          </cell>
          <cell r="F49">
            <v>881917231.07000005</v>
          </cell>
          <cell r="G49">
            <v>279762682.05000001</v>
          </cell>
          <cell r="H49">
            <v>282092061.83998638</v>
          </cell>
          <cell r="I49">
            <v>34980596.93</v>
          </cell>
          <cell r="J49">
            <v>132619541.95999999</v>
          </cell>
          <cell r="K49">
            <v>34596015.270000041</v>
          </cell>
          <cell r="L49">
            <v>14301923.960000001</v>
          </cell>
          <cell r="M49">
            <v>141598266.40000001</v>
          </cell>
          <cell r="N49">
            <v>35638450.390000001</v>
          </cell>
        </row>
        <row r="50">
          <cell r="D50">
            <v>183750022.78999999</v>
          </cell>
          <cell r="E50">
            <v>94631211.109999999</v>
          </cell>
          <cell r="F50">
            <v>96354863.519999996</v>
          </cell>
          <cell r="G50">
            <v>905275074</v>
          </cell>
          <cell r="H50">
            <v>448764245.74000001</v>
          </cell>
          <cell r="I50">
            <v>20304229.969999999</v>
          </cell>
          <cell r="J50">
            <v>252577247.77000001</v>
          </cell>
          <cell r="K50">
            <v>31582343.0200001</v>
          </cell>
          <cell r="L50">
            <v>16813671.190000001</v>
          </cell>
          <cell r="M50">
            <v>270519961.24000001</v>
          </cell>
          <cell r="N50">
            <v>72013439.149105594</v>
          </cell>
        </row>
        <row r="51">
          <cell r="D51">
            <v>2596732.64</v>
          </cell>
          <cell r="E51">
            <v>1607021.83</v>
          </cell>
          <cell r="F51">
            <v>2084177.51</v>
          </cell>
          <cell r="G51">
            <v>1945626.68</v>
          </cell>
          <cell r="H51">
            <v>3640240.8499999982</v>
          </cell>
          <cell r="I51">
            <v>735517.36629999999</v>
          </cell>
          <cell r="J51">
            <v>1484728.79</v>
          </cell>
          <cell r="K51">
            <v>1549026.53</v>
          </cell>
          <cell r="L51">
            <v>692555</v>
          </cell>
          <cell r="M51">
            <v>3179389.4410798489</v>
          </cell>
          <cell r="N51">
            <v>599956.31999999995</v>
          </cell>
        </row>
        <row r="52">
          <cell r="D52">
            <v>112483296.41</v>
          </cell>
          <cell r="E52">
            <v>177550490.43000001</v>
          </cell>
          <cell r="F52">
            <v>178091588.49000001</v>
          </cell>
          <cell r="G52">
            <v>59467473</v>
          </cell>
          <cell r="H52">
            <v>81786068.689999998</v>
          </cell>
          <cell r="I52">
            <v>57696516.890000023</v>
          </cell>
          <cell r="J52">
            <v>69860083.099999994</v>
          </cell>
          <cell r="K52">
            <v>49955757.315714844</v>
          </cell>
          <cell r="L52">
            <v>92424034.990000427</v>
          </cell>
          <cell r="M52">
            <v>42206807.029100001</v>
          </cell>
          <cell r="N52">
            <v>57859036.809999853</v>
          </cell>
        </row>
        <row r="53">
          <cell r="D53">
            <v>172804880.78999999</v>
          </cell>
          <cell r="E53">
            <v>262692044.13999999</v>
          </cell>
          <cell r="F53">
            <v>301688743.70999998</v>
          </cell>
          <cell r="G53">
            <v>36826712</v>
          </cell>
          <cell r="H53">
            <v>43901144.350000001</v>
          </cell>
          <cell r="I53">
            <v>18728949.339999892</v>
          </cell>
          <cell r="J53">
            <v>148934286.59999999</v>
          </cell>
          <cell r="K53">
            <v>46637492.334285073</v>
          </cell>
          <cell r="L53">
            <v>120903174.97</v>
          </cell>
          <cell r="M53">
            <v>71865644.400900006</v>
          </cell>
          <cell r="N53">
            <v>142838476.33999979</v>
          </cell>
        </row>
        <row r="54">
          <cell r="D54">
            <v>82797801.842026055</v>
          </cell>
          <cell r="E54">
            <v>93141870.323335782</v>
          </cell>
          <cell r="F54">
            <v>103059787.7728027</v>
          </cell>
          <cell r="G54">
            <v>61856413.725264437</v>
          </cell>
          <cell r="H54">
            <v>84171235.449999988</v>
          </cell>
          <cell r="I54">
            <v>65292514.919999473</v>
          </cell>
          <cell r="J54">
            <v>61096902.338426448</v>
          </cell>
          <cell r="K54">
            <v>39511803.865998827</v>
          </cell>
          <cell r="L54">
            <v>70055524.949999988</v>
          </cell>
          <cell r="M54">
            <v>95527336.660000011</v>
          </cell>
          <cell r="N54">
            <v>123421400.55</v>
          </cell>
        </row>
        <row r="55">
          <cell r="D55">
            <v>28885180.367973931</v>
          </cell>
          <cell r="E55">
            <v>94148501.706664219</v>
          </cell>
          <cell r="F55">
            <v>64523906.487906814</v>
          </cell>
          <cell r="G55">
            <v>26357556.670643039</v>
          </cell>
          <cell r="H55">
            <v>41278277.576735817</v>
          </cell>
          <cell r="I55">
            <v>10664128.24</v>
          </cell>
          <cell r="J55">
            <v>47559406.192599557</v>
          </cell>
          <cell r="K55">
            <v>15656096.757133679</v>
          </cell>
          <cell r="L55">
            <v>5485187.6800000006</v>
          </cell>
          <cell r="M55">
            <v>11051569.25</v>
          </cell>
          <cell r="N55">
            <v>77279368</v>
          </cell>
        </row>
        <row r="56">
          <cell r="D56">
            <v>110833937.8635848</v>
          </cell>
          <cell r="E56">
            <v>284425530.88886982</v>
          </cell>
          <cell r="F56">
            <v>240647972.44022501</v>
          </cell>
          <cell r="G56">
            <v>146637935.611</v>
          </cell>
          <cell r="H56">
            <v>212706359.01249999</v>
          </cell>
          <cell r="I56">
            <v>306326022.27999991</v>
          </cell>
          <cell r="J56">
            <v>72059201.150000006</v>
          </cell>
          <cell r="K56">
            <v>36406051.93538782</v>
          </cell>
          <cell r="L56">
            <v>432075996.05000001</v>
          </cell>
          <cell r="M56">
            <v>196411656.16999999</v>
          </cell>
          <cell r="N56">
            <v>375102961.23000002</v>
          </cell>
        </row>
        <row r="57">
          <cell r="D57">
            <v>440020014.96737659</v>
          </cell>
          <cell r="E57">
            <v>1279089356.9728761</v>
          </cell>
          <cell r="F57">
            <v>1324848360.6085601</v>
          </cell>
          <cell r="G57">
            <v>932445850.55480325</v>
          </cell>
          <cell r="H57">
            <v>1232464513.121835</v>
          </cell>
          <cell r="I57">
            <v>736240114.63474083</v>
          </cell>
          <cell r="J57">
            <v>607444865.56719613</v>
          </cell>
          <cell r="K57">
            <v>620003645.97184956</v>
          </cell>
          <cell r="L57">
            <v>548597307.0460676</v>
          </cell>
          <cell r="M57">
            <v>476403850</v>
          </cell>
          <cell r="N57">
            <v>599022111.32832706</v>
          </cell>
        </row>
        <row r="58">
          <cell r="D58">
            <v>304135189.28000033</v>
          </cell>
          <cell r="E58">
            <v>1043509361.769999</v>
          </cell>
          <cell r="F58">
            <v>1081432826.3900011</v>
          </cell>
          <cell r="G58">
            <v>860681957.17999995</v>
          </cell>
          <cell r="H58">
            <v>774095884.62</v>
          </cell>
          <cell r="I58">
            <v>390361305.702452</v>
          </cell>
          <cell r="J58">
            <v>187101728.4849984</v>
          </cell>
          <cell r="K58">
            <v>600494502.09545898</v>
          </cell>
          <cell r="L58">
            <v>439707181.79999977</v>
          </cell>
          <cell r="M58">
            <v>242900596.30000001</v>
          </cell>
          <cell r="N58">
            <v>494080738.19999999</v>
          </cell>
        </row>
        <row r="61">
          <cell r="D61">
            <v>217445841.4506999</v>
          </cell>
          <cell r="E61">
            <v>874673194.57185245</v>
          </cell>
          <cell r="F61">
            <v>1029744953.573019</v>
          </cell>
          <cell r="G61">
            <v>766976063.50375152</v>
          </cell>
          <cell r="H61">
            <v>721783056.05549514</v>
          </cell>
          <cell r="I61">
            <v>324904002.85245192</v>
          </cell>
          <cell r="J61">
            <v>147163351.30000001</v>
          </cell>
          <cell r="K61">
            <v>513929848.96432662</v>
          </cell>
          <cell r="L61">
            <v>376059836.55792528</v>
          </cell>
          <cell r="M61">
            <v>193926898.49000001</v>
          </cell>
          <cell r="N61">
            <v>466662893.89999998</v>
          </cell>
        </row>
        <row r="62">
          <cell r="D62">
            <v>98249553.757009953</v>
          </cell>
          <cell r="E62">
            <v>242258099.9413698</v>
          </cell>
          <cell r="F62">
            <v>448257992.36881059</v>
          </cell>
          <cell r="G62">
            <v>231504404.43315279</v>
          </cell>
          <cell r="H62">
            <v>241678692.2676</v>
          </cell>
          <cell r="I62">
            <v>43492008.9479158</v>
          </cell>
          <cell r="J62">
            <v>15421251.209782099</v>
          </cell>
          <cell r="K62">
            <v>188334.07</v>
          </cell>
          <cell r="L62">
            <v>164589053.34020001</v>
          </cell>
          <cell r="M62">
            <v>69589043.633941293</v>
          </cell>
          <cell r="N62">
            <v>65059651.231460974</v>
          </cell>
        </row>
        <row r="63">
          <cell r="D63">
            <v>13651392.097604331</v>
          </cell>
          <cell r="E63">
            <v>30045030.715347368</v>
          </cell>
          <cell r="F63">
            <v>21620602.269203499</v>
          </cell>
          <cell r="G63">
            <v>38610815.424108498</v>
          </cell>
          <cell r="H63">
            <v>23630768.879999999</v>
          </cell>
          <cell r="I63">
            <v>63733008.041374378</v>
          </cell>
          <cell r="J63">
            <v>40064677.359999999</v>
          </cell>
          <cell r="K63">
            <v>26136699.41</v>
          </cell>
          <cell r="L63">
            <v>5521520.1200000001</v>
          </cell>
          <cell r="M63">
            <v>24411136.66</v>
          </cell>
          <cell r="N63">
            <v>60846415.160506383</v>
          </cell>
        </row>
        <row r="65">
          <cell r="D65">
            <v>784</v>
          </cell>
          <cell r="E65">
            <v>5182</v>
          </cell>
          <cell r="F65">
            <v>8481</v>
          </cell>
          <cell r="G65">
            <v>2025</v>
          </cell>
          <cell r="H65">
            <v>5007</v>
          </cell>
          <cell r="I65">
            <v>1795</v>
          </cell>
          <cell r="J65">
            <v>3951</v>
          </cell>
          <cell r="K65">
            <v>1572</v>
          </cell>
          <cell r="L65">
            <v>1789</v>
          </cell>
          <cell r="M65">
            <v>403</v>
          </cell>
          <cell r="N65">
            <v>5349</v>
          </cell>
        </row>
        <row r="66">
          <cell r="D66">
            <v>1382.18</v>
          </cell>
          <cell r="E66">
            <v>6284.98</v>
          </cell>
          <cell r="F66">
            <v>5152.7619999999997</v>
          </cell>
          <cell r="G66">
            <v>36639.965107884527</v>
          </cell>
          <cell r="H66">
            <v>13612.1</v>
          </cell>
          <cell r="I66">
            <v>17714</v>
          </cell>
          <cell r="J66">
            <v>29832</v>
          </cell>
          <cell r="K66">
            <v>18410</v>
          </cell>
          <cell r="L66">
            <v>30276.79</v>
          </cell>
          <cell r="M66">
            <v>14817.03</v>
          </cell>
          <cell r="N66">
            <v>53307.040830798163</v>
          </cell>
        </row>
        <row r="67">
          <cell r="D67">
            <v>3830</v>
          </cell>
          <cell r="E67">
            <v>3518</v>
          </cell>
          <cell r="F67">
            <v>2089</v>
          </cell>
          <cell r="G67">
            <v>6176</v>
          </cell>
          <cell r="H67">
            <v>5225</v>
          </cell>
          <cell r="I67">
            <v>5591</v>
          </cell>
          <cell r="J67">
            <v>7788</v>
          </cell>
          <cell r="K67">
            <v>3987</v>
          </cell>
          <cell r="L67">
            <v>4755</v>
          </cell>
          <cell r="M67">
            <v>5464</v>
          </cell>
          <cell r="N67">
            <v>15960</v>
          </cell>
        </row>
        <row r="68">
          <cell r="D68">
            <v>24660603.530000009</v>
          </cell>
          <cell r="E68">
            <v>52505739.010000072</v>
          </cell>
          <cell r="F68">
            <v>50768064.649999961</v>
          </cell>
          <cell r="G68">
            <v>28701229.37520894</v>
          </cell>
          <cell r="H68">
            <v>31781431.659999989</v>
          </cell>
          <cell r="I68">
            <v>29338194.359999999</v>
          </cell>
          <cell r="J68">
            <v>30688220.197748099</v>
          </cell>
          <cell r="K68">
            <v>22486074.74999943</v>
          </cell>
          <cell r="L68">
            <v>26500000.01000002</v>
          </cell>
          <cell r="M68">
            <v>20531236.780000001</v>
          </cell>
          <cell r="N68">
            <v>41245507.510000274</v>
          </cell>
        </row>
        <row r="69">
          <cell r="D69">
            <v>37899846</v>
          </cell>
          <cell r="E69">
            <v>95584104</v>
          </cell>
          <cell r="F69">
            <v>62513033</v>
          </cell>
          <cell r="G69">
            <v>21264061.970443521</v>
          </cell>
          <cell r="H69">
            <v>44659823.111732997</v>
          </cell>
          <cell r="I69">
            <v>62495910.829999998</v>
          </cell>
          <cell r="J69">
            <v>68969558.830440417</v>
          </cell>
          <cell r="K69">
            <v>18145814.15000001</v>
          </cell>
          <cell r="L69">
            <v>51033204.380000003</v>
          </cell>
          <cell r="M69">
            <v>44054759.479999997</v>
          </cell>
          <cell r="N69">
            <v>61965277</v>
          </cell>
        </row>
        <row r="70">
          <cell r="D70">
            <v>18026067</v>
          </cell>
          <cell r="E70">
            <v>32280641</v>
          </cell>
          <cell r="F70">
            <v>45344905</v>
          </cell>
          <cell r="G70">
            <v>15099648.85</v>
          </cell>
          <cell r="H70">
            <v>20731406.850000001</v>
          </cell>
          <cell r="I70">
            <v>9045265.4800000004</v>
          </cell>
          <cell r="J70">
            <v>14479172.88999721</v>
          </cell>
          <cell r="K70">
            <v>5004081.26999998</v>
          </cell>
          <cell r="L70">
            <v>9550590.1899999995</v>
          </cell>
          <cell r="M70">
            <v>18277579.789999999</v>
          </cell>
          <cell r="N70">
            <v>20523911.460000101</v>
          </cell>
        </row>
        <row r="71">
          <cell r="D71">
            <v>4834</v>
          </cell>
          <cell r="E71">
            <v>17152</v>
          </cell>
          <cell r="F71">
            <v>18665</v>
          </cell>
          <cell r="G71">
            <v>13295</v>
          </cell>
          <cell r="H71">
            <v>7166</v>
          </cell>
          <cell r="I71">
            <v>10559</v>
          </cell>
          <cell r="J71">
            <v>10367</v>
          </cell>
          <cell r="K71">
            <v>1676</v>
          </cell>
          <cell r="L71">
            <v>10487</v>
          </cell>
          <cell r="M71">
            <v>7276</v>
          </cell>
          <cell r="N71">
            <v>55321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D73">
            <v>3101</v>
          </cell>
          <cell r="E73">
            <v>26882</v>
          </cell>
          <cell r="F73">
            <v>37873</v>
          </cell>
          <cell r="G73">
            <v>27693</v>
          </cell>
          <cell r="H73">
            <v>47816</v>
          </cell>
          <cell r="I73">
            <v>16219</v>
          </cell>
          <cell r="J73">
            <v>1200</v>
          </cell>
          <cell r="K73">
            <v>11047</v>
          </cell>
          <cell r="L73">
            <v>0</v>
          </cell>
          <cell r="M73">
            <v>8100</v>
          </cell>
          <cell r="N73">
            <v>6661</v>
          </cell>
        </row>
        <row r="74">
          <cell r="D74">
            <v>694722</v>
          </cell>
          <cell r="E74">
            <v>2362866</v>
          </cell>
          <cell r="F74">
            <v>2615629</v>
          </cell>
          <cell r="G74">
            <v>1467231</v>
          </cell>
          <cell r="H74">
            <v>1019011.5307</v>
          </cell>
          <cell r="I74">
            <v>1702005.56</v>
          </cell>
          <cell r="J74">
            <v>1488034.280000017</v>
          </cell>
          <cell r="K74">
            <v>203685.21</v>
          </cell>
          <cell r="L74">
            <v>969099.55</v>
          </cell>
          <cell r="M74">
            <v>3115626.08</v>
          </cell>
          <cell r="N74">
            <v>5849377.5799989598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D76">
            <v>817636.61</v>
          </cell>
          <cell r="E76">
            <v>5896047.4299999997</v>
          </cell>
          <cell r="F76">
            <v>8605560.2799999993</v>
          </cell>
          <cell r="G76">
            <v>3752345.0016049989</v>
          </cell>
          <cell r="H76">
            <v>7405529.9000000013</v>
          </cell>
          <cell r="I76">
            <v>1727302.55</v>
          </cell>
          <cell r="J76">
            <v>174103.19</v>
          </cell>
          <cell r="K76">
            <v>1342548.0398985681</v>
          </cell>
          <cell r="L76">
            <v>0</v>
          </cell>
          <cell r="M76">
            <v>1316.425</v>
          </cell>
          <cell r="N76">
            <v>692619</v>
          </cell>
        </row>
        <row r="77">
          <cell r="D77">
            <v>16642</v>
          </cell>
          <cell r="E77">
            <v>52846</v>
          </cell>
          <cell r="F77">
            <v>99021</v>
          </cell>
          <cell r="G77">
            <v>67363</v>
          </cell>
          <cell r="H77">
            <v>63322</v>
          </cell>
          <cell r="I77">
            <v>46650</v>
          </cell>
          <cell r="J77">
            <v>54801</v>
          </cell>
          <cell r="K77">
            <v>17093</v>
          </cell>
          <cell r="L77">
            <v>72034</v>
          </cell>
          <cell r="M77">
            <v>49882</v>
          </cell>
          <cell r="N77">
            <v>109928</v>
          </cell>
        </row>
        <row r="78">
          <cell r="D78">
            <v>578424</v>
          </cell>
          <cell r="E78">
            <v>1748738</v>
          </cell>
          <cell r="F78">
            <v>3573628</v>
          </cell>
          <cell r="G78">
            <v>1190906</v>
          </cell>
          <cell r="H78">
            <v>1422786.051188</v>
          </cell>
          <cell r="I78">
            <v>818433.21</v>
          </cell>
          <cell r="J78">
            <v>1259311</v>
          </cell>
          <cell r="K78">
            <v>333608.64999997499</v>
          </cell>
          <cell r="L78">
            <v>1210524.3400000001</v>
          </cell>
          <cell r="M78">
            <v>1010594.89</v>
          </cell>
          <cell r="N78">
            <v>2338729.3299999102</v>
          </cell>
        </row>
        <row r="79">
          <cell r="D79">
            <v>1634875</v>
          </cell>
          <cell r="E79">
            <v>4731142</v>
          </cell>
          <cell r="F79">
            <v>8089684</v>
          </cell>
          <cell r="G79">
            <v>3460009</v>
          </cell>
          <cell r="H79">
            <v>2441797.581888</v>
          </cell>
          <cell r="I79">
            <v>3532664.94</v>
          </cell>
          <cell r="J79">
            <v>4197914</v>
          </cell>
          <cell r="K79">
            <v>968915.32999996503</v>
          </cell>
          <cell r="L79">
            <v>3222706.65</v>
          </cell>
          <cell r="M79">
            <v>4854725.13</v>
          </cell>
          <cell r="N79">
            <v>8762845.0499993749</v>
          </cell>
        </row>
        <row r="80">
          <cell r="D80">
            <v>68</v>
          </cell>
          <cell r="E80">
            <v>202</v>
          </cell>
          <cell r="F80">
            <v>319</v>
          </cell>
          <cell r="G80">
            <v>62</v>
          </cell>
          <cell r="H80">
            <v>30</v>
          </cell>
          <cell r="I80">
            <v>7</v>
          </cell>
          <cell r="J80">
            <v>31</v>
          </cell>
          <cell r="K80">
            <v>11</v>
          </cell>
          <cell r="L80">
            <v>63</v>
          </cell>
          <cell r="M80">
            <v>36</v>
          </cell>
          <cell r="N80">
            <v>51</v>
          </cell>
        </row>
        <row r="81">
          <cell r="D81">
            <v>1325478.3400000001</v>
          </cell>
          <cell r="E81">
            <v>3639168.74</v>
          </cell>
          <cell r="F81">
            <v>5271322.3099999996</v>
          </cell>
          <cell r="G81">
            <v>1352885.07</v>
          </cell>
          <cell r="H81">
            <v>750468.35</v>
          </cell>
          <cell r="I81">
            <v>91405.07</v>
          </cell>
          <cell r="J81">
            <v>31</v>
          </cell>
          <cell r="K81">
            <v>183557.59</v>
          </cell>
          <cell r="L81">
            <v>403229.51</v>
          </cell>
          <cell r="M81">
            <v>704233.24</v>
          </cell>
          <cell r="N81">
            <v>567527.01</v>
          </cell>
        </row>
        <row r="82">
          <cell r="D82">
            <v>94</v>
          </cell>
          <cell r="E82">
            <v>209</v>
          </cell>
          <cell r="F82">
            <v>327</v>
          </cell>
          <cell r="G82">
            <v>101</v>
          </cell>
          <cell r="H82">
            <v>28</v>
          </cell>
          <cell r="I82">
            <v>67</v>
          </cell>
          <cell r="J82">
            <v>12</v>
          </cell>
          <cell r="K82">
            <v>86</v>
          </cell>
          <cell r="L82">
            <v>252</v>
          </cell>
          <cell r="M82">
            <v>103</v>
          </cell>
          <cell r="N82">
            <v>149</v>
          </cell>
        </row>
        <row r="83">
          <cell r="D83">
            <v>544608.39999999991</v>
          </cell>
          <cell r="E83">
            <v>929785.22999999986</v>
          </cell>
          <cell r="F83">
            <v>1725754.21</v>
          </cell>
          <cell r="G83">
            <v>1074866</v>
          </cell>
          <cell r="H83">
            <v>996627.62</v>
          </cell>
          <cell r="I83">
            <v>890856.45</v>
          </cell>
          <cell r="J83">
            <v>1242968.3600000001</v>
          </cell>
          <cell r="K83">
            <v>273265</v>
          </cell>
          <cell r="L83">
            <v>63927.08</v>
          </cell>
          <cell r="M83">
            <v>1555801.43</v>
          </cell>
          <cell r="N83">
            <v>3207109.07</v>
          </cell>
        </row>
        <row r="84">
          <cell r="D84">
            <v>7375113.1999999648</v>
          </cell>
          <cell r="E84">
            <v>4702270.9499999601</v>
          </cell>
          <cell r="F84">
            <v>7584125.0200000014</v>
          </cell>
          <cell r="G84">
            <v>1525012.94</v>
          </cell>
          <cell r="H84">
            <v>1579340.12</v>
          </cell>
          <cell r="I84">
            <v>917984.96</v>
          </cell>
          <cell r="J84">
            <v>2826552.85</v>
          </cell>
          <cell r="K84">
            <v>760676.75</v>
          </cell>
          <cell r="L84">
            <v>985821.78</v>
          </cell>
          <cell r="M84">
            <v>1993035.07</v>
          </cell>
          <cell r="N84">
            <v>2329648.8800000101</v>
          </cell>
        </row>
        <row r="85">
          <cell r="D85">
            <v>1195565.5000000009</v>
          </cell>
          <cell r="E85">
            <v>1928350.8299999691</v>
          </cell>
          <cell r="F85">
            <v>1014284.26</v>
          </cell>
          <cell r="G85">
            <v>65557.84</v>
          </cell>
          <cell r="H85">
            <v>605496.73</v>
          </cell>
          <cell r="I85">
            <v>283521.53000000003</v>
          </cell>
          <cell r="J85">
            <v>199919.69</v>
          </cell>
          <cell r="K85">
            <v>235499.01</v>
          </cell>
          <cell r="L85">
            <v>181778.2</v>
          </cell>
          <cell r="M85">
            <v>219994.78</v>
          </cell>
          <cell r="N85">
            <v>176680.58</v>
          </cell>
        </row>
        <row r="86">
          <cell r="D86">
            <v>0</v>
          </cell>
          <cell r="E86">
            <v>433332.97999999928</v>
          </cell>
          <cell r="F86">
            <v>1117221.219999993</v>
          </cell>
          <cell r="G86">
            <v>175315.59</v>
          </cell>
          <cell r="H86">
            <v>0</v>
          </cell>
          <cell r="I86">
            <v>299474.88</v>
          </cell>
          <cell r="J86">
            <v>386698.1</v>
          </cell>
          <cell r="K86">
            <v>77654.250000000102</v>
          </cell>
          <cell r="L86">
            <v>219187.76</v>
          </cell>
          <cell r="M86">
            <v>575442.64</v>
          </cell>
          <cell r="N86">
            <v>1123066.47000001</v>
          </cell>
        </row>
        <row r="87">
          <cell r="D87">
            <v>633507.41999999899</v>
          </cell>
          <cell r="E87">
            <v>1477993.2800000019</v>
          </cell>
          <cell r="F87">
            <v>1804633.8400000031</v>
          </cell>
          <cell r="G87">
            <v>26906.2</v>
          </cell>
          <cell r="H87">
            <v>53454.89</v>
          </cell>
          <cell r="I87">
            <v>20808</v>
          </cell>
          <cell r="J87">
            <v>0</v>
          </cell>
          <cell r="K87">
            <v>107728</v>
          </cell>
          <cell r="L87">
            <v>0</v>
          </cell>
          <cell r="M87">
            <v>31703.74</v>
          </cell>
          <cell r="N87">
            <v>0</v>
          </cell>
        </row>
        <row r="88">
          <cell r="D88">
            <v>0</v>
          </cell>
          <cell r="E88">
            <v>0</v>
          </cell>
          <cell r="F88">
            <v>11878.91</v>
          </cell>
          <cell r="G88">
            <v>365139</v>
          </cell>
          <cell r="H88">
            <v>39273.949999999997</v>
          </cell>
          <cell r="I88">
            <v>0</v>
          </cell>
          <cell r="J88">
            <v>76796.09</v>
          </cell>
          <cell r="K88">
            <v>0</v>
          </cell>
          <cell r="L88">
            <v>2487.3200000000002</v>
          </cell>
          <cell r="M88">
            <v>0</v>
          </cell>
          <cell r="N88">
            <v>0</v>
          </cell>
        </row>
        <row r="89">
          <cell r="D89">
            <v>848378.50000000047</v>
          </cell>
          <cell r="E89">
            <v>1476072.22</v>
          </cell>
          <cell r="F89">
            <v>2574767.89</v>
          </cell>
          <cell r="G89">
            <v>68223</v>
          </cell>
          <cell r="H89">
            <v>926377.83</v>
          </cell>
          <cell r="I89">
            <v>184205.82</v>
          </cell>
          <cell r="J89">
            <v>1402972.95</v>
          </cell>
          <cell r="K89">
            <v>402072.16</v>
          </cell>
          <cell r="L89">
            <v>527141.14</v>
          </cell>
          <cell r="M89">
            <v>1428021.29</v>
          </cell>
          <cell r="N89">
            <v>464597.25000001298</v>
          </cell>
        </row>
        <row r="90">
          <cell r="D90">
            <v>791.66000000000008</v>
          </cell>
          <cell r="E90">
            <v>198187.19</v>
          </cell>
          <cell r="F90">
            <v>363676.42000000022</v>
          </cell>
          <cell r="G90">
            <v>14184</v>
          </cell>
          <cell r="H90">
            <v>76253.47</v>
          </cell>
          <cell r="I90">
            <v>66546.240000000005</v>
          </cell>
          <cell r="J90">
            <v>109367.05</v>
          </cell>
          <cell r="K90">
            <v>36157.49</v>
          </cell>
          <cell r="L90">
            <v>95261.7</v>
          </cell>
          <cell r="M90">
            <v>352898.32</v>
          </cell>
          <cell r="N90">
            <v>79488.719999999797</v>
          </cell>
        </row>
        <row r="91">
          <cell r="D91">
            <v>60166132.140000001</v>
          </cell>
          <cell r="E91">
            <v>71995415.559999973</v>
          </cell>
          <cell r="F91">
            <v>82245083.61999999</v>
          </cell>
          <cell r="G91">
            <v>14653636.140000001</v>
          </cell>
          <cell r="H91">
            <v>20731406.850000001</v>
          </cell>
          <cell r="I91">
            <v>13282402.470000001</v>
          </cell>
          <cell r="J91">
            <v>36183055.579999998</v>
          </cell>
          <cell r="K91">
            <v>12727121.67</v>
          </cell>
          <cell r="L91">
            <v>14574329.1</v>
          </cell>
          <cell r="M91">
            <v>18277579.789999999</v>
          </cell>
          <cell r="N91">
            <v>30997282.23</v>
          </cell>
        </row>
        <row r="92">
          <cell r="D92">
            <v>19822</v>
          </cell>
          <cell r="E92">
            <v>162268</v>
          </cell>
          <cell r="F92">
            <v>197305</v>
          </cell>
          <cell r="G92">
            <v>81760</v>
          </cell>
          <cell r="H92">
            <v>102559</v>
          </cell>
          <cell r="I92">
            <v>188244</v>
          </cell>
          <cell r="J92">
            <v>57744</v>
          </cell>
          <cell r="K92">
            <v>30293</v>
          </cell>
          <cell r="L92">
            <v>53134</v>
          </cell>
          <cell r="M92">
            <v>122859</v>
          </cell>
          <cell r="N92">
            <v>133057</v>
          </cell>
        </row>
        <row r="93">
          <cell r="D93">
            <v>598</v>
          </cell>
          <cell r="E93">
            <v>1017</v>
          </cell>
          <cell r="F93">
            <v>3243</v>
          </cell>
          <cell r="G93">
            <v>273</v>
          </cell>
          <cell r="H93">
            <v>275</v>
          </cell>
          <cell r="I93">
            <v>67</v>
          </cell>
          <cell r="J93">
            <v>285</v>
          </cell>
          <cell r="K93">
            <v>80</v>
          </cell>
          <cell r="L93">
            <v>1848</v>
          </cell>
          <cell r="M93">
            <v>78</v>
          </cell>
          <cell r="N93">
            <v>208</v>
          </cell>
        </row>
        <row r="94">
          <cell r="D94">
            <v>9896.3880025274448</v>
          </cell>
          <cell r="E94">
            <v>10804.79902741679</v>
          </cell>
          <cell r="F94">
            <v>32645.813663913861</v>
          </cell>
          <cell r="G94">
            <v>61408</v>
          </cell>
          <cell r="H94">
            <v>60043</v>
          </cell>
          <cell r="I94">
            <v>145187</v>
          </cell>
          <cell r="J94">
            <v>30631</v>
          </cell>
          <cell r="K94">
            <v>16154</v>
          </cell>
          <cell r="L94">
            <v>36154</v>
          </cell>
          <cell r="M94">
            <v>33691</v>
          </cell>
          <cell r="N94">
            <v>95410</v>
          </cell>
        </row>
        <row r="95">
          <cell r="D95">
            <v>9896.3880025274448</v>
          </cell>
          <cell r="E95">
            <v>8298.200972583214</v>
          </cell>
          <cell r="F95">
            <v>23574.186336086139</v>
          </cell>
          <cell r="G95">
            <v>24012</v>
          </cell>
          <cell r="H95">
            <v>11449</v>
          </cell>
          <cell r="I95">
            <v>43057</v>
          </cell>
          <cell r="J95">
            <v>26828</v>
          </cell>
          <cell r="K95">
            <v>17842</v>
          </cell>
          <cell r="L95">
            <v>19907</v>
          </cell>
          <cell r="M95">
            <v>18037</v>
          </cell>
          <cell r="N95">
            <v>42425</v>
          </cell>
        </row>
        <row r="96">
          <cell r="D96">
            <v>64339</v>
          </cell>
          <cell r="E96">
            <v>158882</v>
          </cell>
          <cell r="F96">
            <v>265595</v>
          </cell>
          <cell r="G96">
            <v>97476</v>
          </cell>
          <cell r="H96">
            <v>213393</v>
          </cell>
          <cell r="I96">
            <v>78276</v>
          </cell>
          <cell r="J96">
            <v>107969</v>
          </cell>
          <cell r="K96">
            <v>40138</v>
          </cell>
          <cell r="L96">
            <v>81513</v>
          </cell>
          <cell r="M96">
            <v>71053</v>
          </cell>
          <cell r="N96">
            <v>162641</v>
          </cell>
        </row>
        <row r="97">
          <cell r="D97">
            <v>5400</v>
          </cell>
          <cell r="E97">
            <v>13500</v>
          </cell>
          <cell r="F97">
            <v>20350</v>
          </cell>
          <cell r="G97">
            <v>3015</v>
          </cell>
          <cell r="H97">
            <v>5116</v>
          </cell>
          <cell r="I97">
            <v>1898</v>
          </cell>
          <cell r="J97">
            <v>4562</v>
          </cell>
          <cell r="K97">
            <v>1135</v>
          </cell>
          <cell r="L97">
            <v>2870</v>
          </cell>
          <cell r="M97">
            <v>1806</v>
          </cell>
          <cell r="N97">
            <v>2630</v>
          </cell>
        </row>
        <row r="98">
          <cell r="D98">
            <v>978</v>
          </cell>
          <cell r="E98">
            <v>3918</v>
          </cell>
          <cell r="F98">
            <v>3089</v>
          </cell>
          <cell r="G98">
            <v>1617</v>
          </cell>
          <cell r="H98">
            <v>2262</v>
          </cell>
          <cell r="I98">
            <v>1058</v>
          </cell>
          <cell r="J98">
            <v>1886</v>
          </cell>
          <cell r="K98">
            <v>527</v>
          </cell>
          <cell r="L98">
            <v>1791</v>
          </cell>
          <cell r="M98">
            <v>208</v>
          </cell>
          <cell r="N98">
            <v>1417</v>
          </cell>
        </row>
        <row r="99">
          <cell r="D99">
            <v>1778278.79</v>
          </cell>
          <cell r="E99">
            <v>4833062.2699999996</v>
          </cell>
          <cell r="F99">
            <v>4957829.63</v>
          </cell>
          <cell r="G99">
            <v>3218725</v>
          </cell>
          <cell r="H99">
            <v>4003078.08</v>
          </cell>
          <cell r="I99">
            <v>2163440.2200000002</v>
          </cell>
          <cell r="J99">
            <v>3328083</v>
          </cell>
          <cell r="K99">
            <v>1076835</v>
          </cell>
          <cell r="L99">
            <v>2803214.85</v>
          </cell>
          <cell r="M99">
            <v>978783.97</v>
          </cell>
          <cell r="N99">
            <v>2649704.84</v>
          </cell>
        </row>
        <row r="100">
          <cell r="D100">
            <v>1715000</v>
          </cell>
          <cell r="E100">
            <v>4505000</v>
          </cell>
          <cell r="F100">
            <v>4375000</v>
          </cell>
          <cell r="G100">
            <v>3155612.41</v>
          </cell>
          <cell r="H100">
            <v>3980468.08</v>
          </cell>
          <cell r="I100">
            <v>2163440.2200000002</v>
          </cell>
          <cell r="J100">
            <v>3115018.27</v>
          </cell>
          <cell r="K100">
            <v>1065448</v>
          </cell>
          <cell r="L100">
            <v>2674242.64</v>
          </cell>
          <cell r="M100">
            <v>756832.07</v>
          </cell>
          <cell r="N100">
            <v>2625137.2400000002</v>
          </cell>
        </row>
        <row r="101">
          <cell r="D101">
            <v>189892532.75299999</v>
          </cell>
          <cell r="E101">
            <v>480361967.449</v>
          </cell>
          <cell r="F101">
            <v>478320786.48100001</v>
          </cell>
          <cell r="G101">
            <v>246620513</v>
          </cell>
          <cell r="H101">
            <v>286069517.26000011</v>
          </cell>
          <cell r="I101">
            <v>25606649</v>
          </cell>
          <cell r="J101">
            <v>202552600.68900001</v>
          </cell>
          <cell r="K101">
            <v>116251062.697</v>
          </cell>
          <cell r="L101">
            <v>300520816.84499979</v>
          </cell>
          <cell r="M101">
            <v>140286029</v>
          </cell>
          <cell r="N101">
            <v>274650415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20</v>
          </cell>
          <cell r="H103">
            <v>0</v>
          </cell>
          <cell r="I103">
            <v>80</v>
          </cell>
          <cell r="J103">
            <v>22</v>
          </cell>
          <cell r="K103">
            <v>473</v>
          </cell>
          <cell r="L103">
            <v>1342</v>
          </cell>
          <cell r="M103">
            <v>97</v>
          </cell>
          <cell r="N103">
            <v>22810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#N/A</v>
          </cell>
          <cell r="I104">
            <v>123</v>
          </cell>
          <cell r="J104">
            <v>0</v>
          </cell>
          <cell r="K104">
            <v>47</v>
          </cell>
          <cell r="L104">
            <v>151</v>
          </cell>
          <cell r="M104">
            <v>1</v>
          </cell>
          <cell r="N104">
            <v>18</v>
          </cell>
        </row>
        <row r="105">
          <cell r="D105">
            <v>15787</v>
          </cell>
          <cell r="E105">
            <v>30275</v>
          </cell>
          <cell r="F105">
            <v>57255</v>
          </cell>
          <cell r="G105">
            <v>12363</v>
          </cell>
          <cell r="H105">
            <v>10764</v>
          </cell>
          <cell r="I105">
            <v>7434</v>
          </cell>
          <cell r="J105">
            <v>15650</v>
          </cell>
          <cell r="K105">
            <v>2778</v>
          </cell>
          <cell r="L105">
            <v>16737</v>
          </cell>
          <cell r="M105">
            <v>12290</v>
          </cell>
          <cell r="N105">
            <v>26284</v>
          </cell>
        </row>
        <row r="106">
          <cell r="D106">
            <v>1798939</v>
          </cell>
          <cell r="E106">
            <v>1883417</v>
          </cell>
          <cell r="F106">
            <v>2652417</v>
          </cell>
          <cell r="G106">
            <v>1308520</v>
          </cell>
          <cell r="H106">
            <v>1939853</v>
          </cell>
          <cell r="I106">
            <v>757125</v>
          </cell>
          <cell r="J106">
            <v>1504240</v>
          </cell>
          <cell r="K106">
            <v>734215</v>
          </cell>
          <cell r="L106">
            <v>2274244</v>
          </cell>
          <cell r="M106">
            <v>554261</v>
          </cell>
          <cell r="N106">
            <v>1573770</v>
          </cell>
        </row>
        <row r="107">
          <cell r="D107">
            <v>6023</v>
          </cell>
          <cell r="E107">
            <v>17372</v>
          </cell>
          <cell r="F107">
            <v>18898</v>
          </cell>
          <cell r="G107">
            <v>4818</v>
          </cell>
          <cell r="H107">
            <v>9741</v>
          </cell>
          <cell r="I107">
            <v>1004</v>
          </cell>
          <cell r="J107">
            <v>4277</v>
          </cell>
          <cell r="K107">
            <v>1665</v>
          </cell>
          <cell r="L107">
            <v>4007</v>
          </cell>
          <cell r="M107">
            <v>290</v>
          </cell>
          <cell r="N107">
            <v>3311</v>
          </cell>
        </row>
        <row r="108">
          <cell r="D108">
            <v>815883</v>
          </cell>
          <cell r="E108">
            <v>2004914</v>
          </cell>
          <cell r="F108">
            <v>1092244</v>
          </cell>
          <cell r="G108">
            <v>568123</v>
          </cell>
          <cell r="H108">
            <v>1154450</v>
          </cell>
          <cell r="I108">
            <v>104242</v>
          </cell>
          <cell r="J108">
            <v>343031</v>
          </cell>
          <cell r="K108">
            <v>291693</v>
          </cell>
          <cell r="L108">
            <v>335430</v>
          </cell>
          <cell r="M108">
            <v>37565</v>
          </cell>
          <cell r="N108">
            <v>303633</v>
          </cell>
        </row>
        <row r="109">
          <cell r="D109">
            <v>493</v>
          </cell>
          <cell r="E109">
            <v>1246</v>
          </cell>
          <cell r="F109">
            <v>1898</v>
          </cell>
          <cell r="G109">
            <v>2047</v>
          </cell>
          <cell r="H109">
            <v>3019</v>
          </cell>
          <cell r="I109">
            <v>2438</v>
          </cell>
          <cell r="J109">
            <v>734</v>
          </cell>
          <cell r="K109">
            <v>461</v>
          </cell>
          <cell r="L109">
            <v>852</v>
          </cell>
          <cell r="M109">
            <v>1195</v>
          </cell>
          <cell r="N109">
            <v>338</v>
          </cell>
        </row>
        <row r="110">
          <cell r="D110">
            <v>41731</v>
          </cell>
          <cell r="E110">
            <v>70370</v>
          </cell>
          <cell r="F110">
            <v>72154</v>
          </cell>
          <cell r="G110">
            <v>42266</v>
          </cell>
          <cell r="H110">
            <v>73218</v>
          </cell>
          <cell r="I110">
            <v>17506</v>
          </cell>
          <cell r="J110">
            <v>20938</v>
          </cell>
          <cell r="K110">
            <v>7197</v>
          </cell>
          <cell r="L110">
            <v>33465</v>
          </cell>
          <cell r="M110">
            <v>34388</v>
          </cell>
          <cell r="N110">
            <v>26670</v>
          </cell>
        </row>
        <row r="111">
          <cell r="D111">
            <v>585</v>
          </cell>
          <cell r="E111">
            <v>953</v>
          </cell>
          <cell r="F111">
            <v>2973</v>
          </cell>
          <cell r="G111">
            <v>997</v>
          </cell>
          <cell r="H111">
            <v>263</v>
          </cell>
          <cell r="I111">
            <v>305</v>
          </cell>
          <cell r="J111">
            <v>579</v>
          </cell>
          <cell r="K111">
            <v>292</v>
          </cell>
          <cell r="L111">
            <v>410</v>
          </cell>
          <cell r="M111">
            <v>1148</v>
          </cell>
          <cell r="N111">
            <v>168</v>
          </cell>
        </row>
        <row r="112">
          <cell r="D112">
            <v>41731</v>
          </cell>
          <cell r="E112">
            <v>70370</v>
          </cell>
          <cell r="F112">
            <v>72154</v>
          </cell>
          <cell r="G112">
            <v>22048</v>
          </cell>
          <cell r="H112">
            <v>27676</v>
          </cell>
          <cell r="I112">
            <v>14835</v>
          </cell>
          <cell r="J112">
            <v>13761</v>
          </cell>
          <cell r="K112">
            <v>8795</v>
          </cell>
          <cell r="L112">
            <v>14020</v>
          </cell>
          <cell r="M112">
            <v>12734</v>
          </cell>
          <cell r="N112">
            <v>9177</v>
          </cell>
        </row>
        <row r="117">
          <cell r="D117">
            <v>3700</v>
          </cell>
          <cell r="E117">
            <v>8400</v>
          </cell>
          <cell r="F117">
            <v>10292</v>
          </cell>
          <cell r="G117">
            <v>2894</v>
          </cell>
          <cell r="H117">
            <v>5377</v>
          </cell>
          <cell r="I117">
            <v>3452</v>
          </cell>
          <cell r="J117">
            <v>2702</v>
          </cell>
          <cell r="K117">
            <v>825</v>
          </cell>
          <cell r="L117">
            <v>5559</v>
          </cell>
          <cell r="M117">
            <v>5068</v>
          </cell>
          <cell r="N117">
            <v>8468</v>
          </cell>
        </row>
        <row r="118">
          <cell r="D118">
            <v>19188</v>
          </cell>
          <cell r="E118">
            <v>41446</v>
          </cell>
          <cell r="F118">
            <v>70732</v>
          </cell>
          <cell r="G118">
            <v>17331</v>
          </cell>
          <cell r="H118">
            <v>18410</v>
          </cell>
          <cell r="I118">
            <v>8628</v>
          </cell>
          <cell r="J118">
            <v>18538</v>
          </cell>
          <cell r="K118">
            <v>4371</v>
          </cell>
          <cell r="L118">
            <v>16447</v>
          </cell>
          <cell r="M118">
            <v>9855</v>
          </cell>
          <cell r="N118">
            <v>21633</v>
          </cell>
        </row>
        <row r="119">
          <cell r="D119">
            <v>838116</v>
          </cell>
          <cell r="E119">
            <v>1131639</v>
          </cell>
          <cell r="F119">
            <v>1219482</v>
          </cell>
          <cell r="G119">
            <v>461466</v>
          </cell>
          <cell r="H119">
            <v>1710960</v>
          </cell>
          <cell r="I119">
            <v>239550</v>
          </cell>
          <cell r="J119">
            <v>463936</v>
          </cell>
          <cell r="K119">
            <v>347727</v>
          </cell>
          <cell r="L119">
            <v>1217654</v>
          </cell>
          <cell r="M119">
            <v>441964</v>
          </cell>
          <cell r="N119">
            <v>995716</v>
          </cell>
        </row>
        <row r="120">
          <cell r="D120">
            <v>1016508</v>
          </cell>
          <cell r="E120">
            <v>1235605</v>
          </cell>
          <cell r="F120">
            <v>1720258</v>
          </cell>
          <cell r="G120">
            <v>465952</v>
          </cell>
          <cell r="H120">
            <v>1133758</v>
          </cell>
          <cell r="I120">
            <v>545816</v>
          </cell>
          <cell r="J120">
            <v>1418034</v>
          </cell>
          <cell r="K120">
            <v>535198</v>
          </cell>
          <cell r="L120">
            <v>1529854</v>
          </cell>
          <cell r="M120">
            <v>196984</v>
          </cell>
          <cell r="N120">
            <v>917534</v>
          </cell>
        </row>
        <row r="121">
          <cell r="D121">
            <v>2988</v>
          </cell>
          <cell r="E121">
            <v>14265</v>
          </cell>
          <cell r="F121">
            <v>20075</v>
          </cell>
          <cell r="G121">
            <v>17085</v>
          </cell>
          <cell r="H121">
            <v>13425</v>
          </cell>
          <cell r="I121">
            <v>3302</v>
          </cell>
          <cell r="J121">
            <v>13842</v>
          </cell>
          <cell r="K121">
            <v>2660</v>
          </cell>
          <cell r="L121">
            <v>17989</v>
          </cell>
          <cell r="M121">
            <v>12733</v>
          </cell>
          <cell r="N121">
            <v>4197</v>
          </cell>
        </row>
        <row r="122">
          <cell r="D122">
            <v>847601</v>
          </cell>
          <cell r="E122">
            <v>1990334</v>
          </cell>
          <cell r="F122">
            <v>1756555</v>
          </cell>
          <cell r="G122">
            <v>1793618</v>
          </cell>
          <cell r="H122">
            <v>2501334</v>
          </cell>
          <cell r="I122">
            <v>570445</v>
          </cell>
          <cell r="J122">
            <v>1527260</v>
          </cell>
          <cell r="K122">
            <v>833471</v>
          </cell>
          <cell r="L122">
            <v>2364109</v>
          </cell>
          <cell r="M122">
            <v>515565</v>
          </cell>
          <cell r="N122">
            <v>796409</v>
          </cell>
        </row>
        <row r="124">
          <cell r="D124">
            <v>13151</v>
          </cell>
          <cell r="E124">
            <v>28907</v>
          </cell>
          <cell r="F124">
            <v>36160</v>
          </cell>
          <cell r="G124">
            <v>585</v>
          </cell>
          <cell r="H124">
            <v>574</v>
          </cell>
          <cell r="I124">
            <v>4628</v>
          </cell>
          <cell r="J124">
            <v>557</v>
          </cell>
          <cell r="K124">
            <v>54</v>
          </cell>
          <cell r="L124">
            <v>241</v>
          </cell>
          <cell r="M124">
            <v>543</v>
          </cell>
          <cell r="N124">
            <v>11369</v>
          </cell>
        </row>
        <row r="125">
          <cell r="D125">
            <v>839149</v>
          </cell>
          <cell r="E125">
            <v>1235159</v>
          </cell>
          <cell r="F125">
            <v>873213</v>
          </cell>
          <cell r="G125">
            <v>37563</v>
          </cell>
          <cell r="H125">
            <v>9573</v>
          </cell>
          <cell r="I125">
            <v>197719</v>
          </cell>
          <cell r="J125">
            <v>14109</v>
          </cell>
          <cell r="K125">
            <v>2244</v>
          </cell>
          <cell r="L125">
            <v>526</v>
          </cell>
          <cell r="M125">
            <v>3935</v>
          </cell>
          <cell r="N125">
            <v>224511</v>
          </cell>
        </row>
        <row r="127">
          <cell r="D127">
            <v>2483</v>
          </cell>
          <cell r="E127">
            <v>2083</v>
          </cell>
          <cell r="F127">
            <v>6223</v>
          </cell>
          <cell r="G127">
            <v>731</v>
          </cell>
          <cell r="H127">
            <v>5805</v>
          </cell>
          <cell r="I127">
            <v>99</v>
          </cell>
          <cell r="J127">
            <v>2044</v>
          </cell>
          <cell r="K127">
            <v>57</v>
          </cell>
          <cell r="L127">
            <v>245</v>
          </cell>
          <cell r="M127">
            <v>206</v>
          </cell>
          <cell r="N127">
            <v>4143</v>
          </cell>
        </row>
        <row r="128">
          <cell r="D128">
            <v>404995</v>
          </cell>
          <cell r="E128">
            <v>165094</v>
          </cell>
          <cell r="F128">
            <v>300518</v>
          </cell>
          <cell r="G128">
            <v>117903</v>
          </cell>
          <cell r="H128">
            <v>399895</v>
          </cell>
          <cell r="I128">
            <v>6404</v>
          </cell>
          <cell r="J128">
            <v>152299</v>
          </cell>
          <cell r="K128">
            <v>9376</v>
          </cell>
          <cell r="L128">
            <v>1303</v>
          </cell>
          <cell r="M128">
            <v>2711</v>
          </cell>
          <cell r="N128">
            <v>342224</v>
          </cell>
        </row>
        <row r="130">
          <cell r="D130">
            <v>1839</v>
          </cell>
          <cell r="E130">
            <v>1934</v>
          </cell>
          <cell r="F130">
            <v>7266</v>
          </cell>
          <cell r="G130">
            <v>1037</v>
          </cell>
          <cell r="H130">
            <v>2078</v>
          </cell>
          <cell r="I130">
            <v>422</v>
          </cell>
          <cell r="J130">
            <v>1877</v>
          </cell>
          <cell r="K130">
            <v>1242</v>
          </cell>
          <cell r="L130">
            <v>366</v>
          </cell>
          <cell r="M130">
            <v>607</v>
          </cell>
          <cell r="N130">
            <v>9628</v>
          </cell>
        </row>
        <row r="131">
          <cell r="D131">
            <v>271971</v>
          </cell>
          <cell r="E131">
            <v>351686</v>
          </cell>
          <cell r="F131">
            <v>540483</v>
          </cell>
          <cell r="G131">
            <v>56480</v>
          </cell>
          <cell r="H131">
            <v>44116</v>
          </cell>
          <cell r="I131">
            <v>27270</v>
          </cell>
          <cell r="J131">
            <v>109586</v>
          </cell>
          <cell r="K131">
            <v>55628</v>
          </cell>
          <cell r="L131">
            <v>1000</v>
          </cell>
          <cell r="M131">
            <v>11218</v>
          </cell>
          <cell r="N131">
            <v>541218</v>
          </cell>
        </row>
        <row r="133">
          <cell r="D133">
            <v>1966</v>
          </cell>
          <cell r="E133">
            <v>2013</v>
          </cell>
          <cell r="F133">
            <v>10657</v>
          </cell>
          <cell r="G133">
            <v>651</v>
          </cell>
          <cell r="H133">
            <v>1239</v>
          </cell>
          <cell r="I133">
            <v>103</v>
          </cell>
          <cell r="J133">
            <v>2574</v>
          </cell>
          <cell r="K133">
            <v>781</v>
          </cell>
          <cell r="L133">
            <v>267</v>
          </cell>
          <cell r="M133">
            <v>325</v>
          </cell>
          <cell r="N133">
            <v>707</v>
          </cell>
        </row>
        <row r="134">
          <cell r="D134">
            <v>185697</v>
          </cell>
          <cell r="E134">
            <v>128953</v>
          </cell>
          <cell r="F134">
            <v>290460</v>
          </cell>
          <cell r="G134">
            <v>30665</v>
          </cell>
          <cell r="H134">
            <v>36230</v>
          </cell>
          <cell r="I134">
            <v>6155</v>
          </cell>
          <cell r="J134">
            <v>67258</v>
          </cell>
          <cell r="K134">
            <v>19747</v>
          </cell>
          <cell r="L134">
            <v>483</v>
          </cell>
          <cell r="M134">
            <v>1996</v>
          </cell>
          <cell r="N134">
            <v>7115</v>
          </cell>
        </row>
        <row r="136">
          <cell r="D136">
            <v>379</v>
          </cell>
          <cell r="E136">
            <v>470</v>
          </cell>
          <cell r="F136">
            <v>156</v>
          </cell>
          <cell r="G136">
            <v>30</v>
          </cell>
          <cell r="H136">
            <v>131</v>
          </cell>
          <cell r="I136">
            <v>394</v>
          </cell>
          <cell r="J136">
            <v>322</v>
          </cell>
          <cell r="K136">
            <v>0</v>
          </cell>
          <cell r="L136">
            <v>488</v>
          </cell>
          <cell r="M136">
            <v>486</v>
          </cell>
          <cell r="N136">
            <v>2</v>
          </cell>
        </row>
        <row r="137">
          <cell r="D137">
            <v>104802</v>
          </cell>
          <cell r="E137">
            <v>79104</v>
          </cell>
          <cell r="F137">
            <v>46400</v>
          </cell>
          <cell r="G137">
            <v>5819</v>
          </cell>
          <cell r="H137">
            <v>268522</v>
          </cell>
          <cell r="I137">
            <v>56934</v>
          </cell>
          <cell r="J137">
            <v>301</v>
          </cell>
          <cell r="K137">
            <v>0</v>
          </cell>
          <cell r="L137">
            <v>86453</v>
          </cell>
          <cell r="M137">
            <v>13434</v>
          </cell>
          <cell r="N137">
            <v>49</v>
          </cell>
        </row>
        <row r="139">
          <cell r="D139">
            <v>82</v>
          </cell>
          <cell r="E139">
            <v>174</v>
          </cell>
          <cell r="F139">
            <v>487</v>
          </cell>
          <cell r="G139">
            <v>106</v>
          </cell>
          <cell r="H139">
            <v>535</v>
          </cell>
          <cell r="I139">
            <v>225</v>
          </cell>
          <cell r="J139">
            <v>24</v>
          </cell>
          <cell r="K139">
            <v>402</v>
          </cell>
          <cell r="L139">
            <v>2410</v>
          </cell>
          <cell r="M139">
            <v>23</v>
          </cell>
          <cell r="N139">
            <v>55</v>
          </cell>
        </row>
        <row r="140">
          <cell r="D140">
            <v>2338</v>
          </cell>
          <cell r="E140">
            <v>8371</v>
          </cell>
          <cell r="F140">
            <v>9186</v>
          </cell>
          <cell r="G140">
            <v>220</v>
          </cell>
          <cell r="H140">
            <v>204049</v>
          </cell>
          <cell r="I140">
            <v>31844</v>
          </cell>
          <cell r="J140">
            <v>11157</v>
          </cell>
          <cell r="K140">
            <v>121434</v>
          </cell>
          <cell r="L140">
            <v>18394</v>
          </cell>
          <cell r="M140">
            <v>90089</v>
          </cell>
          <cell r="N140">
            <v>1724</v>
          </cell>
        </row>
        <row r="142">
          <cell r="D142">
            <v>215827</v>
          </cell>
          <cell r="E142">
            <v>233355</v>
          </cell>
          <cell r="F142">
            <v>223125</v>
          </cell>
          <cell r="G142">
            <v>258232</v>
          </cell>
          <cell r="H142">
            <v>455416</v>
          </cell>
          <cell r="I142">
            <v>91458</v>
          </cell>
          <cell r="J142">
            <v>63427</v>
          </cell>
          <cell r="K142">
            <v>52460</v>
          </cell>
          <cell r="L142">
            <v>445004</v>
          </cell>
          <cell r="M142">
            <v>147686</v>
          </cell>
          <cell r="N142">
            <v>83735</v>
          </cell>
        </row>
        <row r="143">
          <cell r="D143">
            <v>74893</v>
          </cell>
          <cell r="E143">
            <v>84725</v>
          </cell>
          <cell r="F143">
            <v>115393</v>
          </cell>
          <cell r="G143">
            <v>48217</v>
          </cell>
          <cell r="H143">
            <v>87892</v>
          </cell>
          <cell r="I143">
            <v>9466</v>
          </cell>
          <cell r="J143">
            <v>27085</v>
          </cell>
          <cell r="K143">
            <v>10050</v>
          </cell>
          <cell r="L143">
            <v>53932</v>
          </cell>
          <cell r="M143">
            <v>20420</v>
          </cell>
          <cell r="N143">
            <v>21585</v>
          </cell>
        </row>
        <row r="144">
          <cell r="D144">
            <v>30229</v>
          </cell>
          <cell r="E144">
            <v>30853</v>
          </cell>
          <cell r="F144">
            <v>47064</v>
          </cell>
          <cell r="G144">
            <v>25368</v>
          </cell>
          <cell r="H144">
            <v>32054</v>
          </cell>
          <cell r="I144">
            <v>14782</v>
          </cell>
          <cell r="J144">
            <v>21776</v>
          </cell>
          <cell r="K144">
            <v>6858</v>
          </cell>
          <cell r="L144">
            <v>18369</v>
          </cell>
          <cell r="M144">
            <v>9738</v>
          </cell>
          <cell r="N144">
            <v>8029</v>
          </cell>
        </row>
        <row r="145">
          <cell r="D145">
            <v>68999</v>
          </cell>
          <cell r="E145">
            <v>66959</v>
          </cell>
          <cell r="F145">
            <v>96750</v>
          </cell>
          <cell r="G145">
            <v>46974</v>
          </cell>
          <cell r="H145">
            <v>95901</v>
          </cell>
          <cell r="I145">
            <v>47533</v>
          </cell>
          <cell r="J145">
            <v>47180</v>
          </cell>
          <cell r="K145">
            <v>13528</v>
          </cell>
          <cell r="L145">
            <v>82304</v>
          </cell>
          <cell r="M145">
            <v>50298</v>
          </cell>
          <cell r="N145">
            <v>49865</v>
          </cell>
        </row>
        <row r="146">
          <cell r="D146">
            <v>53527</v>
          </cell>
          <cell r="E146">
            <v>40533</v>
          </cell>
          <cell r="F146">
            <v>83025</v>
          </cell>
          <cell r="G146">
            <v>30134</v>
          </cell>
          <cell r="H146">
            <v>548</v>
          </cell>
          <cell r="I146">
            <v>0</v>
          </cell>
          <cell r="J146">
            <v>52789</v>
          </cell>
          <cell r="K146">
            <v>20291</v>
          </cell>
          <cell r="L146">
            <v>36610</v>
          </cell>
          <cell r="M146">
            <v>27639</v>
          </cell>
          <cell r="N146">
            <v>25820</v>
          </cell>
        </row>
        <row r="147">
          <cell r="D147">
            <v>538563</v>
          </cell>
          <cell r="E147">
            <v>603174</v>
          </cell>
          <cell r="F147">
            <v>813923</v>
          </cell>
          <cell r="G147">
            <v>410690</v>
          </cell>
          <cell r="H147">
            <v>697983</v>
          </cell>
          <cell r="I147">
            <v>164050</v>
          </cell>
          <cell r="J147">
            <v>270173</v>
          </cell>
          <cell r="K147">
            <v>127507</v>
          </cell>
          <cell r="L147">
            <v>566712</v>
          </cell>
          <cell r="M147">
            <v>256012</v>
          </cell>
          <cell r="N147">
            <v>221358</v>
          </cell>
        </row>
        <row r="148">
          <cell r="D148">
            <v>1959</v>
          </cell>
          <cell r="E148">
            <v>2916</v>
          </cell>
          <cell r="F148">
            <v>11076</v>
          </cell>
          <cell r="G148">
            <v>3305</v>
          </cell>
          <cell r="H148">
            <v>4110</v>
          </cell>
          <cell r="I148">
            <v>2313</v>
          </cell>
          <cell r="J148">
            <v>4538</v>
          </cell>
          <cell r="K148">
            <v>5524</v>
          </cell>
          <cell r="L148">
            <v>3360</v>
          </cell>
          <cell r="M148">
            <v>827</v>
          </cell>
          <cell r="N148">
            <v>4604</v>
          </cell>
        </row>
        <row r="149">
          <cell r="D149">
            <v>195</v>
          </cell>
          <cell r="E149">
            <v>308</v>
          </cell>
          <cell r="F149">
            <v>728</v>
          </cell>
          <cell r="G149">
            <v>676</v>
          </cell>
          <cell r="H149">
            <v>1075</v>
          </cell>
          <cell r="I149">
            <v>438</v>
          </cell>
          <cell r="J149">
            <v>1003</v>
          </cell>
          <cell r="K149">
            <v>2721</v>
          </cell>
          <cell r="L149">
            <v>483</v>
          </cell>
          <cell r="M149">
            <v>120</v>
          </cell>
          <cell r="N149">
            <v>1292</v>
          </cell>
        </row>
        <row r="150">
          <cell r="D150">
            <v>60</v>
          </cell>
          <cell r="E150">
            <v>109</v>
          </cell>
          <cell r="F150">
            <v>560</v>
          </cell>
          <cell r="G150">
            <v>751</v>
          </cell>
          <cell r="H150">
            <v>1287</v>
          </cell>
          <cell r="I150">
            <v>363</v>
          </cell>
          <cell r="J150">
            <v>704</v>
          </cell>
          <cell r="K150">
            <v>2985</v>
          </cell>
          <cell r="L150">
            <v>519</v>
          </cell>
          <cell r="M150">
            <v>126</v>
          </cell>
          <cell r="N150">
            <v>1382</v>
          </cell>
        </row>
        <row r="151">
          <cell r="D151">
            <v>2</v>
          </cell>
          <cell r="E151">
            <v>5</v>
          </cell>
          <cell r="F151">
            <v>25</v>
          </cell>
          <cell r="G151">
            <v>660</v>
          </cell>
          <cell r="H151">
            <v>398</v>
          </cell>
          <cell r="I151">
            <v>0</v>
          </cell>
          <cell r="J151">
            <v>269</v>
          </cell>
          <cell r="K151">
            <v>1440</v>
          </cell>
          <cell r="L151">
            <v>615</v>
          </cell>
          <cell r="M151">
            <v>162</v>
          </cell>
          <cell r="N151">
            <v>672</v>
          </cell>
        </row>
        <row r="152">
          <cell r="D152">
            <v>205145</v>
          </cell>
          <cell r="E152">
            <v>190265</v>
          </cell>
          <cell r="F152">
            <v>312059</v>
          </cell>
          <cell r="G152">
            <v>287993</v>
          </cell>
          <cell r="H152">
            <v>480926</v>
          </cell>
          <cell r="I152">
            <v>114203</v>
          </cell>
          <cell r="J152">
            <v>120047</v>
          </cell>
          <cell r="K152">
            <v>37457</v>
          </cell>
          <cell r="L152">
            <v>381706</v>
          </cell>
          <cell r="M152">
            <v>165726</v>
          </cell>
          <cell r="N152">
            <v>117205</v>
          </cell>
        </row>
        <row r="153">
          <cell r="D153">
            <v>80833</v>
          </cell>
          <cell r="E153">
            <v>36164</v>
          </cell>
          <cell r="F153">
            <v>142583</v>
          </cell>
          <cell r="G153">
            <v>37957</v>
          </cell>
          <cell r="H153">
            <v>89762</v>
          </cell>
          <cell r="I153">
            <v>27092</v>
          </cell>
          <cell r="J153">
            <v>77045</v>
          </cell>
          <cell r="K153">
            <v>5955</v>
          </cell>
          <cell r="L153">
            <v>39862</v>
          </cell>
          <cell r="M153">
            <v>51048</v>
          </cell>
          <cell r="N153">
            <v>34167</v>
          </cell>
        </row>
        <row r="154">
          <cell r="D154">
            <v>90977976.046922207</v>
          </cell>
          <cell r="E154">
            <v>46689597.021172501</v>
          </cell>
          <cell r="F154">
            <v>261299280.11175999</v>
          </cell>
          <cell r="G154">
            <v>27809616.100000001</v>
          </cell>
          <cell r="H154">
            <v>153629423.94400001</v>
          </cell>
          <cell r="I154">
            <v>33622939</v>
          </cell>
          <cell r="J154">
            <v>144595241</v>
          </cell>
          <cell r="K154">
            <v>26211007</v>
          </cell>
          <cell r="L154">
            <v>19439486.001000009</v>
          </cell>
          <cell r="M154">
            <v>164935635</v>
          </cell>
          <cell r="N154">
            <v>22438749</v>
          </cell>
        </row>
        <row r="155">
          <cell r="D155">
            <v>79917</v>
          </cell>
          <cell r="E155">
            <v>35417</v>
          </cell>
          <cell r="F155">
            <v>138030</v>
          </cell>
          <cell r="G155">
            <v>39451</v>
          </cell>
          <cell r="H155">
            <v>92885</v>
          </cell>
          <cell r="I155">
            <v>27463</v>
          </cell>
          <cell r="J155">
            <v>77045</v>
          </cell>
          <cell r="K155">
            <v>5725</v>
          </cell>
          <cell r="L155">
            <v>39840</v>
          </cell>
          <cell r="M155">
            <v>61290</v>
          </cell>
          <cell r="N155">
            <v>34167</v>
          </cell>
        </row>
        <row r="156">
          <cell r="D156">
            <v>179722440.77000001</v>
          </cell>
          <cell r="E156">
            <v>84196941.209999993</v>
          </cell>
          <cell r="F156">
            <v>453871584.14999998</v>
          </cell>
          <cell r="G156">
            <v>412103214.26999998</v>
          </cell>
          <cell r="H156">
            <v>2310686751.6199999</v>
          </cell>
          <cell r="I156">
            <v>47054998</v>
          </cell>
          <cell r="J156">
            <v>275698426.86000079</v>
          </cell>
          <cell r="K156">
            <v>39986696.719999999</v>
          </cell>
          <cell r="L156">
            <v>33510087.739999991</v>
          </cell>
          <cell r="M156">
            <v>233627927.34999999</v>
          </cell>
          <cell r="N156">
            <v>183062994</v>
          </cell>
        </row>
        <row r="157">
          <cell r="D157">
            <v>90962523.710999995</v>
          </cell>
          <cell r="E157">
            <v>46681536.313000001</v>
          </cell>
          <cell r="F157">
            <v>261295433.43000001</v>
          </cell>
          <cell r="G157">
            <v>290976769.37</v>
          </cell>
          <cell r="H157">
            <v>354086606.634</v>
          </cell>
          <cell r="I157">
            <v>34461349</v>
          </cell>
          <cell r="J157">
            <v>144595241</v>
          </cell>
          <cell r="K157">
            <v>26211007</v>
          </cell>
          <cell r="L157">
            <v>19461113.745999999</v>
          </cell>
          <cell r="M157">
            <v>199919213</v>
          </cell>
          <cell r="N157">
            <v>116614743</v>
          </cell>
        </row>
        <row r="159">
          <cell r="D159">
            <v>1047</v>
          </cell>
          <cell r="E159">
            <v>763</v>
          </cell>
          <cell r="F159">
            <v>1919</v>
          </cell>
          <cell r="G159">
            <v>1413</v>
          </cell>
          <cell r="H159">
            <v>2447</v>
          </cell>
          <cell r="I159">
            <v>1451</v>
          </cell>
          <cell r="J159">
            <v>1390</v>
          </cell>
          <cell r="K159">
            <v>35</v>
          </cell>
          <cell r="L159">
            <v>22</v>
          </cell>
          <cell r="M159">
            <v>24282</v>
          </cell>
          <cell r="N159">
            <v>361</v>
          </cell>
        </row>
        <row r="160">
          <cell r="D160">
            <v>2940311.95</v>
          </cell>
          <cell r="E160">
            <v>2784203.48</v>
          </cell>
          <cell r="F160">
            <v>12601388</v>
          </cell>
          <cell r="G160">
            <v>137190102</v>
          </cell>
          <cell r="H160">
            <v>193052069.09900001</v>
          </cell>
          <cell r="I160">
            <v>2868268</v>
          </cell>
          <cell r="J160">
            <v>6667651</v>
          </cell>
          <cell r="K160">
            <v>925569.64669312979</v>
          </cell>
          <cell r="L160">
            <v>21627.744999999999</v>
          </cell>
          <cell r="M160">
            <v>104061124</v>
          </cell>
          <cell r="N160">
            <v>10431726</v>
          </cell>
        </row>
        <row r="161">
          <cell r="D161">
            <v>5400336.5200000098</v>
          </cell>
          <cell r="E161">
            <v>4707271.0800000066</v>
          </cell>
          <cell r="F161">
            <v>21150011.339999981</v>
          </cell>
          <cell r="G161">
            <v>374137031.68000001</v>
          </cell>
          <cell r="H161">
            <v>2068524746.01</v>
          </cell>
          <cell r="I161">
            <v>4889042</v>
          </cell>
          <cell r="J161">
            <v>10632497</v>
          </cell>
          <cell r="K161">
            <v>952053.17000000016</v>
          </cell>
          <cell r="L161">
            <v>26542.85</v>
          </cell>
          <cell r="M161">
            <v>128644480.94</v>
          </cell>
          <cell r="N161">
            <v>26298984</v>
          </cell>
        </row>
        <row r="163">
          <cell r="D163">
            <v>3653905.76</v>
          </cell>
          <cell r="E163">
            <v>1457705.45</v>
          </cell>
          <cell r="F163">
            <v>8789845.1699999999</v>
          </cell>
          <cell r="G163">
            <v>228860</v>
          </cell>
          <cell r="H163">
            <v>7405113.591</v>
          </cell>
          <cell r="I163">
            <v>30198</v>
          </cell>
          <cell r="J163">
            <v>416763</v>
          </cell>
          <cell r="K163">
            <v>1325978.6953871001</v>
          </cell>
          <cell r="L163">
            <v>8836.4240000000009</v>
          </cell>
          <cell r="M163">
            <v>28371323</v>
          </cell>
          <cell r="N163">
            <v>83244268</v>
          </cell>
        </row>
        <row r="164">
          <cell r="D164">
            <v>4066935.9700000021</v>
          </cell>
          <cell r="E164">
            <v>1843604.56</v>
          </cell>
          <cell r="F164">
            <v>10219765.03999998</v>
          </cell>
          <cell r="G164">
            <v>284575.67</v>
          </cell>
          <cell r="H164">
            <v>9072802.7899999991</v>
          </cell>
          <cell r="I164">
            <v>36035</v>
          </cell>
          <cell r="J164">
            <v>534263</v>
          </cell>
          <cell r="K164">
            <v>1918263.47</v>
          </cell>
          <cell r="L164">
            <v>2889.12</v>
          </cell>
          <cell r="M164">
            <v>25466173.760000002</v>
          </cell>
          <cell r="N164">
            <v>115655515</v>
          </cell>
        </row>
        <row r="165">
          <cell r="D165">
            <v>2181129</v>
          </cell>
          <cell r="E165">
            <v>995929</v>
          </cell>
          <cell r="F165">
            <v>3693578</v>
          </cell>
          <cell r="G165">
            <v>853124</v>
          </cell>
          <cell r="H165">
            <v>1452967</v>
          </cell>
          <cell r="I165">
            <v>662040</v>
          </cell>
          <cell r="J165">
            <v>13565317</v>
          </cell>
          <cell r="K165">
            <v>120650</v>
          </cell>
          <cell r="L165">
            <v>790500</v>
          </cell>
          <cell r="M165">
            <v>1459780</v>
          </cell>
          <cell r="N165">
            <v>539353</v>
          </cell>
        </row>
        <row r="166">
          <cell r="D166">
            <v>46477</v>
          </cell>
          <cell r="E166">
            <v>17617</v>
          </cell>
          <cell r="F166">
            <v>74960</v>
          </cell>
          <cell r="G166">
            <v>13019</v>
          </cell>
          <cell r="H166">
            <v>43778</v>
          </cell>
          <cell r="I166">
            <v>7356</v>
          </cell>
          <cell r="J166">
            <v>44655</v>
          </cell>
          <cell r="K166">
            <v>3014</v>
          </cell>
          <cell r="L166">
            <v>10540</v>
          </cell>
          <cell r="M166">
            <v>15984</v>
          </cell>
          <cell r="N166">
            <v>16145</v>
          </cell>
        </row>
        <row r="167">
          <cell r="D167">
            <v>24776</v>
          </cell>
          <cell r="E167">
            <v>12545</v>
          </cell>
          <cell r="F167">
            <v>45872</v>
          </cell>
          <cell r="G167">
            <v>21924</v>
          </cell>
          <cell r="H167">
            <v>26143</v>
          </cell>
          <cell r="I167">
            <v>13680</v>
          </cell>
          <cell r="J167">
            <v>59762</v>
          </cell>
          <cell r="K167">
            <v>1932</v>
          </cell>
          <cell r="L167">
            <v>29725</v>
          </cell>
          <cell r="M167">
            <v>44995</v>
          </cell>
          <cell r="N167">
            <v>13722</v>
          </cell>
        </row>
        <row r="168">
          <cell r="D168">
            <v>41982939.53000021</v>
          </cell>
          <cell r="E168">
            <v>21506989.869999949</v>
          </cell>
          <cell r="F168">
            <v>102073668.37999991</v>
          </cell>
          <cell r="G168">
            <v>19443593</v>
          </cell>
          <cell r="H168">
            <v>32108393.370000001</v>
          </cell>
          <cell r="I168">
            <v>23341364</v>
          </cell>
          <cell r="J168">
            <v>88277012.689999998</v>
          </cell>
          <cell r="K168">
            <v>9742962.2000000086</v>
          </cell>
          <cell r="L168">
            <v>27859400</v>
          </cell>
          <cell r="M168">
            <v>198458090</v>
          </cell>
          <cell r="N168">
            <v>13537863.369999969</v>
          </cell>
        </row>
        <row r="169">
          <cell r="D169">
            <v>9178</v>
          </cell>
          <cell r="E169">
            <v>3906</v>
          </cell>
          <cell r="F169">
            <v>10070</v>
          </cell>
          <cell r="G169">
            <v>793</v>
          </cell>
          <cell r="H169">
            <v>18973</v>
          </cell>
          <cell r="I169">
            <v>4095</v>
          </cell>
          <cell r="J169">
            <v>13701</v>
          </cell>
          <cell r="K169">
            <v>1726</v>
          </cell>
          <cell r="L169">
            <v>8325</v>
          </cell>
          <cell r="M169">
            <v>4902</v>
          </cell>
          <cell r="N169">
            <v>5955</v>
          </cell>
        </row>
        <row r="170">
          <cell r="D170">
            <v>20668507.370000001</v>
          </cell>
          <cell r="E170">
            <v>8008122.2999999933</v>
          </cell>
          <cell r="F170">
            <v>23925480.770000029</v>
          </cell>
          <cell r="G170">
            <v>703514.55</v>
          </cell>
          <cell r="H170">
            <v>93734671.709999993</v>
          </cell>
          <cell r="I170">
            <v>7288835</v>
          </cell>
          <cell r="J170">
            <v>52633366.210000001</v>
          </cell>
          <cell r="K170">
            <v>5969848</v>
          </cell>
          <cell r="L170">
            <v>5624144.8899999997</v>
          </cell>
          <cell r="M170">
            <v>24937741.879999999</v>
          </cell>
          <cell r="N170">
            <v>5804932.0500000268</v>
          </cell>
        </row>
        <row r="171">
          <cell r="D171">
            <v>0</v>
          </cell>
          <cell r="E171">
            <v>2444681</v>
          </cell>
          <cell r="F171">
            <v>2821857</v>
          </cell>
          <cell r="G171">
            <v>174307.1400000001</v>
          </cell>
          <cell r="H171">
            <v>2515632</v>
          </cell>
          <cell r="I171">
            <v>36051</v>
          </cell>
          <cell r="J171">
            <v>37474</v>
          </cell>
          <cell r="K171">
            <v>0</v>
          </cell>
          <cell r="L171">
            <v>112865</v>
          </cell>
          <cell r="M171">
            <v>100768</v>
          </cell>
          <cell r="N171">
            <v>558963</v>
          </cell>
        </row>
        <row r="172">
          <cell r="D172">
            <v>30758822</v>
          </cell>
          <cell r="E172">
            <v>41119142</v>
          </cell>
          <cell r="F172">
            <v>39775787</v>
          </cell>
          <cell r="G172">
            <v>21326042</v>
          </cell>
          <cell r="H172">
            <v>35918736</v>
          </cell>
          <cell r="I172">
            <v>8763669</v>
          </cell>
          <cell r="J172">
            <v>20905956</v>
          </cell>
          <cell r="K172">
            <v>11082500</v>
          </cell>
          <cell r="L172">
            <v>32637841</v>
          </cell>
          <cell r="M172">
            <v>6830973</v>
          </cell>
          <cell r="N172">
            <v>20342813</v>
          </cell>
        </row>
        <row r="173">
          <cell r="D173">
            <v>252</v>
          </cell>
          <cell r="E173">
            <v>423</v>
          </cell>
          <cell r="F173">
            <v>515</v>
          </cell>
          <cell r="G173">
            <v>238</v>
          </cell>
          <cell r="H173">
            <v>307</v>
          </cell>
          <cell r="I173">
            <v>161</v>
          </cell>
          <cell r="J173">
            <v>260</v>
          </cell>
          <cell r="K173">
            <v>109</v>
          </cell>
          <cell r="L173">
            <v>313</v>
          </cell>
          <cell r="M173">
            <v>97</v>
          </cell>
          <cell r="N173">
            <v>288</v>
          </cell>
        </row>
        <row r="174">
          <cell r="D174">
            <v>35436200.693469986</v>
          </cell>
          <cell r="E174">
            <v>65411947.903859988</v>
          </cell>
          <cell r="F174">
            <v>76028755.220339984</v>
          </cell>
          <cell r="G174">
            <v>37527713.980214782</v>
          </cell>
          <cell r="H174">
            <v>53533034.572078191</v>
          </cell>
          <cell r="I174">
            <v>26063313.5</v>
          </cell>
          <cell r="J174">
            <v>29729588.603965171</v>
          </cell>
          <cell r="K174">
            <v>14279391.090399999</v>
          </cell>
          <cell r="L174">
            <v>84611824.849999994</v>
          </cell>
          <cell r="M174">
            <v>13454674.35</v>
          </cell>
          <cell r="N174">
            <v>23968515.072953209</v>
          </cell>
        </row>
        <row r="175">
          <cell r="D175">
            <v>31407430</v>
          </cell>
          <cell r="E175">
            <v>39773062</v>
          </cell>
          <cell r="F175">
            <v>38203522</v>
          </cell>
          <cell r="G175">
            <v>20801735.447637308</v>
          </cell>
          <cell r="H175">
            <v>33403104</v>
          </cell>
          <cell r="I175">
            <v>8727618</v>
          </cell>
          <cell r="J175">
            <v>20868482</v>
          </cell>
          <cell r="K175">
            <v>11207525</v>
          </cell>
          <cell r="L175">
            <v>32524976</v>
          </cell>
          <cell r="M175">
            <v>6497572</v>
          </cell>
          <cell r="N175">
            <v>19783850</v>
          </cell>
        </row>
        <row r="176">
          <cell r="D176">
            <v>709879</v>
          </cell>
          <cell r="E176">
            <v>2061214</v>
          </cell>
          <cell r="F176">
            <v>1906290</v>
          </cell>
          <cell r="G176">
            <v>587048</v>
          </cell>
          <cell r="H176">
            <v>280632</v>
          </cell>
          <cell r="I176">
            <v>144973</v>
          </cell>
          <cell r="J176">
            <v>1406973</v>
          </cell>
          <cell r="K176">
            <v>1924122</v>
          </cell>
          <cell r="L176">
            <v>1618061</v>
          </cell>
          <cell r="M176">
            <v>780552</v>
          </cell>
          <cell r="N176">
            <v>1370456</v>
          </cell>
        </row>
        <row r="177">
          <cell r="D177">
            <v>13293</v>
          </cell>
          <cell r="E177">
            <v>73395</v>
          </cell>
          <cell r="F177">
            <v>45725</v>
          </cell>
          <cell r="G177">
            <v>85091</v>
          </cell>
          <cell r="H177">
            <v>97329</v>
          </cell>
          <cell r="I177">
            <v>23451</v>
          </cell>
          <cell r="J177">
            <v>79159</v>
          </cell>
          <cell r="K177">
            <v>13424</v>
          </cell>
          <cell r="L177">
            <v>20000</v>
          </cell>
          <cell r="M177">
            <v>6523</v>
          </cell>
          <cell r="N177">
            <v>37815</v>
          </cell>
        </row>
        <row r="178">
          <cell r="D178">
            <v>3568</v>
          </cell>
          <cell r="E178">
            <v>6982</v>
          </cell>
          <cell r="F178">
            <v>4928</v>
          </cell>
          <cell r="G178">
            <v>5384</v>
          </cell>
          <cell r="H178">
            <v>1510</v>
          </cell>
          <cell r="I178">
            <v>3241</v>
          </cell>
          <cell r="J178">
            <v>2909</v>
          </cell>
          <cell r="K178">
            <v>2762</v>
          </cell>
          <cell r="L178">
            <v>3268</v>
          </cell>
          <cell r="M178">
            <v>1240</v>
          </cell>
          <cell r="N178">
            <v>4211</v>
          </cell>
        </row>
        <row r="179">
          <cell r="D179">
            <v>11883</v>
          </cell>
          <cell r="E179">
            <v>13177</v>
          </cell>
          <cell r="F179">
            <v>14529</v>
          </cell>
          <cell r="G179">
            <v>18013</v>
          </cell>
          <cell r="H179">
            <v>11882</v>
          </cell>
          <cell r="I179">
            <v>6851</v>
          </cell>
          <cell r="J179">
            <v>5771</v>
          </cell>
          <cell r="K179">
            <v>4335</v>
          </cell>
          <cell r="L179">
            <v>9160</v>
          </cell>
          <cell r="M179">
            <v>2523</v>
          </cell>
          <cell r="N179">
            <v>5588</v>
          </cell>
        </row>
        <row r="180">
          <cell r="D180">
            <v>4779833996.6370287</v>
          </cell>
          <cell r="E180">
            <v>6748846628.9060183</v>
          </cell>
          <cell r="F180">
            <v>5504161508.4749537</v>
          </cell>
          <cell r="G180">
            <v>4212254601.3409991</v>
          </cell>
          <cell r="H180">
            <v>6732889815.6689987</v>
          </cell>
          <cell r="I180">
            <v>851347214</v>
          </cell>
          <cell r="J180">
            <v>6062624255.2569027</v>
          </cell>
          <cell r="K180">
            <v>5105785634</v>
          </cell>
          <cell r="L180">
            <v>5709943717</v>
          </cell>
          <cell r="M180">
            <v>1698693768</v>
          </cell>
          <cell r="N180">
            <v>1945967897.4000001</v>
          </cell>
        </row>
        <row r="181">
          <cell r="D181">
            <v>1495</v>
          </cell>
          <cell r="E181">
            <v>5175</v>
          </cell>
          <cell r="F181">
            <v>6125</v>
          </cell>
          <cell r="G181">
            <v>4726</v>
          </cell>
          <cell r="H181">
            <v>7554</v>
          </cell>
          <cell r="I181">
            <v>448</v>
          </cell>
          <cell r="J181">
            <v>8645</v>
          </cell>
          <cell r="K181">
            <v>7057</v>
          </cell>
          <cell r="L181">
            <v>1531</v>
          </cell>
          <cell r="M181">
            <v>6262</v>
          </cell>
          <cell r="N181">
            <v>4775</v>
          </cell>
        </row>
        <row r="182">
          <cell r="D182">
            <v>2800</v>
          </cell>
          <cell r="E182">
            <v>20045</v>
          </cell>
          <cell r="F182">
            <v>33525</v>
          </cell>
          <cell r="G182">
            <v>12182</v>
          </cell>
          <cell r="H182">
            <v>42422</v>
          </cell>
          <cell r="I182">
            <v>6913</v>
          </cell>
          <cell r="J182">
            <v>9056</v>
          </cell>
          <cell r="K182">
            <v>11724</v>
          </cell>
          <cell r="L182">
            <v>3682</v>
          </cell>
          <cell r="M182">
            <v>7412</v>
          </cell>
          <cell r="N182">
            <v>6519</v>
          </cell>
        </row>
        <row r="184">
          <cell r="D184">
            <v>8698</v>
          </cell>
          <cell r="E184">
            <v>14462</v>
          </cell>
          <cell r="F184">
            <v>12942</v>
          </cell>
          <cell r="G184">
            <v>9159</v>
          </cell>
          <cell r="H184">
            <v>20430</v>
          </cell>
          <cell r="I184">
            <v>6604</v>
          </cell>
          <cell r="J184">
            <v>22197</v>
          </cell>
          <cell r="K184">
            <v>9657</v>
          </cell>
          <cell r="L184">
            <v>29244</v>
          </cell>
          <cell r="M184">
            <v>456877</v>
          </cell>
          <cell r="N184">
            <v>8782</v>
          </cell>
        </row>
        <row r="185">
          <cell r="D185">
            <v>0.96</v>
          </cell>
          <cell r="E185">
            <v>0.63</v>
          </cell>
          <cell r="F185">
            <v>0.48</v>
          </cell>
          <cell r="G185">
            <v>1542840</v>
          </cell>
          <cell r="H185">
            <v>122100</v>
          </cell>
          <cell r="I185">
            <v>27760</v>
          </cell>
          <cell r="J185">
            <v>230312.32000000001</v>
          </cell>
          <cell r="K185">
            <v>117423.24</v>
          </cell>
          <cell r="L185">
            <v>290071.37</v>
          </cell>
          <cell r="M185">
            <v>818000</v>
          </cell>
          <cell r="N185">
            <v>197476.32</v>
          </cell>
        </row>
        <row r="186">
          <cell r="D186">
            <v>14754</v>
          </cell>
          <cell r="E186">
            <v>36652</v>
          </cell>
          <cell r="F186">
            <v>36324</v>
          </cell>
          <cell r="G186">
            <v>25714</v>
          </cell>
          <cell r="H186">
            <v>46544</v>
          </cell>
          <cell r="I186">
            <v>24381</v>
          </cell>
          <cell r="J186">
            <v>33633</v>
          </cell>
          <cell r="K186">
            <v>13819</v>
          </cell>
          <cell r="L186">
            <v>54606</v>
          </cell>
          <cell r="M186">
            <v>470262</v>
          </cell>
          <cell r="N186">
            <v>24360</v>
          </cell>
        </row>
        <row r="187">
          <cell r="D187">
            <v>2163</v>
          </cell>
          <cell r="E187">
            <v>5202</v>
          </cell>
          <cell r="F187">
            <v>6255</v>
          </cell>
          <cell r="G187">
            <v>2530</v>
          </cell>
          <cell r="H187">
            <v>1521</v>
          </cell>
          <cell r="I187">
            <v>795</v>
          </cell>
          <cell r="J187">
            <v>2486</v>
          </cell>
          <cell r="K187">
            <v>1283</v>
          </cell>
          <cell r="L187">
            <v>4862</v>
          </cell>
          <cell r="M187">
            <v>987</v>
          </cell>
          <cell r="N187">
            <v>105</v>
          </cell>
        </row>
        <row r="188">
          <cell r="D188">
            <v>15525</v>
          </cell>
          <cell r="E188">
            <v>38164</v>
          </cell>
          <cell r="F188">
            <v>38373</v>
          </cell>
          <cell r="G188">
            <v>15895</v>
          </cell>
          <cell r="H188">
            <v>30786</v>
          </cell>
          <cell r="I188">
            <v>13880</v>
          </cell>
          <cell r="J188">
            <v>31931</v>
          </cell>
          <cell r="K188">
            <v>13135</v>
          </cell>
          <cell r="L188">
            <v>41485</v>
          </cell>
          <cell r="M188">
            <v>15813</v>
          </cell>
          <cell r="N188">
            <v>23303</v>
          </cell>
        </row>
        <row r="189">
          <cell r="D189">
            <v>3513</v>
          </cell>
          <cell r="E189">
            <v>9467</v>
          </cell>
          <cell r="F189">
            <v>5329</v>
          </cell>
          <cell r="G189">
            <v>312</v>
          </cell>
          <cell r="H189">
            <v>1357</v>
          </cell>
          <cell r="I189">
            <v>297</v>
          </cell>
          <cell r="J189">
            <v>7676</v>
          </cell>
          <cell r="K189">
            <v>7181</v>
          </cell>
          <cell r="L189">
            <v>2176</v>
          </cell>
          <cell r="M189">
            <v>87985</v>
          </cell>
          <cell r="N189">
            <v>2677</v>
          </cell>
        </row>
        <row r="190">
          <cell r="D190">
            <v>2160</v>
          </cell>
          <cell r="E190">
            <v>3776</v>
          </cell>
          <cell r="F190">
            <v>4455</v>
          </cell>
          <cell r="G190">
            <v>705</v>
          </cell>
          <cell r="H190">
            <v>875</v>
          </cell>
          <cell r="I190">
            <v>1854</v>
          </cell>
          <cell r="J190">
            <v>1672</v>
          </cell>
          <cell r="K190">
            <v>818</v>
          </cell>
          <cell r="L190">
            <v>2733</v>
          </cell>
          <cell r="M190">
            <v>1005</v>
          </cell>
          <cell r="N190">
            <v>1500</v>
          </cell>
        </row>
        <row r="191">
          <cell r="D191">
            <v>584</v>
          </cell>
          <cell r="E191">
            <v>976</v>
          </cell>
          <cell r="F191">
            <v>971</v>
          </cell>
          <cell r="G191">
            <v>357</v>
          </cell>
          <cell r="H191">
            <v>499</v>
          </cell>
          <cell r="I191">
            <v>364</v>
          </cell>
          <cell r="J191">
            <v>355</v>
          </cell>
          <cell r="K191">
            <v>353</v>
          </cell>
          <cell r="L191">
            <v>1048</v>
          </cell>
          <cell r="M191">
            <v>267</v>
          </cell>
          <cell r="N191">
            <v>433</v>
          </cell>
        </row>
        <row r="192">
          <cell r="D192">
            <v>1576</v>
          </cell>
          <cell r="E192">
            <v>2800</v>
          </cell>
          <cell r="F192">
            <v>3484</v>
          </cell>
          <cell r="G192">
            <v>348</v>
          </cell>
          <cell r="H192">
            <v>376</v>
          </cell>
          <cell r="I192">
            <v>1490</v>
          </cell>
          <cell r="J192">
            <v>1317</v>
          </cell>
          <cell r="K192">
            <v>465</v>
          </cell>
          <cell r="L192">
            <v>1685</v>
          </cell>
          <cell r="M192">
            <v>738</v>
          </cell>
          <cell r="N192">
            <v>1067</v>
          </cell>
        </row>
        <row r="193">
          <cell r="D193">
            <v>1085</v>
          </cell>
          <cell r="E193">
            <v>2159</v>
          </cell>
          <cell r="F193">
            <v>2740</v>
          </cell>
          <cell r="G193">
            <v>611</v>
          </cell>
          <cell r="H193">
            <v>871</v>
          </cell>
          <cell r="I193">
            <v>710</v>
          </cell>
          <cell r="J193">
            <v>522</v>
          </cell>
          <cell r="K193">
            <v>422</v>
          </cell>
          <cell r="L193">
            <v>791</v>
          </cell>
          <cell r="M193">
            <v>1162</v>
          </cell>
          <cell r="N193">
            <v>772</v>
          </cell>
        </row>
        <row r="194">
          <cell r="D194">
            <v>236</v>
          </cell>
          <cell r="E194">
            <v>656</v>
          </cell>
          <cell r="F194">
            <v>743</v>
          </cell>
          <cell r="G194">
            <v>154</v>
          </cell>
          <cell r="H194">
            <v>180</v>
          </cell>
          <cell r="I194">
            <v>110</v>
          </cell>
          <cell r="J194">
            <v>176</v>
          </cell>
          <cell r="K194">
            <v>54</v>
          </cell>
          <cell r="L194">
            <v>124</v>
          </cell>
          <cell r="M194">
            <v>241</v>
          </cell>
          <cell r="N194">
            <v>225</v>
          </cell>
        </row>
        <row r="195">
          <cell r="D195">
            <v>38</v>
          </cell>
          <cell r="E195">
            <v>49</v>
          </cell>
          <cell r="F195">
            <v>56</v>
          </cell>
          <cell r="G195">
            <v>21</v>
          </cell>
          <cell r="H195">
            <v>22</v>
          </cell>
          <cell r="I195">
            <v>48</v>
          </cell>
          <cell r="J195">
            <v>28</v>
          </cell>
          <cell r="K195">
            <v>21</v>
          </cell>
          <cell r="L195">
            <v>42</v>
          </cell>
          <cell r="M195">
            <v>33</v>
          </cell>
          <cell r="N195">
            <v>40</v>
          </cell>
        </row>
        <row r="196">
          <cell r="D196">
            <v>2122</v>
          </cell>
          <cell r="E196">
            <v>3727</v>
          </cell>
          <cell r="F196">
            <v>4399</v>
          </cell>
          <cell r="G196">
            <v>684</v>
          </cell>
          <cell r="H196">
            <v>752</v>
          </cell>
          <cell r="I196">
            <v>499</v>
          </cell>
          <cell r="J196">
            <v>1644</v>
          </cell>
          <cell r="K196">
            <v>783</v>
          </cell>
          <cell r="L196">
            <v>2691</v>
          </cell>
          <cell r="M196">
            <v>958</v>
          </cell>
          <cell r="N196">
            <v>1460</v>
          </cell>
        </row>
        <row r="197">
          <cell r="D197">
            <v>149</v>
          </cell>
          <cell r="E197">
            <v>232.33333333333329</v>
          </cell>
          <cell r="F197">
            <v>228.33333333333329</v>
          </cell>
          <cell r="G197">
            <v>90</v>
          </cell>
          <cell r="H197">
            <v>107</v>
          </cell>
          <cell r="I197">
            <v>132</v>
          </cell>
          <cell r="J197">
            <v>151</v>
          </cell>
          <cell r="K197">
            <v>64</v>
          </cell>
          <cell r="L197">
            <v>234</v>
          </cell>
          <cell r="M197">
            <v>74</v>
          </cell>
          <cell r="N197">
            <v>196</v>
          </cell>
        </row>
        <row r="198">
          <cell r="D198">
            <v>15</v>
          </cell>
          <cell r="E198">
            <v>22.333333333333329</v>
          </cell>
          <cell r="F198">
            <v>18.333333333333329</v>
          </cell>
          <cell r="G198">
            <v>17</v>
          </cell>
          <cell r="H198">
            <v>18</v>
          </cell>
          <cell r="I198">
            <v>8</v>
          </cell>
          <cell r="J198">
            <v>14</v>
          </cell>
          <cell r="K198">
            <v>7</v>
          </cell>
          <cell r="L198">
            <v>11</v>
          </cell>
          <cell r="M198">
            <v>5</v>
          </cell>
          <cell r="N198">
            <v>14</v>
          </cell>
        </row>
        <row r="199">
          <cell r="D199">
            <v>17</v>
          </cell>
          <cell r="E199">
            <v>18</v>
          </cell>
          <cell r="F199">
            <v>17</v>
          </cell>
          <cell r="G199">
            <v>17</v>
          </cell>
          <cell r="H199">
            <v>6</v>
          </cell>
          <cell r="I199">
            <v>20</v>
          </cell>
          <cell r="J199">
            <v>13</v>
          </cell>
          <cell r="K199">
            <v>12</v>
          </cell>
          <cell r="L199">
            <v>38</v>
          </cell>
          <cell r="M199">
            <v>5</v>
          </cell>
          <cell r="N199">
            <v>32</v>
          </cell>
        </row>
        <row r="200">
          <cell r="D200">
            <v>10</v>
          </cell>
          <cell r="E200">
            <v>21</v>
          </cell>
          <cell r="F200">
            <v>10</v>
          </cell>
          <cell r="G200">
            <v>17</v>
          </cell>
          <cell r="H200">
            <v>16</v>
          </cell>
          <cell r="I200">
            <v>9</v>
          </cell>
          <cell r="J200">
            <v>7</v>
          </cell>
          <cell r="K200">
            <v>4</v>
          </cell>
          <cell r="L200">
            <v>9</v>
          </cell>
          <cell r="M200">
            <v>5</v>
          </cell>
          <cell r="N200">
            <v>8</v>
          </cell>
        </row>
        <row r="201">
          <cell r="D201">
            <v>23</v>
          </cell>
          <cell r="E201">
            <v>47</v>
          </cell>
          <cell r="F201">
            <v>29</v>
          </cell>
          <cell r="G201">
            <v>9</v>
          </cell>
          <cell r="H201">
            <v>18</v>
          </cell>
          <cell r="I201">
            <v>61</v>
          </cell>
          <cell r="J201">
            <v>26</v>
          </cell>
          <cell r="K201">
            <v>18</v>
          </cell>
          <cell r="L201">
            <v>47</v>
          </cell>
          <cell r="M201">
            <v>55</v>
          </cell>
          <cell r="N201">
            <v>80</v>
          </cell>
        </row>
        <row r="202">
          <cell r="D202">
            <v>2</v>
          </cell>
          <cell r="E202">
            <v>16</v>
          </cell>
          <cell r="F202">
            <v>20</v>
          </cell>
          <cell r="G202">
            <v>4</v>
          </cell>
          <cell r="H202">
            <v>10</v>
          </cell>
          <cell r="I202">
            <v>5</v>
          </cell>
          <cell r="J202">
            <v>11</v>
          </cell>
          <cell r="K202">
            <v>0</v>
          </cell>
          <cell r="L202">
            <v>6</v>
          </cell>
          <cell r="M202">
            <v>3</v>
          </cell>
          <cell r="N202">
            <v>12</v>
          </cell>
        </row>
        <row r="203">
          <cell r="D203">
            <v>71807.696666666685</v>
          </cell>
          <cell r="E203">
            <v>82569.906666666619</v>
          </cell>
          <cell r="F203">
            <v>134736.0566666665</v>
          </cell>
          <cell r="G203">
            <v>19151</v>
          </cell>
          <cell r="H203">
            <v>27544</v>
          </cell>
          <cell r="I203">
            <v>11157</v>
          </cell>
          <cell r="J203">
            <v>42398.350000000013</v>
          </cell>
          <cell r="K203">
            <v>13057</v>
          </cell>
          <cell r="L203">
            <v>28394</v>
          </cell>
          <cell r="M203">
            <v>14255</v>
          </cell>
          <cell r="N203">
            <v>21718</v>
          </cell>
        </row>
        <row r="205">
          <cell r="D205">
            <v>8846</v>
          </cell>
          <cell r="E205">
            <v>16639</v>
          </cell>
          <cell r="F205">
            <v>14557</v>
          </cell>
          <cell r="G205">
            <v>6226</v>
          </cell>
          <cell r="H205">
            <v>9935</v>
          </cell>
          <cell r="I205">
            <v>128674</v>
          </cell>
          <cell r="J205">
            <v>6369</v>
          </cell>
          <cell r="K205">
            <v>2183</v>
          </cell>
          <cell r="L205">
            <v>5027</v>
          </cell>
          <cell r="M205">
            <v>156</v>
          </cell>
          <cell r="N205">
            <v>3798</v>
          </cell>
        </row>
        <row r="206">
          <cell r="D206">
            <v>412</v>
          </cell>
          <cell r="E206">
            <v>908</v>
          </cell>
          <cell r="F206">
            <v>766</v>
          </cell>
          <cell r="G206">
            <v>352</v>
          </cell>
          <cell r="H206">
            <v>495</v>
          </cell>
          <cell r="I206">
            <v>13922</v>
          </cell>
          <cell r="J206">
            <v>377</v>
          </cell>
          <cell r="K206">
            <v>229</v>
          </cell>
          <cell r="L206">
            <v>604</v>
          </cell>
          <cell r="M206">
            <v>2459</v>
          </cell>
          <cell r="N206">
            <v>328</v>
          </cell>
        </row>
        <row r="207">
          <cell r="D207">
            <v>39083</v>
          </cell>
          <cell r="E207">
            <v>52763</v>
          </cell>
          <cell r="F207">
            <v>55506</v>
          </cell>
          <cell r="G207">
            <v>2522</v>
          </cell>
          <cell r="H207">
            <v>3305</v>
          </cell>
          <cell r="I207">
            <v>141030</v>
          </cell>
          <cell r="J207">
            <v>10713</v>
          </cell>
          <cell r="K207">
            <v>3664</v>
          </cell>
          <cell r="L207">
            <v>4900.5</v>
          </cell>
          <cell r="M207">
            <v>82</v>
          </cell>
          <cell r="N207">
            <v>736</v>
          </cell>
        </row>
        <row r="208">
          <cell r="D208">
            <v>589</v>
          </cell>
          <cell r="E208">
            <v>601</v>
          </cell>
          <cell r="F208">
            <v>804</v>
          </cell>
          <cell r="G208">
            <v>229</v>
          </cell>
          <cell r="H208">
            <v>157</v>
          </cell>
          <cell r="I208">
            <v>14119</v>
          </cell>
          <cell r="J208">
            <v>1239</v>
          </cell>
          <cell r="K208">
            <v>317</v>
          </cell>
          <cell r="L208">
            <v>296</v>
          </cell>
          <cell r="M208">
            <v>857</v>
          </cell>
          <cell r="N208">
            <v>93</v>
          </cell>
        </row>
        <row r="209">
          <cell r="D209">
            <v>162</v>
          </cell>
          <cell r="E209">
            <v>205</v>
          </cell>
          <cell r="F209">
            <v>214</v>
          </cell>
          <cell r="G209">
            <v>128</v>
          </cell>
          <cell r="H209">
            <v>332</v>
          </cell>
          <cell r="I209">
            <v>85</v>
          </cell>
          <cell r="J209">
            <v>111</v>
          </cell>
          <cell r="K209">
            <v>73</v>
          </cell>
          <cell r="L209">
            <v>384</v>
          </cell>
          <cell r="M209">
            <v>75</v>
          </cell>
          <cell r="N209">
            <v>138</v>
          </cell>
        </row>
        <row r="210">
          <cell r="D210">
            <v>155</v>
          </cell>
          <cell r="E210">
            <v>185</v>
          </cell>
          <cell r="F210">
            <v>192</v>
          </cell>
          <cell r="G210">
            <v>103</v>
          </cell>
          <cell r="H210">
            <v>216</v>
          </cell>
          <cell r="I210">
            <v>85</v>
          </cell>
          <cell r="J210">
            <v>110</v>
          </cell>
          <cell r="K210">
            <v>54</v>
          </cell>
          <cell r="L210">
            <v>342</v>
          </cell>
          <cell r="M210">
            <v>75</v>
          </cell>
          <cell r="N210">
            <v>120</v>
          </cell>
        </row>
        <row r="211">
          <cell r="D211">
            <v>10</v>
          </cell>
          <cell r="E211">
            <v>7</v>
          </cell>
          <cell r="F211">
            <v>6</v>
          </cell>
          <cell r="G211">
            <v>3</v>
          </cell>
          <cell r="H211">
            <v>5</v>
          </cell>
          <cell r="I211">
            <v>2</v>
          </cell>
          <cell r="J211">
            <v>10</v>
          </cell>
          <cell r="K211">
            <v>5</v>
          </cell>
          <cell r="L211">
            <v>2</v>
          </cell>
          <cell r="M211">
            <v>6</v>
          </cell>
          <cell r="N211">
            <v>7</v>
          </cell>
        </row>
        <row r="212">
          <cell r="D212">
            <v>38</v>
          </cell>
          <cell r="E212">
            <v>49</v>
          </cell>
          <cell r="F212">
            <v>56</v>
          </cell>
          <cell r="G212">
            <v>21</v>
          </cell>
          <cell r="H212">
            <v>10</v>
          </cell>
          <cell r="I212">
            <v>48</v>
          </cell>
          <cell r="J212">
            <v>29</v>
          </cell>
          <cell r="K212">
            <v>21</v>
          </cell>
          <cell r="L212">
            <v>42</v>
          </cell>
          <cell r="M212">
            <v>33</v>
          </cell>
          <cell r="N212">
            <v>40</v>
          </cell>
        </row>
        <row r="213">
          <cell r="D213">
            <v>85</v>
          </cell>
          <cell r="E213">
            <v>99</v>
          </cell>
          <cell r="F213">
            <v>120</v>
          </cell>
          <cell r="G213">
            <v>14</v>
          </cell>
          <cell r="H213">
            <v>20</v>
          </cell>
          <cell r="I213">
            <v>12</v>
          </cell>
          <cell r="J213">
            <v>19</v>
          </cell>
          <cell r="K213">
            <v>22</v>
          </cell>
          <cell r="L213">
            <v>24</v>
          </cell>
          <cell r="M213">
            <v>14</v>
          </cell>
          <cell r="N213">
            <v>60</v>
          </cell>
        </row>
        <row r="214">
          <cell r="D214">
            <v>367</v>
          </cell>
          <cell r="E214">
            <v>554</v>
          </cell>
          <cell r="F214">
            <v>538</v>
          </cell>
          <cell r="G214">
            <v>273</v>
          </cell>
          <cell r="H214">
            <v>326</v>
          </cell>
          <cell r="I214">
            <v>269</v>
          </cell>
          <cell r="J214">
            <v>230</v>
          </cell>
          <cell r="K214">
            <v>137</v>
          </cell>
          <cell r="L214">
            <v>380</v>
          </cell>
          <cell r="M214">
            <v>195</v>
          </cell>
          <cell r="N214">
            <v>306</v>
          </cell>
        </row>
        <row r="215">
          <cell r="D215">
            <v>74</v>
          </cell>
          <cell r="E215">
            <v>156</v>
          </cell>
          <cell r="F215">
            <v>208</v>
          </cell>
          <cell r="G215">
            <v>33</v>
          </cell>
          <cell r="H215">
            <v>78</v>
          </cell>
          <cell r="I215">
            <v>58</v>
          </cell>
          <cell r="J215">
            <v>37</v>
          </cell>
          <cell r="K215">
            <v>70</v>
          </cell>
          <cell r="L215">
            <v>234</v>
          </cell>
          <cell r="M215">
            <v>23</v>
          </cell>
          <cell r="N215">
            <v>38</v>
          </cell>
        </row>
        <row r="216">
          <cell r="D216">
            <v>52</v>
          </cell>
          <cell r="E216">
            <v>149</v>
          </cell>
          <cell r="F216">
            <v>90</v>
          </cell>
          <cell r="G216">
            <v>36</v>
          </cell>
          <cell r="H216">
            <v>69</v>
          </cell>
          <cell r="I216">
            <v>91</v>
          </cell>
          <cell r="J216">
            <v>67</v>
          </cell>
          <cell r="K216">
            <v>112</v>
          </cell>
          <cell r="L216">
            <v>386</v>
          </cell>
          <cell r="M216">
            <v>19</v>
          </cell>
          <cell r="N216">
            <v>25</v>
          </cell>
        </row>
        <row r="217">
          <cell r="D217">
            <v>1</v>
          </cell>
          <cell r="E217">
            <v>1</v>
          </cell>
          <cell r="F217">
            <v>0</v>
          </cell>
          <cell r="G217">
            <v>1</v>
          </cell>
          <cell r="H217">
            <v>6</v>
          </cell>
          <cell r="I217">
            <v>11</v>
          </cell>
          <cell r="J217">
            <v>2</v>
          </cell>
          <cell r="K217">
            <v>12</v>
          </cell>
          <cell r="L217">
            <v>24</v>
          </cell>
          <cell r="M217">
            <v>6</v>
          </cell>
          <cell r="N217">
            <v>4</v>
          </cell>
        </row>
        <row r="218"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1</v>
          </cell>
          <cell r="I218">
            <v>1</v>
          </cell>
          <cell r="J218">
            <v>22</v>
          </cell>
          <cell r="K218">
            <v>17</v>
          </cell>
          <cell r="L218">
            <v>1</v>
          </cell>
          <cell r="M218">
            <v>6</v>
          </cell>
          <cell r="N218">
            <v>0</v>
          </cell>
        </row>
        <row r="219">
          <cell r="D219">
            <v>28</v>
          </cell>
          <cell r="E219">
            <v>294</v>
          </cell>
          <cell r="F219">
            <v>35</v>
          </cell>
          <cell r="G219">
            <v>67</v>
          </cell>
          <cell r="H219">
            <v>181</v>
          </cell>
          <cell r="I219">
            <v>0</v>
          </cell>
          <cell r="J219">
            <v>121</v>
          </cell>
          <cell r="K219">
            <v>17</v>
          </cell>
          <cell r="L219">
            <v>221</v>
          </cell>
          <cell r="M219">
            <v>76</v>
          </cell>
          <cell r="N219">
            <v>64</v>
          </cell>
        </row>
        <row r="220">
          <cell r="D220">
            <v>284</v>
          </cell>
          <cell r="E220">
            <v>297</v>
          </cell>
          <cell r="F220">
            <v>533</v>
          </cell>
          <cell r="G220">
            <v>120</v>
          </cell>
          <cell r="H220">
            <v>173</v>
          </cell>
          <cell r="I220">
            <v>146</v>
          </cell>
          <cell r="J220">
            <v>129</v>
          </cell>
          <cell r="K220">
            <v>187</v>
          </cell>
          <cell r="L220">
            <v>244</v>
          </cell>
          <cell r="M220">
            <v>86</v>
          </cell>
          <cell r="N220">
            <v>80</v>
          </cell>
        </row>
        <row r="221">
          <cell r="D221">
            <v>267</v>
          </cell>
          <cell r="E221">
            <v>368</v>
          </cell>
          <cell r="F221">
            <v>388</v>
          </cell>
          <cell r="G221">
            <v>170</v>
          </cell>
          <cell r="H221">
            <v>144</v>
          </cell>
          <cell r="I221">
            <v>294</v>
          </cell>
          <cell r="J221">
            <v>83</v>
          </cell>
          <cell r="K221">
            <v>132</v>
          </cell>
          <cell r="L221">
            <v>539</v>
          </cell>
          <cell r="M221">
            <v>89</v>
          </cell>
          <cell r="N221">
            <v>289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22</v>
          </cell>
          <cell r="H222">
            <v>15</v>
          </cell>
          <cell r="I222">
            <v>2</v>
          </cell>
          <cell r="J222">
            <v>33</v>
          </cell>
          <cell r="K222">
            <v>25</v>
          </cell>
          <cell r="L222">
            <v>4</v>
          </cell>
          <cell r="M222">
            <v>0</v>
          </cell>
          <cell r="N222">
            <v>9</v>
          </cell>
        </row>
        <row r="223">
          <cell r="D223">
            <v>2</v>
          </cell>
          <cell r="E223">
            <v>1104</v>
          </cell>
          <cell r="F223">
            <v>1</v>
          </cell>
          <cell r="G223">
            <v>137</v>
          </cell>
          <cell r="H223">
            <v>176</v>
          </cell>
          <cell r="I223">
            <v>1</v>
          </cell>
          <cell r="J223">
            <v>152</v>
          </cell>
          <cell r="K223">
            <v>19</v>
          </cell>
          <cell r="L223">
            <v>562</v>
          </cell>
          <cell r="M223">
            <v>347</v>
          </cell>
          <cell r="N223">
            <v>186</v>
          </cell>
        </row>
        <row r="224">
          <cell r="D224">
            <v>932</v>
          </cell>
          <cell r="E224">
            <v>666</v>
          </cell>
          <cell r="F224">
            <v>2128</v>
          </cell>
          <cell r="G224">
            <v>48</v>
          </cell>
          <cell r="H224">
            <v>119</v>
          </cell>
          <cell r="I224">
            <v>301</v>
          </cell>
          <cell r="J224">
            <v>844</v>
          </cell>
          <cell r="K224">
            <v>11</v>
          </cell>
          <cell r="L224">
            <v>536</v>
          </cell>
          <cell r="M224">
            <v>280</v>
          </cell>
          <cell r="N224">
            <v>118</v>
          </cell>
        </row>
        <row r="225">
          <cell r="D225">
            <v>642</v>
          </cell>
          <cell r="E225">
            <v>1030</v>
          </cell>
          <cell r="F225">
            <v>1355</v>
          </cell>
          <cell r="G225">
            <v>141</v>
          </cell>
          <cell r="H225">
            <v>66</v>
          </cell>
          <cell r="I225">
            <v>1122</v>
          </cell>
          <cell r="J225">
            <v>288</v>
          </cell>
          <cell r="K225">
            <v>410</v>
          </cell>
          <cell r="L225">
            <v>583</v>
          </cell>
          <cell r="M225">
            <v>107</v>
          </cell>
          <cell r="N225">
            <v>754</v>
          </cell>
        </row>
        <row r="226">
          <cell r="D226">
            <v>36.693975427199561</v>
          </cell>
          <cell r="E226">
            <v>36.693975427199561</v>
          </cell>
          <cell r="F226">
            <v>35.68</v>
          </cell>
          <cell r="G226">
            <v>35</v>
          </cell>
          <cell r="H226">
            <v>39</v>
          </cell>
          <cell r="I226">
            <v>35.176439004215617</v>
          </cell>
          <cell r="J226">
            <v>36</v>
          </cell>
          <cell r="K226">
            <v>34</v>
          </cell>
          <cell r="L226">
            <v>76.057737260402064</v>
          </cell>
          <cell r="M226">
            <v>35</v>
          </cell>
          <cell r="N226">
            <v>37</v>
          </cell>
        </row>
        <row r="227">
          <cell r="D227">
            <v>36.415214548231617</v>
          </cell>
          <cell r="E227">
            <v>36.415214548231617</v>
          </cell>
          <cell r="F227">
            <v>35.270000000000003</v>
          </cell>
          <cell r="G227">
            <v>37</v>
          </cell>
          <cell r="H227">
            <v>39</v>
          </cell>
          <cell r="I227">
            <v>36.925217265053021</v>
          </cell>
          <cell r="J227">
            <v>36</v>
          </cell>
          <cell r="K227">
            <v>36</v>
          </cell>
          <cell r="L227">
            <v>74.812807881773409</v>
          </cell>
          <cell r="M227">
            <v>35</v>
          </cell>
          <cell r="N227">
            <v>35</v>
          </cell>
        </row>
        <row r="228">
          <cell r="D228">
            <v>779957835.44000006</v>
          </cell>
          <cell r="E228">
            <v>0</v>
          </cell>
          <cell r="F228">
            <v>1844459252.26</v>
          </cell>
          <cell r="G228">
            <v>1623673089.52</v>
          </cell>
          <cell r="H228">
            <v>1771905622.3299999</v>
          </cell>
          <cell r="I228">
            <v>1645620119.8599999</v>
          </cell>
          <cell r="J228">
            <v>993165827.58579886</v>
          </cell>
          <cell r="K228">
            <v>649637064.61000001</v>
          </cell>
          <cell r="L228">
            <v>1136021728.9400001</v>
          </cell>
          <cell r="M228">
            <v>760596920.58000004</v>
          </cell>
          <cell r="N228">
            <v>4097243684.1198878</v>
          </cell>
        </row>
        <row r="229">
          <cell r="D229">
            <v>390.93616582685098</v>
          </cell>
          <cell r="E229">
            <v>1501.67043377759</v>
          </cell>
          <cell r="F229">
            <v>2310.8813470399</v>
          </cell>
          <cell r="G229">
            <v>682.48</v>
          </cell>
          <cell r="H229">
            <v>675.32</v>
          </cell>
          <cell r="I229">
            <v>1584.28</v>
          </cell>
          <cell r="J229">
            <v>1223.74</v>
          </cell>
          <cell r="K229">
            <v>554.73</v>
          </cell>
          <cell r="L229">
            <v>427.255</v>
          </cell>
          <cell r="M229">
            <v>2018.7297156382581</v>
          </cell>
          <cell r="N229">
            <v>958.24234322511461</v>
          </cell>
        </row>
        <row r="230">
          <cell r="D230">
            <v>7.3309984773988699</v>
          </cell>
          <cell r="E230">
            <v>17.629196479223801</v>
          </cell>
          <cell r="F230">
            <v>22.9782914610166</v>
          </cell>
          <cell r="G230">
            <v>13.84</v>
          </cell>
          <cell r="H230">
            <v>10.77</v>
          </cell>
          <cell r="I230">
            <v>23.99</v>
          </cell>
          <cell r="J230">
            <v>28.81</v>
          </cell>
          <cell r="K230">
            <v>10.55</v>
          </cell>
          <cell r="L230">
            <v>7.0430000000000001</v>
          </cell>
          <cell r="M230">
            <v>32.986443567753923</v>
          </cell>
          <cell r="N230">
            <v>14.11267509167795</v>
          </cell>
        </row>
        <row r="231">
          <cell r="D231">
            <v>27651.451383767999</v>
          </cell>
          <cell r="E231">
            <v>212118.18350434201</v>
          </cell>
          <cell r="F231">
            <v>271379.69439032202</v>
          </cell>
          <cell r="G231">
            <v>167958</v>
          </cell>
          <cell r="H231">
            <v>214251.3290292742</v>
          </cell>
          <cell r="I231">
            <v>245155.07399035589</v>
          </cell>
          <cell r="J231">
            <v>59874.400000000001</v>
          </cell>
          <cell r="K231">
            <v>24450.76</v>
          </cell>
          <cell r="L231">
            <v>79030.942999999999</v>
          </cell>
          <cell r="M231">
            <v>80161.44699888819</v>
          </cell>
          <cell r="N231">
            <v>253450</v>
          </cell>
        </row>
        <row r="232">
          <cell r="D232">
            <v>11518</v>
          </cell>
          <cell r="E232">
            <v>97773</v>
          </cell>
          <cell r="F232">
            <v>122124</v>
          </cell>
          <cell r="G232">
            <v>58072</v>
          </cell>
          <cell r="H232">
            <v>71367</v>
          </cell>
          <cell r="I232">
            <v>145980</v>
          </cell>
          <cell r="J232">
            <v>32097</v>
          </cell>
          <cell r="K232">
            <v>14839</v>
          </cell>
          <cell r="L232">
            <v>36364</v>
          </cell>
          <cell r="M232">
            <v>33695</v>
          </cell>
          <cell r="N232">
            <v>95410</v>
          </cell>
        </row>
        <row r="233">
          <cell r="D233">
            <v>7948.3313483510101</v>
          </cell>
          <cell r="E233">
            <v>108891.57948304201</v>
          </cell>
          <cell r="F233">
            <v>134511.05497331001</v>
          </cell>
          <cell r="G233">
            <v>26684</v>
          </cell>
          <cell r="H233">
            <v>45712.121137950613</v>
          </cell>
          <cell r="I233">
            <v>50824.221588068584</v>
          </cell>
          <cell r="J233">
            <v>40470.199999999997</v>
          </cell>
          <cell r="K233">
            <v>14523.42</v>
          </cell>
          <cell r="L233">
            <v>25298.456999999999</v>
          </cell>
          <cell r="M233">
            <v>15232.82293500002</v>
          </cell>
          <cell r="N233">
            <v>65401</v>
          </cell>
        </row>
        <row r="234">
          <cell r="D234">
            <v>9335</v>
          </cell>
          <cell r="E234">
            <v>69481</v>
          </cell>
          <cell r="F234">
            <v>80959</v>
          </cell>
          <cell r="G234">
            <v>23688</v>
          </cell>
          <cell r="H234">
            <v>31192</v>
          </cell>
          <cell r="I234">
            <v>44009</v>
          </cell>
          <cell r="J234">
            <v>49464</v>
          </cell>
          <cell r="K234">
            <v>15942</v>
          </cell>
          <cell r="L234">
            <v>21930</v>
          </cell>
          <cell r="M234">
            <v>18114</v>
          </cell>
          <cell r="N234">
            <v>42425</v>
          </cell>
        </row>
        <row r="235">
          <cell r="D235">
            <v>3.0750624209692101</v>
          </cell>
          <cell r="E235">
            <v>8.2812933003428792</v>
          </cell>
          <cell r="F235">
            <v>16.5389324504401</v>
          </cell>
          <cell r="G235">
            <v>5.13</v>
          </cell>
          <cell r="H235">
            <v>5.91</v>
          </cell>
          <cell r="I235">
            <v>8.14</v>
          </cell>
          <cell r="J235">
            <v>28.59</v>
          </cell>
          <cell r="K235">
            <v>7.57</v>
          </cell>
          <cell r="L235">
            <v>2.4931999999999999</v>
          </cell>
          <cell r="M235">
            <v>67.627254154691428</v>
          </cell>
          <cell r="N235">
            <v>2.9457786999997668</v>
          </cell>
        </row>
        <row r="236">
          <cell r="D236">
            <v>67</v>
          </cell>
          <cell r="E236">
            <v>113</v>
          </cell>
          <cell r="F236">
            <v>114</v>
          </cell>
          <cell r="G236">
            <v>74</v>
          </cell>
          <cell r="H236">
            <v>84</v>
          </cell>
          <cell r="I236">
            <v>92</v>
          </cell>
          <cell r="J236">
            <v>85</v>
          </cell>
          <cell r="K236">
            <v>78</v>
          </cell>
          <cell r="L236">
            <v>160</v>
          </cell>
          <cell r="M236">
            <v>79</v>
          </cell>
          <cell r="N236">
            <v>124</v>
          </cell>
        </row>
        <row r="237">
          <cell r="D237">
            <v>67</v>
          </cell>
          <cell r="E237">
            <v>113</v>
          </cell>
          <cell r="F237">
            <v>114</v>
          </cell>
          <cell r="G237">
            <v>72</v>
          </cell>
          <cell r="H237">
            <v>83</v>
          </cell>
          <cell r="I237">
            <v>88</v>
          </cell>
          <cell r="J237">
            <v>85</v>
          </cell>
          <cell r="K237">
            <v>77</v>
          </cell>
          <cell r="L237">
            <v>156</v>
          </cell>
          <cell r="M237">
            <v>79</v>
          </cell>
          <cell r="N237">
            <v>124</v>
          </cell>
        </row>
        <row r="238">
          <cell r="D238">
            <v>33</v>
          </cell>
          <cell r="E238">
            <v>44</v>
          </cell>
          <cell r="F238">
            <v>41</v>
          </cell>
          <cell r="G238">
            <v>24</v>
          </cell>
          <cell r="H238">
            <v>44</v>
          </cell>
          <cell r="I238">
            <v>0</v>
          </cell>
          <cell r="J238">
            <v>1</v>
          </cell>
          <cell r="K238">
            <v>12</v>
          </cell>
          <cell r="L238">
            <v>39</v>
          </cell>
          <cell r="M238">
            <v>0</v>
          </cell>
          <cell r="N238">
            <v>0</v>
          </cell>
        </row>
        <row r="239">
          <cell r="D239">
            <v>33</v>
          </cell>
          <cell r="E239">
            <v>44</v>
          </cell>
          <cell r="F239">
            <v>41</v>
          </cell>
          <cell r="G239">
            <v>22</v>
          </cell>
          <cell r="H239">
            <v>43</v>
          </cell>
          <cell r="I239">
            <v>0</v>
          </cell>
          <cell r="J239">
            <v>1</v>
          </cell>
          <cell r="K239">
            <v>12</v>
          </cell>
          <cell r="L239">
            <v>39</v>
          </cell>
          <cell r="M239">
            <v>0</v>
          </cell>
          <cell r="N239">
            <v>0</v>
          </cell>
        </row>
        <row r="240">
          <cell r="D240">
            <v>0</v>
          </cell>
          <cell r="E240">
            <v>14</v>
          </cell>
          <cell r="F240">
            <v>15</v>
          </cell>
          <cell r="G240">
            <v>56</v>
          </cell>
          <cell r="H240">
            <v>176</v>
          </cell>
          <cell r="I240">
            <v>0</v>
          </cell>
          <cell r="J240">
            <v>0</v>
          </cell>
          <cell r="K240">
            <v>9</v>
          </cell>
          <cell r="L240">
            <v>798</v>
          </cell>
          <cell r="M240">
            <v>289</v>
          </cell>
          <cell r="N240">
            <v>3</v>
          </cell>
        </row>
        <row r="241">
          <cell r="D241">
            <v>156</v>
          </cell>
          <cell r="E241">
            <v>260</v>
          </cell>
          <cell r="F241">
            <v>364</v>
          </cell>
          <cell r="G241">
            <v>3598</v>
          </cell>
          <cell r="H241">
            <v>4049</v>
          </cell>
          <cell r="I241">
            <v>0</v>
          </cell>
          <cell r="J241">
            <v>0</v>
          </cell>
          <cell r="K241">
            <v>417</v>
          </cell>
          <cell r="L241">
            <v>8007</v>
          </cell>
          <cell r="M241">
            <v>3899</v>
          </cell>
          <cell r="N241">
            <v>102</v>
          </cell>
        </row>
        <row r="242">
          <cell r="D242">
            <v>0</v>
          </cell>
          <cell r="E242">
            <v>13</v>
          </cell>
          <cell r="F242">
            <v>1</v>
          </cell>
          <cell r="G242">
            <v>57</v>
          </cell>
          <cell r="H242">
            <v>95</v>
          </cell>
          <cell r="I242">
            <v>0</v>
          </cell>
          <cell r="J242">
            <v>0</v>
          </cell>
          <cell r="K242">
            <v>49</v>
          </cell>
          <cell r="L242">
            <v>760</v>
          </cell>
          <cell r="M242">
            <v>133</v>
          </cell>
          <cell r="N242">
            <v>3</v>
          </cell>
        </row>
        <row r="243">
          <cell r="D243">
            <v>156</v>
          </cell>
          <cell r="E243">
            <v>260</v>
          </cell>
          <cell r="F243">
            <v>364</v>
          </cell>
          <cell r="G243">
            <v>3598</v>
          </cell>
          <cell r="H243">
            <v>4049</v>
          </cell>
          <cell r="I243">
            <v>0</v>
          </cell>
          <cell r="J243">
            <v>0</v>
          </cell>
          <cell r="K243">
            <v>417</v>
          </cell>
          <cell r="L243">
            <v>8007</v>
          </cell>
          <cell r="M243">
            <v>3899</v>
          </cell>
          <cell r="N243">
            <v>102</v>
          </cell>
        </row>
        <row r="244">
          <cell r="D244">
            <v>1172</v>
          </cell>
          <cell r="E244">
            <v>6288</v>
          </cell>
          <cell r="F244">
            <v>8469</v>
          </cell>
          <cell r="G244">
            <v>33632</v>
          </cell>
          <cell r="H244">
            <v>140127</v>
          </cell>
          <cell r="I244">
            <v>0</v>
          </cell>
          <cell r="J244">
            <v>0</v>
          </cell>
          <cell r="K244">
            <v>37585</v>
          </cell>
          <cell r="L244">
            <v>16874</v>
          </cell>
          <cell r="M244">
            <v>57287</v>
          </cell>
          <cell r="N244">
            <v>55</v>
          </cell>
        </row>
        <row r="245">
          <cell r="D245">
            <v>5460</v>
          </cell>
          <cell r="E245">
            <v>9100</v>
          </cell>
          <cell r="F245">
            <v>12740</v>
          </cell>
          <cell r="G245">
            <v>125930</v>
          </cell>
          <cell r="H245">
            <v>141715</v>
          </cell>
          <cell r="I245">
            <v>0</v>
          </cell>
          <cell r="J245">
            <v>0</v>
          </cell>
          <cell r="K245">
            <v>14595</v>
          </cell>
          <cell r="L245">
            <v>8007</v>
          </cell>
          <cell r="M245">
            <v>136465</v>
          </cell>
          <cell r="N245">
            <v>102</v>
          </cell>
        </row>
        <row r="246">
          <cell r="D246">
            <v>717808</v>
          </cell>
          <cell r="E246">
            <v>1091557</v>
          </cell>
          <cell r="F246">
            <v>1499257</v>
          </cell>
          <cell r="G246">
            <v>780230</v>
          </cell>
          <cell r="H246">
            <v>991383</v>
          </cell>
          <cell r="I246">
            <v>232383</v>
          </cell>
          <cell r="J246">
            <v>1473649</v>
          </cell>
          <cell r="K246">
            <v>296348</v>
          </cell>
          <cell r="L246">
            <v>1639668</v>
          </cell>
          <cell r="M246">
            <v>406322</v>
          </cell>
          <cell r="N246">
            <v>348111</v>
          </cell>
        </row>
        <row r="247">
          <cell r="D247">
            <v>4050</v>
          </cell>
          <cell r="E247">
            <v>10117</v>
          </cell>
          <cell r="F247">
            <v>36880</v>
          </cell>
          <cell r="G247">
            <v>21549</v>
          </cell>
          <cell r="H247">
            <v>12257</v>
          </cell>
          <cell r="I247">
            <v>5429</v>
          </cell>
          <cell r="J247">
            <v>1318</v>
          </cell>
          <cell r="K247">
            <v>5695</v>
          </cell>
          <cell r="L247">
            <v>1968</v>
          </cell>
          <cell r="M247">
            <v>1106</v>
          </cell>
          <cell r="N247">
            <v>7989</v>
          </cell>
        </row>
        <row r="248">
          <cell r="D248">
            <v>14680</v>
          </cell>
          <cell r="E248">
            <v>60183</v>
          </cell>
          <cell r="F248">
            <v>73619</v>
          </cell>
          <cell r="G248">
            <v>66862</v>
          </cell>
          <cell r="H248">
            <v>40844</v>
          </cell>
          <cell r="I248">
            <v>52849</v>
          </cell>
          <cell r="J248">
            <v>33091</v>
          </cell>
          <cell r="K248">
            <v>30271</v>
          </cell>
          <cell r="L248">
            <v>53676</v>
          </cell>
          <cell r="M248">
            <v>35610</v>
          </cell>
          <cell r="N248">
            <v>146363</v>
          </cell>
        </row>
        <row r="249">
          <cell r="D249">
            <v>20610</v>
          </cell>
          <cell r="E249">
            <v>33523</v>
          </cell>
          <cell r="F249">
            <v>52153</v>
          </cell>
          <cell r="G249">
            <v>41457</v>
          </cell>
          <cell r="H249">
            <v>52798</v>
          </cell>
          <cell r="I249">
            <v>14559</v>
          </cell>
          <cell r="J249">
            <v>28464</v>
          </cell>
          <cell r="K249">
            <v>9532</v>
          </cell>
          <cell r="L249">
            <v>44062</v>
          </cell>
          <cell r="M249">
            <v>17825</v>
          </cell>
          <cell r="N249">
            <v>41022</v>
          </cell>
        </row>
        <row r="250">
          <cell r="D250">
            <v>436</v>
          </cell>
          <cell r="E250">
            <v>4752</v>
          </cell>
          <cell r="F250">
            <v>14610</v>
          </cell>
          <cell r="G250">
            <v>12937</v>
          </cell>
          <cell r="H250">
            <v>7883</v>
          </cell>
          <cell r="I250">
            <v>1462</v>
          </cell>
          <cell r="J250">
            <v>1661</v>
          </cell>
          <cell r="K250">
            <v>4391</v>
          </cell>
          <cell r="L250">
            <v>5439</v>
          </cell>
          <cell r="M250">
            <v>1918</v>
          </cell>
          <cell r="N250">
            <v>4741</v>
          </cell>
        </row>
        <row r="251">
          <cell r="D251">
            <v>172</v>
          </cell>
          <cell r="E251">
            <v>1456</v>
          </cell>
          <cell r="F251">
            <v>3919</v>
          </cell>
          <cell r="G251">
            <v>5731</v>
          </cell>
          <cell r="H251">
            <v>4753</v>
          </cell>
          <cell r="I251">
            <v>377</v>
          </cell>
          <cell r="J251">
            <v>1334</v>
          </cell>
          <cell r="K251">
            <v>1062</v>
          </cell>
          <cell r="L251">
            <v>2522</v>
          </cell>
          <cell r="M251">
            <v>584</v>
          </cell>
          <cell r="N251">
            <v>883</v>
          </cell>
        </row>
        <row r="252">
          <cell r="D252">
            <v>176399</v>
          </cell>
          <cell r="E252">
            <v>459879</v>
          </cell>
          <cell r="F252">
            <v>580649</v>
          </cell>
          <cell r="G252">
            <v>666917</v>
          </cell>
          <cell r="H252">
            <v>99213</v>
          </cell>
          <cell r="I252">
            <v>747830</v>
          </cell>
          <cell r="J252">
            <v>5250371</v>
          </cell>
          <cell r="K252">
            <v>183840</v>
          </cell>
          <cell r="L252">
            <v>0</v>
          </cell>
          <cell r="M252">
            <v>209520</v>
          </cell>
          <cell r="N252">
            <v>208874</v>
          </cell>
        </row>
        <row r="253">
          <cell r="D253">
            <v>4509</v>
          </cell>
          <cell r="E253">
            <v>10831</v>
          </cell>
          <cell r="F253">
            <v>21621</v>
          </cell>
          <cell r="G253">
            <v>27742</v>
          </cell>
          <cell r="H253">
            <v>2323</v>
          </cell>
          <cell r="I253">
            <v>8798</v>
          </cell>
          <cell r="J253">
            <v>61383</v>
          </cell>
          <cell r="K253">
            <v>8373</v>
          </cell>
          <cell r="L253">
            <v>9360</v>
          </cell>
          <cell r="M253">
            <v>1485</v>
          </cell>
          <cell r="N253">
            <v>1336</v>
          </cell>
        </row>
        <row r="254">
          <cell r="D254">
            <v>11429</v>
          </cell>
          <cell r="E254">
            <v>18665</v>
          </cell>
          <cell r="F254">
            <v>7246</v>
          </cell>
          <cell r="G254">
            <v>31250</v>
          </cell>
          <cell r="H254">
            <v>13215</v>
          </cell>
          <cell r="I254">
            <v>175244</v>
          </cell>
          <cell r="J254">
            <v>985</v>
          </cell>
          <cell r="K254">
            <v>11226</v>
          </cell>
          <cell r="L254">
            <v>0</v>
          </cell>
          <cell r="M254">
            <v>3060</v>
          </cell>
          <cell r="N254">
            <v>171099</v>
          </cell>
        </row>
        <row r="255">
          <cell r="D255">
            <v>130</v>
          </cell>
          <cell r="E255">
            <v>263</v>
          </cell>
          <cell r="F255">
            <v>103</v>
          </cell>
          <cell r="G255">
            <v>350</v>
          </cell>
          <cell r="H255">
            <v>72</v>
          </cell>
          <cell r="I255">
            <v>772</v>
          </cell>
          <cell r="J255">
            <v>3</v>
          </cell>
          <cell r="K255">
            <v>62</v>
          </cell>
          <cell r="L255">
            <v>3458</v>
          </cell>
          <cell r="M255">
            <v>21</v>
          </cell>
          <cell r="N255">
            <v>882</v>
          </cell>
        </row>
        <row r="256">
          <cell r="D256">
            <v>613</v>
          </cell>
          <cell r="E256">
            <v>1121</v>
          </cell>
          <cell r="F256">
            <v>2713</v>
          </cell>
          <cell r="G256">
            <v>37876</v>
          </cell>
          <cell r="H256">
            <v>8076.12</v>
          </cell>
          <cell r="I256">
            <v>19865</v>
          </cell>
          <cell r="J256">
            <v>28998</v>
          </cell>
          <cell r="K256">
            <v>6339</v>
          </cell>
          <cell r="L256">
            <v>0</v>
          </cell>
          <cell r="M256">
            <v>1800</v>
          </cell>
          <cell r="N256">
            <v>2691</v>
          </cell>
        </row>
        <row r="257">
          <cell r="D257">
            <v>12</v>
          </cell>
          <cell r="E257">
            <v>89</v>
          </cell>
          <cell r="F257">
            <v>185</v>
          </cell>
          <cell r="G257">
            <v>1710</v>
          </cell>
          <cell r="H257">
            <v>93</v>
          </cell>
          <cell r="I257">
            <v>145</v>
          </cell>
          <cell r="J257">
            <v>538</v>
          </cell>
          <cell r="K257">
            <v>396</v>
          </cell>
          <cell r="L257">
            <v>1</v>
          </cell>
          <cell r="M257">
            <v>9</v>
          </cell>
          <cell r="N257">
            <v>13</v>
          </cell>
        </row>
        <row r="258">
          <cell r="D258">
            <v>104</v>
          </cell>
          <cell r="E258">
            <v>141</v>
          </cell>
          <cell r="F258">
            <v>143</v>
          </cell>
          <cell r="G258">
            <v>9850</v>
          </cell>
          <cell r="H258">
            <v>3662</v>
          </cell>
          <cell r="I258">
            <v>1356</v>
          </cell>
          <cell r="J258">
            <v>0</v>
          </cell>
          <cell r="K258">
            <v>0</v>
          </cell>
          <cell r="L258">
            <v>0</v>
          </cell>
          <cell r="M258">
            <v>240</v>
          </cell>
          <cell r="N258">
            <v>2516</v>
          </cell>
        </row>
        <row r="259">
          <cell r="D259">
            <v>2</v>
          </cell>
          <cell r="E259">
            <v>3</v>
          </cell>
          <cell r="F259">
            <v>2</v>
          </cell>
          <cell r="G259">
            <v>45</v>
          </cell>
          <cell r="H259">
            <v>20</v>
          </cell>
          <cell r="I259">
            <v>6</v>
          </cell>
          <cell r="J259">
            <v>0</v>
          </cell>
          <cell r="K259">
            <v>0</v>
          </cell>
          <cell r="L259">
            <v>1</v>
          </cell>
          <cell r="M259">
            <v>1</v>
          </cell>
          <cell r="N259">
            <v>12</v>
          </cell>
        </row>
        <row r="260">
          <cell r="D260">
            <v>0.16666666666666671</v>
          </cell>
          <cell r="E260">
            <v>3.3707865168539318E-2</v>
          </cell>
          <cell r="F260">
            <v>1.081081081081081E-2</v>
          </cell>
          <cell r="G260">
            <v>0</v>
          </cell>
          <cell r="H260">
            <v>0.25</v>
          </cell>
          <cell r="J260">
            <v>0</v>
          </cell>
          <cell r="K260">
            <v>0</v>
          </cell>
          <cell r="L260">
            <v>0</v>
          </cell>
          <cell r="M260">
            <v>0.72</v>
          </cell>
          <cell r="N260">
            <v>7.6899999999999996E-2</v>
          </cell>
        </row>
        <row r="261">
          <cell r="D261">
            <v>2.8831226436016859E-2</v>
          </cell>
          <cell r="E261">
            <v>2.4282153079124739E-2</v>
          </cell>
          <cell r="F261">
            <v>4.7638869617501502E-3</v>
          </cell>
          <cell r="G261">
            <v>0.05</v>
          </cell>
          <cell r="H261">
            <v>0.20833333333333301</v>
          </cell>
          <cell r="J261">
            <v>0</v>
          </cell>
          <cell r="K261">
            <v>0.25806000000000001</v>
          </cell>
          <cell r="L261">
            <v>0</v>
          </cell>
          <cell r="M261">
            <v>0.84</v>
          </cell>
          <cell r="N261">
            <v>3.2899999999999999E-2</v>
          </cell>
        </row>
        <row r="262">
          <cell r="D262">
            <v>773669.31000001344</v>
          </cell>
          <cell r="E262">
            <v>25266728.30000034</v>
          </cell>
          <cell r="F262">
            <v>36526382.329998747</v>
          </cell>
          <cell r="G262">
            <v>3136540.37</v>
          </cell>
          <cell r="H262">
            <v>11070880.139997549</v>
          </cell>
          <cell r="I262">
            <v>6591471.2800000003</v>
          </cell>
          <cell r="J262">
            <v>2872509.54</v>
          </cell>
          <cell r="K262">
            <v>1300881.8629999959</v>
          </cell>
          <cell r="L262">
            <v>686690.01</v>
          </cell>
          <cell r="M262">
            <v>3537244.91</v>
          </cell>
          <cell r="N262">
            <v>3998493.469999033</v>
          </cell>
        </row>
        <row r="263">
          <cell r="D263">
            <v>589443.02999999747</v>
          </cell>
          <cell r="E263">
            <v>21988650.099997152</v>
          </cell>
          <cell r="F263">
            <v>6839395.3699998856</v>
          </cell>
          <cell r="G263">
            <v>757478.56</v>
          </cell>
          <cell r="H263">
            <v>4259374.0899998872</v>
          </cell>
          <cell r="I263">
            <v>5907112.1399999997</v>
          </cell>
          <cell r="J263">
            <v>2741322</v>
          </cell>
          <cell r="K263">
            <v>1300881.8629999959</v>
          </cell>
          <cell r="L263">
            <v>257456.28</v>
          </cell>
          <cell r="M263">
            <v>999917.18</v>
          </cell>
          <cell r="N263">
            <v>437315.39999999892</v>
          </cell>
        </row>
        <row r="264">
          <cell r="D264">
            <v>1996000</v>
          </cell>
          <cell r="E264">
            <v>37925875.839969426</v>
          </cell>
          <cell r="F264">
            <v>13310000</v>
          </cell>
          <cell r="G264">
            <v>4233898.8899999997</v>
          </cell>
          <cell r="H264">
            <v>12412400</v>
          </cell>
          <cell r="I264">
            <v>2444560</v>
          </cell>
          <cell r="J264">
            <v>523527</v>
          </cell>
          <cell r="K264">
            <v>85680</v>
          </cell>
          <cell r="L264">
            <v>314720</v>
          </cell>
          <cell r="M264">
            <v>216000</v>
          </cell>
          <cell r="N264">
            <v>10878160</v>
          </cell>
        </row>
        <row r="265">
          <cell r="D265">
            <v>1514400</v>
          </cell>
          <cell r="E265">
            <v>15474168.830000989</v>
          </cell>
          <cell r="F265">
            <v>3928560</v>
          </cell>
          <cell r="G265">
            <v>2676182.63</v>
          </cell>
          <cell r="H265">
            <v>5429360</v>
          </cell>
          <cell r="I265">
            <v>82800</v>
          </cell>
          <cell r="J265">
            <v>210480</v>
          </cell>
          <cell r="K265">
            <v>28000</v>
          </cell>
          <cell r="L265">
            <v>154880</v>
          </cell>
          <cell r="M265">
            <v>166320</v>
          </cell>
          <cell r="N265">
            <v>749120</v>
          </cell>
        </row>
        <row r="266">
          <cell r="D266">
            <v>293000</v>
          </cell>
          <cell r="E266">
            <v>768520</v>
          </cell>
          <cell r="F266">
            <v>3235770</v>
          </cell>
          <cell r="G266">
            <v>2438930.9300000002</v>
          </cell>
          <cell r="H266">
            <v>1928037.97</v>
          </cell>
          <cell r="I266">
            <v>800913.23</v>
          </cell>
          <cell r="J266">
            <v>107080</v>
          </cell>
          <cell r="K266">
            <v>446200</v>
          </cell>
          <cell r="L266">
            <v>224807.46</v>
          </cell>
          <cell r="M266">
            <v>111970.31</v>
          </cell>
          <cell r="N266">
            <v>841384</v>
          </cell>
        </row>
        <row r="267">
          <cell r="D267">
            <v>145200</v>
          </cell>
          <cell r="E267">
            <v>236840</v>
          </cell>
          <cell r="F267">
            <v>955840</v>
          </cell>
          <cell r="G267">
            <v>514300.93000000011</v>
          </cell>
          <cell r="H267">
            <v>940077.97</v>
          </cell>
          <cell r="I267">
            <v>450669.16</v>
          </cell>
          <cell r="J267">
            <v>54640</v>
          </cell>
          <cell r="K267">
            <v>77400</v>
          </cell>
          <cell r="L267">
            <v>113047.46</v>
          </cell>
          <cell r="M267">
            <v>15410.31</v>
          </cell>
          <cell r="N267">
            <v>533375</v>
          </cell>
        </row>
        <row r="268">
          <cell r="D268">
            <v>2345492</v>
          </cell>
          <cell r="E268">
            <v>5011383</v>
          </cell>
          <cell r="F268">
            <v>14338922</v>
          </cell>
          <cell r="G268">
            <v>2295906</v>
          </cell>
          <cell r="H268">
            <v>4007923</v>
          </cell>
          <cell r="I268">
            <v>1728021</v>
          </cell>
          <cell r="J268">
            <v>3719487</v>
          </cell>
          <cell r="K268">
            <v>1294144</v>
          </cell>
          <cell r="L268">
            <v>1805530</v>
          </cell>
          <cell r="M268">
            <v>2143547</v>
          </cell>
          <cell r="N268">
            <v>2695196</v>
          </cell>
        </row>
        <row r="269">
          <cell r="D269">
            <v>943350</v>
          </cell>
          <cell r="E269">
            <v>1800281</v>
          </cell>
          <cell r="F269">
            <v>6960574</v>
          </cell>
          <cell r="G269">
            <v>879304</v>
          </cell>
          <cell r="H269">
            <v>1601953</v>
          </cell>
          <cell r="I269">
            <v>705637</v>
          </cell>
          <cell r="J269">
            <v>2263365</v>
          </cell>
          <cell r="K269">
            <v>657357</v>
          </cell>
          <cell r="L269">
            <v>1274094</v>
          </cell>
          <cell r="M269">
            <v>783810</v>
          </cell>
          <cell r="N269">
            <v>1225775</v>
          </cell>
        </row>
        <row r="270">
          <cell r="D270">
            <v>0.98781747058271341</v>
          </cell>
          <cell r="E270">
            <v>0.96003442568023101</v>
          </cell>
          <cell r="F270">
            <v>0.93021183922620942</v>
          </cell>
          <cell r="G270">
            <v>0.99080000000000001</v>
          </cell>
          <cell r="H270">
            <v>0.9923375440293617</v>
          </cell>
          <cell r="I270">
            <v>0.99709999999999999</v>
          </cell>
          <cell r="J270">
            <v>0.99650000000000005</v>
          </cell>
          <cell r="K270">
            <v>0.98670239158479711</v>
          </cell>
          <cell r="L270">
            <v>0.99709999999999999</v>
          </cell>
          <cell r="M270">
            <v>0.98511398655442506</v>
          </cell>
          <cell r="N270">
            <v>0.98120000000000007</v>
          </cell>
        </row>
        <row r="271">
          <cell r="D271">
            <v>1</v>
          </cell>
          <cell r="E271">
            <v>1</v>
          </cell>
          <cell r="F271">
            <v>1</v>
          </cell>
          <cell r="G271">
            <v>0.99929999999999997</v>
          </cell>
          <cell r="H271">
            <v>0.99954337899543377</v>
          </cell>
          <cell r="I271">
            <v>1</v>
          </cell>
          <cell r="J271">
            <v>0.99770000000000003</v>
          </cell>
          <cell r="K271">
            <v>0.99783105022831053</v>
          </cell>
          <cell r="L271">
            <v>1</v>
          </cell>
          <cell r="M271">
            <v>0.99820205479452051</v>
          </cell>
          <cell r="N271">
            <v>0.99760000000000004</v>
          </cell>
        </row>
        <row r="272">
          <cell r="D272">
            <v>0.9215706226267858</v>
          </cell>
          <cell r="E272">
            <v>0.85524039004508434</v>
          </cell>
          <cell r="F272">
            <v>0.80501451035141058</v>
          </cell>
          <cell r="G272">
            <v>0.97050000000000003</v>
          </cell>
          <cell r="H272">
            <v>0.97341509961192763</v>
          </cell>
          <cell r="I272">
            <v>0.9617</v>
          </cell>
          <cell r="J272">
            <v>0.98060000000000003</v>
          </cell>
          <cell r="K272">
            <v>0.95168630119508357</v>
          </cell>
          <cell r="L272">
            <v>0.97929999999999995</v>
          </cell>
          <cell r="M272">
            <v>0.93677778938625023</v>
          </cell>
          <cell r="N272">
            <v>0.91969999999999996</v>
          </cell>
        </row>
        <row r="273">
          <cell r="D273">
            <v>0.8718192162719578</v>
          </cell>
          <cell r="E273">
            <v>0.84848988739675024</v>
          </cell>
          <cell r="F273">
            <v>0.8264349346629174</v>
          </cell>
          <cell r="G273">
            <v>0.95199999999999996</v>
          </cell>
          <cell r="H273">
            <v>0.9520206151832461</v>
          </cell>
          <cell r="I273">
            <v>0.83340000000000003</v>
          </cell>
          <cell r="J273">
            <v>0.96489999999999998</v>
          </cell>
          <cell r="K273">
            <v>0.95345387406888649</v>
          </cell>
          <cell r="L273">
            <v>0.8407</v>
          </cell>
          <cell r="M273">
            <v>76.105193718625301</v>
          </cell>
          <cell r="N273">
            <v>0.94819999999999993</v>
          </cell>
        </row>
        <row r="274">
          <cell r="D274">
            <v>1378522</v>
          </cell>
          <cell r="E274">
            <v>3068703</v>
          </cell>
          <cell r="F274">
            <v>6798203</v>
          </cell>
          <cell r="G274">
            <v>1396165</v>
          </cell>
          <cell r="H274">
            <v>2375796</v>
          </cell>
          <cell r="I274">
            <v>1008406</v>
          </cell>
          <cell r="J274">
            <v>1447629</v>
          </cell>
          <cell r="K274">
            <v>626409</v>
          </cell>
          <cell r="L274">
            <v>1264121</v>
          </cell>
          <cell r="M274">
            <v>1329499</v>
          </cell>
          <cell r="N274">
            <v>1427314</v>
          </cell>
        </row>
        <row r="275">
          <cell r="D275">
            <v>858504</v>
          </cell>
          <cell r="E275">
            <v>2476757</v>
          </cell>
          <cell r="F275">
            <v>5446014</v>
          </cell>
          <cell r="G275">
            <v>1032478</v>
          </cell>
          <cell r="H275">
            <v>1733365</v>
          </cell>
          <cell r="I275">
            <v>697779</v>
          </cell>
          <cell r="J275">
            <v>884088</v>
          </cell>
          <cell r="K275">
            <v>407165</v>
          </cell>
          <cell r="L275">
            <v>530735</v>
          </cell>
          <cell r="M275">
            <v>1298410</v>
          </cell>
          <cell r="N275">
            <v>861155</v>
          </cell>
        </row>
        <row r="276">
          <cell r="D276">
            <v>14117072.65</v>
          </cell>
          <cell r="E276">
            <v>20560477.870000001</v>
          </cell>
          <cell r="F276">
            <v>23021234.68</v>
          </cell>
          <cell r="G276">
            <v>10655274.66</v>
          </cell>
          <cell r="H276">
            <v>12258784.537175</v>
          </cell>
          <cell r="I276">
            <v>6023573</v>
          </cell>
          <cell r="J276">
            <v>9560182.5230071023</v>
          </cell>
          <cell r="K276">
            <v>4274905</v>
          </cell>
          <cell r="L276">
            <v>8145918.4792995434</v>
          </cell>
          <cell r="M276">
            <v>9179623.6899999995</v>
          </cell>
          <cell r="N276">
            <v>9952578</v>
          </cell>
        </row>
        <row r="277">
          <cell r="D277">
            <v>5492731.6360665588</v>
          </cell>
          <cell r="E277">
            <v>9561315.0816612877</v>
          </cell>
          <cell r="F277">
            <v>21575412.81706512</v>
          </cell>
          <cell r="G277">
            <v>3287432.7</v>
          </cell>
          <cell r="H277">
            <v>5636151.2999999998</v>
          </cell>
          <cell r="I277">
            <v>2013012</v>
          </cell>
          <cell r="J277">
            <v>2564143.1999999988</v>
          </cell>
          <cell r="K277">
            <v>1291775</v>
          </cell>
          <cell r="L277">
            <v>2931433</v>
          </cell>
          <cell r="M277">
            <v>3181359.35</v>
          </cell>
          <cell r="N277">
            <v>2755389</v>
          </cell>
        </row>
        <row r="278">
          <cell r="D278">
            <v>4006</v>
          </cell>
          <cell r="E278">
            <v>3926</v>
          </cell>
          <cell r="F278">
            <v>5954</v>
          </cell>
          <cell r="G278">
            <v>154208.9</v>
          </cell>
          <cell r="H278">
            <v>257763.3</v>
          </cell>
          <cell r="I278">
            <v>47204</v>
          </cell>
          <cell r="J278">
            <v>145582.98333333331</v>
          </cell>
          <cell r="K278">
            <v>54172</v>
          </cell>
          <cell r="L278">
            <v>70886</v>
          </cell>
          <cell r="M278">
            <v>84627.983333333337</v>
          </cell>
          <cell r="N278">
            <v>88424</v>
          </cell>
        </row>
        <row r="279">
          <cell r="D279">
            <v>2504</v>
          </cell>
          <cell r="E279">
            <v>7108</v>
          </cell>
          <cell r="F279">
            <v>13073</v>
          </cell>
          <cell r="G279">
            <v>3638</v>
          </cell>
          <cell r="H279">
            <v>4943</v>
          </cell>
          <cell r="I279">
            <v>1154</v>
          </cell>
          <cell r="J279">
            <v>4703</v>
          </cell>
          <cell r="K279">
            <v>955</v>
          </cell>
          <cell r="L279">
            <v>1617</v>
          </cell>
          <cell r="M279">
            <v>1372</v>
          </cell>
          <cell r="N279">
            <v>3966</v>
          </cell>
        </row>
        <row r="282">
          <cell r="D282">
            <v>0</v>
          </cell>
          <cell r="E282">
            <v>1</v>
          </cell>
          <cell r="F282">
            <v>4</v>
          </cell>
          <cell r="G282">
            <v>1</v>
          </cell>
          <cell r="H282">
            <v>2</v>
          </cell>
          <cell r="I282">
            <v>0</v>
          </cell>
          <cell r="J282">
            <v>2</v>
          </cell>
          <cell r="K282">
            <v>1</v>
          </cell>
          <cell r="L282">
            <v>0</v>
          </cell>
          <cell r="M282">
            <v>2</v>
          </cell>
          <cell r="N282">
            <v>3</v>
          </cell>
        </row>
        <row r="283">
          <cell r="D283">
            <v>780</v>
          </cell>
          <cell r="E283">
            <v>1340</v>
          </cell>
          <cell r="F283">
            <v>3022</v>
          </cell>
          <cell r="G283">
            <v>649</v>
          </cell>
          <cell r="H283">
            <v>1634</v>
          </cell>
          <cell r="I283">
            <v>338</v>
          </cell>
          <cell r="J283">
            <v>3216</v>
          </cell>
          <cell r="K283">
            <v>1034</v>
          </cell>
          <cell r="L283">
            <v>1423</v>
          </cell>
          <cell r="M283">
            <v>1057</v>
          </cell>
          <cell r="N283">
            <v>2546</v>
          </cell>
        </row>
        <row r="284">
          <cell r="D284">
            <v>942</v>
          </cell>
          <cell r="E284">
            <v>1561</v>
          </cell>
          <cell r="F284">
            <v>2091</v>
          </cell>
          <cell r="G284">
            <v>69</v>
          </cell>
          <cell r="H284">
            <v>2329</v>
          </cell>
          <cell r="I284">
            <v>379</v>
          </cell>
          <cell r="J284">
            <v>1861</v>
          </cell>
          <cell r="K284">
            <v>378</v>
          </cell>
          <cell r="L284">
            <v>1419</v>
          </cell>
          <cell r="M284">
            <v>921</v>
          </cell>
          <cell r="N284">
            <v>1428</v>
          </cell>
        </row>
        <row r="285">
          <cell r="D285">
            <v>3704</v>
          </cell>
          <cell r="E285">
            <v>8878</v>
          </cell>
          <cell r="F285">
            <v>11145</v>
          </cell>
          <cell r="G285">
            <v>6384</v>
          </cell>
          <cell r="H285">
            <v>6835</v>
          </cell>
          <cell r="I285">
            <v>2195</v>
          </cell>
          <cell r="J285">
            <v>3064</v>
          </cell>
          <cell r="K285">
            <v>2089</v>
          </cell>
          <cell r="L285">
            <v>3108</v>
          </cell>
          <cell r="M285">
            <v>3327</v>
          </cell>
          <cell r="N285">
            <v>2698</v>
          </cell>
        </row>
        <row r="286">
          <cell r="D286">
            <v>2791</v>
          </cell>
          <cell r="E286">
            <v>4898</v>
          </cell>
          <cell r="F286">
            <v>5645</v>
          </cell>
          <cell r="G286">
            <v>2573</v>
          </cell>
          <cell r="H286">
            <v>2379</v>
          </cell>
          <cell r="I286">
            <v>1929</v>
          </cell>
          <cell r="J286">
            <v>2729</v>
          </cell>
          <cell r="K286">
            <v>1112</v>
          </cell>
          <cell r="L286">
            <v>3099</v>
          </cell>
          <cell r="M286">
            <v>2487</v>
          </cell>
          <cell r="N286">
            <v>2140</v>
          </cell>
        </row>
        <row r="287">
          <cell r="D287">
            <v>3028866</v>
          </cell>
          <cell r="E287">
            <v>4415184</v>
          </cell>
          <cell r="F287">
            <v>4178348</v>
          </cell>
          <cell r="G287">
            <v>2127279</v>
          </cell>
          <cell r="H287">
            <v>3347331</v>
          </cell>
          <cell r="I287">
            <v>888759</v>
          </cell>
          <cell r="J287">
            <v>1996474</v>
          </cell>
          <cell r="K287">
            <v>1067646</v>
          </cell>
          <cell r="L287">
            <v>3009151</v>
          </cell>
          <cell r="M287">
            <v>633007</v>
          </cell>
          <cell r="N287">
            <v>1844067</v>
          </cell>
        </row>
        <row r="289">
          <cell r="D289">
            <v>2791</v>
          </cell>
          <cell r="E289">
            <v>4898</v>
          </cell>
          <cell r="F289">
            <v>5645</v>
          </cell>
          <cell r="G289">
            <v>2573</v>
          </cell>
          <cell r="H289">
            <v>2379</v>
          </cell>
          <cell r="I289">
            <v>1929</v>
          </cell>
          <cell r="J289">
            <v>2729</v>
          </cell>
          <cell r="K289">
            <v>1112</v>
          </cell>
          <cell r="L289">
            <v>3099</v>
          </cell>
          <cell r="M289">
            <v>2487</v>
          </cell>
          <cell r="N289">
            <v>2140</v>
          </cell>
        </row>
        <row r="290">
          <cell r="D290">
            <v>1824894.3838</v>
          </cell>
          <cell r="E290">
            <v>2564754.8657999998</v>
          </cell>
          <cell r="F290">
            <v>2694547.2804</v>
          </cell>
          <cell r="G290">
            <v>1143106.6595999999</v>
          </cell>
          <cell r="H290">
            <v>2028873.0448817399</v>
          </cell>
          <cell r="I290">
            <v>689479.79890000005</v>
          </cell>
          <cell r="J290">
            <v>1230729.8800750279</v>
          </cell>
          <cell r="K290">
            <v>661876.64399999985</v>
          </cell>
          <cell r="L290">
            <v>1863016.554</v>
          </cell>
          <cell r="M290">
            <v>607440.72109999997</v>
          </cell>
          <cell r="N290">
            <v>1125413.1070000001</v>
          </cell>
        </row>
        <row r="292">
          <cell r="D292">
            <v>0.74516937280761886</v>
          </cell>
          <cell r="E292">
            <v>0.6080604248536764</v>
          </cell>
          <cell r="F292">
            <v>0.58455277363891001</v>
          </cell>
          <cell r="G292">
            <v>0.67311102022305602</v>
          </cell>
          <cell r="H292">
            <v>0.71860225633909602</v>
          </cell>
          <cell r="I292">
            <v>0.69430999999999998</v>
          </cell>
          <cell r="J292">
            <v>0.79561620673660804</v>
          </cell>
          <cell r="K292">
            <v>0.61399999999999999</v>
          </cell>
          <cell r="L292">
            <v>0.77401633873355968</v>
          </cell>
          <cell r="M292">
            <v>0.70768305205190463</v>
          </cell>
          <cell r="N292">
            <v>0.65329999999999999</v>
          </cell>
        </row>
        <row r="293">
          <cell r="D293">
            <v>11211889.869999999</v>
          </cell>
          <cell r="E293">
            <v>20686159.539999999</v>
          </cell>
          <cell r="F293">
            <v>23164567.539999999</v>
          </cell>
          <cell r="G293">
            <v>2664228.98</v>
          </cell>
          <cell r="H293">
            <v>3110068.56</v>
          </cell>
          <cell r="I293">
            <v>3595000.25</v>
          </cell>
          <cell r="J293">
            <v>9994440</v>
          </cell>
          <cell r="K293">
            <v>4573478</v>
          </cell>
          <cell r="L293">
            <v>8093431</v>
          </cell>
          <cell r="M293">
            <v>1738578.24</v>
          </cell>
          <cell r="N293">
            <v>3015072</v>
          </cell>
        </row>
        <row r="294">
          <cell r="D294">
            <v>1461</v>
          </cell>
          <cell r="E294">
            <v>2475</v>
          </cell>
          <cell r="F294">
            <v>3122</v>
          </cell>
          <cell r="G294">
            <v>348</v>
          </cell>
          <cell r="H294">
            <v>313</v>
          </cell>
          <cell r="I294">
            <v>1426</v>
          </cell>
          <cell r="J294">
            <v>1312</v>
          </cell>
          <cell r="K294">
            <v>590</v>
          </cell>
          <cell r="L294">
            <v>2363</v>
          </cell>
          <cell r="M294">
            <v>3368</v>
          </cell>
          <cell r="N294">
            <v>1067</v>
          </cell>
        </row>
        <row r="295">
          <cell r="D295">
            <v>0.98380717658060346</v>
          </cell>
          <cell r="E295">
            <v>0.98380717658060346</v>
          </cell>
          <cell r="F295">
            <v>0.98380717658060346</v>
          </cell>
          <cell r="G295">
            <v>0.98380717658060346</v>
          </cell>
          <cell r="H295">
            <v>0.98380717658060346</v>
          </cell>
          <cell r="I295">
            <v>0.98380717658060346</v>
          </cell>
          <cell r="J295">
            <v>0.98380717658060346</v>
          </cell>
          <cell r="K295">
            <v>0.98380717658060346</v>
          </cell>
          <cell r="L295">
            <v>0.98380717658060346</v>
          </cell>
          <cell r="M295">
            <v>0.98380717658060346</v>
          </cell>
          <cell r="N295">
            <v>0.98380717658060346</v>
          </cell>
        </row>
        <row r="297">
          <cell r="D297">
            <v>452810162</v>
          </cell>
          <cell r="E297">
            <v>904587620</v>
          </cell>
          <cell r="F297">
            <v>905400499</v>
          </cell>
          <cell r="G297">
            <v>413264077.42804933</v>
          </cell>
          <cell r="H297">
            <v>550152467.44195926</v>
          </cell>
          <cell r="I297">
            <v>456871334.5084269</v>
          </cell>
          <cell r="J297">
            <v>418906124.69156092</v>
          </cell>
          <cell r="K297">
            <v>239807745.88077891</v>
          </cell>
          <cell r="L297">
            <v>548013540.32673109</v>
          </cell>
          <cell r="M297">
            <v>341698041.30405432</v>
          </cell>
          <cell r="N297">
            <v>500470001.53137177</v>
          </cell>
        </row>
        <row r="298">
          <cell r="D298">
            <v>28512783.81409296</v>
          </cell>
          <cell r="E298">
            <v>56960539.790104948</v>
          </cell>
          <cell r="F298">
            <v>57011725.574212886</v>
          </cell>
          <cell r="G298">
            <v>26022625.565184511</v>
          </cell>
          <cell r="H298">
            <v>34642284.306690089</v>
          </cell>
          <cell r="I298">
            <v>28768509.819121331</v>
          </cell>
          <cell r="J298">
            <v>26377896.907114781</v>
          </cell>
          <cell r="K298">
            <v>15100337.821578279</v>
          </cell>
          <cell r="L298">
            <v>34507599.240963578</v>
          </cell>
          <cell r="M298">
            <v>21516218.49290897</v>
          </cell>
          <cell r="N298">
            <v>31513853.16989148</v>
          </cell>
        </row>
        <row r="299">
          <cell r="D299">
            <v>464712270.66000003</v>
          </cell>
          <cell r="E299">
            <v>766361440.18999803</v>
          </cell>
          <cell r="F299">
            <v>816585156.30000067</v>
          </cell>
          <cell r="G299">
            <v>273557955.78457028</v>
          </cell>
          <cell r="H299">
            <v>337715782.59960002</v>
          </cell>
          <cell r="I299">
            <v>317260801.29999989</v>
          </cell>
          <cell r="J299">
            <v>320612910.6918115</v>
          </cell>
          <cell r="K299">
            <v>145831352.16</v>
          </cell>
          <cell r="L299">
            <v>446852807.32803953</v>
          </cell>
          <cell r="M299">
            <v>281678365.19999999</v>
          </cell>
          <cell r="N299">
            <v>308183172.63999999</v>
          </cell>
        </row>
        <row r="301">
          <cell r="D301">
            <v>41099330</v>
          </cell>
          <cell r="E301">
            <v>37947310</v>
          </cell>
          <cell r="F301">
            <v>75155070</v>
          </cell>
          <cell r="G301">
            <v>18114604.858758759</v>
          </cell>
          <cell r="H301">
            <v>23300868.115020059</v>
          </cell>
          <cell r="I301">
            <v>25384646.739999998</v>
          </cell>
          <cell r="J301">
            <v>19275731.98</v>
          </cell>
          <cell r="K301">
            <v>8215053.8400000008</v>
          </cell>
          <cell r="L301">
            <v>4857452.18</v>
          </cell>
          <cell r="M301">
            <v>13614078.18</v>
          </cell>
          <cell r="N301">
            <v>10072308.279999999</v>
          </cell>
        </row>
        <row r="303">
          <cell r="D303">
            <v>101411453</v>
          </cell>
          <cell r="E303">
            <v>121071103</v>
          </cell>
          <cell r="F303">
            <v>168350980</v>
          </cell>
          <cell r="G303">
            <v>0</v>
          </cell>
          <cell r="H303">
            <v>0</v>
          </cell>
          <cell r="I303">
            <v>173525267</v>
          </cell>
          <cell r="J303">
            <v>168447889</v>
          </cell>
          <cell r="K303">
            <v>81618767.299087033</v>
          </cell>
          <cell r="L303">
            <v>59334994.422006503</v>
          </cell>
          <cell r="M303">
            <v>155521591</v>
          </cell>
          <cell r="N303">
            <v>70826735.969799712</v>
          </cell>
        </row>
        <row r="304">
          <cell r="D304">
            <v>101411453</v>
          </cell>
          <cell r="E304">
            <v>121071103</v>
          </cell>
          <cell r="F304">
            <v>168350980</v>
          </cell>
          <cell r="G304">
            <v>0</v>
          </cell>
          <cell r="H304">
            <v>0</v>
          </cell>
          <cell r="I304">
            <v>173525267</v>
          </cell>
          <cell r="J304">
            <v>168447889</v>
          </cell>
          <cell r="K304">
            <v>81618767.299087033</v>
          </cell>
          <cell r="L304">
            <v>59334994.422006503</v>
          </cell>
          <cell r="M304">
            <v>155521591</v>
          </cell>
          <cell r="N304">
            <v>70826735.969799712</v>
          </cell>
        </row>
        <row r="305">
          <cell r="D305">
            <v>18068727.789999999</v>
          </cell>
          <cell r="E305">
            <v>24963689.579999998</v>
          </cell>
          <cell r="F305">
            <v>17239448.949999999</v>
          </cell>
          <cell r="G305">
            <v>5691892.6635000007</v>
          </cell>
          <cell r="H305">
            <v>6430769.7154999999</v>
          </cell>
          <cell r="I305">
            <v>8110991.9400000013</v>
          </cell>
          <cell r="J305">
            <v>17053761.800000001</v>
          </cell>
          <cell r="K305">
            <v>10512604.50854047</v>
          </cell>
          <cell r="L305">
            <v>24796783</v>
          </cell>
          <cell r="M305">
            <v>1984435.14</v>
          </cell>
          <cell r="N305">
            <v>16564554.800000001</v>
          </cell>
        </row>
        <row r="306">
          <cell r="D306">
            <v>20534890.18</v>
          </cell>
          <cell r="E306">
            <v>70978501.390000015</v>
          </cell>
          <cell r="F306">
            <v>60147432.57</v>
          </cell>
          <cell r="G306">
            <v>41362757.626202397</v>
          </cell>
          <cell r="H306">
            <v>51685258.392371118</v>
          </cell>
          <cell r="I306">
            <v>13366331.099556191</v>
          </cell>
          <cell r="J306">
            <v>25423624.754464138</v>
          </cell>
          <cell r="K306">
            <v>15147827.14619435</v>
          </cell>
          <cell r="L306">
            <v>9285888.2390918303</v>
          </cell>
          <cell r="M306">
            <v>5703622.5715000005</v>
          </cell>
          <cell r="N306">
            <v>4284879.0699999966</v>
          </cell>
        </row>
        <row r="307">
          <cell r="D307">
            <v>13651392.097604331</v>
          </cell>
          <cell r="E307">
            <v>30045030.715347368</v>
          </cell>
          <cell r="F307">
            <v>21620602.269203499</v>
          </cell>
          <cell r="G307">
            <v>38610815.424108498</v>
          </cell>
          <cell r="H307">
            <v>23630768.879999999</v>
          </cell>
          <cell r="I307">
            <v>63733008.041374378</v>
          </cell>
          <cell r="J307">
            <v>40064677.359999999</v>
          </cell>
          <cell r="K307">
            <v>26136699.41</v>
          </cell>
          <cell r="L307">
            <v>5521520.1200000001</v>
          </cell>
          <cell r="M307">
            <v>24411136.66</v>
          </cell>
          <cell r="N307">
            <v>60846415.160506383</v>
          </cell>
        </row>
        <row r="308">
          <cell r="D308">
            <v>440020014.96737659</v>
          </cell>
          <cell r="E308">
            <v>1279089356.9728761</v>
          </cell>
          <cell r="F308">
            <v>1324848360.6085601</v>
          </cell>
          <cell r="G308">
            <v>932445850.55480325</v>
          </cell>
          <cell r="H308">
            <v>1232464513.121835</v>
          </cell>
          <cell r="I308">
            <v>736240114.63474083</v>
          </cell>
          <cell r="J308">
            <v>607444865.56719613</v>
          </cell>
          <cell r="K308">
            <v>620003645.97184956</v>
          </cell>
          <cell r="L308">
            <v>548597307.0460676</v>
          </cell>
          <cell r="M308">
            <v>476403850</v>
          </cell>
          <cell r="N308">
            <v>599022111.32832706</v>
          </cell>
        </row>
        <row r="309">
          <cell r="D309">
            <v>11129672.66666667</v>
          </cell>
          <cell r="E309">
            <v>28022798.666666672</v>
          </cell>
          <cell r="F309">
            <v>28850904.666666672</v>
          </cell>
          <cell r="G309">
            <v>13444977.5931275</v>
          </cell>
          <cell r="H309">
            <v>17612849.350000001</v>
          </cell>
          <cell r="I309">
            <v>6495542</v>
          </cell>
          <cell r="J309">
            <v>2931747.55</v>
          </cell>
          <cell r="K309">
            <v>1130127.956017063</v>
          </cell>
          <cell r="L309">
            <v>2138230.06</v>
          </cell>
          <cell r="M309">
            <v>0</v>
          </cell>
          <cell r="N309">
            <v>2030504</v>
          </cell>
        </row>
        <row r="310">
          <cell r="E310">
            <v>5</v>
          </cell>
          <cell r="F310">
            <v>4</v>
          </cell>
          <cell r="G310">
            <v>4</v>
          </cell>
          <cell r="H310">
            <v>3</v>
          </cell>
          <cell r="I310">
            <v>12</v>
          </cell>
          <cell r="J310">
            <v>21</v>
          </cell>
          <cell r="K310">
            <v>0</v>
          </cell>
          <cell r="L310">
            <v>7</v>
          </cell>
          <cell r="M310">
            <v>3</v>
          </cell>
          <cell r="N310">
            <v>1396</v>
          </cell>
        </row>
        <row r="311">
          <cell r="F311">
            <v>0</v>
          </cell>
          <cell r="G311">
            <v>22</v>
          </cell>
          <cell r="H311">
            <v>5</v>
          </cell>
          <cell r="I311">
            <v>17</v>
          </cell>
          <cell r="J311">
            <v>49</v>
          </cell>
          <cell r="K311">
            <v>2</v>
          </cell>
          <cell r="L311">
            <v>27</v>
          </cell>
          <cell r="M311">
            <v>3</v>
          </cell>
          <cell r="N311">
            <v>2630</v>
          </cell>
        </row>
        <row r="312">
          <cell r="D312">
            <v>12</v>
          </cell>
          <cell r="E312">
            <v>12</v>
          </cell>
          <cell r="F312">
            <v>12</v>
          </cell>
          <cell r="G312">
            <v>12</v>
          </cell>
          <cell r="H312">
            <v>12</v>
          </cell>
          <cell r="I312">
            <v>12</v>
          </cell>
          <cell r="J312">
            <v>12</v>
          </cell>
          <cell r="K312">
            <v>12</v>
          </cell>
          <cell r="L312">
            <v>12</v>
          </cell>
          <cell r="M312">
            <v>12</v>
          </cell>
          <cell r="N312">
            <v>12</v>
          </cell>
        </row>
      </sheetData>
      <sheetData sheetId="3">
        <row r="3">
          <cell r="D3">
            <v>3092666</v>
          </cell>
          <cell r="E3">
            <v>4523058</v>
          </cell>
          <cell r="F3">
            <v>4307920</v>
          </cell>
          <cell r="G3">
            <v>2211376</v>
          </cell>
          <cell r="H3">
            <v>3744637</v>
          </cell>
          <cell r="I3">
            <v>1129270</v>
          </cell>
          <cell r="J3">
            <v>2091199</v>
          </cell>
          <cell r="K3">
            <v>1251249</v>
          </cell>
          <cell r="L3">
            <v>3556627</v>
          </cell>
          <cell r="M3">
            <v>802773</v>
          </cell>
          <cell r="N3">
            <v>2354514</v>
          </cell>
        </row>
        <row r="4">
          <cell r="D4">
            <v>3086167</v>
          </cell>
          <cell r="E4">
            <v>4486286</v>
          </cell>
          <cell r="F4">
            <v>4288304</v>
          </cell>
          <cell r="G4">
            <v>2211376</v>
          </cell>
          <cell r="H4">
            <v>3449637</v>
          </cell>
          <cell r="I4">
            <v>907704</v>
          </cell>
          <cell r="J4">
            <v>2062493</v>
          </cell>
          <cell r="K4">
            <v>1147444</v>
          </cell>
          <cell r="L4">
            <v>3107967</v>
          </cell>
          <cell r="M4">
            <v>660255</v>
          </cell>
          <cell r="N4">
            <v>1912591</v>
          </cell>
        </row>
        <row r="5">
          <cell r="D5">
            <v>0</v>
          </cell>
          <cell r="E5">
            <v>580767</v>
          </cell>
          <cell r="F5">
            <v>576785</v>
          </cell>
          <cell r="G5">
            <v>130751</v>
          </cell>
          <cell r="H5">
            <v>342037</v>
          </cell>
          <cell r="I5">
            <v>102358</v>
          </cell>
          <cell r="J5">
            <v>18804</v>
          </cell>
          <cell r="K5">
            <v>0</v>
          </cell>
          <cell r="L5">
            <v>62754</v>
          </cell>
          <cell r="M5">
            <v>19595</v>
          </cell>
          <cell r="N5">
            <v>7361</v>
          </cell>
        </row>
        <row r="6">
          <cell r="D6">
            <v>3086167</v>
          </cell>
          <cell r="E6">
            <v>3905519</v>
          </cell>
          <cell r="F6">
            <v>3711519</v>
          </cell>
          <cell r="G6">
            <v>2080625</v>
          </cell>
          <cell r="H6">
            <v>3107600</v>
          </cell>
          <cell r="I6">
            <v>805346</v>
          </cell>
          <cell r="J6">
            <v>2043689</v>
          </cell>
          <cell r="K6">
            <v>1147444</v>
          </cell>
          <cell r="L6">
            <v>3045213</v>
          </cell>
          <cell r="M6">
            <v>640660</v>
          </cell>
          <cell r="N6">
            <v>1905230</v>
          </cell>
        </row>
        <row r="8">
          <cell r="D8">
            <v>26865.580016038399</v>
          </cell>
          <cell r="E8">
            <v>96873.133016912107</v>
          </cell>
          <cell r="F8">
            <v>109097.2026850203</v>
          </cell>
          <cell r="G8">
            <v>75349.69</v>
          </cell>
          <cell r="H8">
            <v>66521.942918897039</v>
          </cell>
          <cell r="I8">
            <v>33935.31</v>
          </cell>
          <cell r="J8">
            <v>49955.38</v>
          </cell>
          <cell r="K8">
            <v>27690</v>
          </cell>
          <cell r="L8">
            <v>51463.728999999999</v>
          </cell>
          <cell r="M8">
            <v>25424.69</v>
          </cell>
          <cell r="N8">
            <v>59738</v>
          </cell>
        </row>
        <row r="9">
          <cell r="D9">
            <v>26881.772821273589</v>
          </cell>
          <cell r="E9">
            <v>97470.256607500982</v>
          </cell>
          <cell r="F9">
            <v>109940.967122988</v>
          </cell>
          <cell r="G9">
            <v>75349.69</v>
          </cell>
          <cell r="H9">
            <v>69089.353418897037</v>
          </cell>
          <cell r="I9">
            <v>34333.24</v>
          </cell>
          <cell r="J9">
            <v>50123.69</v>
          </cell>
          <cell r="K9">
            <v>27690</v>
          </cell>
          <cell r="L9">
            <v>52303.226000000002</v>
          </cell>
          <cell r="M9">
            <v>25941.13</v>
          </cell>
          <cell r="N9">
            <v>59810</v>
          </cell>
        </row>
        <row r="10">
          <cell r="D10">
            <v>7361.7999506087708</v>
          </cell>
          <cell r="E10">
            <v>35019.07747498867</v>
          </cell>
          <cell r="F10">
            <v>30747.5811737904</v>
          </cell>
          <cell r="G10">
            <v>23024.47</v>
          </cell>
          <cell r="H10">
            <v>20796.112510116851</v>
          </cell>
          <cell r="I10">
            <v>21962</v>
          </cell>
          <cell r="J10">
            <v>12170.89</v>
          </cell>
          <cell r="K10">
            <v>9513</v>
          </cell>
          <cell r="L10">
            <v>18998.114000000001</v>
          </cell>
          <cell r="M10">
            <v>13391.56</v>
          </cell>
          <cell r="N10">
            <v>24329</v>
          </cell>
        </row>
        <row r="11">
          <cell r="D11">
            <v>7596.2437207741923</v>
          </cell>
          <cell r="E11">
            <v>38546.96440378375</v>
          </cell>
          <cell r="F11">
            <v>37321.502497185997</v>
          </cell>
          <cell r="G11">
            <v>26041.119999999999</v>
          </cell>
          <cell r="H11">
            <v>26862.493145912369</v>
          </cell>
          <cell r="I11">
            <v>24658.880000000001</v>
          </cell>
          <cell r="J11">
            <v>14444.23</v>
          </cell>
          <cell r="K11">
            <v>11960</v>
          </cell>
          <cell r="L11">
            <v>24403.656999999999</v>
          </cell>
          <cell r="M11">
            <v>15425.44</v>
          </cell>
          <cell r="N11">
            <v>25424</v>
          </cell>
        </row>
        <row r="12">
          <cell r="D12">
            <v>5119.0089413447777</v>
          </cell>
          <cell r="E12">
            <v>8759.7450116119253</v>
          </cell>
          <cell r="F12">
            <v>8505.9176381931829</v>
          </cell>
          <cell r="G12">
            <v>4878</v>
          </cell>
          <cell r="H12">
            <v>7680</v>
          </cell>
          <cell r="I12">
            <v>1989</v>
          </cell>
          <cell r="J12">
            <v>2132</v>
          </cell>
          <cell r="K12">
            <v>2172</v>
          </cell>
          <cell r="L12">
            <v>5104</v>
          </cell>
          <cell r="M12">
            <v>1023</v>
          </cell>
          <cell r="N12">
            <v>2326</v>
          </cell>
        </row>
        <row r="13">
          <cell r="D13">
            <v>279.99105865522182</v>
          </cell>
          <cell r="E13">
            <v>11510.25498838808</v>
          </cell>
          <cell r="F13">
            <v>12433.082361806821</v>
          </cell>
          <cell r="G13">
            <v>7775</v>
          </cell>
          <cell r="H13">
            <v>8625</v>
          </cell>
          <cell r="I13">
            <v>7173</v>
          </cell>
          <cell r="J13">
            <v>6530</v>
          </cell>
          <cell r="K13">
            <v>2498</v>
          </cell>
          <cell r="L13">
            <v>6047</v>
          </cell>
          <cell r="M13">
            <v>5826</v>
          </cell>
          <cell r="N13">
            <v>11438</v>
          </cell>
        </row>
        <row r="14">
          <cell r="D14">
            <v>5399</v>
          </cell>
          <cell r="E14">
            <v>20270</v>
          </cell>
          <cell r="F14">
            <v>20939</v>
          </cell>
          <cell r="G14">
            <v>12653</v>
          </cell>
          <cell r="H14">
            <v>16305</v>
          </cell>
          <cell r="I14">
            <v>9162</v>
          </cell>
          <cell r="J14">
            <v>8662</v>
          </cell>
          <cell r="K14">
            <v>4670</v>
          </cell>
          <cell r="L14">
            <v>11151</v>
          </cell>
          <cell r="M14">
            <v>6849</v>
          </cell>
          <cell r="N14">
            <v>13764</v>
          </cell>
        </row>
        <row r="15">
          <cell r="D15">
            <v>21325</v>
          </cell>
          <cell r="E15">
            <v>45049</v>
          </cell>
          <cell r="F15">
            <v>46143</v>
          </cell>
          <cell r="G15">
            <v>9579</v>
          </cell>
          <cell r="H15">
            <v>24516</v>
          </cell>
          <cell r="I15">
            <v>19147</v>
          </cell>
          <cell r="J15">
            <v>10766</v>
          </cell>
          <cell r="K15">
            <v>9195</v>
          </cell>
          <cell r="L15">
            <v>14655</v>
          </cell>
          <cell r="M15">
            <v>6411</v>
          </cell>
          <cell r="N15">
            <v>12145</v>
          </cell>
        </row>
        <row r="16">
          <cell r="D16">
            <v>233398</v>
          </cell>
          <cell r="E16">
            <v>746466</v>
          </cell>
          <cell r="F16">
            <v>871844</v>
          </cell>
          <cell r="G16">
            <v>531877</v>
          </cell>
          <cell r="H16">
            <v>494741</v>
          </cell>
          <cell r="I16">
            <v>341716</v>
          </cell>
          <cell r="J16">
            <v>441955</v>
          </cell>
          <cell r="K16">
            <v>196818</v>
          </cell>
          <cell r="L16">
            <v>546543</v>
          </cell>
          <cell r="M16">
            <v>204770</v>
          </cell>
          <cell r="N16">
            <v>616252</v>
          </cell>
        </row>
        <row r="17">
          <cell r="D17">
            <v>233398</v>
          </cell>
          <cell r="E17">
            <v>746466</v>
          </cell>
          <cell r="F17">
            <v>871844</v>
          </cell>
          <cell r="G17">
            <v>531877</v>
          </cell>
          <cell r="H17">
            <v>494741</v>
          </cell>
          <cell r="I17">
            <v>341716</v>
          </cell>
          <cell r="J17">
            <v>441955</v>
          </cell>
          <cell r="K17">
            <v>196818</v>
          </cell>
          <cell r="L17">
            <v>546543</v>
          </cell>
          <cell r="M17">
            <v>204770</v>
          </cell>
          <cell r="N17">
            <v>616252</v>
          </cell>
        </row>
        <row r="18">
          <cell r="D18">
            <v>13021992283.04845</v>
          </cell>
          <cell r="E18">
            <v>16650146795.376989</v>
          </cell>
          <cell r="F18">
            <v>18825464238.359829</v>
          </cell>
          <cell r="G18">
            <v>10050026254.8405</v>
          </cell>
          <cell r="H18">
            <v>16344197551.020599</v>
          </cell>
          <cell r="I18">
            <v>3024373340.96</v>
          </cell>
          <cell r="J18">
            <v>10621951684.19256</v>
          </cell>
          <cell r="K18">
            <v>7873968818.9483137</v>
          </cell>
          <cell r="L18">
            <v>13787568811.186411</v>
          </cell>
          <cell r="M18">
            <v>3274723640.3184829</v>
          </cell>
          <cell r="N18">
            <v>5534904963.3412514</v>
          </cell>
        </row>
        <row r="19">
          <cell r="D19">
            <v>12364324399.70372</v>
          </cell>
          <cell r="E19">
            <v>15692434440.00827</v>
          </cell>
          <cell r="F19">
            <v>16826137418.74432</v>
          </cell>
          <cell r="G19">
            <v>9489460086.2917519</v>
          </cell>
          <cell r="H19">
            <v>15520525945.216021</v>
          </cell>
          <cell r="I19">
            <v>2254221324</v>
          </cell>
          <cell r="J19">
            <v>10011130516.295401</v>
          </cell>
          <cell r="K19">
            <v>7476985084.6716433</v>
          </cell>
          <cell r="L19">
            <v>13127452326.113501</v>
          </cell>
          <cell r="M19">
            <v>2107721690.1384699</v>
          </cell>
          <cell r="N19">
            <v>5172523228.0786943</v>
          </cell>
        </row>
        <row r="20">
          <cell r="D20">
            <v>657667883.34473407</v>
          </cell>
          <cell r="E20">
            <v>957712355.36872244</v>
          </cell>
          <cell r="F20">
            <v>1999326819.6155059</v>
          </cell>
          <cell r="G20">
            <v>560566198.39999998</v>
          </cell>
          <cell r="H20">
            <v>823671605.80499995</v>
          </cell>
          <cell r="I20">
            <v>584141483</v>
          </cell>
          <cell r="J20">
            <v>610821167.89717484</v>
          </cell>
          <cell r="K20">
            <v>375684983.51520628</v>
          </cell>
          <cell r="L20">
            <v>660116485.07291603</v>
          </cell>
          <cell r="M20">
            <v>1167001947.35604</v>
          </cell>
          <cell r="N20">
            <v>362381735.26255703</v>
          </cell>
        </row>
        <row r="21">
          <cell r="D21">
            <v>809676005</v>
          </cell>
          <cell r="E21">
            <v>1571803850</v>
          </cell>
          <cell r="F21">
            <v>1586838954</v>
          </cell>
          <cell r="G21">
            <v>686894795.37902308</v>
          </cell>
          <cell r="H21">
            <v>921032977.18517065</v>
          </cell>
          <cell r="I21">
            <v>730432763.2625767</v>
          </cell>
          <cell r="J21">
            <v>662844555</v>
          </cell>
          <cell r="K21">
            <v>377088377.07763678</v>
          </cell>
          <cell r="L21">
            <v>924053285.40991187</v>
          </cell>
          <cell r="M21">
            <v>581807319.88999999</v>
          </cell>
          <cell r="N21">
            <v>777978290.09853613</v>
          </cell>
        </row>
        <row r="22">
          <cell r="D22">
            <v>994841196</v>
          </cell>
          <cell r="E22">
            <v>2030198104</v>
          </cell>
          <cell r="F22">
            <v>2067607305</v>
          </cell>
          <cell r="G22">
            <v>942196070.39961791</v>
          </cell>
          <cell r="H22">
            <v>1251709797.852602</v>
          </cell>
          <cell r="I22">
            <v>923981297.17442286</v>
          </cell>
          <cell r="J22">
            <v>846981689</v>
          </cell>
          <cell r="K22">
            <v>478458104.08879238</v>
          </cell>
          <cell r="L22">
            <v>1206756645.053756</v>
          </cell>
          <cell r="M22">
            <v>815252557.59637129</v>
          </cell>
          <cell r="N22">
            <v>1011019204.992313</v>
          </cell>
        </row>
        <row r="23">
          <cell r="D23">
            <v>185165191</v>
          </cell>
          <cell r="E23">
            <v>458394254.522259</v>
          </cell>
          <cell r="F23">
            <v>480768351.69883049</v>
          </cell>
          <cell r="G23">
            <v>255301273.07793549</v>
          </cell>
          <cell r="H23">
            <v>330676820.66743159</v>
          </cell>
          <cell r="I23">
            <v>193548533.9118461</v>
          </cell>
          <cell r="J23">
            <v>184137134</v>
          </cell>
          <cell r="K23">
            <v>101369727.01115569</v>
          </cell>
          <cell r="L23">
            <v>282703359.64384431</v>
          </cell>
          <cell r="M23">
            <v>204790187.6601139</v>
          </cell>
          <cell r="N23">
            <v>233040914.8937768</v>
          </cell>
        </row>
        <row r="24">
          <cell r="D24">
            <v>60995634.804151744</v>
          </cell>
          <cell r="E24">
            <v>151000562.97787881</v>
          </cell>
          <cell r="F24">
            <v>158370859.51675501</v>
          </cell>
          <cell r="G24">
            <v>84099300.002511829</v>
          </cell>
          <cell r="H24">
            <v>108928909.5805022</v>
          </cell>
          <cell r="I24">
            <v>63757206.858212389</v>
          </cell>
          <cell r="J24">
            <v>60656980.034465037</v>
          </cell>
          <cell r="K24">
            <v>41289425.663730092</v>
          </cell>
          <cell r="L24">
            <v>93125876.312084273</v>
          </cell>
          <cell r="M24">
            <v>73394014.63595219</v>
          </cell>
          <cell r="N24">
            <v>66974761.991534524</v>
          </cell>
        </row>
        <row r="25">
          <cell r="D25">
            <v>62643673.511244379</v>
          </cell>
          <cell r="E25">
            <v>127838561.27136432</v>
          </cell>
          <cell r="F25">
            <v>130194163.1334333</v>
          </cell>
          <cell r="G25">
            <v>59328688.091130361</v>
          </cell>
          <cell r="H25">
            <v>78818308.110658601</v>
          </cell>
          <cell r="I25">
            <v>58181730.856560364</v>
          </cell>
          <cell r="J25">
            <v>53333179.817091458</v>
          </cell>
          <cell r="K25">
            <v>30127796.659264289</v>
          </cell>
          <cell r="L25">
            <v>75987674.800986141</v>
          </cell>
          <cell r="M25">
            <v>51335243.506817982</v>
          </cell>
          <cell r="N25">
            <v>63662378.725153141</v>
          </cell>
        </row>
        <row r="26">
          <cell r="D26">
            <v>878231179.63</v>
          </cell>
          <cell r="E26">
            <v>1553295431.4299829</v>
          </cell>
          <cell r="F26">
            <v>1658093385.4099829</v>
          </cell>
          <cell r="G26">
            <v>680996767</v>
          </cell>
          <cell r="H26">
            <v>825495338.1264931</v>
          </cell>
          <cell r="I26">
            <v>488028537</v>
          </cell>
          <cell r="J26">
            <v>563533241.28908324</v>
          </cell>
          <cell r="K26">
            <v>291133461.81999999</v>
          </cell>
          <cell r="L26">
            <v>763659725</v>
          </cell>
          <cell r="M26">
            <v>491228307.69999999</v>
          </cell>
          <cell r="N26">
            <v>516994332.96999902</v>
          </cell>
        </row>
        <row r="27">
          <cell r="D27">
            <v>1051439955.92</v>
          </cell>
          <cell r="E27">
            <v>2010619470.24</v>
          </cell>
          <cell r="F27">
            <v>2111558157.97</v>
          </cell>
          <cell r="G27">
            <v>1005725864.3380001</v>
          </cell>
          <cell r="H27">
            <v>1221209048.5237229</v>
          </cell>
          <cell r="I27">
            <v>645095797.54999995</v>
          </cell>
          <cell r="J27">
            <v>755365691.68000007</v>
          </cell>
          <cell r="K27">
            <v>419390802.23000002</v>
          </cell>
          <cell r="L27">
            <v>1101720402.23</v>
          </cell>
          <cell r="M27">
            <v>694599285.69999981</v>
          </cell>
          <cell r="N27">
            <v>693993005.11999941</v>
          </cell>
        </row>
        <row r="28">
          <cell r="D28">
            <v>64598900.100000001</v>
          </cell>
          <cell r="E28">
            <v>42230996</v>
          </cell>
          <cell r="F28">
            <v>121748885</v>
          </cell>
          <cell r="G28">
            <v>52919164.634371608</v>
          </cell>
          <cell r="H28">
            <v>70587657.517575741</v>
          </cell>
          <cell r="I28">
            <v>31051062.260000002</v>
          </cell>
          <cell r="J28">
            <v>30744004.760000002</v>
          </cell>
          <cell r="K28">
            <v>9210056.9000000004</v>
          </cell>
          <cell r="L28">
            <v>21145163.75</v>
          </cell>
          <cell r="M28">
            <v>31745932.07</v>
          </cell>
          <cell r="N28">
            <v>9741843.1899999995</v>
          </cell>
        </row>
        <row r="29">
          <cell r="D29">
            <v>1195741887.3308151</v>
          </cell>
          <cell r="E29">
            <v>2902029330.486588</v>
          </cell>
          <cell r="F29">
            <v>3141187593.990438</v>
          </cell>
          <cell r="G29">
            <v>1809003766.4672351</v>
          </cell>
          <cell r="H29">
            <v>2421431929.1443682</v>
          </cell>
          <cell r="I29">
            <v>1001291412.4413559</v>
          </cell>
          <cell r="J29">
            <v>1140343585.598449</v>
          </cell>
          <cell r="K29">
            <v>821113615.25499988</v>
          </cell>
          <cell r="L29">
            <v>1272757615.32043</v>
          </cell>
          <cell r="M29">
            <v>1194957942.418961</v>
          </cell>
          <cell r="N29">
            <v>1764615169.3216729</v>
          </cell>
        </row>
        <row r="30">
          <cell r="D30">
            <v>1065776589</v>
          </cell>
          <cell r="E30">
            <v>2784240349</v>
          </cell>
          <cell r="F30">
            <v>2804284293</v>
          </cell>
          <cell r="G30">
            <v>0</v>
          </cell>
          <cell r="H30">
            <v>0</v>
          </cell>
          <cell r="I30">
            <v>974580250</v>
          </cell>
          <cell r="J30">
            <v>416424788</v>
          </cell>
          <cell r="K30">
            <v>832769826.96872687</v>
          </cell>
          <cell r="L30">
            <v>1247028801.7211649</v>
          </cell>
          <cell r="M30">
            <v>418495621</v>
          </cell>
          <cell r="N30">
            <v>1159095545.275471</v>
          </cell>
        </row>
        <row r="31">
          <cell r="D31">
            <v>535053.2508149147</v>
          </cell>
          <cell r="E31">
            <v>-16939124.273411751</v>
          </cell>
          <cell r="F31">
            <v>111870542.9604378</v>
          </cell>
          <cell r="G31">
            <v>0</v>
          </cell>
          <cell r="H31">
            <v>0</v>
          </cell>
          <cell r="I31">
            <v>-193265452</v>
          </cell>
          <cell r="J31">
            <v>348218786.27844948</v>
          </cell>
          <cell r="K31">
            <v>-135663118</v>
          </cell>
          <cell r="L31">
            <v>-205338998.1384697</v>
          </cell>
          <cell r="M31">
            <v>88996965</v>
          </cell>
          <cell r="N31">
            <v>179981598.75000009</v>
          </cell>
        </row>
        <row r="35">
          <cell r="D35">
            <v>211072693.3172535</v>
          </cell>
          <cell r="E35">
            <v>298055077.46045321</v>
          </cell>
          <cell r="F35">
            <v>393376514.91512322</v>
          </cell>
          <cell r="G35">
            <v>143779262.7581141</v>
          </cell>
          <cell r="H35">
            <v>190421911.4773176</v>
          </cell>
          <cell r="I35">
            <v>91160398.142766327</v>
          </cell>
          <cell r="J35">
            <v>137410065.08401191</v>
          </cell>
          <cell r="K35">
            <v>52507646.284116358</v>
          </cell>
          <cell r="L35">
            <v>191242912.28844059</v>
          </cell>
          <cell r="M35">
            <v>129838789.3922642</v>
          </cell>
          <cell r="N35">
            <v>86324998.16870001</v>
          </cell>
        </row>
        <row r="36">
          <cell r="D36">
            <v>39871889.780000001</v>
          </cell>
          <cell r="E36">
            <v>56537870.07</v>
          </cell>
          <cell r="F36">
            <v>40203844.32</v>
          </cell>
          <cell r="G36">
            <v>36252251.418859452</v>
          </cell>
          <cell r="H36">
            <v>46380141.106499992</v>
          </cell>
          <cell r="I36">
            <v>13949022.710000001</v>
          </cell>
          <cell r="J36">
            <v>22348350.73</v>
          </cell>
          <cell r="K36">
            <v>18590804.10511427</v>
          </cell>
          <cell r="L36">
            <v>32879766</v>
          </cell>
          <cell r="M36">
            <v>5697575.4299999997</v>
          </cell>
          <cell r="N36">
            <v>42870505.060000017</v>
          </cell>
        </row>
        <row r="38">
          <cell r="E38">
            <v>4</v>
          </cell>
          <cell r="F38">
            <v>10</v>
          </cell>
          <cell r="G38">
            <v>13</v>
          </cell>
          <cell r="H38">
            <v>2</v>
          </cell>
          <cell r="I38">
            <v>912</v>
          </cell>
          <cell r="J38">
            <v>9</v>
          </cell>
          <cell r="K38">
            <v>1</v>
          </cell>
          <cell r="L38">
            <v>25</v>
          </cell>
          <cell r="M38">
            <v>2</v>
          </cell>
          <cell r="N38">
            <v>2197</v>
          </cell>
        </row>
        <row r="39">
          <cell r="F39">
            <v>1</v>
          </cell>
          <cell r="G39">
            <v>40</v>
          </cell>
          <cell r="H39">
            <v>9</v>
          </cell>
          <cell r="I39">
            <v>924</v>
          </cell>
          <cell r="J39">
            <v>40</v>
          </cell>
          <cell r="K39">
            <v>4</v>
          </cell>
          <cell r="L39">
            <v>43</v>
          </cell>
          <cell r="M39">
            <v>3</v>
          </cell>
          <cell r="N39">
            <v>3525</v>
          </cell>
        </row>
        <row r="40">
          <cell r="D40">
            <v>150764141.16623709</v>
          </cell>
          <cell r="E40">
            <v>190159172.16161659</v>
          </cell>
          <cell r="F40">
            <v>250052919.39831191</v>
          </cell>
          <cell r="G40">
            <v>112396927.91</v>
          </cell>
          <cell r="H40">
            <v>193184771.91</v>
          </cell>
          <cell r="I40">
            <v>44713899.700000003</v>
          </cell>
          <cell r="J40">
            <v>105532918.66</v>
          </cell>
          <cell r="K40">
            <v>59088295.209999993</v>
          </cell>
          <cell r="L40">
            <v>157480918.69999999</v>
          </cell>
          <cell r="M40">
            <v>51339888.359999999</v>
          </cell>
          <cell r="N40">
            <v>78062913.010000005</v>
          </cell>
        </row>
        <row r="41">
          <cell r="D41">
            <v>50549058.379528597</v>
          </cell>
          <cell r="E41">
            <v>68415176.149869904</v>
          </cell>
          <cell r="F41">
            <v>125386522.410345</v>
          </cell>
          <cell r="G41">
            <v>76464021.601274207</v>
          </cell>
          <cell r="H41">
            <v>101208521</v>
          </cell>
          <cell r="I41">
            <v>24890282.027578142</v>
          </cell>
          <cell r="J41">
            <v>29943758.675941769</v>
          </cell>
          <cell r="K41">
            <v>36444129.236246221</v>
          </cell>
          <cell r="L41">
            <v>51317386.582526542</v>
          </cell>
          <cell r="M41">
            <v>34033098.162992999</v>
          </cell>
          <cell r="N41">
            <v>29164506.75610806</v>
          </cell>
        </row>
        <row r="42">
          <cell r="D42">
            <v>8532214.5012452956</v>
          </cell>
          <cell r="E42">
            <v>10728425.638025111</v>
          </cell>
          <cell r="F42">
            <v>14146149.078743741</v>
          </cell>
          <cell r="G42">
            <v>6309668.1980306711</v>
          </cell>
          <cell r="H42">
            <v>10688562.45971337</v>
          </cell>
          <cell r="I42">
            <v>2498842.049859561</v>
          </cell>
          <cell r="J42">
            <v>5920330.0589999948</v>
          </cell>
          <cell r="K42">
            <v>3232961.5176548311</v>
          </cell>
          <cell r="L42">
            <v>8671496.6763009187</v>
          </cell>
          <cell r="M42">
            <v>2917039.6946560401</v>
          </cell>
          <cell r="N42">
            <v>4271296.0184841603</v>
          </cell>
        </row>
        <row r="43">
          <cell r="D43">
            <v>1162396.2878864801</v>
          </cell>
          <cell r="E43">
            <v>1468902.22281684</v>
          </cell>
          <cell r="F43">
            <v>2044305.8021330601</v>
          </cell>
          <cell r="G43">
            <v>355786.23961633799</v>
          </cell>
          <cell r="H43">
            <v>338935.11179508048</v>
          </cell>
          <cell r="I43">
            <v>162448.58987696</v>
          </cell>
          <cell r="J43">
            <v>20713091.661699999</v>
          </cell>
          <cell r="K43">
            <v>568065.64232288999</v>
          </cell>
          <cell r="L43">
            <v>210381.67201765999</v>
          </cell>
          <cell r="M43">
            <v>140757.88853038001</v>
          </cell>
          <cell r="N43">
            <v>183032.58201119999</v>
          </cell>
        </row>
        <row r="44">
          <cell r="D44">
            <v>19518</v>
          </cell>
          <cell r="E44">
            <v>18863</v>
          </cell>
          <cell r="F44">
            <v>16591</v>
          </cell>
          <cell r="G44">
            <v>4962</v>
          </cell>
          <cell r="H44">
            <v>9263</v>
          </cell>
          <cell r="I44">
            <v>10385</v>
          </cell>
          <cell r="J44">
            <v>7577</v>
          </cell>
          <cell r="K44">
            <v>155</v>
          </cell>
          <cell r="L44">
            <v>5956</v>
          </cell>
          <cell r="M44">
            <v>1780</v>
          </cell>
          <cell r="N44">
            <v>13192</v>
          </cell>
        </row>
        <row r="45">
          <cell r="D45">
            <v>46793239</v>
          </cell>
          <cell r="E45">
            <v>28075136</v>
          </cell>
          <cell r="F45">
            <v>34051734</v>
          </cell>
          <cell r="G45">
            <v>35186422</v>
          </cell>
          <cell r="H45">
            <v>14608567.5</v>
          </cell>
          <cell r="I45">
            <v>13062789.01116067</v>
          </cell>
          <cell r="J45">
            <v>38082692.100000001</v>
          </cell>
          <cell r="K45">
            <v>1317599.932</v>
          </cell>
          <cell r="L45">
            <v>10587042.3958</v>
          </cell>
          <cell r="M45">
            <v>4003116.1</v>
          </cell>
          <cell r="N45">
            <v>17034962.598999921</v>
          </cell>
        </row>
        <row r="46">
          <cell r="D46">
            <v>296243</v>
          </cell>
          <cell r="E46">
            <v>467421</v>
          </cell>
          <cell r="F46">
            <v>645398</v>
          </cell>
          <cell r="G46">
            <v>47322</v>
          </cell>
          <cell r="H46">
            <v>38778</v>
          </cell>
          <cell r="I46">
            <v>10921</v>
          </cell>
          <cell r="J46">
            <v>37791</v>
          </cell>
          <cell r="K46">
            <v>2785</v>
          </cell>
          <cell r="L46">
            <v>3306</v>
          </cell>
          <cell r="M46">
            <v>20997</v>
          </cell>
          <cell r="N46">
            <v>61334</v>
          </cell>
        </row>
        <row r="47">
          <cell r="D47">
            <v>32554087</v>
          </cell>
          <cell r="E47">
            <v>43578493</v>
          </cell>
          <cell r="F47">
            <v>43063000</v>
          </cell>
          <cell r="G47">
            <v>21127631</v>
          </cell>
          <cell r="H47">
            <v>34703282</v>
          </cell>
          <cell r="I47">
            <v>8896665</v>
          </cell>
          <cell r="J47">
            <v>21586087</v>
          </cell>
          <cell r="K47">
            <v>10032681</v>
          </cell>
          <cell r="L47">
            <v>24586197</v>
          </cell>
          <cell r="M47">
            <v>5965349</v>
          </cell>
          <cell r="N47">
            <v>21559274</v>
          </cell>
        </row>
        <row r="48">
          <cell r="D48">
            <v>115531784.35000031</v>
          </cell>
          <cell r="E48">
            <v>248551522.65999779</v>
          </cell>
          <cell r="F48">
            <v>280869080.18000078</v>
          </cell>
          <cell r="G48">
            <v>279762682.05000001</v>
          </cell>
          <cell r="H48">
            <v>282092061.83999258</v>
          </cell>
          <cell r="I48">
            <v>34980596.93</v>
          </cell>
          <cell r="J48">
            <v>132619541.95999999</v>
          </cell>
          <cell r="K48">
            <v>34596015.270000048</v>
          </cell>
          <cell r="L48">
            <v>14301923.960000001</v>
          </cell>
          <cell r="M48">
            <v>141598266.40000001</v>
          </cell>
          <cell r="N48">
            <v>35638450.390000001</v>
          </cell>
        </row>
        <row r="49">
          <cell r="D49">
            <v>287792908.61999989</v>
          </cell>
          <cell r="E49">
            <v>546243924.26998687</v>
          </cell>
          <cell r="F49">
            <v>553792909.07999635</v>
          </cell>
          <cell r="G49">
            <v>328198248.35000002</v>
          </cell>
          <cell r="H49">
            <v>349148994.14997667</v>
          </cell>
          <cell r="I49">
            <v>99014519.870000005</v>
          </cell>
          <cell r="J49">
            <v>232656038.53</v>
          </cell>
          <cell r="K49">
            <v>79478289.70999983</v>
          </cell>
          <cell r="L49">
            <v>22200415.120000102</v>
          </cell>
          <cell r="M49">
            <v>320792492.47000003</v>
          </cell>
          <cell r="N49">
            <v>74378645.090000004</v>
          </cell>
        </row>
        <row r="50">
          <cell r="D50">
            <v>344878004.26999831</v>
          </cell>
          <cell r="E50">
            <v>931368851.14000607</v>
          </cell>
          <cell r="F50">
            <v>1196340795.0900061</v>
          </cell>
          <cell r="G50">
            <v>1502462294</v>
          </cell>
          <cell r="H50">
            <v>1172739915.8900001</v>
          </cell>
          <cell r="I50">
            <v>49624590.670000002</v>
          </cell>
          <cell r="J50">
            <v>455584977.33999997</v>
          </cell>
          <cell r="K50">
            <v>74373222.689999849</v>
          </cell>
          <cell r="L50">
            <v>27879349.170000002</v>
          </cell>
          <cell r="M50">
            <v>388734369.35000002</v>
          </cell>
          <cell r="N50">
            <v>55593605.529246703</v>
          </cell>
        </row>
        <row r="51">
          <cell r="D51">
            <v>5208654</v>
          </cell>
          <cell r="E51">
            <v>4808055</v>
          </cell>
          <cell r="F51">
            <v>3923162</v>
          </cell>
          <cell r="G51">
            <v>4978692.13</v>
          </cell>
          <cell r="H51">
            <v>10260975.259999881</v>
          </cell>
          <cell r="I51">
            <v>763967.45</v>
          </cell>
          <cell r="J51">
            <v>3637464.19</v>
          </cell>
          <cell r="K51">
            <v>1348191.9599999981</v>
          </cell>
          <cell r="L51">
            <v>2333744.11</v>
          </cell>
          <cell r="M51">
            <v>6688191.5649637803</v>
          </cell>
          <cell r="N51">
            <v>31131559.610000029</v>
          </cell>
        </row>
        <row r="52">
          <cell r="D52">
            <v>209202360.09</v>
          </cell>
          <cell r="E52">
            <v>340260883.90999991</v>
          </cell>
          <cell r="F52">
            <v>330963733.45999992</v>
          </cell>
          <cell r="G52">
            <v>111468433.98</v>
          </cell>
          <cell r="H52">
            <v>144376778.77000001</v>
          </cell>
          <cell r="I52">
            <v>98166207.450000077</v>
          </cell>
          <cell r="J52">
            <v>132498924.5</v>
          </cell>
          <cell r="K52">
            <v>83066874.150419205</v>
          </cell>
          <cell r="L52">
            <v>193483225.87999901</v>
          </cell>
          <cell r="M52">
            <v>61347458.909999996</v>
          </cell>
          <cell r="N52">
            <v>100508049.9499999</v>
          </cell>
        </row>
        <row r="53">
          <cell r="D53">
            <v>325040802.69999999</v>
          </cell>
          <cell r="E53">
            <v>521936527.49000001</v>
          </cell>
          <cell r="F53">
            <v>632934882.30999994</v>
          </cell>
          <cell r="G53">
            <v>169673498.24000001</v>
          </cell>
          <cell r="H53">
            <v>83255241.060000002</v>
          </cell>
          <cell r="I53">
            <v>20988442.620000072</v>
          </cell>
          <cell r="J53">
            <v>291574187.0399999</v>
          </cell>
          <cell r="K53">
            <v>87224695.779580683</v>
          </cell>
          <cell r="L53">
            <v>215022327.66</v>
          </cell>
          <cell r="M53">
            <v>104456484.09</v>
          </cell>
          <cell r="N53">
            <v>177306342.59999979</v>
          </cell>
        </row>
        <row r="54">
          <cell r="D54">
            <v>147235243.2983281</v>
          </cell>
          <cell r="E54">
            <v>114657766.2608774</v>
          </cell>
          <cell r="F54">
            <v>173832124.63787511</v>
          </cell>
          <cell r="G54">
            <v>96841880.219999999</v>
          </cell>
          <cell r="H54">
            <v>119151957.1415</v>
          </cell>
          <cell r="I54">
            <v>105361572.78000081</v>
          </cell>
          <cell r="J54">
            <v>125505599.8822675</v>
          </cell>
          <cell r="K54">
            <v>73721782.104506835</v>
          </cell>
          <cell r="L54">
            <v>111563391.78</v>
          </cell>
          <cell r="M54">
            <v>149280713.03</v>
          </cell>
          <cell r="N54">
            <v>220056819.61000001</v>
          </cell>
        </row>
        <row r="55">
          <cell r="D55">
            <v>76711321.961671859</v>
          </cell>
          <cell r="E55">
            <v>288746559.99912357</v>
          </cell>
          <cell r="F55">
            <v>306960934.11212492</v>
          </cell>
          <cell r="G55">
            <v>165773953.57058239</v>
          </cell>
          <cell r="H55">
            <v>196951689.8858237</v>
          </cell>
          <cell r="I55">
            <v>19130211.280000031</v>
          </cell>
          <cell r="J55">
            <v>73465823.478497863</v>
          </cell>
          <cell r="K55">
            <v>55201974.260433078</v>
          </cell>
          <cell r="L55">
            <v>18708349.91</v>
          </cell>
          <cell r="M55">
            <v>50961563.140000001</v>
          </cell>
          <cell r="N55">
            <v>174955983</v>
          </cell>
        </row>
        <row r="56">
          <cell r="D56">
            <v>229299818.70489731</v>
          </cell>
          <cell r="E56">
            <v>565809013.26252782</v>
          </cell>
          <cell r="F56">
            <v>583583847.23685777</v>
          </cell>
          <cell r="G56">
            <v>560584609.82700002</v>
          </cell>
          <cell r="H56">
            <v>726309475.22160006</v>
          </cell>
          <cell r="I56">
            <v>475299064.99999988</v>
          </cell>
          <cell r="J56">
            <v>105922649.48</v>
          </cell>
          <cell r="K56">
            <v>106522154.3371857</v>
          </cell>
          <cell r="L56">
            <v>928128700.63999999</v>
          </cell>
          <cell r="M56">
            <v>443238566.82999998</v>
          </cell>
          <cell r="N56">
            <v>705854081.94000018</v>
          </cell>
        </row>
        <row r="57">
          <cell r="D57">
            <v>785956697.29779637</v>
          </cell>
          <cell r="E57">
            <v>2284688905.8664699</v>
          </cell>
          <cell r="F57">
            <v>2366422904.6524272</v>
          </cell>
          <cell r="G57">
            <v>1665519831.331815</v>
          </cell>
          <cell r="H57">
            <v>2201408357.167098</v>
          </cell>
          <cell r="I57">
            <v>1039593950.948541</v>
          </cell>
          <cell r="J57">
            <v>1101191493.3533061</v>
          </cell>
          <cell r="K57">
            <v>1107440573.894702</v>
          </cell>
          <cell r="L57">
            <v>979895715.935467</v>
          </cell>
          <cell r="M57">
            <v>850944920</v>
          </cell>
          <cell r="N57">
            <v>1069963693.0444421</v>
          </cell>
        </row>
        <row r="58">
          <cell r="D58">
            <v>789869955.78709674</v>
          </cell>
          <cell r="E58">
            <v>2100382028.0747659</v>
          </cell>
          <cell r="F58">
            <v>2424612844.2300019</v>
          </cell>
          <cell r="G58">
            <v>1795206597.8299999</v>
          </cell>
          <cell r="H58">
            <v>1719056656.1800001</v>
          </cell>
          <cell r="I58">
            <v>1522996777.3997309</v>
          </cell>
          <cell r="J58">
            <v>1127760540.1395249</v>
          </cell>
          <cell r="K58">
            <v>781451543.13</v>
          </cell>
          <cell r="L58">
            <v>731791554.13999999</v>
          </cell>
          <cell r="M58">
            <v>600622334.18000007</v>
          </cell>
          <cell r="N58">
            <v>973135898.63</v>
          </cell>
        </row>
        <row r="61">
          <cell r="D61">
            <v>620401929.17815447</v>
          </cell>
          <cell r="E61">
            <v>1683089349.483274</v>
          </cell>
          <cell r="F61">
            <v>1940437517.304883</v>
          </cell>
          <cell r="G61">
            <v>1482579819.9382739</v>
          </cell>
          <cell r="H61">
            <v>1358946201.75547</v>
          </cell>
          <cell r="I61">
            <v>1285002026.719732</v>
          </cell>
          <cell r="J61">
            <v>1306053334.5573821</v>
          </cell>
          <cell r="K61">
            <v>652588111.3099997</v>
          </cell>
          <cell r="L61">
            <v>356030633.35000002</v>
          </cell>
          <cell r="M61">
            <v>442850003.64999998</v>
          </cell>
          <cell r="N61">
            <v>1029320257</v>
          </cell>
        </row>
        <row r="62">
          <cell r="D62">
            <v>427155060.0251894</v>
          </cell>
          <cell r="E62">
            <v>442602764.32894379</v>
          </cell>
          <cell r="F62">
            <v>644069415.11297953</v>
          </cell>
          <cell r="G62">
            <v>588828839.84251118</v>
          </cell>
          <cell r="H62">
            <v>431288077.90395987</v>
          </cell>
          <cell r="I62">
            <v>125593142.6820305</v>
          </cell>
          <cell r="J62">
            <v>275434253.19379127</v>
          </cell>
          <cell r="K62">
            <v>847612.95</v>
          </cell>
          <cell r="L62">
            <v>279515759.43678272</v>
          </cell>
          <cell r="M62">
            <v>80609206.667507142</v>
          </cell>
          <cell r="N62">
            <v>133128985.2975857</v>
          </cell>
        </row>
        <row r="63">
          <cell r="D63">
            <v>64599442.411994748</v>
          </cell>
          <cell r="E63">
            <v>118262099.7999651</v>
          </cell>
          <cell r="F63">
            <v>124258299.6112992</v>
          </cell>
          <cell r="G63">
            <v>100331853.87688459</v>
          </cell>
          <cell r="H63">
            <v>145527514</v>
          </cell>
          <cell r="I63">
            <v>173629454.22579911</v>
          </cell>
          <cell r="J63">
            <v>48462371.350000001</v>
          </cell>
          <cell r="K63">
            <v>34933153.710000001</v>
          </cell>
          <cell r="L63">
            <v>1552104.27</v>
          </cell>
          <cell r="M63">
            <v>44884387.569999993</v>
          </cell>
          <cell r="N63">
            <v>40428640.180000007</v>
          </cell>
        </row>
        <row r="65">
          <cell r="D65">
            <v>510</v>
          </cell>
          <cell r="E65">
            <v>4189</v>
          </cell>
          <cell r="F65">
            <v>6805</v>
          </cell>
          <cell r="G65">
            <v>5150</v>
          </cell>
          <cell r="H65">
            <v>3905</v>
          </cell>
          <cell r="I65">
            <v>2452</v>
          </cell>
          <cell r="J65">
            <v>3880</v>
          </cell>
          <cell r="K65">
            <v>1315</v>
          </cell>
          <cell r="L65">
            <v>804</v>
          </cell>
          <cell r="M65">
            <v>949</v>
          </cell>
          <cell r="N65">
            <v>6339</v>
          </cell>
        </row>
        <row r="66">
          <cell r="D66">
            <v>1896.56</v>
          </cell>
          <cell r="E66">
            <v>8736.19</v>
          </cell>
          <cell r="F66">
            <v>10564.59</v>
          </cell>
          <cell r="G66">
            <v>71606.974892115468</v>
          </cell>
          <cell r="H66">
            <v>41323.31</v>
          </cell>
          <cell r="I66">
            <v>16942</v>
          </cell>
          <cell r="J66">
            <v>21512</v>
          </cell>
          <cell r="K66">
            <v>13488.273880064129</v>
          </cell>
          <cell r="L66">
            <v>44468.01</v>
          </cell>
          <cell r="M66">
            <v>35843.982000000004</v>
          </cell>
          <cell r="N66">
            <v>38229.538732596156</v>
          </cell>
        </row>
        <row r="67">
          <cell r="D67">
            <v>3260</v>
          </cell>
          <cell r="E67">
            <v>1576</v>
          </cell>
          <cell r="F67">
            <v>2144</v>
          </cell>
          <cell r="G67">
            <v>19272</v>
          </cell>
          <cell r="H67">
            <v>24866</v>
          </cell>
          <cell r="I67">
            <v>4873</v>
          </cell>
          <cell r="J67">
            <v>11092</v>
          </cell>
          <cell r="K67">
            <v>829</v>
          </cell>
          <cell r="L67">
            <v>6084</v>
          </cell>
          <cell r="M67">
            <v>6722</v>
          </cell>
          <cell r="N67">
            <v>13134</v>
          </cell>
        </row>
        <row r="68">
          <cell r="D68">
            <v>61806569.81000001</v>
          </cell>
          <cell r="E68">
            <v>158929949.10999981</v>
          </cell>
          <cell r="F68">
            <v>155152484.42000031</v>
          </cell>
          <cell r="G68">
            <v>178078688.28</v>
          </cell>
          <cell r="H68">
            <v>215334930.1572299</v>
          </cell>
          <cell r="I68">
            <v>51202379.329999998</v>
          </cell>
          <cell r="J68">
            <v>56672734.537427329</v>
          </cell>
          <cell r="K68">
            <v>19021366.82</v>
          </cell>
          <cell r="L68">
            <v>87552000.109999999</v>
          </cell>
          <cell r="M68">
            <v>57170326.910000019</v>
          </cell>
          <cell r="N68">
            <v>44403486.639993213</v>
          </cell>
        </row>
        <row r="69">
          <cell r="D69">
            <v>130578923</v>
          </cell>
          <cell r="E69">
            <v>316967127</v>
          </cell>
          <cell r="F69">
            <v>387246178</v>
          </cell>
          <cell r="G69">
            <v>143125362.207367</v>
          </cell>
          <cell r="H69">
            <v>149390421.48318431</v>
          </cell>
          <cell r="I69">
            <v>105864881.53</v>
          </cell>
          <cell r="J69">
            <v>135159715.85348949</v>
          </cell>
          <cell r="K69">
            <v>109235973.58999979</v>
          </cell>
          <cell r="L69">
            <v>250508677.12</v>
          </cell>
          <cell r="M69">
            <v>147619860.7501139</v>
          </cell>
          <cell r="N69">
            <v>217876850.18456921</v>
          </cell>
        </row>
        <row r="70">
          <cell r="D70">
            <v>47563558.880000092</v>
          </cell>
          <cell r="E70">
            <v>110576824.3899999</v>
          </cell>
          <cell r="F70">
            <v>131022789.7600023</v>
          </cell>
          <cell r="G70">
            <v>31926291.420000002</v>
          </cell>
          <cell r="H70">
            <v>37225961.979999989</v>
          </cell>
          <cell r="I70">
            <v>16073439.550000001</v>
          </cell>
          <cell r="J70">
            <v>27542276.770000339</v>
          </cell>
          <cell r="K70">
            <v>9878388.7600000296</v>
          </cell>
          <cell r="L70">
            <v>17345226.399999999</v>
          </cell>
          <cell r="M70">
            <v>22744889.039999999</v>
          </cell>
          <cell r="N70">
            <v>44051471.119998701</v>
          </cell>
        </row>
        <row r="71">
          <cell r="D71">
            <v>5135</v>
          </cell>
          <cell r="E71">
            <v>25183</v>
          </cell>
          <cell r="F71">
            <v>17868</v>
          </cell>
          <cell r="G71">
            <v>11734</v>
          </cell>
          <cell r="H71">
            <v>13906</v>
          </cell>
          <cell r="I71">
            <v>9237</v>
          </cell>
          <cell r="J71">
            <v>7402</v>
          </cell>
          <cell r="K71">
            <v>1416</v>
          </cell>
          <cell r="L71">
            <v>7013</v>
          </cell>
          <cell r="M71">
            <v>16066</v>
          </cell>
          <cell r="N71">
            <v>59043</v>
          </cell>
        </row>
        <row r="72">
          <cell r="D72">
            <v>373</v>
          </cell>
          <cell r="E72">
            <v>928</v>
          </cell>
          <cell r="F72">
            <v>2178</v>
          </cell>
          <cell r="G72">
            <v>8308</v>
          </cell>
          <cell r="H72">
            <v>6827</v>
          </cell>
          <cell r="I72">
            <v>2857</v>
          </cell>
          <cell r="J72">
            <v>1993</v>
          </cell>
          <cell r="K72">
            <v>1897</v>
          </cell>
          <cell r="L72">
            <v>0</v>
          </cell>
          <cell r="M72">
            <v>2309</v>
          </cell>
          <cell r="N72">
            <v>0</v>
          </cell>
        </row>
        <row r="73">
          <cell r="D73">
            <v>1628</v>
          </cell>
          <cell r="E73">
            <v>16440</v>
          </cell>
          <cell r="F73">
            <v>25940</v>
          </cell>
          <cell r="G73">
            <v>9044</v>
          </cell>
          <cell r="H73">
            <v>14784</v>
          </cell>
          <cell r="I73">
            <v>16522</v>
          </cell>
          <cell r="J73">
            <v>1267</v>
          </cell>
          <cell r="K73">
            <v>6889</v>
          </cell>
          <cell r="L73">
            <v>0</v>
          </cell>
          <cell r="M73">
            <v>4588</v>
          </cell>
          <cell r="N73">
            <v>3811</v>
          </cell>
        </row>
        <row r="74">
          <cell r="D74">
            <v>1170930.6899999899</v>
          </cell>
          <cell r="E74">
            <v>5952721.0299999928</v>
          </cell>
          <cell r="F74">
            <v>4063990.110000019</v>
          </cell>
          <cell r="G74">
            <v>1466531.56</v>
          </cell>
          <cell r="H74">
            <v>3475109.2576000001</v>
          </cell>
          <cell r="I74">
            <v>2263509.2200000002</v>
          </cell>
          <cell r="J74">
            <v>2121768.669999986</v>
          </cell>
          <cell r="K74">
            <v>212027.2</v>
          </cell>
          <cell r="L74">
            <v>1490797.97</v>
          </cell>
          <cell r="M74">
            <v>4371618.5999999996</v>
          </cell>
          <cell r="N74">
            <v>19436255.410001699</v>
          </cell>
        </row>
        <row r="75">
          <cell r="D75">
            <v>611523.34</v>
          </cell>
          <cell r="E75">
            <v>1759045.95</v>
          </cell>
          <cell r="F75">
            <v>4414932.1804215061</v>
          </cell>
          <cell r="G75">
            <v>14748943.16</v>
          </cell>
          <cell r="H75">
            <v>11523447.60999999</v>
          </cell>
          <cell r="I75">
            <v>5011917.5999999996</v>
          </cell>
          <cell r="J75">
            <v>3755472</v>
          </cell>
          <cell r="K75">
            <v>4382280.9956999989</v>
          </cell>
          <cell r="L75">
            <v>0</v>
          </cell>
          <cell r="M75">
            <v>3980095.65</v>
          </cell>
          <cell r="N75">
            <v>0</v>
          </cell>
        </row>
        <row r="76">
          <cell r="D76">
            <v>1298595.52</v>
          </cell>
          <cell r="E76">
            <v>9708120.0099999998</v>
          </cell>
          <cell r="F76">
            <v>17720396.530000001</v>
          </cell>
          <cell r="G76">
            <v>1548661.6643079999</v>
          </cell>
          <cell r="H76">
            <v>3784089.4</v>
          </cell>
          <cell r="I76">
            <v>4003702.3</v>
          </cell>
          <cell r="J76">
            <v>351751.62</v>
          </cell>
          <cell r="K76">
            <v>1031536.285875706</v>
          </cell>
          <cell r="L76">
            <v>0</v>
          </cell>
          <cell r="M76">
            <v>1277318.01</v>
          </cell>
          <cell r="N76">
            <v>1239556</v>
          </cell>
        </row>
        <row r="77">
          <cell r="D77">
            <v>16467</v>
          </cell>
          <cell r="E77">
            <v>78928</v>
          </cell>
          <cell r="F77">
            <v>114400</v>
          </cell>
          <cell r="G77">
            <v>90854</v>
          </cell>
          <cell r="H77">
            <v>109836</v>
          </cell>
          <cell r="I77">
            <v>41460</v>
          </cell>
          <cell r="J77">
            <v>53726</v>
          </cell>
          <cell r="K77">
            <v>17121</v>
          </cell>
          <cell r="L77">
            <v>73763</v>
          </cell>
          <cell r="M77">
            <v>39283</v>
          </cell>
          <cell r="N77">
            <v>117461</v>
          </cell>
        </row>
        <row r="78">
          <cell r="D78">
            <v>1022916.910000057</v>
          </cell>
          <cell r="E78">
            <v>5084982.47000039</v>
          </cell>
          <cell r="F78">
            <v>7014056.28000212</v>
          </cell>
          <cell r="G78">
            <v>2428627.21</v>
          </cell>
          <cell r="H78">
            <v>5947046.0479999986</v>
          </cell>
          <cell r="I78">
            <v>1630747.24</v>
          </cell>
          <cell r="J78">
            <v>3456769.6099992511</v>
          </cell>
          <cell r="K78">
            <v>1381479.57999997</v>
          </cell>
          <cell r="L78">
            <v>2551771.63</v>
          </cell>
          <cell r="M78">
            <v>2586101.94</v>
          </cell>
          <cell r="N78">
            <v>7416516.2199993301</v>
          </cell>
        </row>
        <row r="79">
          <cell r="D79">
            <v>2809357.0300000301</v>
          </cell>
          <cell r="E79">
            <v>12994738.1100004</v>
          </cell>
          <cell r="F79">
            <v>16603296.2800023</v>
          </cell>
          <cell r="G79">
            <v>5266613</v>
          </cell>
          <cell r="H79">
            <v>9422155.3055999987</v>
          </cell>
          <cell r="I79">
            <v>5285160.9400000004</v>
          </cell>
          <cell r="J79">
            <v>8907279.9600018188</v>
          </cell>
          <cell r="K79">
            <v>2427948.8299999898</v>
          </cell>
          <cell r="L79">
            <v>6370280.71</v>
          </cell>
          <cell r="M79">
            <v>8027918.46</v>
          </cell>
          <cell r="N79">
            <v>27556129.5499974</v>
          </cell>
        </row>
        <row r="80">
          <cell r="D80">
            <v>98</v>
          </cell>
          <cell r="E80">
            <v>368</v>
          </cell>
          <cell r="F80">
            <v>390</v>
          </cell>
          <cell r="G80">
            <v>21</v>
          </cell>
          <cell r="H80">
            <v>69</v>
          </cell>
          <cell r="I80">
            <v>9</v>
          </cell>
          <cell r="J80">
            <v>44</v>
          </cell>
          <cell r="K80">
            <v>16</v>
          </cell>
          <cell r="L80">
            <v>33</v>
          </cell>
          <cell r="M80">
            <v>32</v>
          </cell>
          <cell r="N80">
            <v>41</v>
          </cell>
        </row>
        <row r="81">
          <cell r="D81">
            <v>4367704.4299999988</v>
          </cell>
          <cell r="E81">
            <v>16389305.91</v>
          </cell>
          <cell r="F81">
            <v>19883699.270000011</v>
          </cell>
          <cell r="G81">
            <v>895361.53</v>
          </cell>
          <cell r="H81">
            <v>2740292.62</v>
          </cell>
          <cell r="I81">
            <v>346725.35</v>
          </cell>
          <cell r="J81">
            <v>615856.48</v>
          </cell>
          <cell r="K81">
            <v>1074311.3400000001</v>
          </cell>
          <cell r="L81">
            <v>341652.62</v>
          </cell>
          <cell r="M81">
            <v>1107746.95</v>
          </cell>
          <cell r="N81">
            <v>99190.39</v>
          </cell>
        </row>
        <row r="82">
          <cell r="D82">
            <v>159</v>
          </cell>
          <cell r="E82">
            <v>274</v>
          </cell>
          <cell r="F82">
            <v>635</v>
          </cell>
          <cell r="G82">
            <v>102</v>
          </cell>
          <cell r="H82">
            <v>16</v>
          </cell>
          <cell r="I82">
            <v>61</v>
          </cell>
          <cell r="J82">
            <v>8</v>
          </cell>
          <cell r="K82">
            <v>50</v>
          </cell>
          <cell r="L82">
            <v>212</v>
          </cell>
          <cell r="M82">
            <v>81</v>
          </cell>
          <cell r="N82">
            <v>113</v>
          </cell>
        </row>
        <row r="83">
          <cell r="D83">
            <v>2539793.4900000002</v>
          </cell>
          <cell r="E83">
            <v>1841347.75</v>
          </cell>
          <cell r="F83">
            <v>10827069.689999999</v>
          </cell>
          <cell r="G83">
            <v>1694635.31</v>
          </cell>
          <cell r="H83">
            <v>2550056.92</v>
          </cell>
          <cell r="I83">
            <v>1834433.63</v>
          </cell>
          <cell r="J83">
            <v>568634.21</v>
          </cell>
          <cell r="K83">
            <v>133724.69</v>
          </cell>
          <cell r="L83">
            <v>24192.240000000002</v>
          </cell>
          <cell r="M83">
            <v>2242793.1800000002</v>
          </cell>
          <cell r="N83">
            <v>6404250.6799999997</v>
          </cell>
        </row>
        <row r="84">
          <cell r="D84">
            <v>13757787.700000079</v>
          </cell>
          <cell r="E84">
            <v>13650986.359999999</v>
          </cell>
          <cell r="F84">
            <v>15719458.279999999</v>
          </cell>
          <cell r="G84">
            <v>2566229.4500000002</v>
          </cell>
          <cell r="H84">
            <v>5099975.47</v>
          </cell>
          <cell r="I84">
            <v>1202481.31</v>
          </cell>
          <cell r="J84">
            <v>5143737.8100000182</v>
          </cell>
          <cell r="K84">
            <v>1264298.33</v>
          </cell>
          <cell r="L84">
            <v>1374628.22</v>
          </cell>
          <cell r="M84">
            <v>1964009.95</v>
          </cell>
          <cell r="N84">
            <v>2928040.88</v>
          </cell>
        </row>
        <row r="85">
          <cell r="D85">
            <v>2155631.7399999988</v>
          </cell>
          <cell r="E85">
            <v>5198948.9599999897</v>
          </cell>
          <cell r="F85">
            <v>1967411.569999998</v>
          </cell>
          <cell r="G85">
            <v>263069.25</v>
          </cell>
          <cell r="H85">
            <v>1592635.1</v>
          </cell>
          <cell r="I85">
            <v>526229.09</v>
          </cell>
          <cell r="J85">
            <v>221411.27</v>
          </cell>
          <cell r="K85">
            <v>663506.66</v>
          </cell>
          <cell r="L85">
            <v>385009.14</v>
          </cell>
          <cell r="M85">
            <v>253806.22</v>
          </cell>
          <cell r="N85">
            <v>238354.59</v>
          </cell>
        </row>
        <row r="86">
          <cell r="D86">
            <v>0</v>
          </cell>
          <cell r="E86">
            <v>1100808.76000001</v>
          </cell>
          <cell r="F86">
            <v>2502174.0199999898</v>
          </cell>
          <cell r="G86">
            <v>344027.76</v>
          </cell>
          <cell r="H86">
            <v>0</v>
          </cell>
          <cell r="I86">
            <v>496203.64</v>
          </cell>
          <cell r="J86">
            <v>753693.57000000088</v>
          </cell>
          <cell r="K86">
            <v>199399.24</v>
          </cell>
          <cell r="L86">
            <v>337987.31</v>
          </cell>
          <cell r="M86">
            <v>791807.66</v>
          </cell>
          <cell r="N86">
            <v>2265499.0300000398</v>
          </cell>
        </row>
        <row r="87">
          <cell r="D87">
            <v>1875418.3599999959</v>
          </cell>
          <cell r="E87">
            <v>5282637.5199999986</v>
          </cell>
          <cell r="F87">
            <v>4596770.3399999961</v>
          </cell>
          <cell r="G87">
            <v>164511.32999999999</v>
          </cell>
          <cell r="H87">
            <v>43067</v>
          </cell>
          <cell r="I87">
            <v>12962.72</v>
          </cell>
          <cell r="J87">
            <v>8033.95</v>
          </cell>
          <cell r="K87">
            <v>11005.5</v>
          </cell>
          <cell r="L87">
            <v>0</v>
          </cell>
          <cell r="M87">
            <v>26832.880000000001</v>
          </cell>
          <cell r="N87">
            <v>841</v>
          </cell>
        </row>
        <row r="88">
          <cell r="D88">
            <v>0</v>
          </cell>
          <cell r="E88">
            <v>0</v>
          </cell>
          <cell r="F88">
            <v>13914.5</v>
          </cell>
          <cell r="G88">
            <v>24506</v>
          </cell>
          <cell r="H88">
            <v>5069</v>
          </cell>
          <cell r="I88">
            <v>0</v>
          </cell>
          <cell r="J88">
            <v>77062.200000000026</v>
          </cell>
          <cell r="K88">
            <v>3147.24</v>
          </cell>
          <cell r="L88">
            <v>0</v>
          </cell>
          <cell r="M88">
            <v>0</v>
          </cell>
          <cell r="N88">
            <v>0</v>
          </cell>
        </row>
        <row r="89">
          <cell r="D89">
            <v>1741998.83</v>
          </cell>
          <cell r="E89">
            <v>5153716.5899999952</v>
          </cell>
          <cell r="F89">
            <v>9811361.450000016</v>
          </cell>
          <cell r="G89">
            <v>163703</v>
          </cell>
          <cell r="H89">
            <v>2365419.4500000002</v>
          </cell>
          <cell r="I89">
            <v>771295.84</v>
          </cell>
          <cell r="J89">
            <v>2872829.23</v>
          </cell>
          <cell r="K89">
            <v>604233.66999999899</v>
          </cell>
          <cell r="L89">
            <v>1895411.44</v>
          </cell>
          <cell r="M89">
            <v>2125229.61</v>
          </cell>
          <cell r="N89">
            <v>823925.19</v>
          </cell>
        </row>
        <row r="90">
          <cell r="D90">
            <v>10784.39</v>
          </cell>
          <cell r="E90">
            <v>1005764.880000002</v>
          </cell>
          <cell r="F90">
            <v>982611.28000000026</v>
          </cell>
          <cell r="G90">
            <v>99786</v>
          </cell>
          <cell r="H90">
            <v>65086.96</v>
          </cell>
          <cell r="I90">
            <v>112122.14</v>
          </cell>
          <cell r="J90">
            <v>236129.8600000001</v>
          </cell>
          <cell r="K90">
            <v>54624.17</v>
          </cell>
          <cell r="L90">
            <v>86323.34</v>
          </cell>
          <cell r="M90">
            <v>398542.32</v>
          </cell>
          <cell r="N90">
            <v>91525.73</v>
          </cell>
        </row>
        <row r="91">
          <cell r="D91">
            <v>121871885.81</v>
          </cell>
          <cell r="E91">
            <v>188977892.87999991</v>
          </cell>
          <cell r="F91">
            <v>214917050.63999999</v>
          </cell>
          <cell r="G91">
            <v>42346619.07</v>
          </cell>
          <cell r="H91">
            <v>66258290.479999997</v>
          </cell>
          <cell r="I91">
            <v>24313501.59</v>
          </cell>
          <cell r="J91">
            <v>71223442.629999995</v>
          </cell>
          <cell r="K91">
            <v>60174029.979999997</v>
          </cell>
          <cell r="L91">
            <v>21754784.870000001</v>
          </cell>
          <cell r="M91">
            <v>22744889.039999999</v>
          </cell>
          <cell r="N91">
            <v>57987851.450000003</v>
          </cell>
        </row>
        <row r="92">
          <cell r="D92">
            <v>24860</v>
          </cell>
          <cell r="E92">
            <v>173086</v>
          </cell>
          <cell r="F92">
            <v>232740</v>
          </cell>
          <cell r="G92">
            <v>77329</v>
          </cell>
          <cell r="H92">
            <v>80257</v>
          </cell>
          <cell r="I92">
            <v>193695</v>
          </cell>
          <cell r="J92">
            <v>42606</v>
          </cell>
          <cell r="K92">
            <v>32949</v>
          </cell>
          <cell r="L92">
            <v>46972</v>
          </cell>
          <cell r="M92">
            <v>147826</v>
          </cell>
          <cell r="N92">
            <v>144458</v>
          </cell>
        </row>
        <row r="93">
          <cell r="D93">
            <v>898</v>
          </cell>
          <cell r="E93">
            <v>1478</v>
          </cell>
          <cell r="F93">
            <v>3312</v>
          </cell>
          <cell r="G93">
            <v>177</v>
          </cell>
          <cell r="H93">
            <v>212</v>
          </cell>
          <cell r="I93">
            <v>61</v>
          </cell>
          <cell r="J93">
            <v>228</v>
          </cell>
          <cell r="K93">
            <v>41</v>
          </cell>
          <cell r="L93">
            <v>1399</v>
          </cell>
          <cell r="M93">
            <v>178</v>
          </cell>
          <cell r="N93">
            <v>152</v>
          </cell>
        </row>
        <row r="94">
          <cell r="D94">
            <v>8673.7210546186761</v>
          </cell>
          <cell r="E94">
            <v>9741.2751415475868</v>
          </cell>
          <cell r="F94">
            <v>28263.178420737651</v>
          </cell>
          <cell r="G94">
            <v>53682</v>
          </cell>
          <cell r="H94">
            <v>46326</v>
          </cell>
          <cell r="I94">
            <v>134647</v>
          </cell>
          <cell r="J94">
            <v>26252</v>
          </cell>
          <cell r="K94">
            <v>16059</v>
          </cell>
          <cell r="L94">
            <v>33666</v>
          </cell>
          <cell r="M94">
            <v>55747</v>
          </cell>
          <cell r="N94">
            <v>110579</v>
          </cell>
        </row>
        <row r="95">
          <cell r="D95">
            <v>8085.2789453813239</v>
          </cell>
          <cell r="E95">
            <v>7600.7248584524132</v>
          </cell>
          <cell r="F95">
            <v>21174.821579262349</v>
          </cell>
          <cell r="G95">
            <v>18919</v>
          </cell>
          <cell r="H95">
            <v>10300</v>
          </cell>
          <cell r="I95">
            <v>59048</v>
          </cell>
          <cell r="J95">
            <v>16126</v>
          </cell>
          <cell r="K95">
            <v>21204</v>
          </cell>
          <cell r="L95">
            <v>16406</v>
          </cell>
          <cell r="M95">
            <v>24488</v>
          </cell>
          <cell r="N95">
            <v>37381</v>
          </cell>
        </row>
        <row r="96">
          <cell r="D96">
            <v>61008</v>
          </cell>
          <cell r="E96">
            <v>168731</v>
          </cell>
          <cell r="F96">
            <v>240382</v>
          </cell>
          <cell r="G96">
            <v>158915</v>
          </cell>
          <cell r="H96">
            <v>236454</v>
          </cell>
          <cell r="I96">
            <v>68705</v>
          </cell>
          <cell r="J96">
            <v>96601</v>
          </cell>
          <cell r="K96">
            <v>39055</v>
          </cell>
          <cell r="L96">
            <v>72998</v>
          </cell>
          <cell r="M96">
            <v>67413</v>
          </cell>
          <cell r="N96">
            <v>137537</v>
          </cell>
        </row>
        <row r="97">
          <cell r="D97">
            <v>6192</v>
          </cell>
          <cell r="E97">
            <v>13479</v>
          </cell>
          <cell r="F97">
            <v>24378</v>
          </cell>
          <cell r="G97">
            <v>3525</v>
          </cell>
          <cell r="H97">
            <v>7955</v>
          </cell>
          <cell r="I97">
            <v>2351</v>
          </cell>
          <cell r="J97">
            <v>5427</v>
          </cell>
          <cell r="K97">
            <v>1341</v>
          </cell>
          <cell r="L97">
            <v>3662</v>
          </cell>
          <cell r="M97">
            <v>1956</v>
          </cell>
          <cell r="N97">
            <v>3525</v>
          </cell>
        </row>
        <row r="98">
          <cell r="D98">
            <v>1124</v>
          </cell>
          <cell r="E98">
            <v>3493</v>
          </cell>
          <cell r="F98">
            <v>5175</v>
          </cell>
          <cell r="G98">
            <v>1705</v>
          </cell>
          <cell r="H98">
            <v>2664</v>
          </cell>
          <cell r="I98">
            <v>978</v>
          </cell>
          <cell r="J98">
            <v>976</v>
          </cell>
          <cell r="K98">
            <v>603</v>
          </cell>
          <cell r="L98">
            <v>2484</v>
          </cell>
          <cell r="M98">
            <v>205</v>
          </cell>
          <cell r="N98">
            <v>2442</v>
          </cell>
        </row>
        <row r="99">
          <cell r="D99">
            <v>5598906.3799999999</v>
          </cell>
          <cell r="E99">
            <v>6564633.5</v>
          </cell>
          <cell r="F99">
            <v>16589647.67</v>
          </cell>
          <cell r="G99">
            <v>6780131</v>
          </cell>
          <cell r="H99">
            <v>10817975.699999999</v>
          </cell>
          <cell r="I99">
            <v>3610846.74</v>
          </cell>
          <cell r="J99">
            <v>3351012.18</v>
          </cell>
          <cell r="K99">
            <v>2601598.04</v>
          </cell>
          <cell r="L99">
            <v>6712683.5700000003</v>
          </cell>
          <cell r="M99">
            <v>1458907.13</v>
          </cell>
          <cell r="N99">
            <v>6866477.4100000001</v>
          </cell>
        </row>
        <row r="100">
          <cell r="D100">
            <v>5543007.5700000003</v>
          </cell>
          <cell r="E100">
            <v>6056343.3300000001</v>
          </cell>
          <cell r="F100">
            <v>15604089.77</v>
          </cell>
          <cell r="G100">
            <v>6582651.8899999997</v>
          </cell>
          <cell r="H100">
            <v>10780469.699999999</v>
          </cell>
          <cell r="I100">
            <v>3610846.74</v>
          </cell>
          <cell r="J100">
            <v>2684611</v>
          </cell>
          <cell r="K100">
            <v>2591295.04</v>
          </cell>
          <cell r="L100">
            <v>6404671.71</v>
          </cell>
          <cell r="M100">
            <v>1281550.44</v>
          </cell>
          <cell r="N100">
            <v>6336459.0700000003</v>
          </cell>
        </row>
        <row r="101">
          <cell r="D101">
            <v>193659610.771</v>
          </cell>
          <cell r="E101">
            <v>491932382.99599999</v>
          </cell>
          <cell r="F101">
            <v>496343811.70499998</v>
          </cell>
          <cell r="G101">
            <v>254667713</v>
          </cell>
          <cell r="H101">
            <v>299288603.00600028</v>
          </cell>
          <cell r="I101">
            <v>28842116</v>
          </cell>
          <cell r="J101">
            <v>206870926.25800011</v>
          </cell>
          <cell r="K101">
            <v>119607572.89399999</v>
          </cell>
          <cell r="L101">
            <v>323341307.68099988</v>
          </cell>
          <cell r="M101">
            <v>152633194</v>
          </cell>
          <cell r="N101">
            <v>295400720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76</v>
          </cell>
          <cell r="H103">
            <v>60</v>
          </cell>
          <cell r="I103">
            <v>40</v>
          </cell>
          <cell r="J103">
            <v>33</v>
          </cell>
          <cell r="K103">
            <v>376</v>
          </cell>
          <cell r="L103">
            <v>1364</v>
          </cell>
          <cell r="M103">
            <v>147</v>
          </cell>
          <cell r="N103">
            <v>24675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66</v>
          </cell>
          <cell r="J104">
            <v>0</v>
          </cell>
          <cell r="K104">
            <v>23</v>
          </cell>
          <cell r="L104">
            <v>120</v>
          </cell>
          <cell r="M104">
            <v>6</v>
          </cell>
          <cell r="N104">
            <v>2</v>
          </cell>
        </row>
        <row r="105">
          <cell r="D105">
            <v>13127</v>
          </cell>
          <cell r="E105">
            <v>18242</v>
          </cell>
          <cell r="F105">
            <v>48013</v>
          </cell>
          <cell r="G105">
            <v>6760</v>
          </cell>
          <cell r="H105">
            <v>10530</v>
          </cell>
          <cell r="I105">
            <v>8966</v>
          </cell>
          <cell r="J105">
            <v>9462</v>
          </cell>
          <cell r="K105">
            <v>1661</v>
          </cell>
          <cell r="L105">
            <v>11535</v>
          </cell>
          <cell r="M105">
            <v>11297</v>
          </cell>
          <cell r="N105">
            <v>23779</v>
          </cell>
        </row>
        <row r="106">
          <cell r="D106">
            <v>1776820</v>
          </cell>
          <cell r="E106">
            <v>1853192</v>
          </cell>
          <cell r="F106">
            <v>2651209</v>
          </cell>
          <cell r="G106">
            <v>1373597</v>
          </cell>
          <cell r="H106">
            <v>1956411</v>
          </cell>
          <cell r="I106">
            <v>747024</v>
          </cell>
          <cell r="J106">
            <v>1498478</v>
          </cell>
          <cell r="K106">
            <v>715834</v>
          </cell>
          <cell r="L106">
            <v>2295591</v>
          </cell>
          <cell r="M106">
            <v>574066</v>
          </cell>
          <cell r="N106">
            <v>1348230</v>
          </cell>
        </row>
        <row r="107">
          <cell r="D107">
            <v>5963</v>
          </cell>
          <cell r="E107">
            <v>19641</v>
          </cell>
          <cell r="F107">
            <v>20166</v>
          </cell>
          <cell r="G107">
            <v>5391</v>
          </cell>
          <cell r="H107">
            <v>11962</v>
          </cell>
          <cell r="I107">
            <v>971</v>
          </cell>
          <cell r="J107">
            <v>3345</v>
          </cell>
          <cell r="K107">
            <v>1340</v>
          </cell>
          <cell r="L107">
            <v>3029</v>
          </cell>
          <cell r="M107">
            <v>706</v>
          </cell>
          <cell r="N107">
            <v>3121</v>
          </cell>
        </row>
        <row r="108">
          <cell r="D108">
            <v>893999</v>
          </cell>
          <cell r="E108">
            <v>2062473</v>
          </cell>
          <cell r="F108">
            <v>1187771</v>
          </cell>
          <cell r="G108">
            <v>647572</v>
          </cell>
          <cell r="H108">
            <v>1230676</v>
          </cell>
          <cell r="I108">
            <v>108529</v>
          </cell>
          <cell r="J108">
            <v>360572</v>
          </cell>
          <cell r="K108">
            <v>330134</v>
          </cell>
          <cell r="L108">
            <v>382157</v>
          </cell>
          <cell r="M108">
            <v>39716</v>
          </cell>
          <cell r="N108">
            <v>309821</v>
          </cell>
        </row>
        <row r="109">
          <cell r="D109">
            <v>467</v>
          </cell>
          <cell r="E109">
            <v>1672</v>
          </cell>
          <cell r="F109">
            <v>2617</v>
          </cell>
          <cell r="G109">
            <v>2502</v>
          </cell>
          <cell r="H109">
            <v>2090</v>
          </cell>
          <cell r="I109">
            <v>783</v>
          </cell>
          <cell r="J109">
            <v>618</v>
          </cell>
          <cell r="K109">
            <v>758</v>
          </cell>
          <cell r="L109">
            <v>1025</v>
          </cell>
          <cell r="M109">
            <v>532</v>
          </cell>
          <cell r="N109">
            <v>363</v>
          </cell>
        </row>
        <row r="110">
          <cell r="D110">
            <v>43455</v>
          </cell>
          <cell r="E110">
            <v>73545</v>
          </cell>
          <cell r="F110">
            <v>74549</v>
          </cell>
          <cell r="G110">
            <v>44435</v>
          </cell>
          <cell r="H110">
            <v>78120</v>
          </cell>
          <cell r="I110">
            <v>17300</v>
          </cell>
          <cell r="J110">
            <v>23480</v>
          </cell>
          <cell r="K110">
            <v>7829</v>
          </cell>
          <cell r="L110">
            <v>38354</v>
          </cell>
          <cell r="M110">
            <v>35404</v>
          </cell>
          <cell r="N110">
            <v>26379</v>
          </cell>
        </row>
        <row r="111">
          <cell r="D111">
            <v>401</v>
          </cell>
          <cell r="E111">
            <v>924</v>
          </cell>
          <cell r="F111">
            <v>2386</v>
          </cell>
          <cell r="G111">
            <v>872</v>
          </cell>
          <cell r="H111">
            <v>633</v>
          </cell>
          <cell r="I111">
            <v>124</v>
          </cell>
          <cell r="J111">
            <v>358</v>
          </cell>
          <cell r="K111">
            <v>62</v>
          </cell>
          <cell r="L111">
            <v>606</v>
          </cell>
          <cell r="M111">
            <v>808</v>
          </cell>
          <cell r="N111">
            <v>230</v>
          </cell>
        </row>
        <row r="112">
          <cell r="D112">
            <v>43455</v>
          </cell>
          <cell r="E112">
            <v>73545</v>
          </cell>
          <cell r="F112">
            <v>15043</v>
          </cell>
          <cell r="G112">
            <v>24648</v>
          </cell>
          <cell r="H112">
            <v>29345</v>
          </cell>
          <cell r="I112">
            <v>14434</v>
          </cell>
          <cell r="J112">
            <v>13408</v>
          </cell>
          <cell r="K112">
            <v>8827</v>
          </cell>
          <cell r="L112">
            <v>15426</v>
          </cell>
          <cell r="M112">
            <v>13050</v>
          </cell>
          <cell r="N112">
            <v>8991</v>
          </cell>
        </row>
        <row r="117">
          <cell r="D117">
            <v>2914</v>
          </cell>
          <cell r="E117">
            <v>6457</v>
          </cell>
          <cell r="F117">
            <v>12264</v>
          </cell>
          <cell r="G117">
            <v>3437</v>
          </cell>
          <cell r="H117">
            <v>8031</v>
          </cell>
          <cell r="I117">
            <v>8577</v>
          </cell>
          <cell r="J117">
            <v>3278</v>
          </cell>
          <cell r="K117">
            <v>776</v>
          </cell>
          <cell r="L117">
            <v>4306</v>
          </cell>
          <cell r="M117">
            <v>6386</v>
          </cell>
          <cell r="N117">
            <v>6804</v>
          </cell>
        </row>
        <row r="118">
          <cell r="D118">
            <v>17044</v>
          </cell>
          <cell r="E118">
            <v>34022</v>
          </cell>
          <cell r="F118">
            <v>60918</v>
          </cell>
          <cell r="G118">
            <v>12088</v>
          </cell>
          <cell r="H118">
            <v>17184</v>
          </cell>
          <cell r="I118">
            <v>4566</v>
          </cell>
          <cell r="J118">
            <v>10505</v>
          </cell>
          <cell r="K118">
            <v>3045</v>
          </cell>
          <cell r="L118">
            <v>11889</v>
          </cell>
          <cell r="M118">
            <v>6957</v>
          </cell>
          <cell r="N118">
            <v>20689</v>
          </cell>
        </row>
        <row r="119">
          <cell r="D119">
            <v>939924</v>
          </cell>
          <cell r="E119">
            <v>1750129</v>
          </cell>
          <cell r="F119">
            <v>1420131</v>
          </cell>
          <cell r="G119">
            <v>566111</v>
          </cell>
          <cell r="H119">
            <v>1533474</v>
          </cell>
          <cell r="I119">
            <v>252061</v>
          </cell>
          <cell r="J119">
            <v>758104</v>
          </cell>
          <cell r="K119">
            <v>340158</v>
          </cell>
          <cell r="L119">
            <v>1162743</v>
          </cell>
          <cell r="M119">
            <v>384018</v>
          </cell>
          <cell r="N119">
            <v>938385</v>
          </cell>
        </row>
        <row r="120">
          <cell r="D120">
            <v>1774353</v>
          </cell>
          <cell r="E120">
            <v>838206</v>
          </cell>
          <cell r="F120">
            <v>1564462</v>
          </cell>
          <cell r="G120">
            <v>590669</v>
          </cell>
          <cell r="H120">
            <v>1043815</v>
          </cell>
          <cell r="I120">
            <v>567432</v>
          </cell>
          <cell r="J120">
            <v>1137834</v>
          </cell>
          <cell r="K120">
            <v>363537</v>
          </cell>
          <cell r="L120">
            <v>1611994</v>
          </cell>
          <cell r="M120">
            <v>278218</v>
          </cell>
          <cell r="N120">
            <v>755036</v>
          </cell>
        </row>
        <row r="121">
          <cell r="D121">
            <v>3443</v>
          </cell>
          <cell r="E121">
            <v>9499</v>
          </cell>
          <cell r="F121">
            <v>21057</v>
          </cell>
          <cell r="G121">
            <v>11656</v>
          </cell>
          <cell r="H121">
            <v>16692</v>
          </cell>
          <cell r="I121">
            <v>3413</v>
          </cell>
          <cell r="J121">
            <v>9661</v>
          </cell>
          <cell r="K121">
            <v>2467</v>
          </cell>
          <cell r="L121">
            <v>13262</v>
          </cell>
          <cell r="M121">
            <v>12299</v>
          </cell>
          <cell r="N121">
            <v>6152</v>
          </cell>
        </row>
        <row r="122">
          <cell r="D122">
            <v>1037861</v>
          </cell>
          <cell r="E122">
            <v>2038746</v>
          </cell>
          <cell r="F122">
            <v>1927304</v>
          </cell>
          <cell r="G122">
            <v>2047363</v>
          </cell>
          <cell r="H122">
            <v>2568650</v>
          </cell>
          <cell r="I122">
            <v>553352</v>
          </cell>
          <cell r="J122">
            <v>1416988</v>
          </cell>
          <cell r="K122">
            <v>892655</v>
          </cell>
          <cell r="L122">
            <v>2427841</v>
          </cell>
          <cell r="M122">
            <v>538788</v>
          </cell>
          <cell r="N122">
            <v>919717</v>
          </cell>
        </row>
        <row r="124">
          <cell r="D124">
            <v>10924</v>
          </cell>
          <cell r="E124">
            <v>24609</v>
          </cell>
          <cell r="F124">
            <v>29002</v>
          </cell>
          <cell r="G124">
            <v>909</v>
          </cell>
          <cell r="H124">
            <v>512</v>
          </cell>
          <cell r="I124">
            <v>2846</v>
          </cell>
          <cell r="J124">
            <v>174</v>
          </cell>
          <cell r="K124">
            <v>8</v>
          </cell>
          <cell r="L124">
            <v>185</v>
          </cell>
          <cell r="M124">
            <v>156</v>
          </cell>
          <cell r="N124">
            <v>10741</v>
          </cell>
        </row>
        <row r="125">
          <cell r="D125">
            <v>708692</v>
          </cell>
          <cell r="E125">
            <v>1120259</v>
          </cell>
          <cell r="F125">
            <v>781740</v>
          </cell>
          <cell r="G125">
            <v>6114</v>
          </cell>
          <cell r="H125">
            <v>8018</v>
          </cell>
          <cell r="I125">
            <v>181400</v>
          </cell>
          <cell r="J125">
            <v>4405</v>
          </cell>
          <cell r="K125">
            <v>567</v>
          </cell>
          <cell r="L125">
            <v>202</v>
          </cell>
          <cell r="M125">
            <v>3717</v>
          </cell>
          <cell r="N125">
            <v>211301</v>
          </cell>
        </row>
        <row r="127">
          <cell r="D127">
            <v>1446</v>
          </cell>
          <cell r="E127">
            <v>2287</v>
          </cell>
          <cell r="F127">
            <v>4831</v>
          </cell>
          <cell r="G127">
            <v>635</v>
          </cell>
          <cell r="H127">
            <v>3895</v>
          </cell>
          <cell r="I127">
            <v>49</v>
          </cell>
          <cell r="J127">
            <v>1240</v>
          </cell>
          <cell r="K127">
            <v>20</v>
          </cell>
          <cell r="L127">
            <v>206</v>
          </cell>
          <cell r="M127">
            <v>63</v>
          </cell>
          <cell r="N127">
            <v>953</v>
          </cell>
        </row>
        <row r="128">
          <cell r="D128">
            <v>379209</v>
          </cell>
          <cell r="E128">
            <v>159083</v>
          </cell>
          <cell r="F128">
            <v>283433</v>
          </cell>
          <cell r="G128">
            <v>11995</v>
          </cell>
          <cell r="H128">
            <v>361323</v>
          </cell>
          <cell r="I128">
            <v>2621</v>
          </cell>
          <cell r="J128">
            <v>130976</v>
          </cell>
          <cell r="K128">
            <v>4455</v>
          </cell>
          <cell r="L128">
            <v>777</v>
          </cell>
          <cell r="M128">
            <v>1962</v>
          </cell>
          <cell r="N128">
            <v>41792</v>
          </cell>
        </row>
        <row r="130">
          <cell r="D130">
            <v>1443</v>
          </cell>
          <cell r="E130">
            <v>1667</v>
          </cell>
          <cell r="F130">
            <v>6459</v>
          </cell>
          <cell r="G130">
            <v>1125</v>
          </cell>
          <cell r="H130">
            <v>1365</v>
          </cell>
          <cell r="I130">
            <v>113</v>
          </cell>
          <cell r="J130">
            <v>1113</v>
          </cell>
          <cell r="K130">
            <v>518</v>
          </cell>
          <cell r="L130">
            <v>277</v>
          </cell>
          <cell r="M130">
            <v>239</v>
          </cell>
          <cell r="N130">
            <v>9270</v>
          </cell>
        </row>
        <row r="131">
          <cell r="D131">
            <v>270319</v>
          </cell>
          <cell r="E131">
            <v>354374</v>
          </cell>
          <cell r="F131">
            <v>546869</v>
          </cell>
          <cell r="G131">
            <v>11015</v>
          </cell>
          <cell r="H131">
            <v>42652</v>
          </cell>
          <cell r="I131">
            <v>17483</v>
          </cell>
          <cell r="J131">
            <v>82999</v>
          </cell>
          <cell r="K131">
            <v>26025</v>
          </cell>
          <cell r="L131">
            <v>523</v>
          </cell>
          <cell r="M131">
            <v>9769</v>
          </cell>
          <cell r="N131">
            <v>513933</v>
          </cell>
        </row>
        <row r="133">
          <cell r="D133">
            <v>2228</v>
          </cell>
          <cell r="E133">
            <v>1824</v>
          </cell>
          <cell r="F133">
            <v>11081</v>
          </cell>
          <cell r="G133">
            <v>917</v>
          </cell>
          <cell r="H133">
            <v>909</v>
          </cell>
          <cell r="I133">
            <v>44</v>
          </cell>
          <cell r="J133">
            <v>1170</v>
          </cell>
          <cell r="K133">
            <v>435</v>
          </cell>
          <cell r="L133">
            <v>223</v>
          </cell>
          <cell r="M133">
            <v>92</v>
          </cell>
          <cell r="N133">
            <v>315</v>
          </cell>
        </row>
        <row r="134">
          <cell r="D134">
            <v>166096</v>
          </cell>
          <cell r="E134">
            <v>111768</v>
          </cell>
          <cell r="F134">
            <v>268106</v>
          </cell>
          <cell r="G134">
            <v>4845</v>
          </cell>
          <cell r="H134">
            <v>15992</v>
          </cell>
          <cell r="I134">
            <v>1813</v>
          </cell>
          <cell r="J134">
            <v>49799</v>
          </cell>
          <cell r="K134">
            <v>8977</v>
          </cell>
          <cell r="L134">
            <v>260</v>
          </cell>
          <cell r="M134">
            <v>1528</v>
          </cell>
          <cell r="N134">
            <v>4732</v>
          </cell>
        </row>
        <row r="136">
          <cell r="D136">
            <v>452</v>
          </cell>
          <cell r="E136">
            <v>538</v>
          </cell>
          <cell r="F136">
            <v>644</v>
          </cell>
          <cell r="G136">
            <v>241</v>
          </cell>
          <cell r="H136">
            <v>602</v>
          </cell>
          <cell r="I136">
            <v>970</v>
          </cell>
          <cell r="J136">
            <v>261</v>
          </cell>
          <cell r="K136">
            <v>0</v>
          </cell>
          <cell r="L136">
            <v>659</v>
          </cell>
          <cell r="M136">
            <v>443</v>
          </cell>
          <cell r="N136">
            <v>45</v>
          </cell>
        </row>
        <row r="137">
          <cell r="D137">
            <v>149658</v>
          </cell>
          <cell r="E137">
            <v>202110</v>
          </cell>
          <cell r="F137">
            <v>96637</v>
          </cell>
          <cell r="G137">
            <v>8690</v>
          </cell>
          <cell r="H137">
            <v>314880</v>
          </cell>
          <cell r="I137">
            <v>101950</v>
          </cell>
          <cell r="J137">
            <v>201440</v>
          </cell>
          <cell r="K137">
            <v>0</v>
          </cell>
          <cell r="L137">
            <v>82572</v>
          </cell>
          <cell r="M137">
            <v>13803</v>
          </cell>
          <cell r="N137">
            <v>1124</v>
          </cell>
        </row>
        <row r="139">
          <cell r="D139">
            <v>22</v>
          </cell>
          <cell r="E139">
            <v>55</v>
          </cell>
          <cell r="F139">
            <v>108</v>
          </cell>
          <cell r="G139">
            <v>42</v>
          </cell>
          <cell r="H139">
            <v>1240</v>
          </cell>
          <cell r="I139">
            <v>415</v>
          </cell>
          <cell r="J139">
            <v>164</v>
          </cell>
          <cell r="K139">
            <v>373</v>
          </cell>
          <cell r="L139">
            <v>1383</v>
          </cell>
          <cell r="M139">
            <v>51</v>
          </cell>
          <cell r="N139">
            <v>17</v>
          </cell>
        </row>
        <row r="140">
          <cell r="D140">
            <v>2439</v>
          </cell>
          <cell r="E140">
            <v>2870</v>
          </cell>
          <cell r="F140">
            <v>9440</v>
          </cell>
          <cell r="G140">
            <v>229</v>
          </cell>
          <cell r="H140">
            <v>298054</v>
          </cell>
          <cell r="I140">
            <v>32963</v>
          </cell>
          <cell r="J140">
            <v>9331</v>
          </cell>
          <cell r="K140">
            <v>129945</v>
          </cell>
          <cell r="L140">
            <v>14586</v>
          </cell>
          <cell r="M140">
            <v>92669</v>
          </cell>
          <cell r="N140">
            <v>822</v>
          </cell>
        </row>
        <row r="142">
          <cell r="D142">
            <v>232575</v>
          </cell>
          <cell r="E142">
            <v>230319</v>
          </cell>
          <cell r="F142">
            <v>227324</v>
          </cell>
          <cell r="G142">
            <v>223422</v>
          </cell>
          <cell r="H142">
            <v>456673</v>
          </cell>
          <cell r="I142">
            <v>94664</v>
          </cell>
          <cell r="J142">
            <v>66278</v>
          </cell>
          <cell r="K142">
            <v>64897</v>
          </cell>
          <cell r="L142">
            <v>419714</v>
          </cell>
          <cell r="M142">
            <v>151513</v>
          </cell>
          <cell r="N142">
            <v>107333</v>
          </cell>
        </row>
        <row r="143">
          <cell r="D143">
            <v>69898</v>
          </cell>
          <cell r="E143">
            <v>66995</v>
          </cell>
          <cell r="F143">
            <v>103927</v>
          </cell>
          <cell r="G143">
            <v>51891</v>
          </cell>
          <cell r="H143">
            <v>72218</v>
          </cell>
          <cell r="I143">
            <v>36006</v>
          </cell>
          <cell r="J143">
            <v>26888</v>
          </cell>
          <cell r="K143">
            <v>10158</v>
          </cell>
          <cell r="L143">
            <v>48825</v>
          </cell>
          <cell r="M143">
            <v>18832</v>
          </cell>
          <cell r="N143">
            <v>34099</v>
          </cell>
        </row>
        <row r="144">
          <cell r="D144">
            <v>24876</v>
          </cell>
          <cell r="E144">
            <v>24846</v>
          </cell>
          <cell r="F144">
            <v>35724</v>
          </cell>
          <cell r="G144">
            <v>24264</v>
          </cell>
          <cell r="H144">
            <v>27745</v>
          </cell>
          <cell r="I144">
            <v>15918</v>
          </cell>
          <cell r="J144">
            <v>21564</v>
          </cell>
          <cell r="K144">
            <v>6233</v>
          </cell>
          <cell r="L144">
            <v>14142</v>
          </cell>
          <cell r="M144">
            <v>12856</v>
          </cell>
          <cell r="N144">
            <v>15663</v>
          </cell>
        </row>
        <row r="145">
          <cell r="D145">
            <v>79941</v>
          </cell>
          <cell r="E145">
            <v>59380</v>
          </cell>
          <cell r="F145">
            <v>93356</v>
          </cell>
          <cell r="G145">
            <v>39810</v>
          </cell>
          <cell r="H145">
            <v>70290</v>
          </cell>
          <cell r="I145">
            <v>65187</v>
          </cell>
          <cell r="J145">
            <v>38299</v>
          </cell>
          <cell r="K145">
            <v>14643</v>
          </cell>
          <cell r="L145">
            <v>61140</v>
          </cell>
          <cell r="M145">
            <v>51881</v>
          </cell>
          <cell r="N145">
            <v>85303</v>
          </cell>
        </row>
        <row r="146">
          <cell r="D146">
            <v>60459</v>
          </cell>
          <cell r="E146">
            <v>45121</v>
          </cell>
          <cell r="F146">
            <v>94919</v>
          </cell>
          <cell r="G146">
            <v>28998</v>
          </cell>
          <cell r="H146">
            <v>474</v>
          </cell>
          <cell r="I146">
            <v>0</v>
          </cell>
          <cell r="J146">
            <v>46873</v>
          </cell>
          <cell r="K146">
            <v>23892</v>
          </cell>
          <cell r="L146">
            <v>24150</v>
          </cell>
          <cell r="M146">
            <v>20230</v>
          </cell>
          <cell r="N146">
            <v>31736</v>
          </cell>
        </row>
        <row r="147">
          <cell r="D147">
            <v>558381</v>
          </cell>
          <cell r="E147">
            <v>556249</v>
          </cell>
          <cell r="F147">
            <v>805203</v>
          </cell>
          <cell r="G147">
            <v>416188</v>
          </cell>
          <cell r="H147">
            <v>693330</v>
          </cell>
          <cell r="I147">
            <v>206688</v>
          </cell>
          <cell r="J147">
            <v>262997</v>
          </cell>
          <cell r="K147">
            <v>150274</v>
          </cell>
          <cell r="L147">
            <v>584313</v>
          </cell>
          <cell r="M147">
            <v>251063</v>
          </cell>
          <cell r="N147">
            <v>312897</v>
          </cell>
        </row>
        <row r="148">
          <cell r="D148">
            <v>644</v>
          </cell>
          <cell r="E148">
            <v>3687</v>
          </cell>
          <cell r="F148">
            <v>5551</v>
          </cell>
          <cell r="G148">
            <v>2577</v>
          </cell>
          <cell r="H148">
            <v>981</v>
          </cell>
          <cell r="I148">
            <v>8217</v>
          </cell>
          <cell r="J148">
            <v>3214</v>
          </cell>
          <cell r="K148">
            <v>5140</v>
          </cell>
          <cell r="L148">
            <v>3415</v>
          </cell>
          <cell r="M148">
            <v>1292</v>
          </cell>
          <cell r="N148">
            <v>4875</v>
          </cell>
        </row>
        <row r="149">
          <cell r="D149">
            <v>35</v>
          </cell>
          <cell r="E149">
            <v>385</v>
          </cell>
          <cell r="F149">
            <v>822</v>
          </cell>
          <cell r="G149">
            <v>371</v>
          </cell>
          <cell r="H149">
            <v>271</v>
          </cell>
          <cell r="I149">
            <v>163</v>
          </cell>
          <cell r="J149">
            <v>1076</v>
          </cell>
          <cell r="K149">
            <v>2459</v>
          </cell>
          <cell r="L149">
            <v>338</v>
          </cell>
          <cell r="M149">
            <v>658</v>
          </cell>
          <cell r="N149">
            <v>1534</v>
          </cell>
        </row>
        <row r="150">
          <cell r="D150">
            <v>7</v>
          </cell>
          <cell r="E150">
            <v>120</v>
          </cell>
          <cell r="F150">
            <v>671</v>
          </cell>
          <cell r="G150">
            <v>411</v>
          </cell>
          <cell r="H150">
            <v>263</v>
          </cell>
          <cell r="I150">
            <v>50</v>
          </cell>
          <cell r="J150">
            <v>756</v>
          </cell>
          <cell r="K150">
            <v>1973</v>
          </cell>
          <cell r="L150">
            <v>238</v>
          </cell>
          <cell r="M150">
            <v>391</v>
          </cell>
          <cell r="N150">
            <v>2633</v>
          </cell>
        </row>
        <row r="151">
          <cell r="D151">
            <v>1</v>
          </cell>
          <cell r="E151">
            <v>6</v>
          </cell>
          <cell r="F151">
            <v>180</v>
          </cell>
          <cell r="G151">
            <v>298</v>
          </cell>
          <cell r="H151">
            <v>136</v>
          </cell>
          <cell r="I151">
            <v>0</v>
          </cell>
          <cell r="J151">
            <v>327</v>
          </cell>
          <cell r="K151">
            <v>697</v>
          </cell>
          <cell r="L151">
            <v>175</v>
          </cell>
          <cell r="M151">
            <v>361</v>
          </cell>
          <cell r="N151">
            <v>674</v>
          </cell>
        </row>
        <row r="152">
          <cell r="D152">
            <v>220661</v>
          </cell>
          <cell r="E152">
            <v>161312</v>
          </cell>
          <cell r="F152">
            <v>296591</v>
          </cell>
          <cell r="G152">
            <v>273502</v>
          </cell>
          <cell r="H152">
            <v>461837</v>
          </cell>
          <cell r="I152">
            <v>151508</v>
          </cell>
          <cell r="J152">
            <v>100804</v>
          </cell>
          <cell r="K152">
            <v>43355</v>
          </cell>
          <cell r="L152">
            <v>340789</v>
          </cell>
          <cell r="M152">
            <v>170823</v>
          </cell>
          <cell r="N152">
            <v>200338</v>
          </cell>
        </row>
        <row r="153">
          <cell r="D153">
            <v>63814</v>
          </cell>
          <cell r="E153">
            <v>29115</v>
          </cell>
          <cell r="F153">
            <v>112540</v>
          </cell>
          <cell r="G153">
            <v>34012</v>
          </cell>
          <cell r="H153">
            <v>65508</v>
          </cell>
          <cell r="I153">
            <v>25192</v>
          </cell>
          <cell r="J153">
            <v>72955</v>
          </cell>
          <cell r="K153">
            <v>5900</v>
          </cell>
          <cell r="L153">
            <v>54355</v>
          </cell>
          <cell r="M153">
            <v>43356</v>
          </cell>
          <cell r="N153">
            <v>46699</v>
          </cell>
        </row>
        <row r="154">
          <cell r="D154">
            <v>78490119.494626954</v>
          </cell>
          <cell r="E154">
            <v>49967848.376168601</v>
          </cell>
          <cell r="F154">
            <v>276774558.46222198</v>
          </cell>
          <cell r="G154">
            <v>50904286.039999999</v>
          </cell>
          <cell r="H154">
            <v>106600967.417</v>
          </cell>
          <cell r="I154">
            <v>41121559</v>
          </cell>
          <cell r="J154">
            <v>97105289</v>
          </cell>
          <cell r="K154">
            <v>23524230</v>
          </cell>
          <cell r="L154">
            <v>23597856.188000001</v>
          </cell>
          <cell r="M154">
            <v>129470094</v>
          </cell>
          <cell r="N154">
            <v>38644963</v>
          </cell>
        </row>
        <row r="155">
          <cell r="D155">
            <v>64044</v>
          </cell>
          <cell r="E155">
            <v>28523</v>
          </cell>
          <cell r="F155">
            <v>111019</v>
          </cell>
          <cell r="G155">
            <v>35614</v>
          </cell>
          <cell r="H155">
            <v>67243</v>
          </cell>
          <cell r="I155">
            <v>25123</v>
          </cell>
          <cell r="J155">
            <v>72955</v>
          </cell>
          <cell r="K155">
            <v>6311</v>
          </cell>
          <cell r="L155">
            <v>54194</v>
          </cell>
          <cell r="M155">
            <v>48685</v>
          </cell>
          <cell r="N155">
            <v>46699</v>
          </cell>
        </row>
        <row r="156">
          <cell r="D156">
            <v>359310764.61000001</v>
          </cell>
          <cell r="E156">
            <v>212036930.28</v>
          </cell>
          <cell r="F156">
            <v>1085529742.3800001</v>
          </cell>
          <cell r="G156">
            <v>430232611.36000001</v>
          </cell>
          <cell r="H156">
            <v>750130407.49000001</v>
          </cell>
          <cell r="I156">
            <v>120435723</v>
          </cell>
          <cell r="J156">
            <v>417404265.79000002</v>
          </cell>
          <cell r="K156">
            <v>74107762.789000005</v>
          </cell>
          <cell r="L156">
            <v>78149590.48999998</v>
          </cell>
          <cell r="M156">
            <v>459996452.12</v>
          </cell>
          <cell r="N156">
            <v>648894739</v>
          </cell>
        </row>
        <row r="157">
          <cell r="D157">
            <v>78452160.160999998</v>
          </cell>
          <cell r="E157">
            <v>49978625.298</v>
          </cell>
          <cell r="F157">
            <v>276730496.05599999</v>
          </cell>
          <cell r="G157">
            <v>127699876.04000001</v>
          </cell>
          <cell r="H157">
            <v>197890327.521</v>
          </cell>
          <cell r="I157">
            <v>42661309</v>
          </cell>
          <cell r="J157">
            <v>97105289</v>
          </cell>
          <cell r="K157">
            <v>23524230</v>
          </cell>
          <cell r="L157">
            <v>23665394.616999991</v>
          </cell>
          <cell r="M157">
            <v>166587087</v>
          </cell>
          <cell r="N157">
            <v>168029458</v>
          </cell>
        </row>
        <row r="159">
          <cell r="D159">
            <v>1017</v>
          </cell>
          <cell r="E159">
            <v>802</v>
          </cell>
          <cell r="F159">
            <v>1944</v>
          </cell>
          <cell r="G159">
            <v>1013</v>
          </cell>
          <cell r="H159">
            <v>1327</v>
          </cell>
          <cell r="I159">
            <v>1409</v>
          </cell>
          <cell r="J159">
            <v>768</v>
          </cell>
          <cell r="K159">
            <v>103</v>
          </cell>
          <cell r="L159">
            <v>161</v>
          </cell>
          <cell r="M159">
            <v>19270</v>
          </cell>
          <cell r="N159">
            <v>1358</v>
          </cell>
        </row>
        <row r="160">
          <cell r="D160">
            <v>4418293.1900000004</v>
          </cell>
          <cell r="E160">
            <v>7253895.2199999997</v>
          </cell>
          <cell r="F160">
            <v>18072157.440000001</v>
          </cell>
          <cell r="G160">
            <v>43820787.506448999</v>
          </cell>
          <cell r="H160">
            <v>78714623.294</v>
          </cell>
          <cell r="I160">
            <v>3838226</v>
          </cell>
          <cell r="J160">
            <v>2606624</v>
          </cell>
          <cell r="K160">
            <v>1343516.113238621</v>
          </cell>
          <cell r="L160">
            <v>67538.429000000004</v>
          </cell>
          <cell r="M160">
            <v>99303350</v>
          </cell>
          <cell r="N160">
            <v>128289767</v>
          </cell>
        </row>
        <row r="161">
          <cell r="D161">
            <v>19031557.999999989</v>
          </cell>
          <cell r="E161">
            <v>29619656.409999989</v>
          </cell>
          <cell r="F161">
            <v>72862452.239999935</v>
          </cell>
          <cell r="G161">
            <v>172028110.34999999</v>
          </cell>
          <cell r="H161">
            <v>287446595.35000002</v>
          </cell>
          <cell r="I161">
            <v>14802380</v>
          </cell>
          <cell r="J161">
            <v>10186412</v>
          </cell>
          <cell r="K161">
            <v>6058155.96</v>
          </cell>
          <cell r="L161">
            <v>174235.08</v>
          </cell>
          <cell r="M161">
            <v>247500337.59</v>
          </cell>
          <cell r="N161">
            <v>486442012</v>
          </cell>
        </row>
        <row r="162">
          <cell r="D162">
            <v>1098</v>
          </cell>
          <cell r="E162">
            <v>404</v>
          </cell>
          <cell r="F162">
            <v>1728</v>
          </cell>
          <cell r="G162">
            <v>325</v>
          </cell>
          <cell r="H162">
            <v>408</v>
          </cell>
          <cell r="I162">
            <v>6</v>
          </cell>
          <cell r="J162">
            <v>26</v>
          </cell>
          <cell r="K162">
            <v>128</v>
          </cell>
          <cell r="L162">
            <v>7</v>
          </cell>
          <cell r="M162">
            <v>5416</v>
          </cell>
          <cell r="N162">
            <v>246</v>
          </cell>
        </row>
        <row r="163">
          <cell r="D163">
            <v>2900198.08</v>
          </cell>
          <cell r="E163">
            <v>1704386.47</v>
          </cell>
          <cell r="F163">
            <v>7336088.4100000001</v>
          </cell>
          <cell r="G163">
            <v>8908847.4989613108</v>
          </cell>
          <cell r="H163">
            <v>12574736.810000001</v>
          </cell>
          <cell r="I163">
            <v>29081</v>
          </cell>
          <cell r="J163">
            <v>42459</v>
          </cell>
          <cell r="K163">
            <v>881962.96747203893</v>
          </cell>
          <cell r="L163">
            <v>8171.5029999999997</v>
          </cell>
          <cell r="M163">
            <v>25442335</v>
          </cell>
          <cell r="N163">
            <v>1094728</v>
          </cell>
        </row>
        <row r="164">
          <cell r="D164">
            <v>3912030.310000001</v>
          </cell>
          <cell r="E164">
            <v>2570928.5599999982</v>
          </cell>
          <cell r="F164">
            <v>10062475.07</v>
          </cell>
          <cell r="G164">
            <v>13983704.960000001</v>
          </cell>
          <cell r="H164">
            <v>22099289.350000001</v>
          </cell>
          <cell r="I164">
            <v>43206</v>
          </cell>
          <cell r="J164">
            <v>68314</v>
          </cell>
          <cell r="K164">
            <v>1536192.63</v>
          </cell>
          <cell r="L164">
            <v>5074.8500000000004</v>
          </cell>
          <cell r="M164">
            <v>30967121.460000031</v>
          </cell>
          <cell r="N164">
            <v>2590300</v>
          </cell>
        </row>
        <row r="165">
          <cell r="D165">
            <v>2209530</v>
          </cell>
          <cell r="E165">
            <v>948562</v>
          </cell>
          <cell r="F165">
            <v>3339830</v>
          </cell>
          <cell r="G165">
            <v>275883</v>
          </cell>
          <cell r="H165">
            <v>974064</v>
          </cell>
          <cell r="I165">
            <v>184080</v>
          </cell>
          <cell r="J165">
            <v>2269854</v>
          </cell>
          <cell r="K165">
            <v>145019</v>
          </cell>
          <cell r="L165">
            <v>985680</v>
          </cell>
          <cell r="M165">
            <v>1103860</v>
          </cell>
          <cell r="N165">
            <v>831682</v>
          </cell>
        </row>
        <row r="166">
          <cell r="D166">
            <v>43915</v>
          </cell>
          <cell r="E166">
            <v>16113</v>
          </cell>
          <cell r="F166">
            <v>67637</v>
          </cell>
          <cell r="G166">
            <v>19072</v>
          </cell>
          <cell r="H166">
            <v>49952</v>
          </cell>
          <cell r="I166">
            <v>6136</v>
          </cell>
          <cell r="J166">
            <v>25798</v>
          </cell>
          <cell r="K166">
            <v>3777</v>
          </cell>
          <cell r="L166">
            <v>16428</v>
          </cell>
          <cell r="M166">
            <v>15138</v>
          </cell>
          <cell r="N166">
            <v>20019</v>
          </cell>
        </row>
        <row r="167">
          <cell r="D167">
            <v>18099</v>
          </cell>
          <cell r="E167">
            <v>10685</v>
          </cell>
          <cell r="F167">
            <v>41633</v>
          </cell>
          <cell r="G167">
            <v>18564</v>
          </cell>
          <cell r="H167">
            <v>30326</v>
          </cell>
          <cell r="I167">
            <v>14160</v>
          </cell>
          <cell r="J167">
            <v>55419</v>
          </cell>
          <cell r="K167">
            <v>1861</v>
          </cell>
          <cell r="L167">
            <v>37807</v>
          </cell>
          <cell r="M167">
            <v>29536</v>
          </cell>
          <cell r="N167">
            <v>15413</v>
          </cell>
        </row>
        <row r="168">
          <cell r="D168">
            <v>95161224.109999627</v>
          </cell>
          <cell r="E168">
            <v>57089706.289999962</v>
          </cell>
          <cell r="F168">
            <v>249179533.7399998</v>
          </cell>
          <cell r="G168">
            <v>82599368</v>
          </cell>
          <cell r="H168">
            <v>108761723</v>
          </cell>
          <cell r="I168">
            <v>46057421</v>
          </cell>
          <cell r="J168">
            <v>126157144</v>
          </cell>
          <cell r="K168">
            <v>11412213.59</v>
          </cell>
          <cell r="L168">
            <v>64905759</v>
          </cell>
          <cell r="M168">
            <v>286919493</v>
          </cell>
          <cell r="N168">
            <v>34104249.239999898</v>
          </cell>
        </row>
        <row r="169">
          <cell r="D169">
            <v>8491</v>
          </cell>
          <cell r="E169">
            <v>3061</v>
          </cell>
          <cell r="F169">
            <v>9350</v>
          </cell>
          <cell r="G169">
            <v>325</v>
          </cell>
          <cell r="H169">
            <v>17922</v>
          </cell>
          <cell r="I169">
            <v>2957</v>
          </cell>
          <cell r="J169">
            <v>13385</v>
          </cell>
          <cell r="K169">
            <v>1055</v>
          </cell>
          <cell r="L169">
            <v>9246</v>
          </cell>
          <cell r="M169">
            <v>5763</v>
          </cell>
          <cell r="N169">
            <v>8803</v>
          </cell>
        </row>
        <row r="170">
          <cell r="D170">
            <v>39472684.880000107</v>
          </cell>
          <cell r="E170">
            <v>14381730.71000001</v>
          </cell>
          <cell r="F170">
            <v>54478810.360000104</v>
          </cell>
          <cell r="G170">
            <v>2137538.33</v>
          </cell>
          <cell r="H170">
            <v>56379747.060000017</v>
          </cell>
          <cell r="I170">
            <v>11372360</v>
          </cell>
          <cell r="J170">
            <v>35231599</v>
          </cell>
          <cell r="K170">
            <v>10154822</v>
          </cell>
          <cell r="L170">
            <v>11850</v>
          </cell>
          <cell r="M170">
            <v>54498559.609999999</v>
          </cell>
          <cell r="N170">
            <v>25398737.32000003</v>
          </cell>
        </row>
        <row r="171">
          <cell r="D171">
            <v>0</v>
          </cell>
          <cell r="E171">
            <v>2429780</v>
          </cell>
          <cell r="F171">
            <v>2812418</v>
          </cell>
          <cell r="G171">
            <v>261502</v>
          </cell>
          <cell r="H171">
            <v>2052222</v>
          </cell>
          <cell r="I171">
            <v>175813</v>
          </cell>
          <cell r="J171">
            <v>40452</v>
          </cell>
          <cell r="K171">
            <v>0</v>
          </cell>
          <cell r="L171">
            <v>121548</v>
          </cell>
          <cell r="M171">
            <v>98367</v>
          </cell>
          <cell r="N171">
            <v>199943</v>
          </cell>
        </row>
        <row r="172">
          <cell r="D172">
            <v>31586565</v>
          </cell>
          <cell r="E172">
            <v>42247533</v>
          </cell>
          <cell r="F172">
            <v>41463995</v>
          </cell>
          <cell r="G172">
            <v>23615913</v>
          </cell>
          <cell r="H172">
            <v>44090358</v>
          </cell>
          <cell r="I172">
            <v>9394726</v>
          </cell>
          <cell r="J172">
            <v>21767207</v>
          </cell>
          <cell r="K172">
            <v>11522707</v>
          </cell>
          <cell r="L172">
            <v>33496871</v>
          </cell>
          <cell r="M172">
            <v>7303735</v>
          </cell>
          <cell r="N172">
            <v>21267081</v>
          </cell>
        </row>
        <row r="173">
          <cell r="D173">
            <v>252</v>
          </cell>
          <cell r="E173">
            <v>423</v>
          </cell>
          <cell r="F173">
            <v>515</v>
          </cell>
          <cell r="G173">
            <v>240</v>
          </cell>
          <cell r="H173">
            <v>326</v>
          </cell>
          <cell r="I173">
            <v>169</v>
          </cell>
          <cell r="J173">
            <v>260</v>
          </cell>
          <cell r="K173">
            <v>125</v>
          </cell>
          <cell r="L173">
            <v>313</v>
          </cell>
          <cell r="M173">
            <v>100</v>
          </cell>
          <cell r="N173">
            <v>298</v>
          </cell>
        </row>
        <row r="174">
          <cell r="D174">
            <v>59725764.333499894</v>
          </cell>
          <cell r="E174">
            <v>113560664.88677</v>
          </cell>
          <cell r="F174">
            <v>139790563.74087</v>
          </cell>
          <cell r="G174">
            <v>87414450.871891394</v>
          </cell>
          <cell r="H174">
            <v>97874765.134583175</v>
          </cell>
          <cell r="I174">
            <v>27919956.780000001</v>
          </cell>
          <cell r="J174">
            <v>59676849.650944218</v>
          </cell>
          <cell r="K174">
            <v>24909983.430177789</v>
          </cell>
          <cell r="L174">
            <v>108088330.56</v>
          </cell>
          <cell r="M174">
            <v>26466979.028000001</v>
          </cell>
          <cell r="N174">
            <v>44648878.896620192</v>
          </cell>
        </row>
        <row r="175">
          <cell r="D175">
            <v>31896646</v>
          </cell>
          <cell r="E175">
            <v>41019845</v>
          </cell>
          <cell r="F175">
            <v>38994700</v>
          </cell>
          <cell r="G175">
            <v>21951130</v>
          </cell>
          <cell r="H175">
            <v>35476119</v>
          </cell>
          <cell r="I175">
            <v>9218913</v>
          </cell>
          <cell r="J175">
            <v>21726755</v>
          </cell>
          <cell r="K175">
            <v>11522707</v>
          </cell>
          <cell r="L175">
            <v>33375323</v>
          </cell>
          <cell r="M175">
            <v>7002339</v>
          </cell>
          <cell r="N175">
            <v>21067138</v>
          </cell>
        </row>
        <row r="176">
          <cell r="D176">
            <v>533444</v>
          </cell>
          <cell r="E176">
            <v>1952570</v>
          </cell>
          <cell r="F176">
            <v>1487765</v>
          </cell>
          <cell r="G176">
            <v>406390</v>
          </cell>
          <cell r="H176">
            <v>227228</v>
          </cell>
          <cell r="I176">
            <v>149251</v>
          </cell>
          <cell r="J176">
            <v>1488343</v>
          </cell>
          <cell r="K176">
            <v>2186466</v>
          </cell>
          <cell r="L176">
            <v>1694733</v>
          </cell>
          <cell r="M176">
            <v>807627</v>
          </cell>
          <cell r="N176">
            <v>1142427</v>
          </cell>
        </row>
        <row r="177">
          <cell r="D177">
            <v>10617</v>
          </cell>
          <cell r="E177">
            <v>72123</v>
          </cell>
          <cell r="F177">
            <v>39700</v>
          </cell>
          <cell r="G177">
            <v>69782</v>
          </cell>
          <cell r="H177">
            <v>100066</v>
          </cell>
          <cell r="I177">
            <v>21432</v>
          </cell>
          <cell r="J177">
            <v>67740</v>
          </cell>
          <cell r="K177">
            <v>16110</v>
          </cell>
          <cell r="L177">
            <v>20000</v>
          </cell>
          <cell r="M177">
            <v>4405</v>
          </cell>
          <cell r="N177">
            <v>25146</v>
          </cell>
        </row>
        <row r="178">
          <cell r="D178">
            <v>4261</v>
          </cell>
          <cell r="E178">
            <v>7401</v>
          </cell>
          <cell r="F178">
            <v>6668</v>
          </cell>
          <cell r="G178">
            <v>5970</v>
          </cell>
          <cell r="H178">
            <v>2769</v>
          </cell>
          <cell r="I178">
            <v>3342</v>
          </cell>
          <cell r="J178">
            <v>3083</v>
          </cell>
          <cell r="K178">
            <v>3247</v>
          </cell>
          <cell r="L178">
            <v>3435</v>
          </cell>
          <cell r="M178">
            <v>1240</v>
          </cell>
          <cell r="N178">
            <v>5670</v>
          </cell>
        </row>
        <row r="179">
          <cell r="D179">
            <v>12048</v>
          </cell>
          <cell r="E179">
            <v>13936</v>
          </cell>
          <cell r="F179">
            <v>14838</v>
          </cell>
          <cell r="G179">
            <v>18919</v>
          </cell>
          <cell r="H179">
            <v>12262</v>
          </cell>
          <cell r="I179">
            <v>7137</v>
          </cell>
          <cell r="J179">
            <v>7795</v>
          </cell>
          <cell r="K179">
            <v>4423</v>
          </cell>
          <cell r="L179">
            <v>9349</v>
          </cell>
          <cell r="M179">
            <v>2922</v>
          </cell>
          <cell r="N179">
            <v>5903</v>
          </cell>
        </row>
        <row r="180">
          <cell r="D180">
            <v>5102160040.949976</v>
          </cell>
          <cell r="E180">
            <v>6959079561.7619658</v>
          </cell>
          <cell r="F180">
            <v>5478768540.9940243</v>
          </cell>
          <cell r="G180">
            <v>4345515757.6168985</v>
          </cell>
          <cell r="H180">
            <v>6554301865.1619997</v>
          </cell>
          <cell r="I180">
            <v>817314491</v>
          </cell>
          <cell r="J180">
            <v>6242935000</v>
          </cell>
          <cell r="K180">
            <v>5280788666.0625696</v>
          </cell>
          <cell r="L180">
            <v>6483608821</v>
          </cell>
          <cell r="M180">
            <v>1768720483</v>
          </cell>
          <cell r="N180">
            <v>1813187270</v>
          </cell>
        </row>
        <row r="181">
          <cell r="D181">
            <v>1478</v>
          </cell>
          <cell r="E181">
            <v>5413</v>
          </cell>
          <cell r="F181">
            <v>6489</v>
          </cell>
          <cell r="G181">
            <v>6233</v>
          </cell>
          <cell r="H181">
            <v>8178</v>
          </cell>
          <cell r="I181">
            <v>455</v>
          </cell>
          <cell r="J181">
            <v>8775</v>
          </cell>
          <cell r="K181">
            <v>7274</v>
          </cell>
          <cell r="L181">
            <v>1682</v>
          </cell>
          <cell r="M181">
            <v>6396</v>
          </cell>
          <cell r="N181">
            <v>5750</v>
          </cell>
        </row>
        <row r="182">
          <cell r="D182">
            <v>2136</v>
          </cell>
          <cell r="E182">
            <v>19207</v>
          </cell>
          <cell r="F182">
            <v>32436</v>
          </cell>
          <cell r="G182">
            <v>12467</v>
          </cell>
          <cell r="H182">
            <v>44345</v>
          </cell>
          <cell r="I182">
            <v>7571</v>
          </cell>
          <cell r="J182">
            <v>9534</v>
          </cell>
          <cell r="K182">
            <v>11900</v>
          </cell>
          <cell r="L182">
            <v>4129</v>
          </cell>
          <cell r="M182">
            <v>7676</v>
          </cell>
          <cell r="N182">
            <v>6662</v>
          </cell>
        </row>
        <row r="184">
          <cell r="D184">
            <v>8978</v>
          </cell>
          <cell r="E184">
            <v>16063</v>
          </cell>
          <cell r="F184">
            <v>15283</v>
          </cell>
          <cell r="G184">
            <v>15986</v>
          </cell>
          <cell r="H184">
            <v>26105</v>
          </cell>
          <cell r="I184">
            <v>7002</v>
          </cell>
          <cell r="J184">
            <v>23203</v>
          </cell>
          <cell r="K184">
            <v>9982</v>
          </cell>
          <cell r="L184">
            <v>38091</v>
          </cell>
          <cell r="M184" t="str">
            <v xml:space="preserve">                475.039 </v>
          </cell>
          <cell r="N184">
            <v>9881</v>
          </cell>
        </row>
        <row r="185">
          <cell r="D185">
            <v>0.96</v>
          </cell>
          <cell r="E185">
            <v>0.63</v>
          </cell>
          <cell r="F185">
            <v>0.48</v>
          </cell>
          <cell r="G185">
            <v>2161860</v>
          </cell>
          <cell r="H185">
            <v>148392</v>
          </cell>
          <cell r="I185">
            <v>37589.75</v>
          </cell>
          <cell r="J185">
            <v>236505</v>
          </cell>
          <cell r="K185">
            <v>145571.22</v>
          </cell>
          <cell r="L185">
            <v>527608.38</v>
          </cell>
          <cell r="M185">
            <v>1100000</v>
          </cell>
          <cell r="N185">
            <v>147205.04999999999</v>
          </cell>
        </row>
        <row r="186">
          <cell r="D186">
            <v>15359</v>
          </cell>
          <cell r="E186">
            <v>38958</v>
          </cell>
          <cell r="F186">
            <v>39763</v>
          </cell>
          <cell r="G186">
            <v>36031</v>
          </cell>
          <cell r="H186">
            <v>53574</v>
          </cell>
          <cell r="I186">
            <v>23979</v>
          </cell>
          <cell r="J186">
            <v>35256</v>
          </cell>
          <cell r="K186">
            <v>14285</v>
          </cell>
          <cell r="L186">
            <v>60281</v>
          </cell>
          <cell r="M186">
            <v>488530</v>
          </cell>
          <cell r="N186">
            <v>24695</v>
          </cell>
        </row>
        <row r="187">
          <cell r="D187">
            <v>1069</v>
          </cell>
          <cell r="E187">
            <v>4649</v>
          </cell>
          <cell r="F187">
            <v>4597</v>
          </cell>
          <cell r="G187">
            <v>2120</v>
          </cell>
          <cell r="H187">
            <v>1342</v>
          </cell>
          <cell r="I187">
            <v>927</v>
          </cell>
          <cell r="J187">
            <v>2737</v>
          </cell>
          <cell r="K187">
            <v>2940</v>
          </cell>
          <cell r="L187">
            <v>4744</v>
          </cell>
          <cell r="M187">
            <v>1052</v>
          </cell>
          <cell r="N187">
            <v>267</v>
          </cell>
        </row>
        <row r="188">
          <cell r="D188">
            <v>15112</v>
          </cell>
          <cell r="E188">
            <v>38326</v>
          </cell>
          <cell r="F188">
            <v>39014</v>
          </cell>
          <cell r="G188">
            <v>23914</v>
          </cell>
          <cell r="H188">
            <v>34902</v>
          </cell>
          <cell r="I188">
            <v>13669</v>
          </cell>
          <cell r="J188">
            <v>33489</v>
          </cell>
          <cell r="K188">
            <v>13406</v>
          </cell>
          <cell r="L188">
            <v>45661</v>
          </cell>
          <cell r="M188">
            <v>17449</v>
          </cell>
          <cell r="N188">
            <v>24695</v>
          </cell>
        </row>
        <row r="189">
          <cell r="D189">
            <v>1927</v>
          </cell>
          <cell r="E189">
            <v>6665</v>
          </cell>
          <cell r="F189">
            <v>5079</v>
          </cell>
          <cell r="G189">
            <v>187</v>
          </cell>
          <cell r="H189">
            <v>562</v>
          </cell>
          <cell r="I189">
            <v>354</v>
          </cell>
          <cell r="J189">
            <v>6897</v>
          </cell>
          <cell r="K189">
            <v>12620</v>
          </cell>
          <cell r="L189">
            <v>1208</v>
          </cell>
          <cell r="M189">
            <v>82471</v>
          </cell>
          <cell r="N189">
            <v>2285</v>
          </cell>
        </row>
        <row r="190">
          <cell r="D190">
            <v>2189</v>
          </cell>
          <cell r="E190">
            <v>3911</v>
          </cell>
          <cell r="F190">
            <v>4548</v>
          </cell>
          <cell r="G190">
            <v>1429</v>
          </cell>
          <cell r="H190">
            <v>960</v>
          </cell>
          <cell r="I190">
            <v>1880</v>
          </cell>
          <cell r="J190">
            <v>1635</v>
          </cell>
          <cell r="K190">
            <v>828</v>
          </cell>
          <cell r="L190">
            <v>2747</v>
          </cell>
          <cell r="M190">
            <v>1023</v>
          </cell>
          <cell r="N190">
            <v>1557</v>
          </cell>
        </row>
        <row r="191">
          <cell r="D191">
            <v>631</v>
          </cell>
          <cell r="E191">
            <v>1105</v>
          </cell>
          <cell r="F191">
            <v>1080</v>
          </cell>
          <cell r="G191">
            <v>432</v>
          </cell>
          <cell r="H191">
            <v>560</v>
          </cell>
          <cell r="I191">
            <v>480</v>
          </cell>
          <cell r="J191">
            <v>349</v>
          </cell>
          <cell r="K191">
            <v>362</v>
          </cell>
          <cell r="L191">
            <v>1080</v>
          </cell>
          <cell r="M191">
            <v>280</v>
          </cell>
          <cell r="N191">
            <v>639</v>
          </cell>
        </row>
        <row r="192">
          <cell r="D192">
            <v>1558</v>
          </cell>
          <cell r="E192">
            <v>2806</v>
          </cell>
          <cell r="F192">
            <v>3468</v>
          </cell>
          <cell r="G192">
            <v>997</v>
          </cell>
          <cell r="H192">
            <v>400</v>
          </cell>
          <cell r="I192">
            <v>1400</v>
          </cell>
          <cell r="J192">
            <v>1286</v>
          </cell>
          <cell r="K192">
            <v>466</v>
          </cell>
          <cell r="L192">
            <v>1667</v>
          </cell>
          <cell r="M192">
            <v>743</v>
          </cell>
          <cell r="N192">
            <v>918</v>
          </cell>
        </row>
        <row r="193">
          <cell r="D193">
            <v>1069</v>
          </cell>
          <cell r="E193">
            <v>2225</v>
          </cell>
          <cell r="F193">
            <v>2639</v>
          </cell>
          <cell r="G193">
            <v>612</v>
          </cell>
          <cell r="H193">
            <v>799</v>
          </cell>
          <cell r="I193">
            <v>720</v>
          </cell>
          <cell r="J193">
            <v>497</v>
          </cell>
          <cell r="K193">
            <v>419</v>
          </cell>
          <cell r="L193">
            <v>766</v>
          </cell>
          <cell r="M193">
            <v>1017</v>
          </cell>
          <cell r="N193">
            <v>768</v>
          </cell>
        </row>
        <row r="194">
          <cell r="D194">
            <v>256</v>
          </cell>
          <cell r="E194">
            <v>788</v>
          </cell>
          <cell r="F194">
            <v>831</v>
          </cell>
          <cell r="G194">
            <v>216</v>
          </cell>
          <cell r="H194">
            <v>225</v>
          </cell>
          <cell r="I194">
            <v>129</v>
          </cell>
          <cell r="J194">
            <v>176</v>
          </cell>
          <cell r="K194">
            <v>101</v>
          </cell>
          <cell r="L194">
            <v>133</v>
          </cell>
          <cell r="M194">
            <v>263</v>
          </cell>
          <cell r="N194">
            <v>225</v>
          </cell>
        </row>
        <row r="195">
          <cell r="D195">
            <v>40</v>
          </cell>
          <cell r="E195">
            <v>54</v>
          </cell>
          <cell r="F195">
            <v>56</v>
          </cell>
          <cell r="G195">
            <v>30</v>
          </cell>
          <cell r="H195">
            <v>24</v>
          </cell>
          <cell r="I195">
            <v>52</v>
          </cell>
          <cell r="J195">
            <v>29</v>
          </cell>
          <cell r="K195">
            <v>19</v>
          </cell>
          <cell r="L195">
            <v>50</v>
          </cell>
          <cell r="M195">
            <v>48</v>
          </cell>
          <cell r="N195">
            <v>46</v>
          </cell>
        </row>
        <row r="196">
          <cell r="D196">
            <v>2149</v>
          </cell>
          <cell r="E196">
            <v>3857</v>
          </cell>
          <cell r="F196">
            <v>4492</v>
          </cell>
          <cell r="G196">
            <v>1399</v>
          </cell>
          <cell r="H196">
            <v>835</v>
          </cell>
          <cell r="I196">
            <v>500</v>
          </cell>
          <cell r="J196">
            <v>1606</v>
          </cell>
          <cell r="K196">
            <v>774</v>
          </cell>
          <cell r="L196">
            <v>2697</v>
          </cell>
          <cell r="M196">
            <v>962</v>
          </cell>
          <cell r="N196">
            <v>1511</v>
          </cell>
        </row>
        <row r="197">
          <cell r="D197">
            <v>165</v>
          </cell>
          <cell r="E197">
            <v>254</v>
          </cell>
          <cell r="F197">
            <v>248</v>
          </cell>
          <cell r="G197">
            <v>115</v>
          </cell>
          <cell r="H197">
            <v>103</v>
          </cell>
          <cell r="I197">
            <v>134</v>
          </cell>
          <cell r="J197">
            <v>152</v>
          </cell>
          <cell r="K197">
            <v>72</v>
          </cell>
          <cell r="L197">
            <v>226</v>
          </cell>
          <cell r="M197">
            <v>120</v>
          </cell>
          <cell r="N197">
            <v>223</v>
          </cell>
        </row>
        <row r="198">
          <cell r="D198">
            <v>15</v>
          </cell>
          <cell r="E198">
            <v>22.333333333333329</v>
          </cell>
          <cell r="F198">
            <v>18.333333333333329</v>
          </cell>
          <cell r="G198">
            <v>24</v>
          </cell>
          <cell r="H198">
            <v>20</v>
          </cell>
          <cell r="I198">
            <v>6</v>
          </cell>
          <cell r="J198">
            <v>11</v>
          </cell>
          <cell r="K198">
            <v>7</v>
          </cell>
          <cell r="L198">
            <v>11</v>
          </cell>
          <cell r="M198">
            <v>7</v>
          </cell>
          <cell r="N198">
            <v>15</v>
          </cell>
        </row>
        <row r="199">
          <cell r="D199">
            <v>33</v>
          </cell>
          <cell r="E199">
            <v>34</v>
          </cell>
          <cell r="F199">
            <v>34</v>
          </cell>
          <cell r="G199">
            <v>16</v>
          </cell>
          <cell r="H199">
            <v>5</v>
          </cell>
          <cell r="I199">
            <v>20</v>
          </cell>
          <cell r="J199">
            <v>16</v>
          </cell>
          <cell r="K199">
            <v>9</v>
          </cell>
          <cell r="L199">
            <v>45</v>
          </cell>
          <cell r="M199">
            <v>7</v>
          </cell>
          <cell r="N199">
            <v>42</v>
          </cell>
        </row>
        <row r="200">
          <cell r="D200">
            <v>8</v>
          </cell>
          <cell r="E200">
            <v>26.333333333333329</v>
          </cell>
          <cell r="F200">
            <v>7.333333333333333</v>
          </cell>
          <cell r="G200">
            <v>17</v>
          </cell>
          <cell r="H200">
            <v>19</v>
          </cell>
          <cell r="I200">
            <v>10</v>
          </cell>
          <cell r="J200">
            <v>8</v>
          </cell>
          <cell r="K200">
            <v>4</v>
          </cell>
          <cell r="L200">
            <v>12</v>
          </cell>
          <cell r="M200">
            <v>5</v>
          </cell>
          <cell r="N200">
            <v>8</v>
          </cell>
        </row>
        <row r="201">
          <cell r="D201">
            <v>66</v>
          </cell>
          <cell r="E201">
            <v>120</v>
          </cell>
          <cell r="F201">
            <v>71</v>
          </cell>
          <cell r="G201">
            <v>18</v>
          </cell>
          <cell r="H201">
            <v>22</v>
          </cell>
          <cell r="I201">
            <v>52</v>
          </cell>
          <cell r="J201">
            <v>30</v>
          </cell>
          <cell r="K201">
            <v>14</v>
          </cell>
          <cell r="L201">
            <v>80</v>
          </cell>
          <cell r="M201">
            <v>61</v>
          </cell>
          <cell r="N201">
            <v>50</v>
          </cell>
        </row>
        <row r="202">
          <cell r="D202">
            <v>41</v>
          </cell>
          <cell r="E202">
            <v>80</v>
          </cell>
          <cell r="F202">
            <v>95</v>
          </cell>
          <cell r="G202">
            <v>3</v>
          </cell>
          <cell r="H202">
            <v>19</v>
          </cell>
          <cell r="I202">
            <v>9</v>
          </cell>
          <cell r="J202">
            <v>9</v>
          </cell>
          <cell r="K202">
            <v>2</v>
          </cell>
          <cell r="L202">
            <v>7</v>
          </cell>
          <cell r="M202">
            <v>9</v>
          </cell>
          <cell r="N202">
            <v>12</v>
          </cell>
        </row>
        <row r="203">
          <cell r="D203">
            <v>74957</v>
          </cell>
          <cell r="E203">
            <v>82411</v>
          </cell>
          <cell r="F203">
            <v>149234</v>
          </cell>
          <cell r="G203">
            <v>36972.5</v>
          </cell>
          <cell r="H203">
            <v>29263.5</v>
          </cell>
          <cell r="I203">
            <v>11496.5</v>
          </cell>
          <cell r="J203">
            <v>41050.66000000004</v>
          </cell>
          <cell r="K203">
            <v>13583</v>
          </cell>
          <cell r="L203">
            <v>30334</v>
          </cell>
          <cell r="M203">
            <v>13234</v>
          </cell>
          <cell r="N203">
            <v>24850</v>
          </cell>
        </row>
        <row r="205">
          <cell r="D205">
            <v>7297.4900000000198</v>
          </cell>
          <cell r="E205">
            <v>21471.220000000099</v>
          </cell>
          <cell r="F205">
            <v>15834.18000000004</v>
          </cell>
          <cell r="G205">
            <v>7770</v>
          </cell>
          <cell r="H205">
            <v>14013</v>
          </cell>
          <cell r="I205">
            <v>40948</v>
          </cell>
          <cell r="J205">
            <v>19281</v>
          </cell>
          <cell r="K205">
            <v>1805.5</v>
          </cell>
          <cell r="L205">
            <v>4265</v>
          </cell>
          <cell r="M205">
            <v>126</v>
          </cell>
          <cell r="N205">
            <v>5743</v>
          </cell>
        </row>
        <row r="206">
          <cell r="D206">
            <v>406</v>
          </cell>
          <cell r="E206">
            <v>1196</v>
          </cell>
          <cell r="F206">
            <v>837</v>
          </cell>
          <cell r="G206">
            <v>344</v>
          </cell>
          <cell r="H206">
            <v>541</v>
          </cell>
          <cell r="I206">
            <v>2328</v>
          </cell>
          <cell r="J206">
            <v>380</v>
          </cell>
          <cell r="K206">
            <v>182</v>
          </cell>
          <cell r="L206">
            <v>508</v>
          </cell>
          <cell r="M206">
            <v>2722</v>
          </cell>
          <cell r="N206">
            <v>713</v>
          </cell>
        </row>
        <row r="207">
          <cell r="D207">
            <v>2837.25</v>
          </cell>
          <cell r="E207">
            <v>7491.679999999993</v>
          </cell>
          <cell r="F207">
            <v>9868</v>
          </cell>
          <cell r="G207">
            <v>6257</v>
          </cell>
          <cell r="H207">
            <v>2316</v>
          </cell>
          <cell r="I207">
            <v>159822</v>
          </cell>
          <cell r="J207">
            <v>9772</v>
          </cell>
          <cell r="K207">
            <v>3024.5</v>
          </cell>
          <cell r="L207">
            <v>2613</v>
          </cell>
          <cell r="M207">
            <v>61</v>
          </cell>
          <cell r="N207">
            <v>20794</v>
          </cell>
        </row>
        <row r="208">
          <cell r="D208">
            <v>273</v>
          </cell>
          <cell r="E208">
            <v>783</v>
          </cell>
          <cell r="F208">
            <v>989</v>
          </cell>
          <cell r="G208">
            <v>311</v>
          </cell>
          <cell r="H208">
            <v>184</v>
          </cell>
          <cell r="I208">
            <v>2670</v>
          </cell>
          <cell r="J208">
            <v>1718</v>
          </cell>
          <cell r="K208">
            <v>285</v>
          </cell>
          <cell r="L208">
            <v>183</v>
          </cell>
          <cell r="M208">
            <v>710</v>
          </cell>
          <cell r="N208">
            <v>575</v>
          </cell>
        </row>
        <row r="209">
          <cell r="D209">
            <v>184</v>
          </cell>
          <cell r="E209">
            <v>245</v>
          </cell>
          <cell r="F209">
            <v>245</v>
          </cell>
          <cell r="G209">
            <v>165</v>
          </cell>
          <cell r="H209">
            <v>362</v>
          </cell>
          <cell r="I209">
            <v>84</v>
          </cell>
          <cell r="J209">
            <v>111</v>
          </cell>
          <cell r="K209">
            <v>72</v>
          </cell>
          <cell r="L209">
            <v>380</v>
          </cell>
          <cell r="M209">
            <v>79</v>
          </cell>
          <cell r="N209">
            <v>164</v>
          </cell>
        </row>
        <row r="210">
          <cell r="D210">
            <v>177</v>
          </cell>
          <cell r="E210">
            <v>222</v>
          </cell>
          <cell r="F210">
            <v>222</v>
          </cell>
          <cell r="G210">
            <v>126</v>
          </cell>
          <cell r="H210">
            <v>227</v>
          </cell>
          <cell r="I210">
            <v>84</v>
          </cell>
          <cell r="J210">
            <v>106</v>
          </cell>
          <cell r="K210">
            <v>49</v>
          </cell>
          <cell r="L210">
            <v>337</v>
          </cell>
          <cell r="M210">
            <v>79</v>
          </cell>
          <cell r="N210">
            <v>156</v>
          </cell>
        </row>
        <row r="211">
          <cell r="D211">
            <v>10</v>
          </cell>
          <cell r="E211">
            <v>8</v>
          </cell>
          <cell r="F211">
            <v>5</v>
          </cell>
          <cell r="G211">
            <v>4</v>
          </cell>
          <cell r="H211">
            <v>4</v>
          </cell>
          <cell r="I211">
            <v>3</v>
          </cell>
          <cell r="J211">
            <v>9</v>
          </cell>
          <cell r="K211">
            <v>5</v>
          </cell>
          <cell r="L211">
            <v>3</v>
          </cell>
          <cell r="M211">
            <v>5</v>
          </cell>
          <cell r="N211">
            <v>8</v>
          </cell>
        </row>
        <row r="212">
          <cell r="D212">
            <v>40</v>
          </cell>
          <cell r="E212">
            <v>54</v>
          </cell>
          <cell r="F212">
            <v>56</v>
          </cell>
          <cell r="G212">
            <v>30</v>
          </cell>
          <cell r="H212">
            <v>12</v>
          </cell>
          <cell r="I212">
            <v>52</v>
          </cell>
          <cell r="J212">
            <v>28</v>
          </cell>
          <cell r="K212">
            <v>19</v>
          </cell>
          <cell r="L212">
            <v>50</v>
          </cell>
          <cell r="M212">
            <v>48</v>
          </cell>
          <cell r="N212">
            <v>46</v>
          </cell>
        </row>
        <row r="213">
          <cell r="D213">
            <v>72</v>
          </cell>
          <cell r="E213">
            <v>92</v>
          </cell>
          <cell r="F213">
            <v>111</v>
          </cell>
          <cell r="G213">
            <v>24</v>
          </cell>
          <cell r="H213">
            <v>31</v>
          </cell>
          <cell r="I213">
            <v>14</v>
          </cell>
          <cell r="J213">
            <v>24</v>
          </cell>
          <cell r="K213">
            <v>21</v>
          </cell>
          <cell r="L213">
            <v>24</v>
          </cell>
          <cell r="M213">
            <v>16</v>
          </cell>
          <cell r="N213">
            <v>56</v>
          </cell>
        </row>
        <row r="214">
          <cell r="D214">
            <v>405</v>
          </cell>
          <cell r="E214">
            <v>643</v>
          </cell>
          <cell r="F214">
            <v>586</v>
          </cell>
          <cell r="G214">
            <v>351</v>
          </cell>
          <cell r="H214">
            <v>381</v>
          </cell>
          <cell r="I214">
            <v>297</v>
          </cell>
          <cell r="J214">
            <v>219</v>
          </cell>
          <cell r="K214">
            <v>151</v>
          </cell>
          <cell r="L214">
            <v>410</v>
          </cell>
          <cell r="M214">
            <v>208</v>
          </cell>
          <cell r="N214">
            <v>381</v>
          </cell>
        </row>
        <row r="215">
          <cell r="D215">
            <v>83</v>
          </cell>
          <cell r="E215">
            <v>190</v>
          </cell>
          <cell r="F215">
            <v>251</v>
          </cell>
          <cell r="G215">
            <v>27</v>
          </cell>
          <cell r="H215">
            <v>76</v>
          </cell>
          <cell r="I215">
            <v>117</v>
          </cell>
          <cell r="J215">
            <v>36</v>
          </cell>
          <cell r="K215">
            <v>75</v>
          </cell>
          <cell r="L215">
            <v>228</v>
          </cell>
          <cell r="M215">
            <v>26</v>
          </cell>
          <cell r="N215">
            <v>102</v>
          </cell>
        </row>
        <row r="216">
          <cell r="D216">
            <v>53</v>
          </cell>
          <cell r="E216">
            <v>139</v>
          </cell>
          <cell r="F216">
            <v>91</v>
          </cell>
          <cell r="G216">
            <v>28</v>
          </cell>
          <cell r="H216">
            <v>66</v>
          </cell>
          <cell r="I216">
            <v>130</v>
          </cell>
          <cell r="J216">
            <v>68</v>
          </cell>
          <cell r="K216">
            <v>105</v>
          </cell>
          <cell r="L216">
            <v>390</v>
          </cell>
          <cell r="M216">
            <v>17</v>
          </cell>
          <cell r="N216">
            <v>95</v>
          </cell>
        </row>
        <row r="217">
          <cell r="D217">
            <v>1</v>
          </cell>
          <cell r="E217">
            <v>1</v>
          </cell>
          <cell r="F217">
            <v>0</v>
          </cell>
          <cell r="G217">
            <v>2</v>
          </cell>
          <cell r="H217">
            <v>6</v>
          </cell>
          <cell r="I217">
            <v>13</v>
          </cell>
          <cell r="J217">
            <v>2</v>
          </cell>
          <cell r="K217">
            <v>10</v>
          </cell>
          <cell r="L217">
            <v>28</v>
          </cell>
          <cell r="M217">
            <v>5</v>
          </cell>
          <cell r="N217">
            <v>5</v>
          </cell>
        </row>
        <row r="218"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20</v>
          </cell>
          <cell r="K218">
            <v>5</v>
          </cell>
          <cell r="L218">
            <v>1</v>
          </cell>
          <cell r="M218">
            <v>5</v>
          </cell>
          <cell r="N218">
            <v>2</v>
          </cell>
        </row>
        <row r="219">
          <cell r="D219">
            <v>25</v>
          </cell>
          <cell r="E219">
            <v>313</v>
          </cell>
          <cell r="F219">
            <v>34</v>
          </cell>
          <cell r="G219">
            <v>74</v>
          </cell>
          <cell r="H219">
            <v>162</v>
          </cell>
          <cell r="I219">
            <v>4</v>
          </cell>
          <cell r="J219">
            <v>136</v>
          </cell>
          <cell r="K219">
            <v>111</v>
          </cell>
          <cell r="L219">
            <v>262</v>
          </cell>
          <cell r="M219">
            <v>80</v>
          </cell>
          <cell r="N219">
            <v>153</v>
          </cell>
        </row>
        <row r="220">
          <cell r="D220">
            <v>319</v>
          </cell>
          <cell r="E220">
            <v>321</v>
          </cell>
          <cell r="F220">
            <v>618</v>
          </cell>
          <cell r="G220">
            <v>120</v>
          </cell>
          <cell r="H220">
            <v>151</v>
          </cell>
          <cell r="I220">
            <v>263</v>
          </cell>
          <cell r="J220">
            <v>116</v>
          </cell>
          <cell r="K220">
            <v>128</v>
          </cell>
          <cell r="L220">
            <v>300</v>
          </cell>
          <cell r="M220">
            <v>81</v>
          </cell>
          <cell r="N220">
            <v>132</v>
          </cell>
        </row>
        <row r="221">
          <cell r="D221">
            <v>270</v>
          </cell>
          <cell r="E221">
            <v>431</v>
          </cell>
          <cell r="F221">
            <v>387</v>
          </cell>
          <cell r="G221">
            <v>238</v>
          </cell>
          <cell r="H221">
            <v>247</v>
          </cell>
          <cell r="I221">
            <v>304</v>
          </cell>
          <cell r="J221">
            <v>77</v>
          </cell>
          <cell r="K221">
            <v>118</v>
          </cell>
          <cell r="L221">
            <v>486</v>
          </cell>
          <cell r="M221">
            <v>106</v>
          </cell>
          <cell r="N221">
            <v>352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23</v>
          </cell>
          <cell r="H222">
            <v>9</v>
          </cell>
          <cell r="I222">
            <v>2</v>
          </cell>
          <cell r="J222">
            <v>22</v>
          </cell>
          <cell r="K222">
            <v>25</v>
          </cell>
          <cell r="L222">
            <v>3</v>
          </cell>
          <cell r="M222">
            <v>0</v>
          </cell>
          <cell r="N222">
            <v>8</v>
          </cell>
        </row>
        <row r="223">
          <cell r="D223">
            <v>3</v>
          </cell>
          <cell r="E223">
            <v>1124</v>
          </cell>
          <cell r="F223">
            <v>1</v>
          </cell>
          <cell r="G223">
            <v>130</v>
          </cell>
          <cell r="H223">
            <v>178</v>
          </cell>
          <cell r="I223">
            <v>0</v>
          </cell>
          <cell r="J223">
            <v>175</v>
          </cell>
          <cell r="K223">
            <v>19</v>
          </cell>
          <cell r="L223">
            <v>640</v>
          </cell>
          <cell r="M223">
            <v>329</v>
          </cell>
          <cell r="N223">
            <v>113</v>
          </cell>
        </row>
        <row r="224">
          <cell r="D224">
            <v>1002</v>
          </cell>
          <cell r="E224">
            <v>754</v>
          </cell>
          <cell r="F224">
            <v>2369</v>
          </cell>
          <cell r="G224">
            <v>85</v>
          </cell>
          <cell r="H224">
            <v>118</v>
          </cell>
          <cell r="I224">
            <v>250</v>
          </cell>
          <cell r="J224">
            <v>832</v>
          </cell>
          <cell r="K224">
            <v>279</v>
          </cell>
          <cell r="L224">
            <v>463</v>
          </cell>
          <cell r="M224">
            <v>263</v>
          </cell>
          <cell r="N224">
            <v>586</v>
          </cell>
        </row>
        <row r="225">
          <cell r="D225">
            <v>553</v>
          </cell>
          <cell r="E225">
            <v>928</v>
          </cell>
          <cell r="F225">
            <v>1098</v>
          </cell>
          <cell r="G225">
            <v>759</v>
          </cell>
          <cell r="H225">
            <v>95</v>
          </cell>
          <cell r="I225">
            <v>1071</v>
          </cell>
          <cell r="J225">
            <v>257</v>
          </cell>
          <cell r="K225">
            <v>143</v>
          </cell>
          <cell r="L225">
            <v>561</v>
          </cell>
          <cell r="M225">
            <v>146</v>
          </cell>
          <cell r="N225">
            <v>211</v>
          </cell>
        </row>
        <row r="226">
          <cell r="D226">
            <v>36.693975427199561</v>
          </cell>
          <cell r="E226">
            <v>36.693975427199561</v>
          </cell>
          <cell r="F226">
            <v>35.86473015349069</v>
          </cell>
          <cell r="G226">
            <v>32.5</v>
          </cell>
          <cell r="H226">
            <v>38</v>
          </cell>
          <cell r="I226">
            <v>35.886317897167132</v>
          </cell>
          <cell r="J226">
            <v>37</v>
          </cell>
          <cell r="K226">
            <v>35</v>
          </cell>
          <cell r="L226">
            <v>74.716071428571439</v>
          </cell>
          <cell r="M226">
            <v>36</v>
          </cell>
          <cell r="N226">
            <v>35</v>
          </cell>
        </row>
        <row r="227">
          <cell r="D227">
            <v>36.415214548231617</v>
          </cell>
          <cell r="E227">
            <v>36.415214548231617</v>
          </cell>
          <cell r="F227">
            <v>34.713808613383321</v>
          </cell>
          <cell r="G227">
            <v>36</v>
          </cell>
          <cell r="H227">
            <v>39</v>
          </cell>
          <cell r="I227">
            <v>36.578179329226543</v>
          </cell>
          <cell r="J227">
            <v>37</v>
          </cell>
          <cell r="K227">
            <v>36</v>
          </cell>
          <cell r="L227">
            <v>75.160194174757279</v>
          </cell>
          <cell r="M227">
            <v>36</v>
          </cell>
          <cell r="N227">
            <v>35</v>
          </cell>
        </row>
        <row r="228">
          <cell r="D228">
            <v>1467578353.1400001</v>
          </cell>
          <cell r="E228">
            <v>3928185908.7800002</v>
          </cell>
          <cell r="F228">
            <v>4113186695.5300002</v>
          </cell>
          <cell r="G228">
            <v>2421771781.1100011</v>
          </cell>
          <cell r="H228">
            <v>3534637669.4899998</v>
          </cell>
          <cell r="I228">
            <v>2336203958.3299999</v>
          </cell>
          <cell r="J228">
            <v>987207306.0618341</v>
          </cell>
          <cell r="K228">
            <v>1334882370.8099999</v>
          </cell>
          <cell r="L228">
            <v>2015796735.4400001</v>
          </cell>
          <cell r="M228">
            <v>1300277798.9300001</v>
          </cell>
          <cell r="N228">
            <v>3994953630.6807871</v>
          </cell>
        </row>
        <row r="229">
          <cell r="D229">
            <v>342.72732165448798</v>
          </cell>
          <cell r="E229">
            <v>1252.19327441728</v>
          </cell>
          <cell r="F229">
            <v>2278.3852104079201</v>
          </cell>
          <cell r="G229">
            <v>604.99151389295298</v>
          </cell>
          <cell r="H229">
            <v>557.40466036288751</v>
          </cell>
          <cell r="I229">
            <v>888.76</v>
          </cell>
          <cell r="J229">
            <v>1152.29</v>
          </cell>
          <cell r="K229">
            <v>481.97</v>
          </cell>
          <cell r="L229">
            <v>293.06</v>
          </cell>
          <cell r="M229">
            <v>2585.2316747199102</v>
          </cell>
          <cell r="N229">
            <v>847.45934793455331</v>
          </cell>
        </row>
        <row r="230">
          <cell r="D230">
            <v>6.5875543773566401</v>
          </cell>
          <cell r="E230">
            <v>16.050982380027499</v>
          </cell>
          <cell r="F230">
            <v>22.083914313934599</v>
          </cell>
          <cell r="G230">
            <v>12.555435840809499</v>
          </cell>
          <cell r="H230">
            <v>9.5902316464829536</v>
          </cell>
          <cell r="I230">
            <v>16.27</v>
          </cell>
          <cell r="J230">
            <v>27.16</v>
          </cell>
          <cell r="K230">
            <v>9.86</v>
          </cell>
          <cell r="L230">
            <v>5.6064999999999996</v>
          </cell>
          <cell r="M230">
            <v>35.782226498561002</v>
          </cell>
          <cell r="N230">
            <v>11.170095796220989</v>
          </cell>
        </row>
        <row r="231">
          <cell r="D231">
            <v>31904.110422257902</v>
          </cell>
          <cell r="E231">
            <v>206727.62523122301</v>
          </cell>
          <cell r="F231">
            <v>339789.859458622</v>
          </cell>
          <cell r="G231">
            <v>134962.47580951321</v>
          </cell>
          <cell r="H231">
            <v>129546.0158092575</v>
          </cell>
          <cell r="I231">
            <v>227765.155949006</v>
          </cell>
          <cell r="J231">
            <v>55704.25</v>
          </cell>
          <cell r="K231">
            <v>24279.75</v>
          </cell>
          <cell r="L231">
            <v>73044.870999999999</v>
          </cell>
          <cell r="M231">
            <v>132587.0914069424</v>
          </cell>
          <cell r="N231">
            <v>264687</v>
          </cell>
        </row>
        <row r="232">
          <cell r="D232">
            <v>14931</v>
          </cell>
          <cell r="E232">
            <v>104401</v>
          </cell>
          <cell r="F232">
            <v>147199</v>
          </cell>
          <cell r="G232">
            <v>49950</v>
          </cell>
          <cell r="H232">
            <v>53919</v>
          </cell>
          <cell r="I232">
            <v>135059</v>
          </cell>
          <cell r="J232">
            <v>30700</v>
          </cell>
          <cell r="K232">
            <v>14787</v>
          </cell>
          <cell r="L232">
            <v>33707</v>
          </cell>
          <cell r="M232">
            <v>55757</v>
          </cell>
          <cell r="N232">
            <v>110579</v>
          </cell>
        </row>
        <row r="233">
          <cell r="D233">
            <v>9486.3614980260099</v>
          </cell>
          <cell r="E233">
            <v>99043.875707247003</v>
          </cell>
          <cell r="F233">
            <v>149985.42427846801</v>
          </cell>
          <cell r="G233">
            <v>23761.041112851919</v>
          </cell>
          <cell r="H233">
            <v>36749.112633771569</v>
          </cell>
          <cell r="I233">
            <v>39330.749157200407</v>
          </cell>
          <cell r="J233">
            <v>39411.230000000003</v>
          </cell>
          <cell r="K233">
            <v>15040.27</v>
          </cell>
          <cell r="L233">
            <v>20618.556</v>
          </cell>
          <cell r="M233">
            <v>42575.716</v>
          </cell>
          <cell r="N233">
            <v>63320</v>
          </cell>
        </row>
        <row r="234">
          <cell r="D234">
            <v>11405</v>
          </cell>
          <cell r="E234">
            <v>73858</v>
          </cell>
          <cell r="F234">
            <v>99494</v>
          </cell>
          <cell r="G234">
            <v>27379</v>
          </cell>
          <cell r="H234">
            <v>26338</v>
          </cell>
          <cell r="I234">
            <v>59419</v>
          </cell>
          <cell r="J234">
            <v>47182</v>
          </cell>
          <cell r="K234">
            <v>18818</v>
          </cell>
          <cell r="L234">
            <v>17865</v>
          </cell>
          <cell r="M234">
            <v>24655</v>
          </cell>
          <cell r="N234">
            <v>37381</v>
          </cell>
        </row>
        <row r="235">
          <cell r="D235">
            <v>2.6456589690249901</v>
          </cell>
          <cell r="E235">
            <v>6.5530306072624001</v>
          </cell>
          <cell r="F235">
            <v>14.494945273735899</v>
          </cell>
          <cell r="G235">
            <v>4.72109160517142</v>
          </cell>
          <cell r="H235">
            <v>5.36</v>
          </cell>
          <cell r="I235">
            <v>0.61</v>
          </cell>
          <cell r="J235">
            <v>21.13</v>
          </cell>
          <cell r="K235">
            <v>6.3024268624765272</v>
          </cell>
          <cell r="L235">
            <v>1.006</v>
          </cell>
          <cell r="M235">
            <v>17.250277524779388</v>
          </cell>
          <cell r="N235">
            <v>2.6967859999997268</v>
          </cell>
        </row>
        <row r="236">
          <cell r="D236">
            <v>66</v>
          </cell>
          <cell r="E236">
            <v>125</v>
          </cell>
          <cell r="F236">
            <v>121</v>
          </cell>
          <cell r="G236">
            <v>76</v>
          </cell>
          <cell r="H236">
            <v>97</v>
          </cell>
          <cell r="I236">
            <v>149</v>
          </cell>
          <cell r="J236">
            <v>91</v>
          </cell>
          <cell r="K236">
            <v>94</v>
          </cell>
          <cell r="L236">
            <v>104</v>
          </cell>
          <cell r="M236">
            <v>74</v>
          </cell>
          <cell r="N236">
            <v>122</v>
          </cell>
        </row>
        <row r="237">
          <cell r="D237">
            <v>66</v>
          </cell>
          <cell r="E237">
            <v>125</v>
          </cell>
          <cell r="F237">
            <v>121</v>
          </cell>
          <cell r="G237">
            <v>71</v>
          </cell>
          <cell r="H237">
            <v>97</v>
          </cell>
          <cell r="I237">
            <v>149</v>
          </cell>
          <cell r="J237">
            <v>91</v>
          </cell>
          <cell r="K237">
            <v>91</v>
          </cell>
          <cell r="L237">
            <v>90</v>
          </cell>
          <cell r="M237">
            <v>74</v>
          </cell>
          <cell r="N237">
            <v>122</v>
          </cell>
        </row>
        <row r="238">
          <cell r="D238">
            <v>42</v>
          </cell>
          <cell r="E238">
            <v>44</v>
          </cell>
          <cell r="F238">
            <v>41</v>
          </cell>
          <cell r="G238">
            <v>25</v>
          </cell>
          <cell r="H238">
            <v>43</v>
          </cell>
          <cell r="I238">
            <v>0</v>
          </cell>
          <cell r="J238">
            <v>25</v>
          </cell>
          <cell r="K238">
            <v>12</v>
          </cell>
          <cell r="L238">
            <v>38</v>
          </cell>
          <cell r="M238">
            <v>12</v>
          </cell>
          <cell r="N238">
            <v>0</v>
          </cell>
        </row>
        <row r="239">
          <cell r="D239">
            <v>42</v>
          </cell>
          <cell r="E239">
            <v>44</v>
          </cell>
          <cell r="F239">
            <v>41</v>
          </cell>
          <cell r="G239">
            <v>10</v>
          </cell>
          <cell r="H239">
            <v>43</v>
          </cell>
          <cell r="I239">
            <v>0</v>
          </cell>
          <cell r="J239">
            <v>25</v>
          </cell>
          <cell r="K239">
            <v>12</v>
          </cell>
          <cell r="L239">
            <v>38</v>
          </cell>
          <cell r="M239">
            <v>12</v>
          </cell>
          <cell r="N239">
            <v>0</v>
          </cell>
        </row>
        <row r="240">
          <cell r="D240">
            <v>0</v>
          </cell>
          <cell r="E240">
            <v>8</v>
          </cell>
          <cell r="F240">
            <v>6</v>
          </cell>
          <cell r="G240">
            <v>84</v>
          </cell>
          <cell r="H240">
            <v>87</v>
          </cell>
          <cell r="I240">
            <v>36</v>
          </cell>
          <cell r="J240">
            <v>0</v>
          </cell>
          <cell r="K240">
            <v>46</v>
          </cell>
          <cell r="L240">
            <v>235</v>
          </cell>
          <cell r="M240">
            <v>49</v>
          </cell>
          <cell r="N240">
            <v>51</v>
          </cell>
        </row>
        <row r="241">
          <cell r="D241">
            <v>104</v>
          </cell>
          <cell r="E241">
            <v>676</v>
          </cell>
          <cell r="F241">
            <v>518</v>
          </cell>
          <cell r="G241">
            <v>3787</v>
          </cell>
          <cell r="H241">
            <v>4843</v>
          </cell>
          <cell r="I241">
            <v>1499</v>
          </cell>
          <cell r="J241">
            <v>0</v>
          </cell>
          <cell r="K241">
            <v>1104</v>
          </cell>
          <cell r="L241">
            <v>4979</v>
          </cell>
          <cell r="M241">
            <v>3537</v>
          </cell>
          <cell r="N241">
            <v>1456</v>
          </cell>
        </row>
        <row r="242">
          <cell r="D242">
            <v>0</v>
          </cell>
          <cell r="E242">
            <v>2</v>
          </cell>
          <cell r="F242">
            <v>1</v>
          </cell>
          <cell r="G242">
            <v>75</v>
          </cell>
          <cell r="H242">
            <v>70</v>
          </cell>
          <cell r="I242">
            <v>42</v>
          </cell>
          <cell r="J242">
            <v>0</v>
          </cell>
          <cell r="K242">
            <v>175</v>
          </cell>
          <cell r="L242">
            <v>546</v>
          </cell>
          <cell r="M242">
            <v>46</v>
          </cell>
          <cell r="N242">
            <v>60</v>
          </cell>
        </row>
        <row r="243">
          <cell r="D243">
            <v>104</v>
          </cell>
          <cell r="E243">
            <v>676</v>
          </cell>
          <cell r="F243">
            <v>518</v>
          </cell>
          <cell r="G243">
            <v>3787</v>
          </cell>
          <cell r="H243">
            <v>4843</v>
          </cell>
          <cell r="I243">
            <v>1499</v>
          </cell>
          <cell r="J243">
            <v>0</v>
          </cell>
          <cell r="K243">
            <v>1104</v>
          </cell>
          <cell r="L243">
            <v>4979</v>
          </cell>
          <cell r="M243">
            <v>3537</v>
          </cell>
          <cell r="N243">
            <v>1456</v>
          </cell>
        </row>
        <row r="244">
          <cell r="D244">
            <v>0</v>
          </cell>
          <cell r="E244">
            <v>9571</v>
          </cell>
          <cell r="F244">
            <v>9035</v>
          </cell>
          <cell r="G244">
            <v>30187</v>
          </cell>
          <cell r="H244">
            <v>191749</v>
          </cell>
          <cell r="I244">
            <v>611</v>
          </cell>
          <cell r="J244">
            <v>1942</v>
          </cell>
          <cell r="K244">
            <v>114010</v>
          </cell>
          <cell r="L244">
            <v>169187</v>
          </cell>
          <cell r="M244">
            <v>38575</v>
          </cell>
          <cell r="N244">
            <v>498</v>
          </cell>
        </row>
        <row r="245">
          <cell r="D245">
            <v>0</v>
          </cell>
          <cell r="E245">
            <v>23660</v>
          </cell>
          <cell r="F245">
            <v>18130</v>
          </cell>
          <cell r="G245">
            <v>132545</v>
          </cell>
          <cell r="H245">
            <v>169505</v>
          </cell>
          <cell r="I245">
            <v>1499</v>
          </cell>
          <cell r="J245">
            <v>52</v>
          </cell>
          <cell r="K245">
            <v>38640</v>
          </cell>
          <cell r="L245">
            <v>4979</v>
          </cell>
          <cell r="M245">
            <v>123795</v>
          </cell>
          <cell r="N245">
            <v>1456</v>
          </cell>
        </row>
        <row r="246">
          <cell r="D246">
            <v>729604</v>
          </cell>
          <cell r="E246">
            <v>1082998</v>
          </cell>
          <cell r="F246">
            <v>1769793</v>
          </cell>
          <cell r="G246">
            <v>959279</v>
          </cell>
          <cell r="H246">
            <v>1433452</v>
          </cell>
          <cell r="I246">
            <v>293728</v>
          </cell>
          <cell r="J246">
            <v>1581626</v>
          </cell>
          <cell r="K246">
            <v>325421</v>
          </cell>
          <cell r="L246">
            <v>1625809</v>
          </cell>
          <cell r="M246">
            <v>401336</v>
          </cell>
          <cell r="N246">
            <v>566555</v>
          </cell>
        </row>
        <row r="247">
          <cell r="D247">
            <v>1791</v>
          </cell>
          <cell r="E247">
            <v>11421</v>
          </cell>
          <cell r="F247">
            <v>53460</v>
          </cell>
          <cell r="G247">
            <v>26519</v>
          </cell>
          <cell r="H247">
            <v>15015</v>
          </cell>
          <cell r="I247">
            <v>1433</v>
          </cell>
          <cell r="J247">
            <v>702</v>
          </cell>
          <cell r="K247">
            <v>9117</v>
          </cell>
          <cell r="L247">
            <v>2262</v>
          </cell>
          <cell r="M247">
            <v>2205</v>
          </cell>
          <cell r="N247">
            <v>9681</v>
          </cell>
        </row>
        <row r="248">
          <cell r="D248">
            <v>25500</v>
          </cell>
          <cell r="E248">
            <v>68986</v>
          </cell>
          <cell r="F248">
            <v>213136</v>
          </cell>
          <cell r="G248">
            <v>40096</v>
          </cell>
          <cell r="H248">
            <v>26322</v>
          </cell>
          <cell r="I248">
            <v>16915</v>
          </cell>
          <cell r="J248">
            <v>45003</v>
          </cell>
          <cell r="K248">
            <v>33368</v>
          </cell>
          <cell r="L248">
            <v>47287</v>
          </cell>
          <cell r="M248">
            <v>29633</v>
          </cell>
          <cell r="N248">
            <v>82593</v>
          </cell>
        </row>
        <row r="249">
          <cell r="D249">
            <v>23251</v>
          </cell>
          <cell r="E249">
            <v>37958</v>
          </cell>
          <cell r="F249">
            <v>80263</v>
          </cell>
          <cell r="G249">
            <v>55473</v>
          </cell>
          <cell r="H249">
            <v>61542</v>
          </cell>
          <cell r="I249">
            <v>18386</v>
          </cell>
          <cell r="J249">
            <v>36916</v>
          </cell>
          <cell r="K249">
            <v>13289</v>
          </cell>
          <cell r="L249">
            <v>66428</v>
          </cell>
          <cell r="M249">
            <v>10877</v>
          </cell>
          <cell r="N249">
            <v>68654</v>
          </cell>
        </row>
        <row r="250">
          <cell r="D250">
            <v>388</v>
          </cell>
          <cell r="E250">
            <v>2720</v>
          </cell>
          <cell r="F250">
            <v>8942</v>
          </cell>
          <cell r="G250">
            <v>9224</v>
          </cell>
          <cell r="H250">
            <v>7460</v>
          </cell>
          <cell r="I250">
            <v>1280</v>
          </cell>
          <cell r="J250">
            <v>1570</v>
          </cell>
          <cell r="K250">
            <v>5256</v>
          </cell>
          <cell r="L250">
            <v>3518</v>
          </cell>
          <cell r="M250">
            <v>2035</v>
          </cell>
          <cell r="N250">
            <v>1193</v>
          </cell>
        </row>
        <row r="251">
          <cell r="D251">
            <v>150</v>
          </cell>
          <cell r="E251">
            <v>908</v>
          </cell>
          <cell r="F251">
            <v>1849</v>
          </cell>
          <cell r="G251">
            <v>5560</v>
          </cell>
          <cell r="H251">
            <v>5202</v>
          </cell>
          <cell r="I251">
            <v>871</v>
          </cell>
          <cell r="J251">
            <v>1527</v>
          </cell>
          <cell r="K251">
            <v>1147</v>
          </cell>
          <cell r="L251">
            <v>3078</v>
          </cell>
          <cell r="M251">
            <v>601</v>
          </cell>
          <cell r="N251">
            <v>1138</v>
          </cell>
        </row>
        <row r="252">
          <cell r="D252">
            <v>261357</v>
          </cell>
          <cell r="E252">
            <v>586843</v>
          </cell>
          <cell r="F252">
            <v>709296</v>
          </cell>
          <cell r="G252">
            <v>315291</v>
          </cell>
          <cell r="H252">
            <v>846643</v>
          </cell>
          <cell r="I252">
            <v>33075</v>
          </cell>
          <cell r="J252">
            <v>4253788</v>
          </cell>
          <cell r="K252">
            <v>409898</v>
          </cell>
          <cell r="L252">
            <v>0</v>
          </cell>
          <cell r="M252">
            <v>170040</v>
          </cell>
          <cell r="N252">
            <v>422930</v>
          </cell>
        </row>
        <row r="253">
          <cell r="D253">
            <v>6435</v>
          </cell>
          <cell r="E253">
            <v>12959</v>
          </cell>
          <cell r="F253">
            <v>29748</v>
          </cell>
          <cell r="G253">
            <v>33506</v>
          </cell>
          <cell r="H253">
            <v>15565</v>
          </cell>
          <cell r="I253">
            <v>675</v>
          </cell>
          <cell r="J253">
            <v>70486</v>
          </cell>
          <cell r="K253">
            <v>9191</v>
          </cell>
          <cell r="L253">
            <v>9720</v>
          </cell>
          <cell r="M253">
            <v>1253</v>
          </cell>
          <cell r="N253">
            <v>2101</v>
          </cell>
        </row>
        <row r="254">
          <cell r="D254">
            <v>93274</v>
          </cell>
          <cell r="E254">
            <v>79010</v>
          </cell>
          <cell r="F254">
            <v>37517</v>
          </cell>
          <cell r="G254">
            <v>116164</v>
          </cell>
          <cell r="H254">
            <v>119397</v>
          </cell>
          <cell r="I254">
            <v>40425</v>
          </cell>
          <cell r="J254">
            <v>1104</v>
          </cell>
          <cell r="K254">
            <v>12929</v>
          </cell>
          <cell r="L254">
            <v>3361</v>
          </cell>
          <cell r="M254">
            <v>5400</v>
          </cell>
          <cell r="N254">
            <v>301976</v>
          </cell>
        </row>
        <row r="255">
          <cell r="D255">
            <v>364</v>
          </cell>
          <cell r="E255">
            <v>625</v>
          </cell>
          <cell r="F255">
            <v>297</v>
          </cell>
          <cell r="G255">
            <v>1017</v>
          </cell>
          <cell r="H255">
            <v>446</v>
          </cell>
          <cell r="I255">
            <v>525</v>
          </cell>
          <cell r="J255">
            <v>40</v>
          </cell>
          <cell r="K255">
            <v>42</v>
          </cell>
          <cell r="L255">
            <v>1115</v>
          </cell>
          <cell r="M255">
            <v>40</v>
          </cell>
          <cell r="N255">
            <v>1514</v>
          </cell>
        </row>
        <row r="256">
          <cell r="D256">
            <v>1181</v>
          </cell>
          <cell r="E256">
            <v>3865</v>
          </cell>
          <cell r="F256">
            <v>3382</v>
          </cell>
          <cell r="G256">
            <v>26142</v>
          </cell>
          <cell r="H256">
            <v>101554.65</v>
          </cell>
          <cell r="I256">
            <v>54360</v>
          </cell>
          <cell r="J256">
            <v>18662</v>
          </cell>
          <cell r="K256">
            <v>6339</v>
          </cell>
          <cell r="L256">
            <v>0</v>
          </cell>
          <cell r="M256">
            <v>1215</v>
          </cell>
          <cell r="N256">
            <v>1270</v>
          </cell>
        </row>
        <row r="257">
          <cell r="D257">
            <v>12</v>
          </cell>
          <cell r="E257">
            <v>146</v>
          </cell>
          <cell r="F257">
            <v>264</v>
          </cell>
          <cell r="G257">
            <v>1982</v>
          </cell>
          <cell r="H257">
            <v>747</v>
          </cell>
          <cell r="I257">
            <v>120</v>
          </cell>
          <cell r="J257">
            <v>499</v>
          </cell>
          <cell r="K257">
            <v>324</v>
          </cell>
          <cell r="L257">
            <v>29</v>
          </cell>
          <cell r="M257">
            <v>5</v>
          </cell>
          <cell r="N257">
            <v>7</v>
          </cell>
        </row>
        <row r="258">
          <cell r="D258">
            <v>0</v>
          </cell>
          <cell r="E258">
            <v>1151</v>
          </cell>
          <cell r="F258">
            <v>208</v>
          </cell>
          <cell r="G258">
            <v>34786</v>
          </cell>
          <cell r="H258">
            <v>53969.079999999987</v>
          </cell>
          <cell r="I258">
            <v>399</v>
          </cell>
          <cell r="J258">
            <v>27</v>
          </cell>
          <cell r="K258">
            <v>237</v>
          </cell>
          <cell r="L258">
            <v>0</v>
          </cell>
          <cell r="M258">
            <v>0</v>
          </cell>
          <cell r="N258">
            <v>1270</v>
          </cell>
        </row>
        <row r="259">
          <cell r="D259">
            <v>0</v>
          </cell>
          <cell r="E259">
            <v>9</v>
          </cell>
          <cell r="F259">
            <v>3</v>
          </cell>
          <cell r="G259">
            <v>164</v>
          </cell>
          <cell r="H259">
            <v>173</v>
          </cell>
          <cell r="I259">
            <v>3</v>
          </cell>
          <cell r="J259">
            <v>1</v>
          </cell>
          <cell r="K259">
            <v>3</v>
          </cell>
          <cell r="L259">
            <v>0</v>
          </cell>
          <cell r="M259">
            <v>0</v>
          </cell>
          <cell r="N259">
            <v>7</v>
          </cell>
        </row>
        <row r="260">
          <cell r="D260">
            <v>0</v>
          </cell>
          <cell r="E260">
            <v>6.1643835616438353E-2</v>
          </cell>
          <cell r="F260">
            <v>1.136363636363636E-2</v>
          </cell>
          <cell r="G260">
            <v>0.04</v>
          </cell>
          <cell r="H260">
            <v>0.17299999999999999</v>
          </cell>
          <cell r="J260">
            <v>1</v>
          </cell>
          <cell r="K260">
            <v>0.23080000000000001</v>
          </cell>
          <cell r="L260">
            <v>0</v>
          </cell>
          <cell r="M260">
            <v>0.69</v>
          </cell>
          <cell r="N260">
            <v>0.1111</v>
          </cell>
        </row>
        <row r="261">
          <cell r="D261">
            <v>5.6565656565656569E-2</v>
          </cell>
          <cell r="E261">
            <v>4.8229030017748281E-2</v>
          </cell>
          <cell r="F261">
            <v>9.9838644614764025E-3</v>
          </cell>
          <cell r="G261">
            <v>0.08</v>
          </cell>
          <cell r="H261">
            <v>0.13452914798206281</v>
          </cell>
          <cell r="J261">
            <v>0.67500000000000004</v>
          </cell>
          <cell r="K261">
            <v>0.08</v>
          </cell>
          <cell r="L261">
            <v>0</v>
          </cell>
          <cell r="M261">
            <v>0.79</v>
          </cell>
          <cell r="N261">
            <v>6.4100000000000004E-2</v>
          </cell>
        </row>
        <row r="262">
          <cell r="D262">
            <v>771618.37999999779</v>
          </cell>
          <cell r="E262">
            <v>31719476.989998959</v>
          </cell>
          <cell r="F262">
            <v>50396793.809994727</v>
          </cell>
          <cell r="G262">
            <v>10643023.970000001</v>
          </cell>
          <cell r="H262">
            <v>13973690.843416169</v>
          </cell>
          <cell r="I262">
            <v>8792489.1799999997</v>
          </cell>
          <cell r="J262">
            <v>13123928.99</v>
          </cell>
          <cell r="K262">
            <v>1817521.47</v>
          </cell>
          <cell r="L262">
            <v>1520972.54</v>
          </cell>
          <cell r="M262">
            <v>5458651.7850000001</v>
          </cell>
          <cell r="N262">
            <v>12671607.89000098</v>
          </cell>
        </row>
        <row r="263">
          <cell r="D263">
            <v>131090.42999999979</v>
          </cell>
          <cell r="E263">
            <v>6913549.7200003583</v>
          </cell>
          <cell r="F263">
            <v>9578120.1200000048</v>
          </cell>
          <cell r="G263">
            <v>2817985.62</v>
          </cell>
          <cell r="H263">
            <v>5453239.9645497641</v>
          </cell>
          <cell r="I263">
            <v>205003.59</v>
          </cell>
          <cell r="J263">
            <v>12781854</v>
          </cell>
          <cell r="K263">
            <v>193391.39</v>
          </cell>
          <cell r="L263">
            <v>169317.62</v>
          </cell>
          <cell r="M263">
            <v>1454968.97</v>
          </cell>
          <cell r="N263">
            <v>701980.21000000567</v>
          </cell>
        </row>
        <row r="264">
          <cell r="D264">
            <v>2582787.8399993898</v>
          </cell>
          <cell r="E264">
            <v>8127871.1999975098</v>
          </cell>
          <cell r="F264">
            <v>16191347.04004853</v>
          </cell>
          <cell r="G264">
            <v>1620766.95</v>
          </cell>
          <cell r="H264">
            <v>9113632.3200000003</v>
          </cell>
          <cell r="I264">
            <v>3541199.9999990468</v>
          </cell>
          <cell r="J264">
            <v>1158571.67</v>
          </cell>
          <cell r="K264">
            <v>304543.2</v>
          </cell>
          <cell r="L264">
            <v>243198.72</v>
          </cell>
          <cell r="M264">
            <v>2156209.439999532</v>
          </cell>
          <cell r="N264">
            <v>8280175.8749999506</v>
          </cell>
        </row>
        <row r="265">
          <cell r="D265">
            <v>677840.16000002145</v>
          </cell>
          <cell r="E265">
            <v>2361272.1599994558</v>
          </cell>
          <cell r="F265">
            <v>4265783.9999988452</v>
          </cell>
          <cell r="G265">
            <v>657453.94999999995</v>
          </cell>
          <cell r="H265">
            <v>4482723.3599987635</v>
          </cell>
          <cell r="I265">
            <v>146987.04</v>
          </cell>
          <cell r="J265">
            <v>199832.64</v>
          </cell>
          <cell r="K265">
            <v>53172.480000000003</v>
          </cell>
          <cell r="L265">
            <v>90545.760000000009</v>
          </cell>
          <cell r="M265">
            <v>200595.36</v>
          </cell>
          <cell r="N265">
            <v>553754.01999998745</v>
          </cell>
        </row>
        <row r="266">
          <cell r="D266">
            <v>212425.83999999991</v>
          </cell>
          <cell r="E266">
            <v>1113849.3599998979</v>
          </cell>
          <cell r="F266">
            <v>5112185.2799988342</v>
          </cell>
          <cell r="G266">
            <v>3949657.0299998</v>
          </cell>
          <cell r="H266">
            <v>2237471.5399999432</v>
          </cell>
          <cell r="I266">
            <v>306201.37000000011</v>
          </cell>
          <cell r="J266">
            <v>57429.5199999998</v>
          </cell>
          <cell r="K266">
            <v>1092782.1599999999</v>
          </cell>
          <cell r="L266">
            <v>578912</v>
          </cell>
          <cell r="M266">
            <v>349268.29999999987</v>
          </cell>
          <cell r="N266">
            <v>468641</v>
          </cell>
        </row>
        <row r="267">
          <cell r="D267">
            <v>73665.279999999766</v>
          </cell>
          <cell r="E267">
            <v>585169.68000002729</v>
          </cell>
          <cell r="F267">
            <v>2886840.7199994698</v>
          </cell>
          <cell r="G267">
            <v>3223002.7899999358</v>
          </cell>
          <cell r="H267">
            <v>1564698.0199999581</v>
          </cell>
          <cell r="I267">
            <v>211176.72999999989</v>
          </cell>
          <cell r="J267">
            <v>18741.119999999992</v>
          </cell>
          <cell r="K267">
            <v>446197.43999999342</v>
          </cell>
          <cell r="L267">
            <v>386118.76</v>
          </cell>
          <cell r="M267">
            <v>79855.12</v>
          </cell>
          <cell r="N267">
            <v>95131</v>
          </cell>
        </row>
        <row r="268">
          <cell r="D268">
            <v>2058866</v>
          </cell>
          <cell r="E268">
            <v>3982848</v>
          </cell>
          <cell r="F268">
            <v>12927511</v>
          </cell>
          <cell r="G268">
            <v>2322220</v>
          </cell>
          <cell r="H268">
            <v>4055571</v>
          </cell>
          <cell r="I268">
            <v>1736251</v>
          </cell>
          <cell r="J268">
            <v>4746786</v>
          </cell>
          <cell r="K268">
            <v>825268</v>
          </cell>
          <cell r="L268">
            <v>1633088</v>
          </cell>
          <cell r="M268">
            <v>2414116</v>
          </cell>
          <cell r="N268">
            <v>2220933</v>
          </cell>
        </row>
        <row r="269">
          <cell r="D269">
            <v>815615</v>
          </cell>
          <cell r="E269">
            <v>1276208</v>
          </cell>
          <cell r="F269">
            <v>5842035</v>
          </cell>
          <cell r="G269">
            <v>847567</v>
          </cell>
          <cell r="H269">
            <v>1588629</v>
          </cell>
          <cell r="I269">
            <v>801968</v>
          </cell>
          <cell r="J269">
            <v>3007683</v>
          </cell>
          <cell r="K269">
            <v>255369</v>
          </cell>
          <cell r="L269">
            <v>1162117</v>
          </cell>
          <cell r="M269">
            <v>895623</v>
          </cell>
          <cell r="N269">
            <v>771540</v>
          </cell>
        </row>
        <row r="270">
          <cell r="D270">
            <v>0.99549641661608124</v>
          </cell>
          <cell r="E270">
            <v>0.99025521646893944</v>
          </cell>
          <cell r="F270">
            <v>0.9946960910493533</v>
          </cell>
          <cell r="G270">
            <v>0.99739999999999995</v>
          </cell>
          <cell r="H270">
            <v>0.99664405357304919</v>
          </cell>
          <cell r="I270">
            <v>0.99692916455875669</v>
          </cell>
          <cell r="J270">
            <v>0.995</v>
          </cell>
          <cell r="K270">
            <v>0.99047140278317303</v>
          </cell>
          <cell r="L270">
            <v>0.995</v>
          </cell>
          <cell r="M270">
            <v>0.98593320459762801</v>
          </cell>
          <cell r="N270">
            <v>0.99519999999999997</v>
          </cell>
        </row>
        <row r="271">
          <cell r="D271">
            <v>1</v>
          </cell>
          <cell r="E271">
            <v>1</v>
          </cell>
          <cell r="F271">
            <v>1</v>
          </cell>
          <cell r="G271">
            <v>0.99990000000000001</v>
          </cell>
          <cell r="H271">
            <v>0.99991438356164386</v>
          </cell>
          <cell r="I271">
            <v>1</v>
          </cell>
          <cell r="J271">
            <v>0.99909999999999999</v>
          </cell>
          <cell r="K271">
            <v>0.99925799086757994</v>
          </cell>
          <cell r="L271">
            <v>1</v>
          </cell>
          <cell r="M271">
            <v>0.9979737442922374</v>
          </cell>
          <cell r="N271">
            <v>0.9998999999999999</v>
          </cell>
        </row>
        <row r="272">
          <cell r="D272">
            <v>0.97781457860016974</v>
          </cell>
          <cell r="E272">
            <v>0.95647127769543772</v>
          </cell>
          <cell r="F272">
            <v>0.96638841005003251</v>
          </cell>
          <cell r="G272">
            <v>0.98729999999999996</v>
          </cell>
          <cell r="H272">
            <v>0.98111089722119005</v>
          </cell>
          <cell r="I272">
            <v>0.96187180255569982</v>
          </cell>
          <cell r="J272">
            <v>0.98060000000000003</v>
          </cell>
          <cell r="K272">
            <v>0.96680195247478107</v>
          </cell>
          <cell r="L272">
            <v>0.97540000000000004</v>
          </cell>
          <cell r="M272">
            <v>0.93066302865662109</v>
          </cell>
          <cell r="N272">
            <v>0.98329999999999995</v>
          </cell>
        </row>
        <row r="273">
          <cell r="D273">
            <v>0.88090754848797359</v>
          </cell>
          <cell r="E273">
            <v>0.86853211316706891</v>
          </cell>
          <cell r="F273">
            <v>0.84270781757165647</v>
          </cell>
          <cell r="G273">
            <v>0.95340000000000003</v>
          </cell>
          <cell r="H273">
            <v>0.95335575386719318</v>
          </cell>
          <cell r="I273">
            <v>0.8982</v>
          </cell>
          <cell r="J273">
            <v>0.95209999999999995</v>
          </cell>
          <cell r="K273">
            <v>0.96163850812878537</v>
          </cell>
          <cell r="L273">
            <v>0.875</v>
          </cell>
          <cell r="M273">
            <v>83.934830265530309</v>
          </cell>
          <cell r="N273">
            <v>0.9587</v>
          </cell>
        </row>
        <row r="274">
          <cell r="D274">
            <v>1236528</v>
          </cell>
          <cell r="E274">
            <v>2676543</v>
          </cell>
          <cell r="F274">
            <v>7036883</v>
          </cell>
          <cell r="G274">
            <v>1464924</v>
          </cell>
          <cell r="H274">
            <v>2448885</v>
          </cell>
          <cell r="I274">
            <v>928158</v>
          </cell>
          <cell r="J274">
            <v>1720719</v>
          </cell>
          <cell r="K274">
            <v>563498</v>
          </cell>
          <cell r="L274">
            <v>1149147</v>
          </cell>
          <cell r="M274">
            <v>1487297</v>
          </cell>
          <cell r="N274">
            <v>1316914</v>
          </cell>
        </row>
        <row r="275">
          <cell r="D275">
            <v>896088</v>
          </cell>
          <cell r="E275">
            <v>2269657</v>
          </cell>
          <cell r="F275">
            <v>6216066</v>
          </cell>
          <cell r="G275">
            <v>1045306</v>
          </cell>
          <cell r="H275">
            <v>1725013</v>
          </cell>
          <cell r="I275">
            <v>650379</v>
          </cell>
          <cell r="J275">
            <v>868485</v>
          </cell>
          <cell r="K275">
            <v>377543</v>
          </cell>
          <cell r="L275">
            <v>400316</v>
          </cell>
          <cell r="M275">
            <v>1179002</v>
          </cell>
          <cell r="N275">
            <v>812796</v>
          </cell>
        </row>
        <row r="276">
          <cell r="D276">
            <v>19747008.43</v>
          </cell>
          <cell r="E276">
            <v>39203676.530000001</v>
          </cell>
          <cell r="F276">
            <v>38507457.25</v>
          </cell>
          <cell r="G276">
            <v>19102548.449999999</v>
          </cell>
          <cell r="H276">
            <v>18810884.227200001</v>
          </cell>
          <cell r="I276">
            <v>10020914</v>
          </cell>
          <cell r="J276">
            <v>13606034.91652864</v>
          </cell>
          <cell r="K276">
            <v>7825582.5</v>
          </cell>
          <cell r="L276">
            <v>16162036.550438309</v>
          </cell>
          <cell r="M276">
            <v>13021096.550000001</v>
          </cell>
          <cell r="N276">
            <v>9414374</v>
          </cell>
        </row>
        <row r="277">
          <cell r="D277">
            <v>5005862.0697500193</v>
          </cell>
          <cell r="E277">
            <v>8628932.9329386298</v>
          </cell>
          <cell r="F277">
            <v>21664040.2177503</v>
          </cell>
          <cell r="G277">
            <v>3309788.6</v>
          </cell>
          <cell r="H277">
            <v>5423452.7333333334</v>
          </cell>
          <cell r="I277">
            <v>2310695.15</v>
          </cell>
          <cell r="J277">
            <v>2902376.9</v>
          </cell>
          <cell r="K277">
            <v>1176568</v>
          </cell>
          <cell r="L277">
            <v>2606126</v>
          </cell>
          <cell r="M277">
            <v>2954625.6833333331</v>
          </cell>
          <cell r="N277">
            <v>3074030</v>
          </cell>
        </row>
        <row r="278">
          <cell r="D278">
            <v>30044.816666666669</v>
          </cell>
          <cell r="E278">
            <v>45544.48333333333</v>
          </cell>
          <cell r="F278">
            <v>54423.933333333327</v>
          </cell>
          <cell r="G278">
            <v>111305.7166666667</v>
          </cell>
          <cell r="H278">
            <v>195273.51666666669</v>
          </cell>
          <cell r="I278">
            <v>53330.65</v>
          </cell>
          <cell r="J278">
            <v>158002.70000000001</v>
          </cell>
          <cell r="K278">
            <v>42683</v>
          </cell>
          <cell r="L278">
            <v>58871</v>
          </cell>
          <cell r="M278">
            <v>72616.53333333334</v>
          </cell>
          <cell r="N278">
            <v>77666</v>
          </cell>
        </row>
        <row r="279">
          <cell r="D279">
            <v>2915</v>
          </cell>
          <cell r="E279">
            <v>6075</v>
          </cell>
          <cell r="F279">
            <v>13965</v>
          </cell>
          <cell r="G279">
            <v>3995</v>
          </cell>
          <cell r="H279">
            <v>5560</v>
          </cell>
          <cell r="I279">
            <v>1222</v>
          </cell>
          <cell r="J279">
            <v>5036</v>
          </cell>
          <cell r="K279">
            <v>1343</v>
          </cell>
          <cell r="L279">
            <v>2310</v>
          </cell>
          <cell r="M279">
            <v>1722</v>
          </cell>
          <cell r="N279">
            <v>4288</v>
          </cell>
        </row>
        <row r="282">
          <cell r="D282">
            <v>1</v>
          </cell>
          <cell r="E282">
            <v>1</v>
          </cell>
          <cell r="F282">
            <v>3</v>
          </cell>
          <cell r="G282">
            <v>0</v>
          </cell>
          <cell r="H282">
            <v>2</v>
          </cell>
          <cell r="I282">
            <v>1</v>
          </cell>
          <cell r="J282">
            <v>0</v>
          </cell>
          <cell r="K282">
            <v>1</v>
          </cell>
          <cell r="L282">
            <v>0</v>
          </cell>
          <cell r="M282">
            <v>1</v>
          </cell>
          <cell r="N282">
            <v>1</v>
          </cell>
        </row>
        <row r="283">
          <cell r="D283">
            <v>747</v>
          </cell>
          <cell r="E283">
            <v>1174</v>
          </cell>
          <cell r="F283">
            <v>2242</v>
          </cell>
          <cell r="G283">
            <v>1278</v>
          </cell>
          <cell r="H283">
            <v>1809</v>
          </cell>
          <cell r="I283">
            <v>828</v>
          </cell>
          <cell r="J283">
            <v>1549</v>
          </cell>
          <cell r="K283">
            <v>1223</v>
          </cell>
          <cell r="L283">
            <v>995</v>
          </cell>
          <cell r="M283">
            <v>857</v>
          </cell>
          <cell r="N283">
            <v>1317</v>
          </cell>
        </row>
        <row r="284">
          <cell r="D284">
            <v>780</v>
          </cell>
          <cell r="E284">
            <v>1340</v>
          </cell>
          <cell r="F284">
            <v>3022</v>
          </cell>
          <cell r="G284">
            <v>58</v>
          </cell>
          <cell r="H284">
            <v>1634</v>
          </cell>
          <cell r="I284">
            <v>338</v>
          </cell>
          <cell r="J284">
            <v>3216</v>
          </cell>
          <cell r="K284">
            <v>1034</v>
          </cell>
          <cell r="L284">
            <v>1423</v>
          </cell>
          <cell r="M284">
            <v>1057</v>
          </cell>
          <cell r="N284">
            <v>2546</v>
          </cell>
        </row>
        <row r="285">
          <cell r="D285">
            <v>3848</v>
          </cell>
          <cell r="E285">
            <v>8437</v>
          </cell>
          <cell r="F285">
            <v>11327</v>
          </cell>
          <cell r="G285">
            <v>6574</v>
          </cell>
          <cell r="H285">
            <v>7749</v>
          </cell>
          <cell r="I285">
            <v>2223</v>
          </cell>
          <cell r="J285">
            <v>4510</v>
          </cell>
          <cell r="K285">
            <v>2644</v>
          </cell>
          <cell r="L285">
            <v>3898</v>
          </cell>
          <cell r="M285">
            <v>3368</v>
          </cell>
          <cell r="N285">
            <v>3087</v>
          </cell>
        </row>
        <row r="286">
          <cell r="D286">
            <v>2769</v>
          </cell>
          <cell r="E286">
            <v>5127</v>
          </cell>
          <cell r="F286">
            <v>5925</v>
          </cell>
          <cell r="G286">
            <v>2397</v>
          </cell>
          <cell r="H286">
            <v>2605</v>
          </cell>
          <cell r="J286">
            <v>0</v>
          </cell>
          <cell r="K286">
            <v>1135</v>
          </cell>
          <cell r="L286">
            <v>2830</v>
          </cell>
          <cell r="M286">
            <v>2493</v>
          </cell>
          <cell r="N286">
            <v>2200</v>
          </cell>
        </row>
        <row r="287">
          <cell r="D287">
            <v>6115033</v>
          </cell>
          <cell r="E287">
            <v>8901470</v>
          </cell>
          <cell r="F287">
            <v>8466652</v>
          </cell>
          <cell r="G287">
            <v>4338655</v>
          </cell>
          <cell r="H287">
            <v>6796968</v>
          </cell>
          <cell r="I287">
            <v>1796463</v>
          </cell>
          <cell r="J287">
            <v>4058967</v>
          </cell>
          <cell r="K287">
            <v>2215090</v>
          </cell>
          <cell r="L287">
            <v>6117118</v>
          </cell>
          <cell r="M287">
            <v>1293262</v>
          </cell>
          <cell r="N287">
            <v>3756658</v>
          </cell>
        </row>
        <row r="289">
          <cell r="D289">
            <v>5560</v>
          </cell>
          <cell r="E289">
            <v>10025</v>
          </cell>
          <cell r="F289">
            <v>11570</v>
          </cell>
          <cell r="G289">
            <v>4970</v>
          </cell>
          <cell r="H289">
            <v>4984</v>
          </cell>
          <cell r="I289">
            <v>1929</v>
          </cell>
          <cell r="J289">
            <v>2729</v>
          </cell>
          <cell r="K289">
            <v>2247</v>
          </cell>
          <cell r="L289">
            <v>5929</v>
          </cell>
          <cell r="M289">
            <v>4980</v>
          </cell>
          <cell r="N289">
            <v>4340</v>
          </cell>
        </row>
        <row r="290">
          <cell r="D290">
            <v>1848405.3063989989</v>
          </cell>
          <cell r="E290">
            <v>2590830.183314756</v>
          </cell>
          <cell r="F290">
            <v>2737585.1175157642</v>
          </cell>
          <cell r="G290">
            <v>1173157.4528000001</v>
          </cell>
          <cell r="H290">
            <v>2063845.8936628699</v>
          </cell>
          <cell r="I290">
            <v>692645.92129999993</v>
          </cell>
          <cell r="J290">
            <v>1261299.820067151</v>
          </cell>
          <cell r="K290">
            <v>679430.45699999994</v>
          </cell>
          <cell r="L290">
            <v>1898564.291</v>
          </cell>
          <cell r="M290">
            <v>610590.38849999988</v>
          </cell>
          <cell r="N290">
            <v>1145979.9509999999</v>
          </cell>
        </row>
        <row r="292">
          <cell r="D292">
            <v>0.74516937280761886</v>
          </cell>
          <cell r="E292">
            <v>0.6080604248536764</v>
          </cell>
          <cell r="F292">
            <v>0.58455277363891001</v>
          </cell>
          <cell r="G292">
            <v>0.67311102022305602</v>
          </cell>
          <cell r="H292">
            <v>0.71860225633909602</v>
          </cell>
          <cell r="I292">
            <v>0.69430999999999998</v>
          </cell>
          <cell r="J292">
            <v>0.79561620673660804</v>
          </cell>
          <cell r="K292">
            <v>0.61399999999999999</v>
          </cell>
          <cell r="L292">
            <v>0.77401633873355968</v>
          </cell>
          <cell r="M292">
            <v>0.63595555032356332</v>
          </cell>
          <cell r="N292">
            <v>0.65329999999999999</v>
          </cell>
        </row>
        <row r="293">
          <cell r="D293">
            <v>39346594.041337401</v>
          </cell>
          <cell r="E293">
            <v>73070503.24515526</v>
          </cell>
          <cell r="F293">
            <v>81678457.916347608</v>
          </cell>
          <cell r="G293">
            <v>11938791.6169935</v>
          </cell>
          <cell r="H293">
            <v>13019796.13806605</v>
          </cell>
          <cell r="I293">
            <v>10936221.63938153</v>
          </cell>
          <cell r="J293">
            <v>27678511.139032651</v>
          </cell>
          <cell r="K293">
            <v>14936424.371619791</v>
          </cell>
          <cell r="L293">
            <v>30728120.716044419</v>
          </cell>
          <cell r="M293">
            <v>8356766.1332103452</v>
          </cell>
          <cell r="N293">
            <v>10914673.27537079</v>
          </cell>
        </row>
        <row r="294">
          <cell r="D294">
            <v>1520</v>
          </cell>
          <cell r="E294">
            <v>2639.5</v>
          </cell>
          <cell r="F294">
            <v>3298.5</v>
          </cell>
          <cell r="G294">
            <v>336</v>
          </cell>
          <cell r="H294">
            <v>320</v>
          </cell>
          <cell r="I294">
            <v>1374.5</v>
          </cell>
          <cell r="J294">
            <v>1326.5</v>
          </cell>
          <cell r="K294">
            <v>599.5</v>
          </cell>
          <cell r="L294">
            <v>2268</v>
          </cell>
          <cell r="M294">
            <v>3425</v>
          </cell>
          <cell r="N294">
            <v>992.5</v>
          </cell>
        </row>
        <row r="295">
          <cell r="D295">
            <v>0.80216213834858618</v>
          </cell>
          <cell r="E295">
            <v>0.80216213834858618</v>
          </cell>
          <cell r="F295">
            <v>0.80216213834858618</v>
          </cell>
          <cell r="G295">
            <v>0.80216213834858618</v>
          </cell>
          <cell r="H295">
            <v>0.80216213834858618</v>
          </cell>
          <cell r="I295">
            <v>0.80216213834858618</v>
          </cell>
          <cell r="J295">
            <v>0.80216213834858618</v>
          </cell>
          <cell r="K295">
            <v>0.80216213834858618</v>
          </cell>
          <cell r="L295">
            <v>0.80216213834858618</v>
          </cell>
          <cell r="M295">
            <v>0.80216213834858618</v>
          </cell>
          <cell r="N295">
            <v>0.80216213834858618</v>
          </cell>
        </row>
        <row r="297">
          <cell r="D297">
            <v>1803643448.9038501</v>
          </cell>
          <cell r="E297">
            <v>3645958010.4769492</v>
          </cell>
          <cell r="F297">
            <v>3684819162.9164529</v>
          </cell>
          <cell r="G297">
            <v>1680361740.9572439</v>
          </cell>
          <cell r="H297">
            <v>2234383316.3582859</v>
          </cell>
          <cell r="I297">
            <v>1740037551.313004</v>
          </cell>
          <cell r="J297">
            <v>1595225093.9387691</v>
          </cell>
          <cell r="K297">
            <v>906798855.70860267</v>
          </cell>
          <cell r="L297">
            <v>2185609646.2328138</v>
          </cell>
          <cell r="M297">
            <v>1425588121.61923</v>
          </cell>
          <cell r="N297">
            <v>1904950699.28896</v>
          </cell>
        </row>
        <row r="298">
          <cell r="D298">
            <v>113572750.9054898</v>
          </cell>
          <cell r="E298">
            <v>229580564.37785879</v>
          </cell>
          <cell r="F298">
            <v>232027593.46700311</v>
          </cell>
          <cell r="G298">
            <v>105809884.73793741</v>
          </cell>
          <cell r="H298">
            <v>140695801.03005701</v>
          </cell>
          <cell r="I298">
            <v>109567581.9417484</v>
          </cell>
          <cell r="J298">
            <v>100448956.4399225</v>
          </cell>
          <cell r="K298">
            <v>57099778.020631664</v>
          </cell>
          <cell r="L298">
            <v>137624595.41495979</v>
          </cell>
          <cell r="M298">
            <v>89767168.077972502</v>
          </cell>
          <cell r="N298">
            <v>119951918.0961564</v>
          </cell>
        </row>
        <row r="299">
          <cell r="D299">
            <v>1708292788.2338099</v>
          </cell>
          <cell r="E299">
            <v>2922157951.2696099</v>
          </cell>
          <cell r="F299">
            <v>3116664701.8887048</v>
          </cell>
          <cell r="G299">
            <v>1169621602.540534</v>
          </cell>
          <cell r="H299">
            <v>1428717855.4863031</v>
          </cell>
          <cell r="I299">
            <v>1054714694.651914</v>
          </cell>
          <cell r="J299">
            <v>1136206883.0029769</v>
          </cell>
          <cell r="K299">
            <v>551615085.39942575</v>
          </cell>
          <cell r="L299">
            <v>1561821046.4840541</v>
          </cell>
          <cell r="M299">
            <v>994357688.36975956</v>
          </cell>
          <cell r="N299">
            <v>1067466175.822078</v>
          </cell>
        </row>
        <row r="301">
          <cell r="D301">
            <v>138009864.53157741</v>
          </cell>
          <cell r="E301">
            <v>110011872.8338569</v>
          </cell>
          <cell r="F301">
            <v>255989666.3125594</v>
          </cell>
          <cell r="G301">
            <v>85275181.459424913</v>
          </cell>
          <cell r="H301">
            <v>112207294.636152</v>
          </cell>
          <cell r="I301">
            <v>76392711.3559414</v>
          </cell>
          <cell r="J301">
            <v>65174008.23636809</v>
          </cell>
          <cell r="K301">
            <v>23883654.383261491</v>
          </cell>
          <cell r="L301">
            <v>29821466.969883829</v>
          </cell>
          <cell r="M301">
            <v>56063180.284038872</v>
          </cell>
          <cell r="N301">
            <v>27732838.78255498</v>
          </cell>
        </row>
        <row r="302">
          <cell r="D302">
            <v>2273782876.3379369</v>
          </cell>
          <cell r="E302">
            <v>5862307864.9531631</v>
          </cell>
          <cell r="F302">
            <v>6090447774.1632462</v>
          </cell>
          <cell r="G302">
            <v>3345402791.1839519</v>
          </cell>
          <cell r="H302">
            <v>4537680323.1704578</v>
          </cell>
          <cell r="I302">
            <v>2211164181.5756912</v>
          </cell>
          <cell r="J302">
            <v>2124432446.3862319</v>
          </cell>
          <cell r="K302">
            <v>1624906019.5905721</v>
          </cell>
          <cell r="L302">
            <v>2580771453.184113</v>
          </cell>
          <cell r="M302">
            <v>2031554234.0099139</v>
          </cell>
          <cell r="N302">
            <v>3191314279.077013</v>
          </cell>
        </row>
        <row r="304">
          <cell r="D304">
            <v>310569756.82234681</v>
          </cell>
          <cell r="E304">
            <v>350983369.19190621</v>
          </cell>
          <cell r="F304">
            <v>525738579.8718937</v>
          </cell>
          <cell r="G304">
            <v>0</v>
          </cell>
          <cell r="H304">
            <v>0</v>
          </cell>
          <cell r="I304">
            <v>529924665.33845979</v>
          </cell>
          <cell r="J304">
            <v>661641058.144261</v>
          </cell>
          <cell r="K304">
            <v>269793040.10262638</v>
          </cell>
          <cell r="L304">
            <v>337051027.64567667</v>
          </cell>
          <cell r="M304">
            <v>632143321.86275291</v>
          </cell>
          <cell r="N304">
            <v>412270475.93751729</v>
          </cell>
        </row>
        <row r="305">
          <cell r="D305">
            <v>72145961.720237091</v>
          </cell>
          <cell r="E305">
            <v>101127612.23461241</v>
          </cell>
          <cell r="F305">
            <v>70996671.689410746</v>
          </cell>
          <cell r="G305">
            <v>46419018.854449153</v>
          </cell>
          <cell r="H305">
            <v>57866678.888313837</v>
          </cell>
          <cell r="I305">
            <v>28436746.495573901</v>
          </cell>
          <cell r="J305">
            <v>52809506.68861036</v>
          </cell>
          <cell r="K305">
            <v>37368249.763223648</v>
          </cell>
          <cell r="L305">
            <v>77171382.306897059</v>
          </cell>
          <cell r="M305">
            <v>9242141.6669511218</v>
          </cell>
          <cell r="N305">
            <v>72457847.317105308</v>
          </cell>
        </row>
        <row r="306">
          <cell r="D306">
            <v>75569419.769142255</v>
          </cell>
          <cell r="E306">
            <v>213559117.4909758</v>
          </cell>
          <cell r="F306">
            <v>206008954.9446595</v>
          </cell>
          <cell r="G306">
            <v>166746803.24739361</v>
          </cell>
          <cell r="H306">
            <v>198452399.9119792</v>
          </cell>
          <cell r="I306">
            <v>23231423.256080419</v>
          </cell>
          <cell r="J306">
            <v>49767543.243031003</v>
          </cell>
          <cell r="K306">
            <v>61039574.798969284</v>
          </cell>
          <cell r="L306">
            <v>39053435.478433222</v>
          </cell>
          <cell r="M306">
            <v>8290197.1500000004</v>
          </cell>
          <cell r="N306">
            <v>25454325.740000099</v>
          </cell>
        </row>
        <row r="307">
          <cell r="D307">
            <v>88983340.147523493</v>
          </cell>
          <cell r="E307">
            <v>171928052.04760551</v>
          </cell>
          <cell r="F307">
            <v>162876672.81041899</v>
          </cell>
          <cell r="G307">
            <v>169297873.46341869</v>
          </cell>
          <cell r="H307">
            <v>187736414.57673699</v>
          </cell>
          <cell r="I307">
            <v>287468331.56133652</v>
          </cell>
          <cell r="J307">
            <v>120025255.82129391</v>
          </cell>
          <cell r="K307">
            <v>81618107.229834512</v>
          </cell>
          <cell r="L307">
            <v>11414554.999429381</v>
          </cell>
          <cell r="M307">
            <v>88487168.566226333</v>
          </cell>
          <cell r="N307">
            <v>149111531.58326441</v>
          </cell>
        </row>
        <row r="308">
          <cell r="D308">
            <v>1571913394.595592</v>
          </cell>
          <cell r="E308">
            <v>4569377811.7329397</v>
          </cell>
          <cell r="F308">
            <v>4732845809.3048544</v>
          </cell>
          <cell r="G308">
            <v>3331039662.66363</v>
          </cell>
          <cell r="H308">
            <v>4402816714.3341951</v>
          </cell>
          <cell r="I308">
            <v>2354654241.9204721</v>
          </cell>
          <cell r="J308">
            <v>2186199775.0040722</v>
          </cell>
          <cell r="K308">
            <v>2214881147.7894049</v>
          </cell>
          <cell r="L308">
            <v>1959791431.870934</v>
          </cell>
          <cell r="M308">
            <v>1701889840.2071309</v>
          </cell>
          <cell r="N308">
            <v>2139927386.0888841</v>
          </cell>
        </row>
        <row r="309">
          <cell r="D309">
            <v>41662028.577336147</v>
          </cell>
          <cell r="E309">
            <v>101911478.4449477</v>
          </cell>
          <cell r="F309">
            <v>107488369.10776649</v>
          </cell>
          <cell r="G309">
            <v>48875940.106956936</v>
          </cell>
          <cell r="H309">
            <v>62274268.23835355</v>
          </cell>
          <cell r="I309">
            <v>22102111.998100389</v>
          </cell>
          <cell r="J309">
            <v>13511816.968455831</v>
          </cell>
          <cell r="K309">
            <v>9020625.049302049</v>
          </cell>
          <cell r="L309">
            <v>10032338.387751879</v>
          </cell>
          <cell r="M309">
            <v>0</v>
          </cell>
          <cell r="N309">
            <v>6523596.6962080803</v>
          </cell>
        </row>
        <row r="310">
          <cell r="D310">
            <v>0</v>
          </cell>
          <cell r="E310">
            <v>9</v>
          </cell>
          <cell r="F310">
            <v>14</v>
          </cell>
          <cell r="G310">
            <v>17</v>
          </cell>
          <cell r="H310">
            <v>5</v>
          </cell>
          <cell r="I310">
            <v>924</v>
          </cell>
          <cell r="J310">
            <v>30</v>
          </cell>
          <cell r="K310">
            <v>1</v>
          </cell>
          <cell r="L310">
            <v>32</v>
          </cell>
          <cell r="M310">
            <v>5</v>
          </cell>
          <cell r="N310">
            <v>3593</v>
          </cell>
        </row>
        <row r="311">
          <cell r="D311">
            <v>0</v>
          </cell>
          <cell r="E311">
            <v>0</v>
          </cell>
          <cell r="F311">
            <v>1</v>
          </cell>
          <cell r="G311">
            <v>62</v>
          </cell>
          <cell r="H311">
            <v>14</v>
          </cell>
          <cell r="I311">
            <v>941</v>
          </cell>
          <cell r="J311">
            <v>89</v>
          </cell>
          <cell r="K311">
            <v>6</v>
          </cell>
          <cell r="L311">
            <v>70</v>
          </cell>
          <cell r="M311">
            <v>6</v>
          </cell>
          <cell r="N311">
            <v>6155</v>
          </cell>
        </row>
        <row r="312">
          <cell r="D312">
            <v>12</v>
          </cell>
          <cell r="E312">
            <v>12</v>
          </cell>
          <cell r="F312">
            <v>12</v>
          </cell>
          <cell r="G312">
            <v>12</v>
          </cell>
          <cell r="H312">
            <v>12</v>
          </cell>
          <cell r="I312">
            <v>12</v>
          </cell>
          <cell r="J312">
            <v>12</v>
          </cell>
          <cell r="K312">
            <v>12</v>
          </cell>
          <cell r="L312">
            <v>12</v>
          </cell>
          <cell r="M312">
            <v>12</v>
          </cell>
          <cell r="N312">
            <v>12</v>
          </cell>
        </row>
      </sheetData>
      <sheetData sheetId="4">
        <row r="3">
          <cell r="D3">
            <v>3134640</v>
          </cell>
          <cell r="E3">
            <v>4595439</v>
          </cell>
          <cell r="F3">
            <v>4441654</v>
          </cell>
          <cell r="G3">
            <v>2288225</v>
          </cell>
          <cell r="H3">
            <v>3831022</v>
          </cell>
          <cell r="I3">
            <v>1162437</v>
          </cell>
          <cell r="J3">
            <v>2160799</v>
          </cell>
          <cell r="K3">
            <v>1298005</v>
          </cell>
          <cell r="L3">
            <v>3651540</v>
          </cell>
          <cell r="M3">
            <v>828998</v>
          </cell>
          <cell r="N3">
            <v>2440498</v>
          </cell>
        </row>
        <row r="4">
          <cell r="D4">
            <v>2983940</v>
          </cell>
          <cell r="E4">
            <v>4315655</v>
          </cell>
          <cell r="F4">
            <v>4222176</v>
          </cell>
          <cell r="G4">
            <v>2288225</v>
          </cell>
          <cell r="H4">
            <v>3536022</v>
          </cell>
          <cell r="I4">
            <v>971216</v>
          </cell>
          <cell r="J4">
            <v>2127212</v>
          </cell>
          <cell r="K4">
            <v>1197340.666666667</v>
          </cell>
          <cell r="L4">
            <v>3175824</v>
          </cell>
          <cell r="M4">
            <v>687044</v>
          </cell>
          <cell r="N4">
            <v>2018283</v>
          </cell>
        </row>
        <row r="5">
          <cell r="D5">
            <v>0</v>
          </cell>
          <cell r="E5">
            <v>590152</v>
          </cell>
          <cell r="F5">
            <v>598937</v>
          </cell>
          <cell r="G5">
            <v>128252</v>
          </cell>
          <cell r="H5">
            <v>298086</v>
          </cell>
          <cell r="I5">
            <v>31168</v>
          </cell>
          <cell r="J5">
            <v>19859</v>
          </cell>
          <cell r="K5">
            <v>0</v>
          </cell>
          <cell r="L5">
            <v>66534</v>
          </cell>
          <cell r="M5">
            <v>18492</v>
          </cell>
          <cell r="N5">
            <v>22884</v>
          </cell>
        </row>
        <row r="6">
          <cell r="D6">
            <v>2983940</v>
          </cell>
          <cell r="E6">
            <v>3725503</v>
          </cell>
          <cell r="F6">
            <v>3623239</v>
          </cell>
          <cell r="G6">
            <v>2159973</v>
          </cell>
          <cell r="H6">
            <v>3237936</v>
          </cell>
          <cell r="I6">
            <v>940048</v>
          </cell>
          <cell r="J6">
            <v>2107353</v>
          </cell>
          <cell r="K6">
            <v>1197340.666666667</v>
          </cell>
          <cell r="L6">
            <v>3109290</v>
          </cell>
          <cell r="M6">
            <v>668552</v>
          </cell>
          <cell r="N6">
            <v>1995399</v>
          </cell>
        </row>
        <row r="8">
          <cell r="D8">
            <v>26424.949791882558</v>
          </cell>
          <cell r="E8">
            <v>98571.966298550702</v>
          </cell>
          <cell r="F8">
            <v>112628.8498893771</v>
          </cell>
          <cell r="G8">
            <v>78214.399999999994</v>
          </cell>
          <cell r="H8">
            <v>81651.285668897035</v>
          </cell>
          <cell r="I8">
            <v>34993.47</v>
          </cell>
          <cell r="J8">
            <v>52829.75</v>
          </cell>
          <cell r="K8">
            <v>28389</v>
          </cell>
          <cell r="L8">
            <v>52559.468000000001</v>
          </cell>
          <cell r="M8">
            <v>28840.18</v>
          </cell>
          <cell r="N8">
            <v>60329</v>
          </cell>
        </row>
        <row r="9">
          <cell r="D9">
            <v>26471.189771761248</v>
          </cell>
          <cell r="E9">
            <v>99535.576467416889</v>
          </cell>
          <cell r="F9">
            <v>113830.5849755872</v>
          </cell>
          <cell r="G9">
            <v>78214.399999999994</v>
          </cell>
          <cell r="H9">
            <v>84070.974418897036</v>
          </cell>
          <cell r="I9">
            <v>35433.61</v>
          </cell>
          <cell r="J9">
            <v>53005.66</v>
          </cell>
          <cell r="K9">
            <v>28389</v>
          </cell>
          <cell r="L9">
            <v>53479.705999999998</v>
          </cell>
          <cell r="M9">
            <v>29482.93</v>
          </cell>
          <cell r="N9">
            <v>60428</v>
          </cell>
        </row>
        <row r="10">
          <cell r="D10">
            <v>7563.6200177336659</v>
          </cell>
          <cell r="E10">
            <v>36203.370904250332</v>
          </cell>
          <cell r="F10">
            <v>32843.222136389413</v>
          </cell>
          <cell r="G10">
            <v>23541.86</v>
          </cell>
          <cell r="H10">
            <v>21482.553270116859</v>
          </cell>
          <cell r="I10">
            <v>22749</v>
          </cell>
          <cell r="J10">
            <v>12521.04</v>
          </cell>
          <cell r="K10">
            <v>9631</v>
          </cell>
          <cell r="L10">
            <v>19158.571</v>
          </cell>
          <cell r="M10">
            <v>13588.06</v>
          </cell>
          <cell r="N10">
            <v>24721</v>
          </cell>
        </row>
        <row r="11">
          <cell r="D11">
            <v>7826.4809903449259</v>
          </cell>
          <cell r="E11">
            <v>39947.485275465951</v>
          </cell>
          <cell r="F11">
            <v>39973.613955203728</v>
          </cell>
          <cell r="G11">
            <v>26610.14</v>
          </cell>
          <cell r="H11">
            <v>27719.686779555701</v>
          </cell>
          <cell r="I11">
            <v>25560.35</v>
          </cell>
          <cell r="J11">
            <v>14815.87</v>
          </cell>
          <cell r="K11">
            <v>12129</v>
          </cell>
          <cell r="L11">
            <v>24691.356</v>
          </cell>
          <cell r="M11">
            <v>15735.26</v>
          </cell>
          <cell r="N11">
            <v>25817</v>
          </cell>
        </row>
        <row r="12">
          <cell r="D12">
            <v>5302</v>
          </cell>
          <cell r="E12">
            <v>9118</v>
          </cell>
          <cell r="F12">
            <v>9164</v>
          </cell>
          <cell r="G12">
            <v>5035</v>
          </cell>
          <cell r="H12">
            <v>7748</v>
          </cell>
          <cell r="I12">
            <v>2048</v>
          </cell>
          <cell r="J12">
            <v>2202</v>
          </cell>
          <cell r="K12">
            <v>2276</v>
          </cell>
          <cell r="L12">
            <v>5208</v>
          </cell>
          <cell r="M12">
            <v>1052</v>
          </cell>
          <cell r="N12">
            <v>2355</v>
          </cell>
        </row>
        <row r="13">
          <cell r="D13">
            <v>290</v>
          </cell>
          <cell r="E13">
            <v>11981</v>
          </cell>
          <cell r="F13">
            <v>13395</v>
          </cell>
          <cell r="G13">
            <v>7829</v>
          </cell>
          <cell r="H13">
            <v>8667</v>
          </cell>
          <cell r="I13">
            <v>7425</v>
          </cell>
          <cell r="J13">
            <v>6744</v>
          </cell>
          <cell r="K13">
            <v>2497</v>
          </cell>
          <cell r="L13">
            <v>6105</v>
          </cell>
          <cell r="M13">
            <v>5899</v>
          </cell>
          <cell r="N13">
            <v>11583</v>
          </cell>
        </row>
        <row r="14">
          <cell r="D14">
            <v>5592</v>
          </cell>
          <cell r="E14">
            <v>21099</v>
          </cell>
          <cell r="F14">
            <v>22559</v>
          </cell>
          <cell r="G14">
            <v>12864</v>
          </cell>
          <cell r="H14">
            <v>16415</v>
          </cell>
          <cell r="I14">
            <v>9473</v>
          </cell>
          <cell r="J14">
            <v>8946</v>
          </cell>
          <cell r="K14">
            <v>4773</v>
          </cell>
          <cell r="L14">
            <v>11313</v>
          </cell>
          <cell r="M14">
            <v>6951</v>
          </cell>
          <cell r="N14">
            <v>13938</v>
          </cell>
        </row>
        <row r="15">
          <cell r="D15">
            <v>22536</v>
          </cell>
          <cell r="E15">
            <v>49420</v>
          </cell>
          <cell r="F15">
            <v>53857</v>
          </cell>
          <cell r="G15">
            <v>9919</v>
          </cell>
          <cell r="H15">
            <v>28040</v>
          </cell>
          <cell r="I15">
            <v>19658</v>
          </cell>
          <cell r="J15">
            <v>11170</v>
          </cell>
          <cell r="K15">
            <v>10757</v>
          </cell>
          <cell r="L15">
            <v>15144</v>
          </cell>
          <cell r="M15">
            <v>6777</v>
          </cell>
          <cell r="N15">
            <v>12855</v>
          </cell>
        </row>
        <row r="16">
          <cell r="D16">
            <v>233896</v>
          </cell>
          <cell r="E16">
            <v>763511</v>
          </cell>
          <cell r="F16">
            <v>902374</v>
          </cell>
          <cell r="G16">
            <v>542538</v>
          </cell>
          <cell r="H16">
            <v>527100</v>
          </cell>
          <cell r="I16">
            <v>359977</v>
          </cell>
          <cell r="J16">
            <v>442969</v>
          </cell>
          <cell r="K16">
            <v>204140</v>
          </cell>
          <cell r="L16">
            <v>563110</v>
          </cell>
          <cell r="M16">
            <v>206518</v>
          </cell>
          <cell r="N16">
            <v>640117</v>
          </cell>
        </row>
        <row r="17">
          <cell r="D17">
            <v>233896</v>
          </cell>
          <cell r="E17">
            <v>763511</v>
          </cell>
          <cell r="F17">
            <v>902374</v>
          </cell>
          <cell r="G17">
            <v>542538</v>
          </cell>
          <cell r="H17">
            <v>527100</v>
          </cell>
          <cell r="I17">
            <v>359977</v>
          </cell>
          <cell r="J17">
            <v>442969</v>
          </cell>
          <cell r="K17">
            <v>204140</v>
          </cell>
          <cell r="L17">
            <v>563110</v>
          </cell>
          <cell r="M17">
            <v>206518</v>
          </cell>
          <cell r="N17">
            <v>640117</v>
          </cell>
        </row>
        <row r="18">
          <cell r="D18">
            <v>13245207573.745159</v>
          </cell>
          <cell r="E18">
            <v>16989412399.43104</v>
          </cell>
          <cell r="F18">
            <v>19027419700.4627</v>
          </cell>
          <cell r="G18">
            <v>10157345572.1593</v>
          </cell>
          <cell r="H18">
            <v>16496001130.742901</v>
          </cell>
          <cell r="I18">
            <v>3043202439.9499998</v>
          </cell>
          <cell r="J18">
            <v>10851996016.5366</v>
          </cell>
          <cell r="K18">
            <v>8011864052.5321398</v>
          </cell>
          <cell r="L18">
            <v>14082830247.540001</v>
          </cell>
          <cell r="M18">
            <v>3313772098.497529</v>
          </cell>
          <cell r="N18">
            <v>5662543164.2858057</v>
          </cell>
        </row>
        <row r="19">
          <cell r="D19">
            <v>12617904310</v>
          </cell>
          <cell r="E19">
            <v>16037250150</v>
          </cell>
          <cell r="F19">
            <v>16732917050</v>
          </cell>
          <cell r="G19">
            <v>9594635180.4893608</v>
          </cell>
          <cell r="H19">
            <v>15630804812.242001</v>
          </cell>
          <cell r="I19">
            <v>2339674255</v>
          </cell>
          <cell r="J19">
            <v>10249158805.378799</v>
          </cell>
          <cell r="K19">
            <v>7617394645.5944815</v>
          </cell>
          <cell r="L19">
            <v>13355916475.200001</v>
          </cell>
          <cell r="M19">
            <v>2241895425.8591232</v>
          </cell>
          <cell r="N19">
            <v>5292168252.2025509</v>
          </cell>
        </row>
        <row r="20">
          <cell r="D20">
            <v>627303258.94005299</v>
          </cell>
          <cell r="E20">
            <v>952162253.71737504</v>
          </cell>
          <cell r="F20">
            <v>2294502654.1005101</v>
          </cell>
          <cell r="G20">
            <v>562710654.11000001</v>
          </cell>
          <cell r="H20">
            <v>865196318.50100005</v>
          </cell>
          <cell r="I20">
            <v>505618619</v>
          </cell>
          <cell r="J20">
            <v>602837211.15777206</v>
          </cell>
          <cell r="K20">
            <v>376725676.10886067</v>
          </cell>
          <cell r="L20">
            <v>726913772.33770752</v>
          </cell>
          <cell r="M20">
            <v>1071876672.638406</v>
          </cell>
          <cell r="N20">
            <v>370374912.08325481</v>
          </cell>
        </row>
        <row r="21">
          <cell r="D21">
            <v>1278500344</v>
          </cell>
          <cell r="E21">
            <v>2481122153</v>
          </cell>
          <cell r="F21">
            <v>2512792624</v>
          </cell>
          <cell r="G21">
            <v>1092853431.840575</v>
          </cell>
          <cell r="H21">
            <v>1466148533.104178</v>
          </cell>
          <cell r="I21">
            <v>1153952285.9717851</v>
          </cell>
          <cell r="J21">
            <v>1075620141.083719</v>
          </cell>
          <cell r="K21">
            <v>600078172.49171722</v>
          </cell>
          <cell r="L21">
            <v>1462431427.406431</v>
          </cell>
          <cell r="M21">
            <v>924179717.41999996</v>
          </cell>
          <cell r="N21">
            <v>1236186414.333585</v>
          </cell>
        </row>
        <row r="22">
          <cell r="D22">
            <v>1545875568</v>
          </cell>
          <cell r="E22">
            <v>3143035259</v>
          </cell>
          <cell r="F22">
            <v>3207013525</v>
          </cell>
          <cell r="G22">
            <v>1387773812.094918</v>
          </cell>
          <cell r="H22">
            <v>1848141665.27584</v>
          </cell>
          <cell r="I22">
            <v>1433432907.350167</v>
          </cell>
          <cell r="J22">
            <v>1341510869.726342</v>
          </cell>
          <cell r="K22">
            <v>746454245.56357229</v>
          </cell>
          <cell r="L22">
            <v>1802613590.2852731</v>
          </cell>
          <cell r="M22">
            <v>1161852159.6058011</v>
          </cell>
          <cell r="N22">
            <v>1572693327.733</v>
          </cell>
        </row>
        <row r="23">
          <cell r="D23">
            <v>267375224</v>
          </cell>
          <cell r="E23">
            <v>661913105.4763633</v>
          </cell>
          <cell r="F23">
            <v>694220901.78473735</v>
          </cell>
          <cell r="G23">
            <v>294920380.83234447</v>
          </cell>
          <cell r="H23">
            <v>381993132.17166191</v>
          </cell>
          <cell r="I23">
            <v>279480621.1100592</v>
          </cell>
          <cell r="J23">
            <v>265890728.64262301</v>
          </cell>
          <cell r="K23">
            <v>146376073.0718551</v>
          </cell>
          <cell r="L23">
            <v>340182162.87884158</v>
          </cell>
          <cell r="M23">
            <v>238804518.44185811</v>
          </cell>
          <cell r="N23">
            <v>336506913.39941502</v>
          </cell>
        </row>
        <row r="24">
          <cell r="D24">
            <v>95756111.592553765</v>
          </cell>
          <cell r="E24">
            <v>237053467.93216789</v>
          </cell>
          <cell r="F24">
            <v>248623983.4307425</v>
          </cell>
          <cell r="G24">
            <v>105620963.8866349</v>
          </cell>
          <cell r="H24">
            <v>136804659.61129129</v>
          </cell>
          <cell r="I24">
            <v>100091461.1100592</v>
          </cell>
          <cell r="J24">
            <v>95224462.663551003</v>
          </cell>
          <cell r="K24">
            <v>52422223.298200756</v>
          </cell>
          <cell r="L24">
            <v>121830737.46351831</v>
          </cell>
          <cell r="M24">
            <v>76813426.494979352</v>
          </cell>
          <cell r="N24">
            <v>92568175.232782632</v>
          </cell>
        </row>
        <row r="25">
          <cell r="D25">
            <v>97341490.038980514</v>
          </cell>
          <cell r="E25">
            <v>197912265.1844078</v>
          </cell>
          <cell r="F25">
            <v>201940881.63418293</v>
          </cell>
          <cell r="G25">
            <v>87386057.133413136</v>
          </cell>
          <cell r="H25">
            <v>116374737.54360612</v>
          </cell>
          <cell r="I25">
            <v>90261142.591764644</v>
          </cell>
          <cell r="J25">
            <v>84472948.318600252</v>
          </cell>
          <cell r="K25">
            <v>47003115.91254878</v>
          </cell>
          <cell r="L25">
            <v>113507902.23685378</v>
          </cell>
          <cell r="M25">
            <v>73160106.002164394</v>
          </cell>
          <cell r="N25">
            <v>99030164.564896554</v>
          </cell>
        </row>
        <row r="26">
          <cell r="D26">
            <v>1711858235.98</v>
          </cell>
          <cell r="E26">
            <v>3155948868.1500001</v>
          </cell>
          <cell r="F26">
            <v>4236491834.9299998</v>
          </cell>
          <cell r="G26">
            <v>1275320822.4360001</v>
          </cell>
          <cell r="H26">
            <v>1676177432.973182</v>
          </cell>
          <cell r="I26">
            <v>1178980809.52</v>
          </cell>
          <cell r="J26">
            <v>1139764681.8756671</v>
          </cell>
          <cell r="K26">
            <v>655257637.14000022</v>
          </cell>
          <cell r="L26">
            <v>1328705875.1668489</v>
          </cell>
          <cell r="M26">
            <v>858260227.03999996</v>
          </cell>
          <cell r="N26">
            <v>1065550061.05741</v>
          </cell>
        </row>
        <row r="27">
          <cell r="D27">
            <v>1971172264.55</v>
          </cell>
          <cell r="E27">
            <v>3837016185.0799999</v>
          </cell>
          <cell r="F27">
            <v>5011883592.8600016</v>
          </cell>
          <cell r="G27">
            <v>1621077077.1059999</v>
          </cell>
          <cell r="H27">
            <v>2119747105.8329799</v>
          </cell>
          <cell r="I27">
            <v>1501496635.6700001</v>
          </cell>
          <cell r="J27">
            <v>1450043328.6500001</v>
          </cell>
          <cell r="K27">
            <v>816950316.06000018</v>
          </cell>
          <cell r="L27">
            <v>1818697654.6668489</v>
          </cell>
          <cell r="M27">
            <v>984261181.5</v>
          </cell>
          <cell r="N27">
            <v>1309271223.73469</v>
          </cell>
        </row>
        <row r="28">
          <cell r="D28">
            <v>102697978</v>
          </cell>
          <cell r="E28">
            <v>70106842</v>
          </cell>
          <cell r="F28">
            <v>165944854</v>
          </cell>
          <cell r="G28">
            <v>94970303.186400026</v>
          </cell>
          <cell r="H28">
            <v>127662947.574</v>
          </cell>
          <cell r="I28">
            <v>43430134.32</v>
          </cell>
          <cell r="J28">
            <v>81717512.810000002</v>
          </cell>
          <cell r="K28">
            <v>8855197.2400000002</v>
          </cell>
          <cell r="L28">
            <v>33980660.159999996</v>
          </cell>
          <cell r="M28">
            <v>30261541.43</v>
          </cell>
          <cell r="N28">
            <v>20734498.48</v>
          </cell>
        </row>
        <row r="29">
          <cell r="D29">
            <v>1106092758.421072</v>
          </cell>
          <cell r="E29">
            <v>3277856937.656189</v>
          </cell>
          <cell r="F29">
            <v>2359275322.3129869</v>
          </cell>
          <cell r="G29">
            <v>2393180247.8457389</v>
          </cell>
          <cell r="H29">
            <v>4185826180.358336</v>
          </cell>
          <cell r="I29">
            <v>1092279383.1577539</v>
          </cell>
          <cell r="J29">
            <v>1773073654.913826</v>
          </cell>
          <cell r="K29">
            <v>882935403.48272753</v>
          </cell>
          <cell r="L29">
            <v>1691629835.521436</v>
          </cell>
          <cell r="M29">
            <v>1589963742.04004</v>
          </cell>
          <cell r="N29">
            <v>2445778989.0194712</v>
          </cell>
        </row>
        <row r="30">
          <cell r="D30">
            <v>1573341000</v>
          </cell>
          <cell r="E30">
            <v>4096732000</v>
          </cell>
          <cell r="F30">
            <v>4204049000</v>
          </cell>
          <cell r="G30">
            <v>0</v>
          </cell>
          <cell r="H30">
            <v>0</v>
          </cell>
          <cell r="I30">
            <v>1433439743</v>
          </cell>
          <cell r="J30">
            <v>1333962875.614439</v>
          </cell>
          <cell r="K30">
            <v>1360731199.0074439</v>
          </cell>
          <cell r="L30">
            <v>1769665548.172092</v>
          </cell>
          <cell r="M30">
            <v>418495621</v>
          </cell>
          <cell r="N30">
            <v>1751376983.3021979</v>
          </cell>
        </row>
        <row r="31">
          <cell r="D31">
            <v>-237584960.0289278</v>
          </cell>
          <cell r="E31">
            <v>-325927346.26381111</v>
          </cell>
          <cell r="F31">
            <v>-396162386.82701111</v>
          </cell>
          <cell r="G31">
            <v>0</v>
          </cell>
          <cell r="H31">
            <v>0</v>
          </cell>
          <cell r="I31">
            <v>-431419125</v>
          </cell>
          <cell r="J31">
            <v>172150255.69604519</v>
          </cell>
          <cell r="K31">
            <v>-488129068</v>
          </cell>
          <cell r="L31">
            <v>-314311551.54500771</v>
          </cell>
          <cell r="M31">
            <v>78337153</v>
          </cell>
          <cell r="N31">
            <v>267058894.0999999</v>
          </cell>
        </row>
        <row r="35">
          <cell r="D35">
            <v>377252961.96218431</v>
          </cell>
          <cell r="E35">
            <v>602362923.36901462</v>
          </cell>
          <cell r="F35">
            <v>940019135.93624246</v>
          </cell>
          <cell r="G35">
            <v>271344211.66483688</v>
          </cell>
          <cell r="H35">
            <v>387281372.92131537</v>
          </cell>
          <cell r="I35">
            <v>186004309.50170991</v>
          </cell>
          <cell r="J35">
            <v>272464788.18247777</v>
          </cell>
          <cell r="K35">
            <v>121041745.96911231</v>
          </cell>
          <cell r="L35">
            <v>316604275.89157248</v>
          </cell>
          <cell r="M35">
            <v>204733024.458947</v>
          </cell>
          <cell r="N35">
            <v>146197774.46939999</v>
          </cell>
        </row>
        <row r="36">
          <cell r="D36">
            <v>92961304.689999998</v>
          </cell>
          <cell r="E36">
            <v>122717643.45999999</v>
          </cell>
          <cell r="F36">
            <v>100473872.59</v>
          </cell>
          <cell r="G36">
            <v>52270852.850000001</v>
          </cell>
          <cell r="H36">
            <v>75339941.632499993</v>
          </cell>
          <cell r="I36">
            <v>37907754.700000003</v>
          </cell>
          <cell r="J36">
            <v>44967308.040000007</v>
          </cell>
          <cell r="K36">
            <v>40692684.595945217</v>
          </cell>
          <cell r="L36">
            <v>40634717</v>
          </cell>
          <cell r="M36">
            <v>20217264.41</v>
          </cell>
          <cell r="N36">
            <v>80757927.789999947</v>
          </cell>
        </row>
        <row r="38">
          <cell r="E38">
            <v>3</v>
          </cell>
          <cell r="F38">
            <v>4</v>
          </cell>
          <cell r="G38">
            <v>3</v>
          </cell>
          <cell r="H38">
            <v>0</v>
          </cell>
          <cell r="I38">
            <v>501</v>
          </cell>
          <cell r="J38">
            <v>16</v>
          </cell>
          <cell r="K38">
            <v>1</v>
          </cell>
          <cell r="L38">
            <v>23</v>
          </cell>
          <cell r="M38">
            <v>0</v>
          </cell>
          <cell r="N38">
            <v>1661</v>
          </cell>
        </row>
        <row r="39">
          <cell r="E39">
            <v>3</v>
          </cell>
          <cell r="F39">
            <v>8</v>
          </cell>
          <cell r="G39">
            <v>71</v>
          </cell>
          <cell r="H39">
            <v>38</v>
          </cell>
          <cell r="I39">
            <v>515</v>
          </cell>
          <cell r="J39">
            <v>36</v>
          </cell>
          <cell r="K39">
            <v>3</v>
          </cell>
          <cell r="L39">
            <v>53</v>
          </cell>
          <cell r="M39">
            <v>1</v>
          </cell>
          <cell r="N39">
            <v>3053</v>
          </cell>
        </row>
        <row r="40">
          <cell r="D40">
            <v>174249748.19</v>
          </cell>
          <cell r="E40">
            <v>221938989.80000001</v>
          </cell>
          <cell r="F40">
            <v>279565265.48000002</v>
          </cell>
          <cell r="G40">
            <v>131131987.65000001</v>
          </cell>
          <cell r="H40">
            <v>216223832.50999999</v>
          </cell>
          <cell r="I40">
            <v>48541048.219999999</v>
          </cell>
          <cell r="J40">
            <v>118090224.23999999</v>
          </cell>
          <cell r="K40">
            <v>66983922.950000003</v>
          </cell>
          <cell r="L40">
            <v>166049166.13</v>
          </cell>
          <cell r="M40">
            <v>56745302.790000007</v>
          </cell>
          <cell r="N40">
            <v>84212852.120000005</v>
          </cell>
        </row>
        <row r="41">
          <cell r="D41">
            <v>51502042.643183999</v>
          </cell>
          <cell r="E41">
            <v>60177717.338658497</v>
          </cell>
          <cell r="F41">
            <v>138954497.42824</v>
          </cell>
          <cell r="G41">
            <v>62605744.762067698</v>
          </cell>
          <cell r="H41">
            <v>83419080.632481247</v>
          </cell>
          <cell r="I41">
            <v>28502920.241317049</v>
          </cell>
          <cell r="J41">
            <v>40353993.021018863</v>
          </cell>
          <cell r="K41">
            <v>45280251.078942433</v>
          </cell>
          <cell r="L41">
            <v>63457775.051373519</v>
          </cell>
          <cell r="M41">
            <v>19423239.674451198</v>
          </cell>
          <cell r="N41">
            <v>22690234.084325761</v>
          </cell>
        </row>
        <row r="42">
          <cell r="D42">
            <v>9316723.7045259271</v>
          </cell>
          <cell r="E42">
            <v>11899830.375623859</v>
          </cell>
          <cell r="F42">
            <v>15334099.06117909</v>
          </cell>
          <cell r="G42">
            <v>7001043.9731189553</v>
          </cell>
          <cell r="H42">
            <v>11444731.155393559</v>
          </cell>
          <cell r="I42">
            <v>2599123.0587579198</v>
          </cell>
          <cell r="J42">
            <v>6251828.9456919366</v>
          </cell>
          <cell r="K42">
            <v>3576290.7486204891</v>
          </cell>
          <cell r="L42">
            <v>8843624.0648615416</v>
          </cell>
          <cell r="M42">
            <v>3036703.992640879</v>
          </cell>
          <cell r="N42">
            <v>4510009.77072227</v>
          </cell>
        </row>
        <row r="43">
          <cell r="D43">
            <v>1121230.2930636299</v>
          </cell>
          <cell r="E43">
            <v>1011850.29212034</v>
          </cell>
          <cell r="F43">
            <v>3088408.7375112302</v>
          </cell>
          <cell r="G43">
            <v>231608.88005554999</v>
          </cell>
          <cell r="H43">
            <v>343567.22073255049</v>
          </cell>
          <cell r="I43">
            <v>118185.7124036</v>
          </cell>
          <cell r="J43">
            <v>18108285.59</v>
          </cell>
          <cell r="K43">
            <v>479664.57242575003</v>
          </cell>
          <cell r="L43">
            <v>197028.8225398605</v>
          </cell>
          <cell r="M43">
            <v>70980.983873519988</v>
          </cell>
          <cell r="N43">
            <v>79455.643097909997</v>
          </cell>
        </row>
        <row r="44">
          <cell r="D44">
            <v>15033</v>
          </cell>
          <cell r="E44">
            <v>21898</v>
          </cell>
          <cell r="F44">
            <v>39301</v>
          </cell>
          <cell r="G44">
            <v>8277</v>
          </cell>
          <cell r="H44">
            <v>11547</v>
          </cell>
          <cell r="I44">
            <v>15877</v>
          </cell>
          <cell r="J44">
            <v>5134</v>
          </cell>
          <cell r="K44">
            <v>1635</v>
          </cell>
          <cell r="L44">
            <v>4197</v>
          </cell>
          <cell r="M44">
            <v>1386</v>
          </cell>
          <cell r="N44">
            <v>12274</v>
          </cell>
        </row>
        <row r="45">
          <cell r="D45">
            <v>25345900</v>
          </cell>
          <cell r="E45">
            <v>28451157</v>
          </cell>
          <cell r="F45">
            <v>55901314</v>
          </cell>
          <cell r="G45">
            <v>26583781</v>
          </cell>
          <cell r="H45">
            <v>20881017.189599991</v>
          </cell>
          <cell r="I45">
            <v>14170293.595160751</v>
          </cell>
          <cell r="J45">
            <v>43992245.229999997</v>
          </cell>
          <cell r="K45">
            <v>9962093</v>
          </cell>
          <cell r="L45">
            <v>16484256.38059999</v>
          </cell>
          <cell r="M45">
            <v>3666841.7143657799</v>
          </cell>
          <cell r="N45">
            <v>16965013.600000001</v>
          </cell>
        </row>
        <row r="46">
          <cell r="D46">
            <v>195550</v>
          </cell>
          <cell r="E46">
            <v>315289</v>
          </cell>
          <cell r="F46">
            <v>848030</v>
          </cell>
          <cell r="G46">
            <v>28035</v>
          </cell>
          <cell r="H46">
            <v>33210</v>
          </cell>
          <cell r="I46">
            <v>9009</v>
          </cell>
          <cell r="J46">
            <v>18858</v>
          </cell>
          <cell r="K46">
            <v>4174</v>
          </cell>
          <cell r="L46">
            <v>2293</v>
          </cell>
          <cell r="M46">
            <v>6231</v>
          </cell>
          <cell r="N46">
            <v>15199</v>
          </cell>
        </row>
        <row r="47">
          <cell r="D47">
            <v>32647051</v>
          </cell>
          <cell r="E47">
            <v>43703394</v>
          </cell>
          <cell r="F47">
            <v>37549589</v>
          </cell>
          <cell r="G47">
            <v>22555819</v>
          </cell>
          <cell r="H47">
            <v>36461584</v>
          </cell>
          <cell r="I47">
            <v>8627087</v>
          </cell>
          <cell r="J47">
            <v>22384669</v>
          </cell>
          <cell r="K47">
            <v>10591154</v>
          </cell>
          <cell r="L47">
            <v>25343975</v>
          </cell>
          <cell r="M47">
            <v>6218071</v>
          </cell>
          <cell r="N47">
            <v>22398804</v>
          </cell>
        </row>
        <row r="48">
          <cell r="D48">
            <v>287792908.61999989</v>
          </cell>
          <cell r="E48">
            <v>546243924.26998687</v>
          </cell>
          <cell r="F48">
            <v>553792909.07999635</v>
          </cell>
          <cell r="G48">
            <v>328198248.35000002</v>
          </cell>
          <cell r="H48">
            <v>349148994.16997862</v>
          </cell>
          <cell r="I48">
            <v>99014519.870000005</v>
          </cell>
          <cell r="J48">
            <v>232656038.53</v>
          </cell>
          <cell r="K48">
            <v>79478289.709999934</v>
          </cell>
          <cell r="L48">
            <v>22200415.120000102</v>
          </cell>
          <cell r="M48">
            <v>320792492.47000003</v>
          </cell>
          <cell r="N48">
            <v>74378645.090000004</v>
          </cell>
        </row>
        <row r="49">
          <cell r="D49">
            <v>486667503.72069311</v>
          </cell>
          <cell r="E49">
            <v>717653685.34541917</v>
          </cell>
          <cell r="F49">
            <v>1046532147.164299</v>
          </cell>
          <cell r="G49">
            <v>460305143.25</v>
          </cell>
          <cell r="H49">
            <v>695005513.45997727</v>
          </cell>
          <cell r="I49">
            <v>158466425.09</v>
          </cell>
          <cell r="J49">
            <v>227308437.93000031</v>
          </cell>
          <cell r="K49">
            <v>142062755.5899992</v>
          </cell>
          <cell r="L49">
            <v>50781256.179999799</v>
          </cell>
          <cell r="M49">
            <v>624550448.40999997</v>
          </cell>
          <cell r="N49">
            <v>72090920.679999992</v>
          </cell>
        </row>
        <row r="50">
          <cell r="D50">
            <v>731811950.20004332</v>
          </cell>
          <cell r="E50">
            <v>1590511787.3599851</v>
          </cell>
          <cell r="F50">
            <v>2442699069.4199448</v>
          </cell>
          <cell r="G50">
            <v>770828028</v>
          </cell>
          <cell r="H50">
            <v>488345016.14999998</v>
          </cell>
          <cell r="I50">
            <v>115769715.98</v>
          </cell>
          <cell r="J50">
            <v>617653777.06016827</v>
          </cell>
          <cell r="K50">
            <v>134837894.13999939</v>
          </cell>
          <cell r="L50">
            <v>45210780.210000001</v>
          </cell>
          <cell r="M50">
            <v>739842958.88000011</v>
          </cell>
          <cell r="N50">
            <v>91228670.100579798</v>
          </cell>
        </row>
        <row r="51">
          <cell r="D51">
            <v>7672499.1238999907</v>
          </cell>
          <cell r="E51">
            <v>6263292.2244999986</v>
          </cell>
          <cell r="F51">
            <v>12527005.7874</v>
          </cell>
          <cell r="G51">
            <v>2431697.41</v>
          </cell>
          <cell r="H51">
            <v>17506733.449999928</v>
          </cell>
          <cell r="I51">
            <v>986016.81</v>
          </cell>
          <cell r="J51">
            <v>3751437.8899999969</v>
          </cell>
          <cell r="K51">
            <v>3849474.8499999982</v>
          </cell>
          <cell r="L51">
            <v>688783.52</v>
          </cell>
          <cell r="M51">
            <v>16372681.861873491</v>
          </cell>
          <cell r="N51">
            <v>5030584.3099999903</v>
          </cell>
        </row>
        <row r="52">
          <cell r="D52">
            <v>566568342.68000019</v>
          </cell>
          <cell r="E52">
            <v>907886216.57999992</v>
          </cell>
          <cell r="F52">
            <v>960680255.50999987</v>
          </cell>
          <cell r="G52">
            <v>233975489.41999999</v>
          </cell>
          <cell r="H52">
            <v>304855176.91000003</v>
          </cell>
          <cell r="I52">
            <v>264545138.94000041</v>
          </cell>
          <cell r="J52">
            <v>226844443.53999999</v>
          </cell>
          <cell r="K52">
            <v>204576822.27983251</v>
          </cell>
          <cell r="L52">
            <v>435726708.04000098</v>
          </cell>
          <cell r="M52">
            <v>116414651.12639999</v>
          </cell>
          <cell r="N52">
            <v>386562023.22999918</v>
          </cell>
        </row>
        <row r="53">
          <cell r="D53">
            <v>720692106.97000003</v>
          </cell>
          <cell r="E53">
            <v>1131969023.8199999</v>
          </cell>
          <cell r="F53">
            <v>1796053872.03</v>
          </cell>
          <cell r="G53">
            <v>341845928.73000002</v>
          </cell>
          <cell r="H53">
            <v>198732381.78999999</v>
          </cell>
          <cell r="I53">
            <v>47603198.010000102</v>
          </cell>
          <cell r="J53">
            <v>579466766.25</v>
          </cell>
          <cell r="K53">
            <v>239606058.340168</v>
          </cell>
          <cell r="L53">
            <v>485205917.33999997</v>
          </cell>
          <cell r="M53">
            <v>236357018.95359999</v>
          </cell>
          <cell r="N53">
            <v>333437293.64000022</v>
          </cell>
        </row>
        <row r="54">
          <cell r="D54">
            <v>320505286.55409288</v>
          </cell>
          <cell r="E54">
            <v>465057597.96729118</v>
          </cell>
          <cell r="F54">
            <v>1004594710.174714</v>
          </cell>
          <cell r="G54">
            <v>198681614.15000001</v>
          </cell>
          <cell r="H54">
            <v>269208285.16250002</v>
          </cell>
          <cell r="I54">
            <v>236193954.63000101</v>
          </cell>
          <cell r="J54">
            <v>224021692.0165866</v>
          </cell>
          <cell r="K54">
            <v>197722579.6518282</v>
          </cell>
          <cell r="L54">
            <v>254555847.61000001</v>
          </cell>
          <cell r="M54">
            <v>298823264.70999998</v>
          </cell>
          <cell r="N54">
            <v>416588582.4600001</v>
          </cell>
        </row>
        <row r="55">
          <cell r="D55">
            <v>111443153.8559061</v>
          </cell>
          <cell r="E55">
            <v>409112713.01270682</v>
          </cell>
          <cell r="F55">
            <v>299428758.8552863</v>
          </cell>
          <cell r="G55">
            <v>130847957.83378419</v>
          </cell>
          <cell r="H55">
            <v>204473921.27893499</v>
          </cell>
          <cell r="I55">
            <v>48286356.119999893</v>
          </cell>
          <cell r="J55">
            <v>143075968.02871001</v>
          </cell>
          <cell r="K55">
            <v>88027452.619419307</v>
          </cell>
          <cell r="L55">
            <v>48279812.419999987</v>
          </cell>
          <cell r="M55">
            <v>113218513.92</v>
          </cell>
          <cell r="N55">
            <v>209417048</v>
          </cell>
        </row>
        <row r="56">
          <cell r="D56">
            <v>363960097.40145648</v>
          </cell>
          <cell r="E56">
            <v>967621354.30771732</v>
          </cell>
          <cell r="F56">
            <v>1301864536.1725039</v>
          </cell>
          <cell r="G56">
            <v>860725769.06149983</v>
          </cell>
          <cell r="H56">
            <v>1181775208.6105001</v>
          </cell>
          <cell r="I56">
            <v>1035941430.9299999</v>
          </cell>
          <cell r="J56">
            <v>216076149.06</v>
          </cell>
          <cell r="K56">
            <v>168132253.85252699</v>
          </cell>
          <cell r="L56">
            <v>1478643655.9100001</v>
          </cell>
          <cell r="M56">
            <v>573863632.18000007</v>
          </cell>
          <cell r="N56">
            <v>1189685282</v>
          </cell>
        </row>
        <row r="57">
          <cell r="D57">
            <v>1088709563.9560511</v>
          </cell>
          <cell r="E57">
            <v>3164757894.4653449</v>
          </cell>
          <cell r="F57">
            <v>3277976073.6405878</v>
          </cell>
          <cell r="G57">
            <v>2301973564.607595</v>
          </cell>
          <cell r="H57">
            <v>3042643952.820817</v>
          </cell>
          <cell r="I57">
            <v>1436859380.470947</v>
          </cell>
          <cell r="J57">
            <v>1516541699.476517</v>
          </cell>
          <cell r="K57">
            <v>1530632585.4078541</v>
          </cell>
          <cell r="L57">
            <v>1354348349.2189569</v>
          </cell>
          <cell r="M57">
            <v>1176120916.7211621</v>
          </cell>
          <cell r="N57">
            <v>1478834469.6614549</v>
          </cell>
        </row>
        <row r="58">
          <cell r="D58">
            <v>1556416417.8100021</v>
          </cell>
          <cell r="E58">
            <v>5775527756.6192236</v>
          </cell>
          <cell r="F58">
            <v>6546587272.3900013</v>
          </cell>
          <cell r="G58">
            <v>1756900970.4499979</v>
          </cell>
          <cell r="H58">
            <v>2906794617.309999</v>
          </cell>
          <cell r="I58">
            <v>1218762438.6041591</v>
          </cell>
          <cell r="J58">
            <v>1386750035.4886639</v>
          </cell>
          <cell r="K58">
            <v>1629254245.1199999</v>
          </cell>
          <cell r="L58">
            <v>2086458203.5322649</v>
          </cell>
          <cell r="M58">
            <v>1075584767.240694</v>
          </cell>
          <cell r="N58">
            <v>1699093022.5</v>
          </cell>
        </row>
        <row r="61">
          <cell r="D61">
            <v>1248665015.847487</v>
          </cell>
          <cell r="E61">
            <v>4652459156.4482203</v>
          </cell>
          <cell r="F61">
            <v>5449851001.9684792</v>
          </cell>
          <cell r="G61">
            <v>1443179542.010128</v>
          </cell>
          <cell r="H61">
            <v>2908096807.7024431</v>
          </cell>
          <cell r="I61">
            <v>939322785.03985524</v>
          </cell>
          <cell r="J61">
            <v>1390153630.124809</v>
          </cell>
          <cell r="K61">
            <v>1362965380.1299989</v>
          </cell>
          <cell r="L61">
            <v>961415097.50999999</v>
          </cell>
          <cell r="M61">
            <v>774158682.82069361</v>
          </cell>
          <cell r="N61">
            <v>1799846732</v>
          </cell>
        </row>
        <row r="62">
          <cell r="D62">
            <v>722544320.27620888</v>
          </cell>
          <cell r="E62">
            <v>1009516234.3391269</v>
          </cell>
          <cell r="F62">
            <v>1744900826.046298</v>
          </cell>
          <cell r="G62">
            <v>791230773.63943338</v>
          </cell>
          <cell r="H62">
            <v>795660030.97000003</v>
          </cell>
          <cell r="I62">
            <v>210828047.2944749</v>
          </cell>
          <cell r="J62">
            <v>237629952.25706631</v>
          </cell>
          <cell r="K62">
            <v>543103.89</v>
          </cell>
          <cell r="L62">
            <v>498109061.72310042</v>
          </cell>
          <cell r="M62">
            <v>130626669.9406942</v>
          </cell>
          <cell r="N62">
            <v>569153690.66517437</v>
          </cell>
        </row>
        <row r="63">
          <cell r="D63">
            <v>72880111.965169892</v>
          </cell>
          <cell r="E63">
            <v>172367730.26762339</v>
          </cell>
          <cell r="F63">
            <v>203627634.99288249</v>
          </cell>
          <cell r="G63">
            <v>140364818.73999941</v>
          </cell>
          <cell r="H63">
            <v>285524697.30000001</v>
          </cell>
          <cell r="I63">
            <v>107948474.5049606</v>
          </cell>
          <cell r="J63">
            <v>29534887.539999999</v>
          </cell>
          <cell r="K63">
            <v>35353795.030000001</v>
          </cell>
          <cell r="L63">
            <v>130536434.36</v>
          </cell>
          <cell r="M63">
            <v>88830354.569999993</v>
          </cell>
          <cell r="N63">
            <v>68741425.450000003</v>
          </cell>
        </row>
        <row r="65">
          <cell r="D65">
            <v>851</v>
          </cell>
          <cell r="E65">
            <v>6494</v>
          </cell>
          <cell r="F65">
            <v>8261</v>
          </cell>
          <cell r="G65">
            <v>4440</v>
          </cell>
          <cell r="H65">
            <v>6486</v>
          </cell>
          <cell r="I65">
            <v>2329</v>
          </cell>
          <cell r="J65">
            <v>4765</v>
          </cell>
          <cell r="K65">
            <v>1629</v>
          </cell>
          <cell r="L65">
            <v>1522</v>
          </cell>
          <cell r="M65">
            <v>1369</v>
          </cell>
          <cell r="N65">
            <v>6765</v>
          </cell>
        </row>
        <row r="66">
          <cell r="D66">
            <v>1986.814450166994</v>
          </cell>
          <cell r="E66">
            <v>8701.3001452020671</v>
          </cell>
          <cell r="F66">
            <v>5860.5102337363896</v>
          </cell>
          <cell r="G66">
            <v>47130.86</v>
          </cell>
          <cell r="H66">
            <v>6069.87</v>
          </cell>
          <cell r="I66">
            <v>13809</v>
          </cell>
          <cell r="J66">
            <v>10797</v>
          </cell>
          <cell r="K66">
            <v>3906.1616391901139</v>
          </cell>
          <cell r="L66">
            <v>39128.28</v>
          </cell>
          <cell r="M66">
            <v>22705.61</v>
          </cell>
          <cell r="N66">
            <v>46094.130584216939</v>
          </cell>
        </row>
        <row r="67">
          <cell r="D67">
            <v>1761</v>
          </cell>
          <cell r="E67">
            <v>1295</v>
          </cell>
          <cell r="F67">
            <v>1306</v>
          </cell>
          <cell r="G67">
            <v>8329</v>
          </cell>
          <cell r="H67">
            <v>5909</v>
          </cell>
          <cell r="I67">
            <v>5649</v>
          </cell>
          <cell r="J67">
            <v>4893</v>
          </cell>
          <cell r="K67">
            <v>858</v>
          </cell>
          <cell r="L67">
            <v>5946</v>
          </cell>
          <cell r="M67">
            <v>15570</v>
          </cell>
          <cell r="N67">
            <v>14876</v>
          </cell>
        </row>
        <row r="68">
          <cell r="D68">
            <v>78973182.540000007</v>
          </cell>
          <cell r="E68">
            <v>215500782.11000001</v>
          </cell>
          <cell r="F68">
            <v>349136781.66000009</v>
          </cell>
          <cell r="G68">
            <v>36462707.943120107</v>
          </cell>
          <cell r="H68">
            <v>113739548.139798</v>
          </cell>
          <cell r="I68">
            <v>78520684.849999994</v>
          </cell>
          <cell r="J68">
            <v>100131679.38888679</v>
          </cell>
          <cell r="K68">
            <v>40659854.820000008</v>
          </cell>
          <cell r="L68">
            <v>103494045</v>
          </cell>
          <cell r="M68">
            <v>90410964.568158016</v>
          </cell>
          <cell r="N68">
            <v>84167778.150001004</v>
          </cell>
        </row>
        <row r="69">
          <cell r="D69">
            <v>180267477</v>
          </cell>
          <cell r="E69">
            <v>433743954</v>
          </cell>
          <cell r="F69">
            <v>335343882</v>
          </cell>
          <cell r="G69">
            <v>261914994.75584811</v>
          </cell>
          <cell r="H69">
            <v>264915861.63600749</v>
          </cell>
          <cell r="I69">
            <v>243995141</v>
          </cell>
          <cell r="J69">
            <v>210146967.3854464</v>
          </cell>
          <cell r="K69">
            <v>121032824.1000002</v>
          </cell>
          <cell r="L69">
            <v>386497734.5</v>
          </cell>
          <cell r="M69">
            <v>148393553.87369999</v>
          </cell>
          <cell r="N69">
            <v>232193337.5202547</v>
          </cell>
        </row>
        <row r="70">
          <cell r="D70">
            <v>67684448.890000001</v>
          </cell>
          <cell r="E70">
            <v>155712187.85000029</v>
          </cell>
          <cell r="F70">
            <v>451221312.88999897</v>
          </cell>
          <cell r="G70">
            <v>38037388</v>
          </cell>
          <cell r="H70">
            <v>80355993.370000005</v>
          </cell>
          <cell r="I70">
            <v>44569230.420000002</v>
          </cell>
          <cell r="J70">
            <v>32414000.050000001</v>
          </cell>
          <cell r="K70">
            <v>18899363.9599999</v>
          </cell>
          <cell r="L70">
            <v>30660058.7628996</v>
          </cell>
          <cell r="M70">
            <v>31334792.359999999</v>
          </cell>
          <cell r="N70">
            <v>66523149.949999601</v>
          </cell>
        </row>
        <row r="71">
          <cell r="D71">
            <v>3890</v>
          </cell>
          <cell r="E71">
            <v>20750</v>
          </cell>
          <cell r="F71">
            <v>20022</v>
          </cell>
          <cell r="G71">
            <v>10303</v>
          </cell>
          <cell r="H71">
            <v>8175</v>
          </cell>
          <cell r="I71">
            <v>13855</v>
          </cell>
          <cell r="J71">
            <v>5783</v>
          </cell>
          <cell r="K71">
            <v>2210</v>
          </cell>
          <cell r="L71">
            <v>10983</v>
          </cell>
          <cell r="M71">
            <v>9190</v>
          </cell>
          <cell r="N71">
            <v>58141</v>
          </cell>
        </row>
        <row r="72">
          <cell r="D72">
            <v>1425</v>
          </cell>
          <cell r="E72">
            <v>5335</v>
          </cell>
          <cell r="F72">
            <v>4484</v>
          </cell>
          <cell r="G72">
            <v>3020</v>
          </cell>
          <cell r="H72">
            <v>8162</v>
          </cell>
          <cell r="I72">
            <v>685</v>
          </cell>
          <cell r="J72">
            <v>1096</v>
          </cell>
          <cell r="K72">
            <v>2790</v>
          </cell>
          <cell r="L72">
            <v>0</v>
          </cell>
          <cell r="M72">
            <v>3253</v>
          </cell>
          <cell r="N72">
            <v>0</v>
          </cell>
        </row>
        <row r="73">
          <cell r="D73">
            <v>2505</v>
          </cell>
          <cell r="E73">
            <v>26943</v>
          </cell>
          <cell r="F73">
            <v>36761</v>
          </cell>
          <cell r="G73">
            <v>7380</v>
          </cell>
          <cell r="H73">
            <v>37912</v>
          </cell>
          <cell r="I73">
            <v>13405</v>
          </cell>
          <cell r="J73">
            <v>509</v>
          </cell>
          <cell r="K73">
            <v>7322</v>
          </cell>
          <cell r="L73">
            <v>0</v>
          </cell>
          <cell r="M73">
            <v>11541</v>
          </cell>
          <cell r="N73">
            <v>3762</v>
          </cell>
        </row>
        <row r="74">
          <cell r="D74">
            <v>1195719.9700000021</v>
          </cell>
          <cell r="E74">
            <v>7408125.2800000589</v>
          </cell>
          <cell r="F74">
            <v>7906264.4300000891</v>
          </cell>
          <cell r="G74">
            <v>1954500</v>
          </cell>
          <cell r="H74">
            <v>3336061.4675340001</v>
          </cell>
          <cell r="I74">
            <v>5888430.1100000003</v>
          </cell>
          <cell r="J74">
            <v>2236915.3500000178</v>
          </cell>
          <cell r="K74">
            <v>657282.56000000203</v>
          </cell>
          <cell r="L74">
            <v>2596819.8451999701</v>
          </cell>
          <cell r="M74">
            <v>3466254.74</v>
          </cell>
          <cell r="N74">
            <v>24355920.32</v>
          </cell>
        </row>
        <row r="75">
          <cell r="D75">
            <v>4756483.58</v>
          </cell>
          <cell r="E75">
            <v>15988740.16</v>
          </cell>
          <cell r="F75">
            <v>14566408.81516777</v>
          </cell>
          <cell r="G75">
            <v>5361315.4000000004</v>
          </cell>
          <cell r="H75">
            <v>16183317.119999999</v>
          </cell>
          <cell r="I75">
            <v>1032834.27</v>
          </cell>
          <cell r="J75">
            <v>1976316.74</v>
          </cell>
          <cell r="K75">
            <v>18925905.307205752</v>
          </cell>
          <cell r="L75">
            <v>0</v>
          </cell>
          <cell r="M75">
            <v>5586408.9199999999</v>
          </cell>
          <cell r="N75">
            <v>0</v>
          </cell>
        </row>
        <row r="76">
          <cell r="D76">
            <v>6075677.8499999996</v>
          </cell>
          <cell r="E76">
            <v>35136954.579999998</v>
          </cell>
          <cell r="F76">
            <v>47239655.210000001</v>
          </cell>
          <cell r="G76">
            <v>2297489.280642</v>
          </cell>
          <cell r="H76">
            <v>12004765.779999999</v>
          </cell>
          <cell r="I76">
            <v>4222609.62</v>
          </cell>
          <cell r="J76">
            <v>190188.45</v>
          </cell>
          <cell r="K76">
            <v>2177657.4227692378</v>
          </cell>
          <cell r="L76">
            <v>0</v>
          </cell>
          <cell r="M76">
            <v>4265484.6399999997</v>
          </cell>
          <cell r="N76">
            <v>1566900</v>
          </cell>
        </row>
        <row r="77">
          <cell r="D77">
            <v>14529</v>
          </cell>
          <cell r="E77">
            <v>69828</v>
          </cell>
          <cell r="F77">
            <v>93038</v>
          </cell>
          <cell r="G77">
            <v>83844</v>
          </cell>
          <cell r="H77">
            <v>84516</v>
          </cell>
          <cell r="I77">
            <v>58302</v>
          </cell>
          <cell r="J77">
            <v>35588</v>
          </cell>
          <cell r="K77">
            <v>21351</v>
          </cell>
          <cell r="L77">
            <v>71933</v>
          </cell>
          <cell r="M77">
            <v>32178</v>
          </cell>
          <cell r="N77">
            <v>128291</v>
          </cell>
        </row>
        <row r="78">
          <cell r="D78">
            <v>1137917.560000041</v>
          </cell>
          <cell r="E78">
            <v>5169129.340000377</v>
          </cell>
          <cell r="F78">
            <v>6986127.9700004971</v>
          </cell>
          <cell r="G78">
            <v>3035352.9</v>
          </cell>
          <cell r="H78">
            <v>5993180.0475440007</v>
          </cell>
          <cell r="I78">
            <v>4085053.92</v>
          </cell>
          <cell r="J78">
            <v>3211555.95</v>
          </cell>
          <cell r="K78">
            <v>1969792.4399999101</v>
          </cell>
          <cell r="L78">
            <v>4303426.26210027</v>
          </cell>
          <cell r="M78">
            <v>2735450.29</v>
          </cell>
          <cell r="N78">
            <v>8580267.1400000006</v>
          </cell>
        </row>
        <row r="79">
          <cell r="D79">
            <v>3178361.8000000301</v>
          </cell>
          <cell r="E79">
            <v>15619575.670000801</v>
          </cell>
          <cell r="F79">
            <v>20228862.6800007</v>
          </cell>
          <cell r="G79">
            <v>6234149.7300000004</v>
          </cell>
          <cell r="H79">
            <v>9329241.5150780007</v>
          </cell>
          <cell r="I79">
            <v>13674922.539999999</v>
          </cell>
          <cell r="J79">
            <v>8149040.0200000014</v>
          </cell>
          <cell r="K79">
            <v>4014753.2099999101</v>
          </cell>
          <cell r="L79">
            <v>10412234.1760002</v>
          </cell>
          <cell r="M79">
            <v>8221547.1699999999</v>
          </cell>
          <cell r="N79">
            <v>34210168.199999601</v>
          </cell>
        </row>
        <row r="80">
          <cell r="D80">
            <v>74</v>
          </cell>
          <cell r="E80">
            <v>264</v>
          </cell>
          <cell r="F80">
            <v>362</v>
          </cell>
          <cell r="G80">
            <v>30</v>
          </cell>
          <cell r="H80">
            <v>43</v>
          </cell>
          <cell r="I80">
            <v>18</v>
          </cell>
          <cell r="J80">
            <v>69</v>
          </cell>
          <cell r="K80">
            <v>19</v>
          </cell>
          <cell r="L80">
            <v>28</v>
          </cell>
          <cell r="M80">
            <v>14</v>
          </cell>
          <cell r="N80">
            <v>46</v>
          </cell>
        </row>
        <row r="81">
          <cell r="D81">
            <v>9338854.6199999806</v>
          </cell>
          <cell r="E81">
            <v>23009834.030000031</v>
          </cell>
          <cell r="F81">
            <v>36800087.89000006</v>
          </cell>
          <cell r="G81">
            <v>1492673.14</v>
          </cell>
          <cell r="H81">
            <v>5559799.1699999999</v>
          </cell>
          <cell r="I81">
            <v>1953968.71</v>
          </cell>
          <cell r="J81">
            <v>2264564.4500000002</v>
          </cell>
          <cell r="K81">
            <v>2930703.94</v>
          </cell>
          <cell r="L81">
            <v>388405.33319999999</v>
          </cell>
          <cell r="M81">
            <v>904336.23</v>
          </cell>
          <cell r="N81">
            <v>22244.83</v>
          </cell>
        </row>
        <row r="82">
          <cell r="D82">
            <v>107</v>
          </cell>
          <cell r="E82">
            <v>334</v>
          </cell>
          <cell r="F82">
            <v>837</v>
          </cell>
          <cell r="G82">
            <v>52</v>
          </cell>
          <cell r="H82">
            <v>40</v>
          </cell>
          <cell r="I82">
            <v>78</v>
          </cell>
          <cell r="J82">
            <v>5</v>
          </cell>
          <cell r="K82">
            <v>78</v>
          </cell>
          <cell r="L82">
            <v>210</v>
          </cell>
          <cell r="M82">
            <v>57</v>
          </cell>
          <cell r="N82">
            <v>108</v>
          </cell>
        </row>
        <row r="83">
          <cell r="D83">
            <v>7781880.4700000007</v>
          </cell>
          <cell r="E83">
            <v>7147743.0699999966</v>
          </cell>
          <cell r="F83">
            <v>68150869.760000005</v>
          </cell>
          <cell r="G83">
            <v>2947062.2</v>
          </cell>
          <cell r="H83">
            <v>10032582.300000001</v>
          </cell>
          <cell r="I83">
            <v>5645232.3099999996</v>
          </cell>
          <cell r="J83">
            <v>553014.66</v>
          </cell>
          <cell r="K83">
            <v>912069</v>
          </cell>
          <cell r="L83">
            <v>16539.703000000001</v>
          </cell>
          <cell r="M83">
            <v>6662587.2699999996</v>
          </cell>
          <cell r="N83">
            <v>10021314.119999999</v>
          </cell>
        </row>
        <row r="84">
          <cell r="D84">
            <v>15825074.139999799</v>
          </cell>
          <cell r="E84">
            <v>18855623.769999899</v>
          </cell>
          <cell r="F84">
            <v>39318244.680000201</v>
          </cell>
          <cell r="G84">
            <v>2611548.2000000002</v>
          </cell>
          <cell r="H84">
            <v>11350314.300000001</v>
          </cell>
          <cell r="I84">
            <v>5206040.22</v>
          </cell>
          <cell r="J84">
            <v>9391626.129999999</v>
          </cell>
          <cell r="K84">
            <v>2429003.74999998</v>
          </cell>
          <cell r="L84">
            <v>2240455.2140000002</v>
          </cell>
          <cell r="M84">
            <v>3224222.25</v>
          </cell>
          <cell r="N84">
            <v>5032397.47</v>
          </cell>
        </row>
        <row r="85">
          <cell r="D85">
            <v>3952301.6500000102</v>
          </cell>
          <cell r="E85">
            <v>6441931.8399999496</v>
          </cell>
          <cell r="F85">
            <v>7227230.7499999898</v>
          </cell>
          <cell r="G85">
            <v>249740.54</v>
          </cell>
          <cell r="H85">
            <v>3535425.9899999979</v>
          </cell>
          <cell r="I85">
            <v>1166517.3700000001</v>
          </cell>
          <cell r="J85">
            <v>1201462.26</v>
          </cell>
          <cell r="K85">
            <v>718618.63999999897</v>
          </cell>
          <cell r="L85">
            <v>163050.3173</v>
          </cell>
          <cell r="M85">
            <v>1063993.01</v>
          </cell>
          <cell r="N85">
            <v>743252.79</v>
          </cell>
        </row>
        <row r="86">
          <cell r="D86">
            <v>0</v>
          </cell>
          <cell r="E86">
            <v>2718407.4599999809</v>
          </cell>
          <cell r="F86">
            <v>12680409.560000001</v>
          </cell>
          <cell r="G86">
            <v>393037.38</v>
          </cell>
          <cell r="H86">
            <v>406.67</v>
          </cell>
          <cell r="I86">
            <v>651102.81999999995</v>
          </cell>
          <cell r="J86">
            <v>1340590.06</v>
          </cell>
          <cell r="K86">
            <v>437164.68</v>
          </cell>
          <cell r="L86">
            <v>232465.9987</v>
          </cell>
          <cell r="M86">
            <v>1287367.82</v>
          </cell>
          <cell r="N86">
            <v>4145286.1299999901</v>
          </cell>
        </row>
        <row r="87">
          <cell r="D87">
            <v>3384730.7499999972</v>
          </cell>
          <cell r="E87">
            <v>6913685.4600000149</v>
          </cell>
          <cell r="F87">
            <v>8503380.4700000249</v>
          </cell>
          <cell r="G87">
            <v>37424.74</v>
          </cell>
          <cell r="H87">
            <v>84913.14</v>
          </cell>
          <cell r="I87">
            <v>60967.42</v>
          </cell>
          <cell r="J87">
            <v>0</v>
          </cell>
          <cell r="K87">
            <v>124432.19</v>
          </cell>
          <cell r="L87">
            <v>34109.910900000003</v>
          </cell>
          <cell r="M87">
            <v>44682.080000000002</v>
          </cell>
          <cell r="N87">
            <v>1231.1500000000001</v>
          </cell>
        </row>
        <row r="88">
          <cell r="D88">
            <v>0</v>
          </cell>
          <cell r="E88">
            <v>0</v>
          </cell>
          <cell r="F88">
            <v>5839.7</v>
          </cell>
          <cell r="G88">
            <v>19495</v>
          </cell>
          <cell r="H88">
            <v>0</v>
          </cell>
          <cell r="I88">
            <v>0</v>
          </cell>
          <cell r="J88">
            <v>475713.98</v>
          </cell>
          <cell r="K88">
            <v>80057.399999999994</v>
          </cell>
          <cell r="L88">
            <v>0</v>
          </cell>
          <cell r="M88">
            <v>0</v>
          </cell>
          <cell r="N88">
            <v>0</v>
          </cell>
        </row>
        <row r="89">
          <cell r="D89">
            <v>2711217.0899999989</v>
          </cell>
          <cell r="E89">
            <v>7401208.139999995</v>
          </cell>
          <cell r="F89">
            <v>28477726.790000021</v>
          </cell>
          <cell r="G89">
            <v>87087</v>
          </cell>
          <cell r="H89">
            <v>3307170.92</v>
          </cell>
          <cell r="I89">
            <v>3659469.87</v>
          </cell>
          <cell r="J89">
            <v>3423718.359999998</v>
          </cell>
          <cell r="K89">
            <v>1013269.57</v>
          </cell>
          <cell r="L89">
            <v>3162915.72</v>
          </cell>
          <cell r="M89">
            <v>2805227.44</v>
          </cell>
          <cell r="N89">
            <v>1233838.52</v>
          </cell>
        </row>
        <row r="90">
          <cell r="D90">
            <v>7117.9</v>
          </cell>
          <cell r="E90">
            <v>1563207.860000001</v>
          </cell>
          <cell r="F90">
            <v>1633507.620000001</v>
          </cell>
          <cell r="G90">
            <v>96882</v>
          </cell>
          <cell r="H90">
            <v>123552.38</v>
          </cell>
          <cell r="I90">
            <v>229991.99</v>
          </cell>
          <cell r="J90">
            <v>669121.22</v>
          </cell>
          <cell r="K90">
            <v>171892.02</v>
          </cell>
          <cell r="L90">
            <v>219899.5453</v>
          </cell>
          <cell r="M90">
            <v>475927.22</v>
          </cell>
          <cell r="N90">
            <v>109572.17</v>
          </cell>
        </row>
        <row r="91">
          <cell r="D91">
            <v>192910710.50999999</v>
          </cell>
          <cell r="E91">
            <v>256634328.08000001</v>
          </cell>
          <cell r="F91">
            <v>535943542.83999997</v>
          </cell>
          <cell r="G91">
            <v>65003243.549999997</v>
          </cell>
          <cell r="H91">
            <v>110966227.45</v>
          </cell>
          <cell r="I91">
            <v>92206366.170000002</v>
          </cell>
          <cell r="J91">
            <v>102606061.65000001</v>
          </cell>
          <cell r="K91">
            <v>69314640.200000003</v>
          </cell>
          <cell r="L91">
            <v>39176397.829999998</v>
          </cell>
          <cell r="M91">
            <v>31334792.359999999</v>
          </cell>
          <cell r="N91">
            <v>96246192.269999996</v>
          </cell>
        </row>
        <row r="92">
          <cell r="D92">
            <v>25648</v>
          </cell>
          <cell r="E92">
            <v>196377</v>
          </cell>
          <cell r="F92">
            <v>228475</v>
          </cell>
          <cell r="G92">
            <v>72679</v>
          </cell>
          <cell r="H92">
            <v>84243</v>
          </cell>
          <cell r="I92">
            <v>192978</v>
          </cell>
          <cell r="J92">
            <v>41462</v>
          </cell>
          <cell r="K92">
            <v>37691</v>
          </cell>
          <cell r="L92">
            <v>72834</v>
          </cell>
          <cell r="M92">
            <v>182068</v>
          </cell>
          <cell r="N92">
            <v>161823</v>
          </cell>
        </row>
        <row r="93">
          <cell r="D93">
            <v>818</v>
          </cell>
          <cell r="E93">
            <v>1755</v>
          </cell>
          <cell r="F93">
            <v>4112</v>
          </cell>
          <cell r="G93">
            <v>272</v>
          </cell>
          <cell r="H93">
            <v>285</v>
          </cell>
          <cell r="I93">
            <v>78</v>
          </cell>
          <cell r="J93">
            <v>228</v>
          </cell>
          <cell r="K93">
            <v>66</v>
          </cell>
          <cell r="L93">
            <v>1954</v>
          </cell>
          <cell r="M93">
            <v>300</v>
          </cell>
          <cell r="N93">
            <v>167</v>
          </cell>
        </row>
        <row r="94">
          <cell r="D94">
            <v>7367.2796002050236</v>
          </cell>
          <cell r="E94">
            <v>8645.9610352375803</v>
          </cell>
          <cell r="F94">
            <v>27237.13544978722</v>
          </cell>
          <cell r="G94">
            <v>45470</v>
          </cell>
          <cell r="H94">
            <v>36696</v>
          </cell>
          <cell r="I94">
            <v>128694</v>
          </cell>
          <cell r="J94">
            <v>22229</v>
          </cell>
          <cell r="K94">
            <v>17183</v>
          </cell>
          <cell r="L94">
            <v>42043</v>
          </cell>
          <cell r="M94">
            <v>62587</v>
          </cell>
          <cell r="N94">
            <v>111847</v>
          </cell>
        </row>
        <row r="95">
          <cell r="D95">
            <v>9132.7203997949782</v>
          </cell>
          <cell r="E95">
            <v>7644.0389647624197</v>
          </cell>
          <cell r="F95">
            <v>21197.86455021278</v>
          </cell>
          <cell r="G95">
            <v>23648</v>
          </cell>
          <cell r="H95">
            <v>12545</v>
          </cell>
          <cell r="I95">
            <v>64284</v>
          </cell>
          <cell r="J95">
            <v>19005</v>
          </cell>
          <cell r="K95">
            <v>24854</v>
          </cell>
          <cell r="L95">
            <v>33811</v>
          </cell>
          <cell r="M95">
            <v>50759</v>
          </cell>
          <cell r="N95">
            <v>54545</v>
          </cell>
        </row>
        <row r="96">
          <cell r="D96">
            <v>62011</v>
          </cell>
          <cell r="E96">
            <v>183294</v>
          </cell>
          <cell r="F96">
            <v>178800</v>
          </cell>
          <cell r="G96">
            <v>167370</v>
          </cell>
          <cell r="H96">
            <v>238356</v>
          </cell>
          <cell r="I96">
            <v>76684</v>
          </cell>
          <cell r="J96">
            <v>71221</v>
          </cell>
          <cell r="K96">
            <v>38775</v>
          </cell>
          <cell r="L96">
            <v>80666</v>
          </cell>
          <cell r="M96">
            <v>68422</v>
          </cell>
          <cell r="N96">
            <v>139333</v>
          </cell>
        </row>
        <row r="97">
          <cell r="D97">
            <v>6971</v>
          </cell>
          <cell r="E97">
            <v>15217</v>
          </cell>
          <cell r="F97">
            <v>33798</v>
          </cell>
          <cell r="G97">
            <v>4493</v>
          </cell>
          <cell r="H97">
            <v>11863</v>
          </cell>
          <cell r="I97">
            <v>3000</v>
          </cell>
          <cell r="J97">
            <v>6975</v>
          </cell>
          <cell r="K97">
            <v>1484</v>
          </cell>
          <cell r="L97">
            <v>3509</v>
          </cell>
          <cell r="M97">
            <v>1783</v>
          </cell>
          <cell r="N97">
            <v>3053</v>
          </cell>
        </row>
        <row r="98">
          <cell r="D98">
            <v>1133</v>
          </cell>
          <cell r="E98">
            <v>3442</v>
          </cell>
          <cell r="F98">
            <v>5357</v>
          </cell>
          <cell r="G98">
            <v>1982</v>
          </cell>
          <cell r="H98">
            <v>3217</v>
          </cell>
          <cell r="I98">
            <v>1275</v>
          </cell>
          <cell r="J98">
            <v>2077</v>
          </cell>
          <cell r="K98">
            <v>621</v>
          </cell>
          <cell r="L98">
            <v>2001</v>
          </cell>
          <cell r="M98">
            <v>243</v>
          </cell>
          <cell r="N98">
            <v>1844</v>
          </cell>
        </row>
        <row r="99">
          <cell r="D99">
            <v>7935326.2800000003</v>
          </cell>
          <cell r="E99">
            <v>17326567.670000002</v>
          </cell>
          <cell r="F99">
            <v>32236142.739999998</v>
          </cell>
          <cell r="G99">
            <v>12873062</v>
          </cell>
          <cell r="H99">
            <v>21073833.559999999</v>
          </cell>
          <cell r="I99">
            <v>8790088.6799999997</v>
          </cell>
          <cell r="J99">
            <v>11200887.279999999</v>
          </cell>
          <cell r="K99">
            <v>3682694.16</v>
          </cell>
          <cell r="L99">
            <v>11783859.109999999</v>
          </cell>
          <cell r="M99">
            <v>2486833.2100000009</v>
          </cell>
          <cell r="N99">
            <v>10041765.710000001</v>
          </cell>
        </row>
        <row r="100">
          <cell r="D100">
            <v>7810000</v>
          </cell>
          <cell r="E100">
            <v>16292540</v>
          </cell>
          <cell r="F100">
            <v>31225135</v>
          </cell>
          <cell r="G100">
            <v>12377943.859999999</v>
          </cell>
          <cell r="H100">
            <v>21019925.559999999</v>
          </cell>
          <cell r="I100">
            <v>8790088.6799999997</v>
          </cell>
          <cell r="J100">
            <v>10327876.15</v>
          </cell>
          <cell r="K100">
            <v>3677985.56</v>
          </cell>
          <cell r="L100">
            <v>11377951.15</v>
          </cell>
          <cell r="M100">
            <v>1843904.2300000009</v>
          </cell>
          <cell r="N100">
            <v>9287117.2300000004</v>
          </cell>
        </row>
        <row r="101">
          <cell r="D101">
            <v>195631808.292</v>
          </cell>
          <cell r="E101">
            <v>508953596.60599989</v>
          </cell>
          <cell r="F101">
            <v>507114214.847</v>
          </cell>
          <cell r="G101">
            <v>259913411</v>
          </cell>
          <cell r="H101">
            <v>288002464.38800007</v>
          </cell>
          <cell r="I101">
            <v>26443785</v>
          </cell>
          <cell r="J101">
            <v>221327932.17100009</v>
          </cell>
          <cell r="K101">
            <v>125659494.053</v>
          </cell>
          <cell r="L101">
            <v>321526983.838</v>
          </cell>
          <cell r="M101">
            <v>160290070</v>
          </cell>
          <cell r="N101">
            <v>307308386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5</v>
          </cell>
          <cell r="H103">
            <v>24</v>
          </cell>
          <cell r="I103">
            <v>120</v>
          </cell>
          <cell r="J103">
            <v>87</v>
          </cell>
          <cell r="K103">
            <v>356</v>
          </cell>
          <cell r="L103">
            <v>5023</v>
          </cell>
          <cell r="M103">
            <v>131</v>
          </cell>
          <cell r="N103">
            <v>29634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206</v>
          </cell>
          <cell r="J104">
            <v>0</v>
          </cell>
          <cell r="K104">
            <v>25</v>
          </cell>
          <cell r="L104">
            <v>1005</v>
          </cell>
          <cell r="M104">
            <v>10</v>
          </cell>
          <cell r="N104">
            <v>0</v>
          </cell>
        </row>
        <row r="105">
          <cell r="D105">
            <v>11736</v>
          </cell>
          <cell r="E105">
            <v>13916</v>
          </cell>
          <cell r="F105">
            <v>31006</v>
          </cell>
          <cell r="G105">
            <v>5474</v>
          </cell>
          <cell r="H105">
            <v>12434</v>
          </cell>
          <cell r="I105">
            <v>6361</v>
          </cell>
          <cell r="J105">
            <v>5753</v>
          </cell>
          <cell r="K105">
            <v>1796</v>
          </cell>
          <cell r="L105">
            <v>9877</v>
          </cell>
          <cell r="M105">
            <v>9495</v>
          </cell>
          <cell r="N105">
            <v>22505</v>
          </cell>
        </row>
        <row r="106">
          <cell r="D106">
            <v>1733230</v>
          </cell>
          <cell r="E106">
            <v>1846155</v>
          </cell>
          <cell r="F106">
            <v>2585512</v>
          </cell>
          <cell r="G106">
            <v>1340757</v>
          </cell>
          <cell r="H106">
            <v>1958450</v>
          </cell>
          <cell r="I106">
            <v>703906</v>
          </cell>
          <cell r="J106">
            <v>1603270</v>
          </cell>
          <cell r="K106">
            <v>765069</v>
          </cell>
          <cell r="L106">
            <v>2329807</v>
          </cell>
          <cell r="M106">
            <v>591542</v>
          </cell>
          <cell r="N106">
            <v>1538281</v>
          </cell>
        </row>
        <row r="107">
          <cell r="D107">
            <v>6045</v>
          </cell>
          <cell r="E107">
            <v>17205</v>
          </cell>
          <cell r="F107">
            <v>18519</v>
          </cell>
          <cell r="G107">
            <v>4818</v>
          </cell>
          <cell r="H107">
            <v>10514</v>
          </cell>
          <cell r="I107">
            <v>1102</v>
          </cell>
          <cell r="J107">
            <v>3081</v>
          </cell>
          <cell r="K107">
            <v>2398</v>
          </cell>
          <cell r="L107">
            <v>2618</v>
          </cell>
          <cell r="M107">
            <v>1855</v>
          </cell>
          <cell r="N107">
            <v>3027</v>
          </cell>
        </row>
        <row r="108">
          <cell r="D108">
            <v>960931</v>
          </cell>
          <cell r="E108">
            <v>2168550</v>
          </cell>
          <cell r="F108">
            <v>1321344</v>
          </cell>
          <cell r="G108">
            <v>708322</v>
          </cell>
          <cell r="H108">
            <v>1268875</v>
          </cell>
          <cell r="I108">
            <v>109561</v>
          </cell>
          <cell r="J108">
            <v>395223</v>
          </cell>
          <cell r="K108">
            <v>381390</v>
          </cell>
          <cell r="L108">
            <v>382443</v>
          </cell>
          <cell r="M108">
            <v>42488</v>
          </cell>
          <cell r="N108">
            <v>348960</v>
          </cell>
        </row>
        <row r="109">
          <cell r="D109">
            <v>488</v>
          </cell>
          <cell r="E109">
            <v>2089</v>
          </cell>
          <cell r="F109">
            <v>3454</v>
          </cell>
          <cell r="G109">
            <v>2265</v>
          </cell>
          <cell r="H109">
            <v>5803</v>
          </cell>
          <cell r="I109">
            <v>931</v>
          </cell>
          <cell r="J109">
            <v>1603</v>
          </cell>
          <cell r="K109">
            <v>357</v>
          </cell>
          <cell r="L109">
            <v>496</v>
          </cell>
          <cell r="M109">
            <v>679</v>
          </cell>
          <cell r="N109">
            <v>392</v>
          </cell>
        </row>
        <row r="110">
          <cell r="D110">
            <v>29313</v>
          </cell>
          <cell r="E110">
            <v>53586</v>
          </cell>
          <cell r="F110">
            <v>46365</v>
          </cell>
          <cell r="G110">
            <v>44217</v>
          </cell>
          <cell r="H110">
            <v>79257</v>
          </cell>
          <cell r="I110">
            <v>19042</v>
          </cell>
          <cell r="J110">
            <v>23562</v>
          </cell>
          <cell r="K110">
            <v>8452</v>
          </cell>
          <cell r="L110">
            <v>39226</v>
          </cell>
          <cell r="M110">
            <v>36850</v>
          </cell>
          <cell r="N110">
            <v>27129</v>
          </cell>
        </row>
        <row r="111">
          <cell r="D111">
            <v>435</v>
          </cell>
          <cell r="E111">
            <v>643</v>
          </cell>
          <cell r="F111">
            <v>2487</v>
          </cell>
          <cell r="G111">
            <v>1174</v>
          </cell>
          <cell r="H111">
            <v>492</v>
          </cell>
          <cell r="I111">
            <v>177</v>
          </cell>
          <cell r="J111">
            <v>258</v>
          </cell>
          <cell r="K111">
            <v>421</v>
          </cell>
          <cell r="L111">
            <v>248</v>
          </cell>
          <cell r="M111">
            <v>729</v>
          </cell>
          <cell r="N111">
            <v>260</v>
          </cell>
        </row>
        <row r="112">
          <cell r="D112">
            <v>16922</v>
          </cell>
          <cell r="E112">
            <v>28800</v>
          </cell>
          <cell r="F112">
            <v>35464</v>
          </cell>
          <cell r="G112">
            <v>23363</v>
          </cell>
          <cell r="H112">
            <v>30537</v>
          </cell>
          <cell r="I112">
            <v>13709</v>
          </cell>
          <cell r="J112">
            <v>13754</v>
          </cell>
          <cell r="K112">
            <v>8994</v>
          </cell>
          <cell r="L112">
            <v>15965</v>
          </cell>
          <cell r="M112">
            <v>13270</v>
          </cell>
          <cell r="N112">
            <v>9377</v>
          </cell>
        </row>
        <row r="117">
          <cell r="D117">
            <v>2904</v>
          </cell>
          <cell r="E117">
            <v>8961</v>
          </cell>
          <cell r="F117">
            <v>14231</v>
          </cell>
          <cell r="G117">
            <v>4454</v>
          </cell>
          <cell r="H117">
            <v>8530</v>
          </cell>
          <cell r="I117">
            <v>5570</v>
          </cell>
          <cell r="J117">
            <v>3672</v>
          </cell>
          <cell r="K117">
            <v>2324</v>
          </cell>
          <cell r="L117">
            <v>4105</v>
          </cell>
          <cell r="M117">
            <v>6233</v>
          </cell>
          <cell r="N117">
            <v>6998</v>
          </cell>
        </row>
        <row r="118">
          <cell r="D118">
            <v>15800</v>
          </cell>
          <cell r="E118">
            <v>24892</v>
          </cell>
          <cell r="F118">
            <v>41235</v>
          </cell>
          <cell r="G118">
            <v>9277</v>
          </cell>
          <cell r="H118">
            <v>20713</v>
          </cell>
          <cell r="I118">
            <v>5979</v>
          </cell>
          <cell r="J118">
            <v>7023</v>
          </cell>
          <cell r="K118">
            <v>2648</v>
          </cell>
          <cell r="L118">
            <v>9134</v>
          </cell>
          <cell r="M118">
            <v>6525</v>
          </cell>
          <cell r="N118">
            <v>19186</v>
          </cell>
        </row>
        <row r="119">
          <cell r="D119">
            <v>927295</v>
          </cell>
          <cell r="E119">
            <v>2013810</v>
          </cell>
          <cell r="F119">
            <v>1484363</v>
          </cell>
          <cell r="G119">
            <v>607452</v>
          </cell>
          <cell r="H119">
            <v>1252386</v>
          </cell>
          <cell r="I119">
            <v>397119</v>
          </cell>
          <cell r="J119">
            <v>844526</v>
          </cell>
          <cell r="K119">
            <v>435756</v>
          </cell>
          <cell r="L119">
            <v>1204568</v>
          </cell>
          <cell r="M119">
            <v>361092</v>
          </cell>
          <cell r="N119">
            <v>1101481</v>
          </cell>
        </row>
        <row r="120">
          <cell r="D120">
            <v>1799773</v>
          </cell>
          <cell r="E120">
            <v>2044715</v>
          </cell>
          <cell r="F120">
            <v>2477711</v>
          </cell>
          <cell r="G120">
            <v>611938</v>
          </cell>
          <cell r="H120">
            <v>1749688</v>
          </cell>
          <cell r="I120">
            <v>469816</v>
          </cell>
          <cell r="J120">
            <v>1191283</v>
          </cell>
          <cell r="K120">
            <v>294793</v>
          </cell>
          <cell r="L120">
            <v>1626430</v>
          </cell>
          <cell r="M120">
            <v>323058</v>
          </cell>
          <cell r="N120">
            <v>822266</v>
          </cell>
        </row>
        <row r="121">
          <cell r="D121">
            <v>3488</v>
          </cell>
          <cell r="E121">
            <v>10138</v>
          </cell>
          <cell r="F121">
            <v>22718</v>
          </cell>
          <cell r="G121">
            <v>11992</v>
          </cell>
          <cell r="H121">
            <v>13012</v>
          </cell>
          <cell r="I121">
            <v>3767</v>
          </cell>
          <cell r="J121">
            <v>6242</v>
          </cell>
          <cell r="K121">
            <v>4302</v>
          </cell>
          <cell r="L121">
            <v>11564</v>
          </cell>
          <cell r="M121">
            <v>11808</v>
          </cell>
          <cell r="N121">
            <v>7514</v>
          </cell>
        </row>
        <row r="122">
          <cell r="D122">
            <v>1146034</v>
          </cell>
          <cell r="E122">
            <v>2184142</v>
          </cell>
          <cell r="F122">
            <v>2075509</v>
          </cell>
          <cell r="G122">
            <v>2002287</v>
          </cell>
          <cell r="H122">
            <v>2603290</v>
          </cell>
          <cell r="I122">
            <v>661020</v>
          </cell>
          <cell r="J122">
            <v>1302616</v>
          </cell>
          <cell r="K122">
            <v>1019159</v>
          </cell>
          <cell r="L122">
            <v>2499694</v>
          </cell>
          <cell r="M122">
            <v>559468</v>
          </cell>
          <cell r="N122">
            <v>1215265</v>
          </cell>
        </row>
        <row r="124">
          <cell r="D124">
            <v>10623</v>
          </cell>
          <cell r="E124">
            <v>16535</v>
          </cell>
          <cell r="F124">
            <v>15843</v>
          </cell>
          <cell r="G124">
            <v>172</v>
          </cell>
          <cell r="H124">
            <v>114</v>
          </cell>
          <cell r="I124">
            <v>124</v>
          </cell>
          <cell r="J124">
            <v>515</v>
          </cell>
          <cell r="K124">
            <v>4</v>
          </cell>
          <cell r="L124">
            <v>24</v>
          </cell>
          <cell r="M124">
            <v>1</v>
          </cell>
          <cell r="N124">
            <v>8895</v>
          </cell>
        </row>
        <row r="125">
          <cell r="D125">
            <v>662578</v>
          </cell>
          <cell r="E125">
            <v>852000</v>
          </cell>
          <cell r="F125">
            <v>621716</v>
          </cell>
          <cell r="G125">
            <v>273</v>
          </cell>
          <cell r="H125">
            <v>4253</v>
          </cell>
          <cell r="I125">
            <v>7717</v>
          </cell>
          <cell r="J125">
            <v>2393</v>
          </cell>
          <cell r="K125">
            <v>128</v>
          </cell>
          <cell r="L125">
            <v>1</v>
          </cell>
          <cell r="M125">
            <v>3616</v>
          </cell>
          <cell r="N125">
            <v>200208</v>
          </cell>
        </row>
        <row r="127">
          <cell r="D127">
            <v>1150</v>
          </cell>
          <cell r="E127">
            <v>1791</v>
          </cell>
          <cell r="F127">
            <v>3148</v>
          </cell>
          <cell r="G127">
            <v>506</v>
          </cell>
          <cell r="H127">
            <v>7689</v>
          </cell>
          <cell r="I127">
            <v>18</v>
          </cell>
          <cell r="J127">
            <v>726</v>
          </cell>
          <cell r="K127">
            <v>20</v>
          </cell>
          <cell r="L127">
            <v>143</v>
          </cell>
          <cell r="M127">
            <v>16</v>
          </cell>
          <cell r="N127">
            <v>238</v>
          </cell>
        </row>
        <row r="128">
          <cell r="D128">
            <v>278011</v>
          </cell>
          <cell r="E128">
            <v>154027</v>
          </cell>
          <cell r="F128">
            <v>267916</v>
          </cell>
          <cell r="G128">
            <v>1030</v>
          </cell>
          <cell r="H128">
            <v>349770</v>
          </cell>
          <cell r="I128">
            <v>750</v>
          </cell>
          <cell r="J128">
            <v>116128</v>
          </cell>
          <cell r="K128">
            <v>1699</v>
          </cell>
          <cell r="L128">
            <v>9</v>
          </cell>
          <cell r="M128">
            <v>1726</v>
          </cell>
          <cell r="N128">
            <v>9210</v>
          </cell>
        </row>
        <row r="130">
          <cell r="D130">
            <v>1659</v>
          </cell>
          <cell r="E130">
            <v>1490</v>
          </cell>
          <cell r="F130">
            <v>5152</v>
          </cell>
          <cell r="G130">
            <v>560</v>
          </cell>
          <cell r="H130">
            <v>2902</v>
          </cell>
          <cell r="I130">
            <v>107</v>
          </cell>
          <cell r="J130">
            <v>596</v>
          </cell>
          <cell r="K130">
            <v>237</v>
          </cell>
          <cell r="L130">
            <v>168</v>
          </cell>
          <cell r="M130">
            <v>191</v>
          </cell>
          <cell r="N130">
            <v>9038</v>
          </cell>
        </row>
        <row r="131">
          <cell r="D131">
            <v>270011</v>
          </cell>
          <cell r="E131">
            <v>357603</v>
          </cell>
          <cell r="F131">
            <v>556120</v>
          </cell>
          <cell r="G131">
            <v>5280</v>
          </cell>
          <cell r="H131">
            <v>35896</v>
          </cell>
          <cell r="I131">
            <v>16582</v>
          </cell>
          <cell r="J131">
            <v>68711</v>
          </cell>
          <cell r="K131">
            <v>7991</v>
          </cell>
          <cell r="L131">
            <v>30</v>
          </cell>
          <cell r="M131">
            <v>8440</v>
          </cell>
          <cell r="N131">
            <v>495758</v>
          </cell>
        </row>
        <row r="133">
          <cell r="D133">
            <v>974</v>
          </cell>
          <cell r="E133">
            <v>2232</v>
          </cell>
          <cell r="F133">
            <v>7118</v>
          </cell>
          <cell r="G133">
            <v>310</v>
          </cell>
          <cell r="H133">
            <v>328</v>
          </cell>
          <cell r="I133">
            <v>34</v>
          </cell>
          <cell r="J133">
            <v>581</v>
          </cell>
          <cell r="K133">
            <v>71</v>
          </cell>
          <cell r="L133">
            <v>86</v>
          </cell>
          <cell r="M133">
            <v>18</v>
          </cell>
          <cell r="N133">
            <v>82</v>
          </cell>
        </row>
        <row r="134">
          <cell r="D134">
            <v>135083</v>
          </cell>
          <cell r="E134">
            <v>99840</v>
          </cell>
          <cell r="F134">
            <v>237049</v>
          </cell>
          <cell r="G134">
            <v>3607</v>
          </cell>
          <cell r="H134">
            <v>8222</v>
          </cell>
          <cell r="I134">
            <v>1140</v>
          </cell>
          <cell r="J134">
            <v>34391</v>
          </cell>
          <cell r="K134">
            <v>2333</v>
          </cell>
          <cell r="L134">
            <v>0</v>
          </cell>
          <cell r="M134">
            <v>1148</v>
          </cell>
          <cell r="N134">
            <v>721</v>
          </cell>
        </row>
        <row r="136">
          <cell r="D136">
            <v>799</v>
          </cell>
          <cell r="E136">
            <v>1637</v>
          </cell>
          <cell r="F136">
            <v>1420</v>
          </cell>
          <cell r="G136">
            <v>60</v>
          </cell>
          <cell r="H136">
            <v>5163</v>
          </cell>
          <cell r="I136">
            <v>1101</v>
          </cell>
          <cell r="J136">
            <v>1986</v>
          </cell>
          <cell r="K136">
            <v>307</v>
          </cell>
          <cell r="L136">
            <v>469</v>
          </cell>
          <cell r="M136">
            <v>264</v>
          </cell>
          <cell r="N136">
            <v>408</v>
          </cell>
        </row>
        <row r="137">
          <cell r="D137">
            <v>234763</v>
          </cell>
          <cell r="E137">
            <v>409422</v>
          </cell>
          <cell r="F137">
            <v>199075</v>
          </cell>
          <cell r="G137">
            <v>103830</v>
          </cell>
          <cell r="H137">
            <v>332548</v>
          </cell>
          <cell r="I137">
            <v>128865</v>
          </cell>
          <cell r="J137">
            <v>504403</v>
          </cell>
          <cell r="K137">
            <v>125549</v>
          </cell>
          <cell r="L137">
            <v>82073</v>
          </cell>
          <cell r="M137">
            <v>13880</v>
          </cell>
          <cell r="N137">
            <v>1704</v>
          </cell>
        </row>
        <row r="139">
          <cell r="D139">
            <v>11</v>
          </cell>
          <cell r="E139">
            <v>30</v>
          </cell>
          <cell r="F139">
            <v>67</v>
          </cell>
          <cell r="G139">
            <v>131</v>
          </cell>
          <cell r="H139">
            <v>35</v>
          </cell>
          <cell r="I139">
            <v>581</v>
          </cell>
          <cell r="J139">
            <v>49</v>
          </cell>
          <cell r="K139">
            <v>31</v>
          </cell>
          <cell r="L139">
            <v>785</v>
          </cell>
          <cell r="M139">
            <v>460</v>
          </cell>
          <cell r="N139">
            <v>9</v>
          </cell>
        </row>
        <row r="140">
          <cell r="D140">
            <v>588</v>
          </cell>
          <cell r="E140">
            <v>1491</v>
          </cell>
          <cell r="F140">
            <v>4689</v>
          </cell>
          <cell r="G140">
            <v>335</v>
          </cell>
          <cell r="H140">
            <v>278513</v>
          </cell>
          <cell r="I140">
            <v>32608</v>
          </cell>
          <cell r="J140">
            <v>7167</v>
          </cell>
          <cell r="K140">
            <v>7046</v>
          </cell>
          <cell r="L140">
            <v>9499</v>
          </cell>
          <cell r="M140">
            <v>95872</v>
          </cell>
          <cell r="N140">
            <v>881</v>
          </cell>
        </row>
        <row r="142">
          <cell r="D142">
            <v>192111</v>
          </cell>
          <cell r="E142">
            <v>222403</v>
          </cell>
          <cell r="F142">
            <v>161567</v>
          </cell>
          <cell r="G142">
            <v>268574</v>
          </cell>
          <cell r="H142">
            <v>437556</v>
          </cell>
          <cell r="I142">
            <v>133013</v>
          </cell>
          <cell r="J142">
            <v>59507</v>
          </cell>
          <cell r="K142">
            <v>55357</v>
          </cell>
          <cell r="L142">
            <v>335745</v>
          </cell>
          <cell r="M142">
            <v>99312</v>
          </cell>
          <cell r="N142">
            <v>92681</v>
          </cell>
        </row>
        <row r="143">
          <cell r="D143">
            <v>55559</v>
          </cell>
          <cell r="E143">
            <v>52993</v>
          </cell>
          <cell r="F143">
            <v>80129</v>
          </cell>
          <cell r="G143">
            <v>49082</v>
          </cell>
          <cell r="H143">
            <v>99381</v>
          </cell>
          <cell r="I143">
            <v>20116</v>
          </cell>
          <cell r="J143">
            <v>17417</v>
          </cell>
          <cell r="K143">
            <v>9453</v>
          </cell>
          <cell r="L143">
            <v>28975</v>
          </cell>
          <cell r="M143">
            <v>13695</v>
          </cell>
          <cell r="N143">
            <v>24933</v>
          </cell>
        </row>
        <row r="144">
          <cell r="D144">
            <v>17703</v>
          </cell>
          <cell r="E144">
            <v>20278</v>
          </cell>
          <cell r="F144">
            <v>26065</v>
          </cell>
          <cell r="G144">
            <v>20689</v>
          </cell>
          <cell r="H144">
            <v>31056.5625</v>
          </cell>
          <cell r="I144">
            <v>19030</v>
          </cell>
          <cell r="J144">
            <v>19210</v>
          </cell>
          <cell r="K144">
            <v>6265</v>
          </cell>
          <cell r="L144">
            <v>10964</v>
          </cell>
          <cell r="M144">
            <v>5501</v>
          </cell>
          <cell r="N144">
            <v>8712</v>
          </cell>
        </row>
        <row r="145">
          <cell r="D145">
            <v>53772</v>
          </cell>
          <cell r="E145">
            <v>41577</v>
          </cell>
          <cell r="F145">
            <v>82073</v>
          </cell>
          <cell r="G145">
            <v>32676</v>
          </cell>
          <cell r="H145">
            <v>99381.3</v>
          </cell>
          <cell r="I145">
            <v>47694</v>
          </cell>
          <cell r="J145">
            <v>26074</v>
          </cell>
          <cell r="K145">
            <v>12908</v>
          </cell>
          <cell r="L145">
            <v>14326</v>
          </cell>
          <cell r="M145">
            <v>32760</v>
          </cell>
          <cell r="N145">
            <v>59120</v>
          </cell>
        </row>
        <row r="146">
          <cell r="D146">
            <v>53549</v>
          </cell>
          <cell r="E146">
            <v>37532</v>
          </cell>
          <cell r="F146">
            <v>103221</v>
          </cell>
          <cell r="G146">
            <v>17624</v>
          </cell>
          <cell r="H146">
            <v>289</v>
          </cell>
          <cell r="I146">
            <v>0</v>
          </cell>
          <cell r="J146">
            <v>22276</v>
          </cell>
          <cell r="K146">
            <v>17625</v>
          </cell>
          <cell r="L146">
            <v>6578</v>
          </cell>
          <cell r="M146">
            <v>14947</v>
          </cell>
          <cell r="N146">
            <v>15870</v>
          </cell>
        </row>
        <row r="147">
          <cell r="D147">
            <v>430932</v>
          </cell>
          <cell r="E147">
            <v>476864</v>
          </cell>
          <cell r="F147">
            <v>615930</v>
          </cell>
          <cell r="G147">
            <v>441500</v>
          </cell>
          <cell r="H147">
            <v>637657</v>
          </cell>
          <cell r="I147">
            <v>225729</v>
          </cell>
          <cell r="J147">
            <v>192712</v>
          </cell>
          <cell r="K147">
            <v>131208</v>
          </cell>
          <cell r="L147">
            <v>406067</v>
          </cell>
          <cell r="M147">
            <v>182931</v>
          </cell>
          <cell r="N147">
            <v>256048</v>
          </cell>
        </row>
        <row r="148">
          <cell r="D148">
            <v>448</v>
          </cell>
          <cell r="E148">
            <v>4990</v>
          </cell>
          <cell r="F148">
            <v>14715</v>
          </cell>
          <cell r="G148">
            <v>800</v>
          </cell>
          <cell r="H148">
            <v>628</v>
          </cell>
          <cell r="I148">
            <v>973</v>
          </cell>
          <cell r="J148">
            <v>3449</v>
          </cell>
          <cell r="K148">
            <v>5157</v>
          </cell>
          <cell r="L148">
            <v>2435</v>
          </cell>
          <cell r="M148">
            <v>1305</v>
          </cell>
          <cell r="N148">
            <v>3005</v>
          </cell>
        </row>
        <row r="149">
          <cell r="D149">
            <v>184</v>
          </cell>
          <cell r="E149">
            <v>619</v>
          </cell>
          <cell r="F149">
            <v>3538</v>
          </cell>
          <cell r="G149">
            <v>124</v>
          </cell>
          <cell r="H149">
            <v>148</v>
          </cell>
          <cell r="I149">
            <v>161</v>
          </cell>
          <cell r="J149">
            <v>1063</v>
          </cell>
          <cell r="K149">
            <v>2001</v>
          </cell>
          <cell r="L149">
            <v>186</v>
          </cell>
          <cell r="M149">
            <v>496</v>
          </cell>
          <cell r="N149">
            <v>847</v>
          </cell>
        </row>
        <row r="150">
          <cell r="D150">
            <v>13</v>
          </cell>
          <cell r="E150">
            <v>186</v>
          </cell>
          <cell r="F150">
            <v>2979</v>
          </cell>
          <cell r="G150">
            <v>76</v>
          </cell>
          <cell r="H150">
            <v>234</v>
          </cell>
          <cell r="I150">
            <v>67</v>
          </cell>
          <cell r="J150">
            <v>909</v>
          </cell>
          <cell r="K150">
            <v>2133</v>
          </cell>
          <cell r="L150">
            <v>168</v>
          </cell>
          <cell r="M150">
            <v>755</v>
          </cell>
          <cell r="N150">
            <v>1171</v>
          </cell>
        </row>
        <row r="151">
          <cell r="D151">
            <v>0</v>
          </cell>
          <cell r="E151">
            <v>2</v>
          </cell>
          <cell r="F151">
            <v>2481</v>
          </cell>
          <cell r="G151">
            <v>47</v>
          </cell>
          <cell r="H151">
            <v>68</v>
          </cell>
          <cell r="I151">
            <v>0</v>
          </cell>
          <cell r="J151">
            <v>272</v>
          </cell>
          <cell r="K151">
            <v>634</v>
          </cell>
          <cell r="L151">
            <v>110</v>
          </cell>
          <cell r="M151">
            <v>793</v>
          </cell>
          <cell r="N151">
            <v>426</v>
          </cell>
        </row>
        <row r="152">
          <cell r="D152">
            <v>130480</v>
          </cell>
          <cell r="E152">
            <v>109773</v>
          </cell>
          <cell r="F152">
            <v>144791</v>
          </cell>
          <cell r="G152">
            <v>295147</v>
          </cell>
          <cell r="H152">
            <v>331271</v>
          </cell>
          <cell r="I152">
            <v>158290</v>
          </cell>
          <cell r="J152">
            <v>41282</v>
          </cell>
          <cell r="K152">
            <v>27026</v>
          </cell>
          <cell r="L152">
            <v>194099</v>
          </cell>
          <cell r="M152">
            <v>107726</v>
          </cell>
          <cell r="N152">
            <v>116428</v>
          </cell>
        </row>
        <row r="153">
          <cell r="D153">
            <v>41904</v>
          </cell>
          <cell r="E153">
            <v>23192</v>
          </cell>
          <cell r="F153">
            <v>78901</v>
          </cell>
          <cell r="G153">
            <v>28616</v>
          </cell>
          <cell r="H153">
            <v>55656</v>
          </cell>
          <cell r="I153">
            <v>16865</v>
          </cell>
          <cell r="J153">
            <v>52336</v>
          </cell>
          <cell r="K153">
            <v>7741</v>
          </cell>
          <cell r="L153">
            <v>47177</v>
          </cell>
          <cell r="M153">
            <v>33612</v>
          </cell>
          <cell r="N153">
            <v>40529</v>
          </cell>
        </row>
        <row r="154">
          <cell r="D154">
            <v>68054239.444999993</v>
          </cell>
          <cell r="E154">
            <v>58428807.670000002</v>
          </cell>
          <cell r="F154">
            <v>260855522.972</v>
          </cell>
          <cell r="G154">
            <v>64950193.700000003</v>
          </cell>
          <cell r="H154">
            <v>105557343.462</v>
          </cell>
          <cell r="I154">
            <v>25257241</v>
          </cell>
          <cell r="J154">
            <v>85443933</v>
          </cell>
          <cell r="K154">
            <v>19433576</v>
          </cell>
          <cell r="L154">
            <v>23110777.550000001</v>
          </cell>
          <cell r="M154">
            <v>75033679</v>
          </cell>
          <cell r="N154">
            <v>44305766</v>
          </cell>
        </row>
        <row r="155">
          <cell r="D155">
            <v>41756</v>
          </cell>
          <cell r="E155">
            <v>22621</v>
          </cell>
          <cell r="F155">
            <v>75981</v>
          </cell>
          <cell r="G155">
            <v>29358</v>
          </cell>
          <cell r="H155">
            <v>57365</v>
          </cell>
          <cell r="I155">
            <v>17012</v>
          </cell>
          <cell r="J155">
            <v>52336</v>
          </cell>
          <cell r="K155">
            <v>8054</v>
          </cell>
          <cell r="L155">
            <v>47032</v>
          </cell>
          <cell r="M155">
            <v>35692</v>
          </cell>
          <cell r="N155">
            <v>40529</v>
          </cell>
        </row>
        <row r="156">
          <cell r="D156">
            <v>376903064.94999999</v>
          </cell>
          <cell r="E156">
            <v>312758154.44999999</v>
          </cell>
          <cell r="F156">
            <v>1317641974.0699999</v>
          </cell>
          <cell r="G156">
            <v>358535013.69999999</v>
          </cell>
          <cell r="H156">
            <v>763202351.94999909</v>
          </cell>
          <cell r="I156">
            <v>102812995</v>
          </cell>
          <cell r="J156">
            <v>492189734.61999911</v>
          </cell>
          <cell r="K156">
            <v>92451215.69999966</v>
          </cell>
          <cell r="L156">
            <v>109018788.09</v>
          </cell>
          <cell r="M156">
            <v>351679460.64999998</v>
          </cell>
          <cell r="N156">
            <v>361817709</v>
          </cell>
        </row>
        <row r="157">
          <cell r="D157">
            <v>68054239.444999993</v>
          </cell>
          <cell r="E157">
            <v>58428807.670000002</v>
          </cell>
          <cell r="F157">
            <v>260855522.972</v>
          </cell>
          <cell r="G157">
            <v>86778631.700000003</v>
          </cell>
          <cell r="H157">
            <v>154993347.81400001</v>
          </cell>
          <cell r="I157">
            <v>25932400</v>
          </cell>
          <cell r="J157">
            <v>85443933</v>
          </cell>
          <cell r="K157">
            <v>19433576</v>
          </cell>
          <cell r="L157">
            <v>23402715</v>
          </cell>
          <cell r="M157">
            <v>82675310</v>
          </cell>
          <cell r="N157">
            <v>70117835</v>
          </cell>
        </row>
        <row r="159">
          <cell r="D159">
            <v>831</v>
          </cell>
          <cell r="E159">
            <v>660</v>
          </cell>
          <cell r="F159">
            <v>1569</v>
          </cell>
          <cell r="G159">
            <v>451</v>
          </cell>
          <cell r="H159">
            <v>1314</v>
          </cell>
          <cell r="I159">
            <v>900</v>
          </cell>
          <cell r="J159">
            <v>910</v>
          </cell>
          <cell r="K159">
            <v>100</v>
          </cell>
          <cell r="L159">
            <v>145</v>
          </cell>
          <cell r="M159">
            <v>9199</v>
          </cell>
          <cell r="N159">
            <v>3821</v>
          </cell>
        </row>
        <row r="160">
          <cell r="D160">
            <v>5385377.6299999999</v>
          </cell>
          <cell r="E160">
            <v>8121741.7000000002</v>
          </cell>
          <cell r="F160">
            <v>11219571.07</v>
          </cell>
          <cell r="G160">
            <v>18328488.967062999</v>
          </cell>
          <cell r="H160">
            <v>43389599.098999999</v>
          </cell>
          <cell r="I160">
            <v>3276024</v>
          </cell>
          <cell r="J160">
            <v>8603677.7399999965</v>
          </cell>
          <cell r="K160">
            <v>837577.77100000298</v>
          </cell>
          <cell r="L160">
            <v>291937.45</v>
          </cell>
          <cell r="M160">
            <v>56278225</v>
          </cell>
          <cell r="N160">
            <v>14329481</v>
          </cell>
        </row>
        <row r="161">
          <cell r="D161">
            <v>30942142.48</v>
          </cell>
          <cell r="E161">
            <v>42339631.619999997</v>
          </cell>
          <cell r="F161">
            <v>62665298.549999923</v>
          </cell>
          <cell r="G161">
            <v>87200989.319999993</v>
          </cell>
          <cell r="H161">
            <v>204620456.02000001</v>
          </cell>
          <cell r="I161">
            <v>15309367</v>
          </cell>
          <cell r="J161">
            <v>46819288.939999998</v>
          </cell>
          <cell r="K161">
            <v>4689888.2699999996</v>
          </cell>
          <cell r="L161">
            <v>1313150.94</v>
          </cell>
          <cell r="M161">
            <v>185663202.19999999</v>
          </cell>
          <cell r="N161">
            <v>88459992</v>
          </cell>
        </row>
        <row r="162">
          <cell r="D162">
            <v>613</v>
          </cell>
          <cell r="E162">
            <v>292</v>
          </cell>
          <cell r="F162">
            <v>1028</v>
          </cell>
          <cell r="G162">
            <v>186</v>
          </cell>
          <cell r="H162">
            <v>395</v>
          </cell>
          <cell r="I162">
            <v>11</v>
          </cell>
          <cell r="J162">
            <v>0</v>
          </cell>
          <cell r="K162">
            <v>79</v>
          </cell>
          <cell r="L162">
            <v>8</v>
          </cell>
          <cell r="M162">
            <v>3637</v>
          </cell>
          <cell r="N162">
            <v>2560</v>
          </cell>
        </row>
        <row r="163">
          <cell r="D163">
            <v>1054199.8899999999</v>
          </cell>
          <cell r="E163">
            <v>847032.19</v>
          </cell>
          <cell r="F163">
            <v>3740917.2</v>
          </cell>
          <cell r="G163">
            <v>1889273.3290913501</v>
          </cell>
          <cell r="H163">
            <v>6046405.2529999996</v>
          </cell>
          <cell r="I163">
            <v>242459</v>
          </cell>
          <cell r="J163">
            <v>0</v>
          </cell>
          <cell r="K163">
            <v>852267.78073262703</v>
          </cell>
          <cell r="L163">
            <v>60673.065999999999</v>
          </cell>
          <cell r="M163">
            <v>19272051</v>
          </cell>
          <cell r="N163">
            <v>11482588</v>
          </cell>
        </row>
        <row r="164">
          <cell r="D164">
            <v>3300641.620000001</v>
          </cell>
          <cell r="E164">
            <v>2646771.4300000002</v>
          </cell>
          <cell r="F164">
            <v>9020935.8299999908</v>
          </cell>
          <cell r="G164">
            <v>5740887.0599999996</v>
          </cell>
          <cell r="H164">
            <v>21517692.32</v>
          </cell>
          <cell r="I164">
            <v>1209558</v>
          </cell>
          <cell r="J164">
            <v>0</v>
          </cell>
          <cell r="K164">
            <v>2967752.67</v>
          </cell>
          <cell r="L164">
            <v>88478.28</v>
          </cell>
          <cell r="M164">
            <v>52700646.989999972</v>
          </cell>
          <cell r="N164">
            <v>39166974</v>
          </cell>
        </row>
        <row r="165">
          <cell r="D165">
            <v>1286093</v>
          </cell>
          <cell r="E165">
            <v>603868</v>
          </cell>
          <cell r="F165">
            <v>2579642</v>
          </cell>
          <cell r="G165">
            <v>282540</v>
          </cell>
          <cell r="H165">
            <v>574975</v>
          </cell>
          <cell r="I165">
            <v>64603</v>
          </cell>
          <cell r="J165">
            <v>962305</v>
          </cell>
          <cell r="K165">
            <v>310151</v>
          </cell>
          <cell r="L165">
            <v>446295</v>
          </cell>
          <cell r="M165">
            <v>421818</v>
          </cell>
          <cell r="N165">
            <v>643577</v>
          </cell>
        </row>
        <row r="166">
          <cell r="D166">
            <v>29403</v>
          </cell>
          <cell r="E166">
            <v>13161</v>
          </cell>
          <cell r="F166">
            <v>40633</v>
          </cell>
          <cell r="G166">
            <v>15273</v>
          </cell>
          <cell r="H166">
            <v>39763</v>
          </cell>
          <cell r="I166">
            <v>5873</v>
          </cell>
          <cell r="J166">
            <v>22162</v>
          </cell>
          <cell r="K166">
            <v>5555</v>
          </cell>
          <cell r="L166">
            <v>29753</v>
          </cell>
          <cell r="M166">
            <v>14912</v>
          </cell>
          <cell r="N166">
            <v>23979</v>
          </cell>
        </row>
        <row r="167">
          <cell r="D167">
            <v>12994</v>
          </cell>
          <cell r="E167">
            <v>9243</v>
          </cell>
          <cell r="F167">
            <v>31929</v>
          </cell>
          <cell r="G167">
            <v>15623</v>
          </cell>
          <cell r="H167">
            <v>20375</v>
          </cell>
          <cell r="I167">
            <v>6504</v>
          </cell>
          <cell r="J167">
            <v>28967</v>
          </cell>
          <cell r="K167">
            <v>3550</v>
          </cell>
          <cell r="L167">
            <v>11845</v>
          </cell>
          <cell r="M167">
            <v>15132</v>
          </cell>
          <cell r="N167">
            <v>18659</v>
          </cell>
        </row>
        <row r="168">
          <cell r="D168">
            <v>110717608.1399996</v>
          </cell>
          <cell r="E168">
            <v>104521712.0600003</v>
          </cell>
          <cell r="F168">
            <v>352938277.26000172</v>
          </cell>
          <cell r="G168">
            <v>103035807</v>
          </cell>
          <cell r="H168">
            <v>140091702.97999999</v>
          </cell>
          <cell r="I168">
            <v>31856607</v>
          </cell>
          <cell r="J168">
            <v>137776602.9000001</v>
          </cell>
          <cell r="K168">
            <v>25935427.689999979</v>
          </cell>
          <cell r="L168">
            <v>46742354</v>
          </cell>
          <cell r="M168">
            <v>39187338</v>
          </cell>
          <cell r="N168">
            <v>103469416.5200007</v>
          </cell>
        </row>
        <row r="169">
          <cell r="D169">
            <v>7951</v>
          </cell>
          <cell r="E169">
            <v>3121</v>
          </cell>
          <cell r="F169">
            <v>7186</v>
          </cell>
          <cell r="G169">
            <v>467</v>
          </cell>
          <cell r="H169">
            <v>14926</v>
          </cell>
          <cell r="I169">
            <v>2439</v>
          </cell>
          <cell r="J169">
            <v>13777</v>
          </cell>
          <cell r="K169">
            <v>2985</v>
          </cell>
          <cell r="L169">
            <v>15864</v>
          </cell>
          <cell r="M169">
            <v>5435</v>
          </cell>
          <cell r="N169">
            <v>9780</v>
          </cell>
        </row>
        <row r="170">
          <cell r="D170">
            <v>52125324.840000108</v>
          </cell>
          <cell r="E170">
            <v>23495698.629999951</v>
          </cell>
          <cell r="F170">
            <v>82116432.86999999</v>
          </cell>
          <cell r="G170">
            <v>8436946.4600000009</v>
          </cell>
          <cell r="H170">
            <v>70316666.650000006</v>
          </cell>
          <cell r="I170">
            <v>11180306</v>
          </cell>
          <cell r="J170">
            <v>69080422.120000005</v>
          </cell>
          <cell r="K170">
            <v>17693498</v>
          </cell>
          <cell r="L170">
            <v>30380438</v>
          </cell>
          <cell r="M170">
            <v>76216539.930000007</v>
          </cell>
          <cell r="N170">
            <v>39983333.650000021</v>
          </cell>
        </row>
        <row r="171">
          <cell r="D171">
            <v>0</v>
          </cell>
          <cell r="E171">
            <v>2502924</v>
          </cell>
          <cell r="F171">
            <v>2329602</v>
          </cell>
          <cell r="G171">
            <v>256504</v>
          </cell>
          <cell r="H171">
            <v>2384688</v>
          </cell>
          <cell r="I171">
            <v>66490</v>
          </cell>
          <cell r="J171">
            <v>39336</v>
          </cell>
          <cell r="K171">
            <v>0</v>
          </cell>
          <cell r="L171">
            <v>127953</v>
          </cell>
          <cell r="M171">
            <v>93062</v>
          </cell>
          <cell r="N171">
            <v>223237</v>
          </cell>
        </row>
        <row r="172">
          <cell r="D172">
            <v>32365423</v>
          </cell>
          <cell r="E172">
            <v>43081443</v>
          </cell>
          <cell r="F172">
            <v>36177183</v>
          </cell>
          <cell r="G172">
            <v>25436870</v>
          </cell>
          <cell r="H172">
            <v>36958851</v>
          </cell>
          <cell r="I172">
            <v>9172964</v>
          </cell>
          <cell r="J172">
            <v>22244368</v>
          </cell>
          <cell r="K172">
            <v>12073463</v>
          </cell>
          <cell r="L172">
            <v>34310610</v>
          </cell>
          <cell r="M172">
            <v>7235836</v>
          </cell>
          <cell r="N172">
            <v>22398804</v>
          </cell>
        </row>
        <row r="173">
          <cell r="D173">
            <v>250</v>
          </cell>
          <cell r="E173">
            <v>450</v>
          </cell>
          <cell r="F173">
            <v>500</v>
          </cell>
          <cell r="G173">
            <v>240</v>
          </cell>
          <cell r="H173">
            <v>332</v>
          </cell>
          <cell r="I173">
            <v>176</v>
          </cell>
          <cell r="J173">
            <v>257</v>
          </cell>
          <cell r="K173">
            <v>125</v>
          </cell>
          <cell r="L173">
            <v>304</v>
          </cell>
          <cell r="M173">
            <v>104</v>
          </cell>
          <cell r="N173">
            <v>296</v>
          </cell>
        </row>
        <row r="174">
          <cell r="D174">
            <v>132251841.63831</v>
          </cell>
          <cell r="E174">
            <v>273665499.97670102</v>
          </cell>
          <cell r="F174">
            <v>354977374.00967002</v>
          </cell>
          <cell r="G174">
            <v>158593103.87183201</v>
          </cell>
          <cell r="H174">
            <v>209507591.6951803</v>
          </cell>
          <cell r="I174">
            <v>37499650.229999997</v>
          </cell>
          <cell r="J174">
            <v>130013820.6948138</v>
          </cell>
          <cell r="K174">
            <v>51519206.865625098</v>
          </cell>
          <cell r="L174">
            <v>220163518.28</v>
          </cell>
          <cell r="M174">
            <v>47045060.869999997</v>
          </cell>
          <cell r="N174">
            <v>92769239.927707702</v>
          </cell>
        </row>
        <row r="175">
          <cell r="D175">
            <v>30989727</v>
          </cell>
          <cell r="E175">
            <v>40071894</v>
          </cell>
          <cell r="F175">
            <v>29158891</v>
          </cell>
          <cell r="G175">
            <v>22331997</v>
          </cell>
          <cell r="H175">
            <v>36590519</v>
          </cell>
          <cell r="I175">
            <v>9106474</v>
          </cell>
          <cell r="J175">
            <v>22205032</v>
          </cell>
          <cell r="K175">
            <v>12073463</v>
          </cell>
          <cell r="L175">
            <v>34182657</v>
          </cell>
          <cell r="M175">
            <v>7048650</v>
          </cell>
          <cell r="N175">
            <v>22175567</v>
          </cell>
        </row>
        <row r="176">
          <cell r="D176">
            <v>506604</v>
          </cell>
          <cell r="E176">
            <v>1911745</v>
          </cell>
          <cell r="F176">
            <v>2684660</v>
          </cell>
          <cell r="G176">
            <v>405476</v>
          </cell>
          <cell r="H176">
            <v>106308</v>
          </cell>
          <cell r="I176">
            <v>164383</v>
          </cell>
          <cell r="J176">
            <v>1796080</v>
          </cell>
          <cell r="K176">
            <v>2231708</v>
          </cell>
          <cell r="L176">
            <v>1741100</v>
          </cell>
          <cell r="M176">
            <v>621720</v>
          </cell>
          <cell r="N176">
            <v>1167880</v>
          </cell>
        </row>
        <row r="177">
          <cell r="D177">
            <v>9683</v>
          </cell>
          <cell r="E177">
            <v>67051</v>
          </cell>
          <cell r="F177">
            <v>46287</v>
          </cell>
          <cell r="G177">
            <v>40315</v>
          </cell>
          <cell r="H177">
            <v>102374</v>
          </cell>
          <cell r="I177">
            <v>15586</v>
          </cell>
          <cell r="J177">
            <v>60096</v>
          </cell>
          <cell r="K177">
            <v>21759</v>
          </cell>
          <cell r="L177">
            <v>8545</v>
          </cell>
          <cell r="M177">
            <v>5288</v>
          </cell>
          <cell r="N177">
            <v>14747</v>
          </cell>
        </row>
        <row r="178">
          <cell r="D178">
            <v>4810</v>
          </cell>
          <cell r="E178">
            <v>7999</v>
          </cell>
          <cell r="F178">
            <v>8838</v>
          </cell>
          <cell r="G178">
            <v>6650</v>
          </cell>
          <cell r="H178">
            <v>4246</v>
          </cell>
          <cell r="I178">
            <v>3445</v>
          </cell>
          <cell r="J178">
            <v>3187</v>
          </cell>
          <cell r="K178">
            <v>3499</v>
          </cell>
          <cell r="L178">
            <v>3675</v>
          </cell>
          <cell r="M178">
            <v>1414</v>
          </cell>
          <cell r="N178">
            <v>5985</v>
          </cell>
        </row>
        <row r="179">
          <cell r="D179">
            <v>12105</v>
          </cell>
          <cell r="E179">
            <v>14865</v>
          </cell>
          <cell r="F179">
            <v>15978</v>
          </cell>
          <cell r="G179">
            <v>19346</v>
          </cell>
          <cell r="H179">
            <v>13203</v>
          </cell>
          <cell r="I179">
            <v>7434</v>
          </cell>
          <cell r="J179">
            <v>7988</v>
          </cell>
          <cell r="K179">
            <v>4820</v>
          </cell>
          <cell r="L179">
            <v>9485</v>
          </cell>
          <cell r="M179">
            <v>2920</v>
          </cell>
          <cell r="N179">
            <v>6099</v>
          </cell>
        </row>
        <row r="180">
          <cell r="D180">
            <v>5406432127.4679804</v>
          </cell>
          <cell r="E180">
            <v>7442142532.6830378</v>
          </cell>
          <cell r="F180">
            <v>6090254944.7030478</v>
          </cell>
          <cell r="G180">
            <v>4234845853.1436</v>
          </cell>
          <cell r="H180">
            <v>6904869921.6059999</v>
          </cell>
          <cell r="I180">
            <v>1044504795.41</v>
          </cell>
          <cell r="J180">
            <v>6706957755.4118099</v>
          </cell>
          <cell r="K180">
            <v>5390828053.1065464</v>
          </cell>
          <cell r="L180">
            <v>6272174261.0649872</v>
          </cell>
          <cell r="M180">
            <v>1873503645</v>
          </cell>
          <cell r="N180">
            <v>1824552767.7</v>
          </cell>
        </row>
        <row r="181">
          <cell r="D181">
            <v>1687</v>
          </cell>
          <cell r="E181">
            <v>7391</v>
          </cell>
          <cell r="F181">
            <v>9231</v>
          </cell>
          <cell r="G181">
            <v>7547</v>
          </cell>
          <cell r="H181">
            <v>8876</v>
          </cell>
          <cell r="I181">
            <v>469</v>
          </cell>
          <cell r="J181">
            <v>9535</v>
          </cell>
          <cell r="K181">
            <v>7601</v>
          </cell>
          <cell r="L181">
            <v>1657</v>
          </cell>
          <cell r="M181">
            <v>6550</v>
          </cell>
          <cell r="N181">
            <v>6249</v>
          </cell>
        </row>
        <row r="182">
          <cell r="D182">
            <v>3504</v>
          </cell>
          <cell r="E182">
            <v>25946</v>
          </cell>
          <cell r="F182">
            <v>42165</v>
          </cell>
          <cell r="G182">
            <v>14320</v>
          </cell>
          <cell r="H182">
            <v>45283</v>
          </cell>
          <cell r="I182">
            <v>7848</v>
          </cell>
          <cell r="J182">
            <v>9910</v>
          </cell>
          <cell r="K182">
            <v>12283</v>
          </cell>
          <cell r="L182">
            <v>2241</v>
          </cell>
          <cell r="M182">
            <v>7996</v>
          </cell>
          <cell r="N182">
            <v>6894</v>
          </cell>
        </row>
        <row r="184">
          <cell r="D184">
            <v>9657</v>
          </cell>
          <cell r="E184">
            <v>15822</v>
          </cell>
          <cell r="F184">
            <v>15543</v>
          </cell>
          <cell r="G184">
            <v>22882</v>
          </cell>
          <cell r="H184">
            <v>28682</v>
          </cell>
          <cell r="I184">
            <v>7883</v>
          </cell>
          <cell r="J184">
            <v>24974</v>
          </cell>
          <cell r="K184">
            <v>10269</v>
          </cell>
          <cell r="L184">
            <v>39232</v>
          </cell>
          <cell r="M184" t="str">
            <v xml:space="preserve">                493.053 </v>
          </cell>
          <cell r="N184">
            <v>10497</v>
          </cell>
        </row>
        <row r="185">
          <cell r="D185">
            <v>0.96</v>
          </cell>
          <cell r="E185">
            <v>0.63</v>
          </cell>
          <cell r="F185">
            <v>0.48</v>
          </cell>
          <cell r="G185">
            <v>4986912</v>
          </cell>
          <cell r="H185">
            <v>164536</v>
          </cell>
          <cell r="I185">
            <v>59167.5</v>
          </cell>
          <cell r="J185">
            <v>285784.14</v>
          </cell>
          <cell r="K185">
            <v>418462.08</v>
          </cell>
          <cell r="L185">
            <v>985040.33</v>
          </cell>
          <cell r="M185">
            <v>1684800</v>
          </cell>
          <cell r="N185">
            <v>146800.03200000001</v>
          </cell>
        </row>
        <row r="186">
          <cell r="D186">
            <v>16400</v>
          </cell>
          <cell r="E186">
            <v>40184</v>
          </cell>
          <cell r="F186">
            <v>42065</v>
          </cell>
          <cell r="G186">
            <v>51947</v>
          </cell>
          <cell r="H186">
            <v>58839</v>
          </cell>
          <cell r="I186">
            <v>26276</v>
          </cell>
          <cell r="J186">
            <v>41473</v>
          </cell>
          <cell r="K186">
            <v>14626</v>
          </cell>
          <cell r="L186">
            <v>64376</v>
          </cell>
          <cell r="M186">
            <v>506656</v>
          </cell>
          <cell r="N186">
            <v>25649</v>
          </cell>
        </row>
        <row r="187">
          <cell r="D187">
            <v>1267</v>
          </cell>
          <cell r="E187">
            <v>8563</v>
          </cell>
          <cell r="F187">
            <v>6513</v>
          </cell>
          <cell r="G187">
            <v>2323</v>
          </cell>
          <cell r="H187">
            <v>1432</v>
          </cell>
          <cell r="I187">
            <v>3581</v>
          </cell>
          <cell r="J187">
            <v>2876</v>
          </cell>
          <cell r="K187">
            <v>2581</v>
          </cell>
          <cell r="L187">
            <v>5180</v>
          </cell>
          <cell r="M187">
            <v>1149</v>
          </cell>
          <cell r="N187">
            <v>936</v>
          </cell>
        </row>
        <row r="188">
          <cell r="D188">
            <v>16887</v>
          </cell>
          <cell r="E188">
            <v>41870</v>
          </cell>
          <cell r="F188">
            <v>43587</v>
          </cell>
          <cell r="G188">
            <v>36367</v>
          </cell>
          <cell r="H188">
            <v>38028</v>
          </cell>
          <cell r="I188">
            <v>15778</v>
          </cell>
          <cell r="J188">
            <v>35625</v>
          </cell>
          <cell r="K188">
            <v>13946</v>
          </cell>
          <cell r="L188">
            <v>49909</v>
          </cell>
          <cell r="M188">
            <v>19457</v>
          </cell>
          <cell r="N188">
            <v>25649</v>
          </cell>
        </row>
        <row r="189">
          <cell r="D189">
            <v>2162</v>
          </cell>
          <cell r="E189">
            <v>5421</v>
          </cell>
          <cell r="F189">
            <v>4903</v>
          </cell>
          <cell r="G189">
            <v>0</v>
          </cell>
          <cell r="H189">
            <v>477</v>
          </cell>
          <cell r="I189">
            <v>230</v>
          </cell>
          <cell r="J189">
            <v>13472</v>
          </cell>
          <cell r="K189">
            <v>6261</v>
          </cell>
          <cell r="L189">
            <v>1348</v>
          </cell>
          <cell r="M189">
            <v>77459</v>
          </cell>
          <cell r="N189">
            <v>3194</v>
          </cell>
        </row>
        <row r="190">
          <cell r="D190">
            <v>2087</v>
          </cell>
          <cell r="E190">
            <v>3811</v>
          </cell>
          <cell r="F190">
            <v>4558</v>
          </cell>
          <cell r="G190">
            <v>1450</v>
          </cell>
          <cell r="H190">
            <v>992</v>
          </cell>
          <cell r="I190">
            <v>2044</v>
          </cell>
          <cell r="J190">
            <v>1579</v>
          </cell>
          <cell r="K190">
            <v>897</v>
          </cell>
          <cell r="L190">
            <v>2685</v>
          </cell>
          <cell r="M190">
            <v>994</v>
          </cell>
          <cell r="N190">
            <v>1742</v>
          </cell>
        </row>
        <row r="191">
          <cell r="D191">
            <v>647</v>
          </cell>
          <cell r="E191">
            <v>1176</v>
          </cell>
          <cell r="F191">
            <v>1158</v>
          </cell>
          <cell r="G191">
            <v>451</v>
          </cell>
          <cell r="H191">
            <v>567</v>
          </cell>
          <cell r="I191">
            <v>573</v>
          </cell>
          <cell r="J191">
            <v>349</v>
          </cell>
          <cell r="K191">
            <v>428</v>
          </cell>
          <cell r="L191">
            <v>1006</v>
          </cell>
          <cell r="M191">
            <v>271</v>
          </cell>
          <cell r="N191">
            <v>730</v>
          </cell>
        </row>
        <row r="192">
          <cell r="D192">
            <v>1440</v>
          </cell>
          <cell r="E192">
            <v>2635</v>
          </cell>
          <cell r="F192">
            <v>3400</v>
          </cell>
          <cell r="G192">
            <v>999</v>
          </cell>
          <cell r="H192">
            <v>425</v>
          </cell>
          <cell r="I192">
            <v>1471</v>
          </cell>
          <cell r="J192">
            <v>1230</v>
          </cell>
          <cell r="K192">
            <v>469</v>
          </cell>
          <cell r="L192">
            <v>1679</v>
          </cell>
          <cell r="M192">
            <v>723</v>
          </cell>
          <cell r="N192">
            <v>1012</v>
          </cell>
        </row>
        <row r="193">
          <cell r="D193">
            <v>919</v>
          </cell>
          <cell r="E193">
            <v>1945</v>
          </cell>
          <cell r="F193">
            <v>2427</v>
          </cell>
          <cell r="G193">
            <v>617</v>
          </cell>
          <cell r="H193">
            <v>835</v>
          </cell>
          <cell r="I193">
            <v>720</v>
          </cell>
          <cell r="J193">
            <v>501</v>
          </cell>
          <cell r="K193">
            <v>401</v>
          </cell>
          <cell r="L193">
            <v>743</v>
          </cell>
          <cell r="M193">
            <v>979</v>
          </cell>
          <cell r="N193">
            <v>795</v>
          </cell>
        </row>
        <row r="194">
          <cell r="D194">
            <v>151</v>
          </cell>
          <cell r="E194">
            <v>602</v>
          </cell>
          <cell r="F194">
            <v>768</v>
          </cell>
          <cell r="G194">
            <v>160</v>
          </cell>
          <cell r="H194">
            <v>195</v>
          </cell>
          <cell r="I194">
            <v>151</v>
          </cell>
          <cell r="J194">
            <v>163</v>
          </cell>
          <cell r="K194">
            <v>136</v>
          </cell>
          <cell r="L194">
            <v>141</v>
          </cell>
          <cell r="M194">
            <v>215</v>
          </cell>
          <cell r="N194">
            <v>229</v>
          </cell>
        </row>
        <row r="195">
          <cell r="D195">
            <v>40</v>
          </cell>
          <cell r="E195">
            <v>54</v>
          </cell>
          <cell r="F195">
            <v>56</v>
          </cell>
          <cell r="G195">
            <v>27</v>
          </cell>
          <cell r="H195">
            <v>21</v>
          </cell>
          <cell r="I195">
            <v>48</v>
          </cell>
          <cell r="J195">
            <v>27</v>
          </cell>
          <cell r="K195">
            <v>28</v>
          </cell>
          <cell r="L195">
            <v>57</v>
          </cell>
          <cell r="M195">
            <v>53</v>
          </cell>
          <cell r="N195">
            <v>51</v>
          </cell>
        </row>
        <row r="196">
          <cell r="D196">
            <v>2047</v>
          </cell>
          <cell r="E196">
            <v>3757</v>
          </cell>
          <cell r="F196">
            <v>4502</v>
          </cell>
          <cell r="G196">
            <v>1423</v>
          </cell>
          <cell r="H196">
            <v>890</v>
          </cell>
          <cell r="I196">
            <v>601</v>
          </cell>
          <cell r="J196">
            <v>1860</v>
          </cell>
          <cell r="K196">
            <v>833</v>
          </cell>
          <cell r="L196">
            <v>2628</v>
          </cell>
          <cell r="M196">
            <v>937</v>
          </cell>
          <cell r="N196">
            <v>1691</v>
          </cell>
        </row>
        <row r="197">
          <cell r="D197">
            <v>162</v>
          </cell>
          <cell r="E197">
            <v>224</v>
          </cell>
          <cell r="F197">
            <v>189</v>
          </cell>
          <cell r="G197">
            <v>108</v>
          </cell>
          <cell r="H197">
            <v>114</v>
          </cell>
          <cell r="I197">
            <v>148</v>
          </cell>
          <cell r="J197">
            <v>150</v>
          </cell>
          <cell r="K197">
            <v>71</v>
          </cell>
          <cell r="L197">
            <v>193</v>
          </cell>
          <cell r="M197">
            <v>116</v>
          </cell>
          <cell r="N197">
            <v>265</v>
          </cell>
        </row>
        <row r="198">
          <cell r="D198">
            <v>27</v>
          </cell>
          <cell r="E198">
            <v>48</v>
          </cell>
          <cell r="F198">
            <v>42</v>
          </cell>
          <cell r="G198">
            <v>23</v>
          </cell>
          <cell r="H198">
            <v>19</v>
          </cell>
          <cell r="I198">
            <v>5</v>
          </cell>
          <cell r="J198">
            <v>10</v>
          </cell>
          <cell r="K198">
            <v>7</v>
          </cell>
          <cell r="L198">
            <v>11</v>
          </cell>
          <cell r="M198">
            <v>9</v>
          </cell>
          <cell r="N198">
            <v>18</v>
          </cell>
        </row>
        <row r="199">
          <cell r="D199">
            <v>37</v>
          </cell>
          <cell r="E199">
            <v>38</v>
          </cell>
          <cell r="F199">
            <v>38</v>
          </cell>
          <cell r="G199">
            <v>6</v>
          </cell>
          <cell r="H199">
            <v>6</v>
          </cell>
          <cell r="I199">
            <v>20</v>
          </cell>
          <cell r="J199">
            <v>20</v>
          </cell>
          <cell r="K199">
            <v>14</v>
          </cell>
          <cell r="L199">
            <v>49</v>
          </cell>
          <cell r="M199">
            <v>11</v>
          </cell>
          <cell r="N199">
            <v>61</v>
          </cell>
        </row>
        <row r="200">
          <cell r="D200">
            <v>10</v>
          </cell>
          <cell r="E200">
            <v>30</v>
          </cell>
          <cell r="F200">
            <v>11</v>
          </cell>
          <cell r="G200">
            <v>18</v>
          </cell>
          <cell r="H200">
            <v>20</v>
          </cell>
          <cell r="I200">
            <v>7</v>
          </cell>
          <cell r="J200">
            <v>6</v>
          </cell>
          <cell r="K200">
            <v>4</v>
          </cell>
          <cell r="L200">
            <v>20</v>
          </cell>
          <cell r="M200">
            <v>6</v>
          </cell>
          <cell r="N200">
            <v>12</v>
          </cell>
        </row>
        <row r="201">
          <cell r="D201">
            <v>101</v>
          </cell>
          <cell r="E201">
            <v>153</v>
          </cell>
          <cell r="F201">
            <v>80</v>
          </cell>
          <cell r="G201">
            <v>31</v>
          </cell>
          <cell r="H201">
            <v>27</v>
          </cell>
          <cell r="I201">
            <v>80</v>
          </cell>
          <cell r="J201">
            <v>45</v>
          </cell>
          <cell r="K201">
            <v>29</v>
          </cell>
          <cell r="L201">
            <v>73</v>
          </cell>
          <cell r="M201">
            <v>86</v>
          </cell>
          <cell r="N201">
            <v>85</v>
          </cell>
        </row>
        <row r="202">
          <cell r="D202">
            <v>72</v>
          </cell>
          <cell r="E202">
            <v>134</v>
          </cell>
          <cell r="F202">
            <v>102</v>
          </cell>
          <cell r="G202">
            <v>7</v>
          </cell>
          <cell r="H202">
            <v>21</v>
          </cell>
          <cell r="I202">
            <v>5</v>
          </cell>
          <cell r="J202">
            <v>17</v>
          </cell>
          <cell r="K202">
            <v>5</v>
          </cell>
          <cell r="L202">
            <v>9</v>
          </cell>
          <cell r="M202">
            <v>18</v>
          </cell>
          <cell r="N202">
            <v>30</v>
          </cell>
        </row>
        <row r="203">
          <cell r="D203">
            <v>43783.970000000038</v>
          </cell>
          <cell r="E203">
            <v>86372.010000000024</v>
          </cell>
          <cell r="F203">
            <v>152296.12999999971</v>
          </cell>
          <cell r="G203">
            <v>40028</v>
          </cell>
          <cell r="H203">
            <v>34414.5</v>
          </cell>
          <cell r="I203">
            <v>10832</v>
          </cell>
          <cell r="J203">
            <v>35648.690000000082</v>
          </cell>
          <cell r="K203">
            <v>16786</v>
          </cell>
          <cell r="L203">
            <v>32992.5</v>
          </cell>
          <cell r="M203">
            <v>11684</v>
          </cell>
          <cell r="N203">
            <v>27649</v>
          </cell>
        </row>
        <row r="205">
          <cell r="D205">
            <v>9681.75</v>
          </cell>
          <cell r="E205">
            <v>27034.5</v>
          </cell>
          <cell r="F205">
            <v>18431.75</v>
          </cell>
          <cell r="G205">
            <v>9541</v>
          </cell>
          <cell r="H205">
            <v>8289</v>
          </cell>
          <cell r="I205">
            <v>66150.5</v>
          </cell>
          <cell r="J205">
            <v>2256</v>
          </cell>
          <cell r="K205">
            <v>610</v>
          </cell>
          <cell r="L205">
            <v>4534</v>
          </cell>
          <cell r="M205">
            <v>76</v>
          </cell>
          <cell r="N205">
            <v>8399</v>
          </cell>
        </row>
        <row r="206">
          <cell r="D206">
            <v>397</v>
          </cell>
          <cell r="E206">
            <v>1039</v>
          </cell>
          <cell r="F206">
            <v>799</v>
          </cell>
          <cell r="G206">
            <v>393</v>
          </cell>
          <cell r="H206">
            <v>401</v>
          </cell>
          <cell r="I206">
            <v>2538</v>
          </cell>
          <cell r="J206">
            <v>331</v>
          </cell>
          <cell r="K206">
            <v>138</v>
          </cell>
          <cell r="L206">
            <v>537</v>
          </cell>
          <cell r="M206">
            <v>645</v>
          </cell>
          <cell r="N206">
            <v>4311</v>
          </cell>
        </row>
        <row r="207">
          <cell r="D207">
            <v>5769</v>
          </cell>
          <cell r="E207">
            <v>5316</v>
          </cell>
          <cell r="F207">
            <v>6113.5</v>
          </cell>
          <cell r="G207">
            <v>1381</v>
          </cell>
          <cell r="H207">
            <v>1145</v>
          </cell>
          <cell r="I207">
            <v>77266.5</v>
          </cell>
          <cell r="J207">
            <v>2363</v>
          </cell>
          <cell r="K207">
            <v>4056</v>
          </cell>
          <cell r="L207">
            <v>4976</v>
          </cell>
          <cell r="M207">
            <v>52</v>
          </cell>
          <cell r="N207">
            <v>45195</v>
          </cell>
        </row>
        <row r="208">
          <cell r="D208">
            <v>697</v>
          </cell>
          <cell r="E208">
            <v>426</v>
          </cell>
          <cell r="F208">
            <v>577</v>
          </cell>
          <cell r="G208">
            <v>138</v>
          </cell>
          <cell r="H208">
            <v>78</v>
          </cell>
          <cell r="I208">
            <v>3242</v>
          </cell>
          <cell r="J208">
            <v>868</v>
          </cell>
          <cell r="K208">
            <v>462</v>
          </cell>
          <cell r="L208">
            <v>365</v>
          </cell>
          <cell r="M208">
            <v>427</v>
          </cell>
          <cell r="N208">
            <v>3550</v>
          </cell>
        </row>
        <row r="209">
          <cell r="D209">
            <v>186</v>
          </cell>
          <cell r="E209">
            <v>263</v>
          </cell>
          <cell r="F209">
            <v>257</v>
          </cell>
          <cell r="G209">
            <v>171</v>
          </cell>
          <cell r="H209">
            <v>414</v>
          </cell>
          <cell r="I209">
            <v>108</v>
          </cell>
          <cell r="J209">
            <v>106</v>
          </cell>
          <cell r="K209">
            <v>92</v>
          </cell>
          <cell r="L209">
            <v>366</v>
          </cell>
          <cell r="M209">
            <v>80</v>
          </cell>
          <cell r="N209">
            <v>211</v>
          </cell>
        </row>
        <row r="210">
          <cell r="D210">
            <v>181</v>
          </cell>
          <cell r="E210">
            <v>247</v>
          </cell>
          <cell r="F210">
            <v>247</v>
          </cell>
          <cell r="G210">
            <v>135</v>
          </cell>
          <cell r="H210">
            <v>248</v>
          </cell>
          <cell r="I210">
            <v>108</v>
          </cell>
          <cell r="J210">
            <v>106</v>
          </cell>
          <cell r="K210">
            <v>56</v>
          </cell>
          <cell r="L210">
            <v>316</v>
          </cell>
          <cell r="M210">
            <v>80</v>
          </cell>
          <cell r="N210">
            <v>199</v>
          </cell>
        </row>
        <row r="211">
          <cell r="D211">
            <v>9</v>
          </cell>
          <cell r="E211">
            <v>8</v>
          </cell>
          <cell r="F211">
            <v>5</v>
          </cell>
          <cell r="G211">
            <v>4</v>
          </cell>
          <cell r="H211">
            <v>4</v>
          </cell>
          <cell r="I211">
            <v>4</v>
          </cell>
          <cell r="J211">
            <v>11</v>
          </cell>
          <cell r="K211">
            <v>5</v>
          </cell>
          <cell r="L211">
            <v>6</v>
          </cell>
          <cell r="M211">
            <v>3</v>
          </cell>
          <cell r="N211">
            <v>7</v>
          </cell>
        </row>
        <row r="212">
          <cell r="D212">
            <v>38</v>
          </cell>
          <cell r="E212">
            <v>54</v>
          </cell>
          <cell r="F212">
            <v>56</v>
          </cell>
          <cell r="G212">
            <v>27</v>
          </cell>
          <cell r="H212">
            <v>15</v>
          </cell>
          <cell r="I212">
            <v>48</v>
          </cell>
          <cell r="J212">
            <v>29</v>
          </cell>
          <cell r="K212">
            <v>28</v>
          </cell>
          <cell r="L212">
            <v>57</v>
          </cell>
          <cell r="M212">
            <v>53</v>
          </cell>
          <cell r="N212">
            <v>51</v>
          </cell>
        </row>
        <row r="213">
          <cell r="D213">
            <v>58</v>
          </cell>
          <cell r="E213">
            <v>76</v>
          </cell>
          <cell r="F213">
            <v>102</v>
          </cell>
          <cell r="G213">
            <v>24</v>
          </cell>
          <cell r="H213">
            <v>34</v>
          </cell>
          <cell r="I213">
            <v>15</v>
          </cell>
          <cell r="J213">
            <v>26</v>
          </cell>
          <cell r="K213">
            <v>22</v>
          </cell>
          <cell r="L213">
            <v>28</v>
          </cell>
          <cell r="M213">
            <v>17</v>
          </cell>
          <cell r="N213">
            <v>58</v>
          </cell>
        </row>
        <row r="214">
          <cell r="D214">
            <v>412</v>
          </cell>
          <cell r="E214">
            <v>667</v>
          </cell>
          <cell r="F214">
            <v>620</v>
          </cell>
          <cell r="G214">
            <v>375</v>
          </cell>
          <cell r="H214">
            <v>398</v>
          </cell>
          <cell r="I214">
            <v>345</v>
          </cell>
          <cell r="J214">
            <v>223</v>
          </cell>
          <cell r="K214">
            <v>181</v>
          </cell>
          <cell r="L214">
            <v>405</v>
          </cell>
          <cell r="M214">
            <v>205</v>
          </cell>
          <cell r="N214">
            <v>482</v>
          </cell>
        </row>
        <row r="215">
          <cell r="D215">
            <v>88</v>
          </cell>
          <cell r="E215">
            <v>225</v>
          </cell>
          <cell r="F215">
            <v>294</v>
          </cell>
          <cell r="G215">
            <v>27</v>
          </cell>
          <cell r="H215">
            <v>77</v>
          </cell>
          <cell r="I215">
            <v>143</v>
          </cell>
          <cell r="J215">
            <v>37</v>
          </cell>
          <cell r="K215">
            <v>93</v>
          </cell>
          <cell r="L215">
            <v>211</v>
          </cell>
          <cell r="M215">
            <v>22</v>
          </cell>
          <cell r="N215">
            <v>96</v>
          </cell>
        </row>
        <row r="216">
          <cell r="D216">
            <v>72</v>
          </cell>
          <cell r="E216">
            <v>168</v>
          </cell>
          <cell r="F216">
            <v>103</v>
          </cell>
          <cell r="G216">
            <v>24</v>
          </cell>
          <cell r="H216">
            <v>53</v>
          </cell>
          <cell r="I216">
            <v>173</v>
          </cell>
          <cell r="J216">
            <v>62</v>
          </cell>
          <cell r="K216">
            <v>124</v>
          </cell>
          <cell r="L216">
            <v>339</v>
          </cell>
          <cell r="M216">
            <v>15</v>
          </cell>
          <cell r="N216">
            <v>91</v>
          </cell>
        </row>
        <row r="217">
          <cell r="D217">
            <v>1</v>
          </cell>
          <cell r="E217">
            <v>2</v>
          </cell>
          <cell r="F217">
            <v>0</v>
          </cell>
          <cell r="G217">
            <v>1</v>
          </cell>
          <cell r="H217">
            <v>5</v>
          </cell>
          <cell r="I217">
            <v>16</v>
          </cell>
          <cell r="J217">
            <v>1</v>
          </cell>
          <cell r="K217">
            <v>8</v>
          </cell>
          <cell r="L217">
            <v>23</v>
          </cell>
          <cell r="M217">
            <v>4</v>
          </cell>
          <cell r="N217">
            <v>3</v>
          </cell>
        </row>
        <row r="218">
          <cell r="D218">
            <v>0</v>
          </cell>
          <cell r="E218">
            <v>0</v>
          </cell>
          <cell r="F218">
            <v>0</v>
          </cell>
          <cell r="G218">
            <v>1</v>
          </cell>
          <cell r="H218">
            <v>0</v>
          </cell>
          <cell r="I218">
            <v>0</v>
          </cell>
          <cell r="J218">
            <v>13</v>
          </cell>
          <cell r="K218">
            <v>10</v>
          </cell>
          <cell r="L218">
            <v>0</v>
          </cell>
          <cell r="M218">
            <v>1</v>
          </cell>
          <cell r="N218">
            <v>1</v>
          </cell>
        </row>
        <row r="219">
          <cell r="D219">
            <v>132</v>
          </cell>
          <cell r="E219">
            <v>371</v>
          </cell>
          <cell r="F219">
            <v>140</v>
          </cell>
          <cell r="G219">
            <v>106</v>
          </cell>
          <cell r="H219">
            <v>138</v>
          </cell>
          <cell r="I219">
            <v>10</v>
          </cell>
          <cell r="J219">
            <v>190</v>
          </cell>
          <cell r="K219">
            <v>123</v>
          </cell>
          <cell r="L219">
            <v>246</v>
          </cell>
          <cell r="M219">
            <v>72</v>
          </cell>
          <cell r="N219">
            <v>142</v>
          </cell>
        </row>
        <row r="220">
          <cell r="D220">
            <v>251</v>
          </cell>
          <cell r="E220">
            <v>315</v>
          </cell>
          <cell r="F220">
            <v>574</v>
          </cell>
          <cell r="G220">
            <v>99</v>
          </cell>
          <cell r="H220">
            <v>129</v>
          </cell>
          <cell r="I220">
            <v>285</v>
          </cell>
          <cell r="J220">
            <v>55</v>
          </cell>
          <cell r="K220">
            <v>115</v>
          </cell>
          <cell r="L220">
            <v>229</v>
          </cell>
          <cell r="M220">
            <v>74</v>
          </cell>
          <cell r="N220">
            <v>120</v>
          </cell>
        </row>
        <row r="221">
          <cell r="D221">
            <v>248</v>
          </cell>
          <cell r="E221">
            <v>450</v>
          </cell>
          <cell r="F221">
            <v>405</v>
          </cell>
          <cell r="G221">
            <v>245</v>
          </cell>
          <cell r="H221">
            <v>300</v>
          </cell>
          <cell r="I221">
            <v>397</v>
          </cell>
          <cell r="J221">
            <v>91</v>
          </cell>
          <cell r="K221">
            <v>180</v>
          </cell>
          <cell r="L221">
            <v>501</v>
          </cell>
          <cell r="M221">
            <v>116</v>
          </cell>
          <cell r="N221">
            <v>467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12</v>
          </cell>
          <cell r="H222">
            <v>3</v>
          </cell>
          <cell r="I222">
            <v>0</v>
          </cell>
          <cell r="J222">
            <v>1</v>
          </cell>
          <cell r="K222">
            <v>20</v>
          </cell>
          <cell r="L222">
            <v>1</v>
          </cell>
          <cell r="M222">
            <v>0</v>
          </cell>
          <cell r="N222">
            <v>7</v>
          </cell>
        </row>
        <row r="223">
          <cell r="D223">
            <v>469</v>
          </cell>
          <cell r="E223">
            <v>1128</v>
          </cell>
          <cell r="F223">
            <v>24</v>
          </cell>
          <cell r="G223">
            <v>133</v>
          </cell>
          <cell r="H223">
            <v>151</v>
          </cell>
          <cell r="I223">
            <v>0</v>
          </cell>
          <cell r="J223">
            <v>677</v>
          </cell>
          <cell r="K223">
            <v>18</v>
          </cell>
          <cell r="L223">
            <v>595</v>
          </cell>
          <cell r="M223">
            <v>323</v>
          </cell>
          <cell r="N223">
            <v>128</v>
          </cell>
        </row>
        <row r="224">
          <cell r="D224">
            <v>526</v>
          </cell>
          <cell r="E224">
            <v>713</v>
          </cell>
          <cell r="F224">
            <v>2334</v>
          </cell>
          <cell r="G224">
            <v>97</v>
          </cell>
          <cell r="H224">
            <v>104</v>
          </cell>
          <cell r="I224">
            <v>756</v>
          </cell>
          <cell r="J224">
            <v>169</v>
          </cell>
          <cell r="K224">
            <v>280</v>
          </cell>
          <cell r="L224">
            <v>334</v>
          </cell>
          <cell r="M224">
            <v>255</v>
          </cell>
          <cell r="N224">
            <v>571</v>
          </cell>
        </row>
        <row r="225">
          <cell r="D225">
            <v>445</v>
          </cell>
          <cell r="E225">
            <v>794</v>
          </cell>
          <cell r="F225">
            <v>1042</v>
          </cell>
          <cell r="G225">
            <v>757</v>
          </cell>
          <cell r="H225">
            <v>167</v>
          </cell>
          <cell r="I225">
            <v>609</v>
          </cell>
          <cell r="J225">
            <v>383</v>
          </cell>
          <cell r="K225">
            <v>151</v>
          </cell>
          <cell r="L225">
            <v>749</v>
          </cell>
          <cell r="M225">
            <v>149</v>
          </cell>
          <cell r="N225">
            <v>306</v>
          </cell>
        </row>
        <row r="226">
          <cell r="D226">
            <v>36.693975427199561</v>
          </cell>
          <cell r="E226">
            <v>37.299999999999997</v>
          </cell>
          <cell r="F226">
            <v>36.200000000000003</v>
          </cell>
          <cell r="G226">
            <v>33.5</v>
          </cell>
          <cell r="H226">
            <v>36</v>
          </cell>
          <cell r="I226">
            <v>35.004780199156578</v>
          </cell>
          <cell r="J226">
            <v>36</v>
          </cell>
          <cell r="K226">
            <v>35</v>
          </cell>
          <cell r="L226">
            <v>74.85089463220676</v>
          </cell>
          <cell r="M226">
            <v>36</v>
          </cell>
          <cell r="N226">
            <v>34</v>
          </cell>
        </row>
        <row r="227">
          <cell r="D227">
            <v>36.415214548231617</v>
          </cell>
          <cell r="E227">
            <v>36.299999999999997</v>
          </cell>
          <cell r="F227">
            <v>35.4</v>
          </cell>
          <cell r="G227">
            <v>36</v>
          </cell>
          <cell r="H227">
            <v>38</v>
          </cell>
          <cell r="I227">
            <v>36.577990721727879</v>
          </cell>
          <cell r="J227">
            <v>36</v>
          </cell>
          <cell r="K227">
            <v>36</v>
          </cell>
          <cell r="L227">
            <v>72.988165680473372</v>
          </cell>
          <cell r="M227">
            <v>37</v>
          </cell>
          <cell r="N227">
            <v>35</v>
          </cell>
        </row>
        <row r="228">
          <cell r="D228">
            <v>2506527313.5900002</v>
          </cell>
          <cell r="E228">
            <v>6821685039.3299999</v>
          </cell>
          <cell r="F228">
            <v>7915396857.6899996</v>
          </cell>
          <cell r="G228">
            <v>5392834139.3500013</v>
          </cell>
          <cell r="H228">
            <v>3549034792.8400002</v>
          </cell>
          <cell r="I228">
            <v>4020897512.75</v>
          </cell>
          <cell r="J228">
            <v>1228990240.2569079</v>
          </cell>
          <cell r="K228">
            <v>1851042675.53</v>
          </cell>
          <cell r="L228">
            <v>3467913793.7199998</v>
          </cell>
          <cell r="M228">
            <v>2258532121.6399999</v>
          </cell>
          <cell r="N228">
            <v>5595674052.8233948</v>
          </cell>
        </row>
        <row r="229">
          <cell r="D229">
            <v>329.135013180518</v>
          </cell>
          <cell r="E229">
            <v>1230.5675277400501</v>
          </cell>
          <cell r="F229">
            <v>1715.3758369791101</v>
          </cell>
          <cell r="G229">
            <v>716.68127686695925</v>
          </cell>
          <cell r="H229">
            <v>739.91641410789373</v>
          </cell>
          <cell r="I229">
            <v>733.99</v>
          </cell>
          <cell r="J229">
            <v>1162.94</v>
          </cell>
          <cell r="K229">
            <v>580.02</v>
          </cell>
          <cell r="L229">
            <v>569.048</v>
          </cell>
          <cell r="M229">
            <v>3291.2986739197058</v>
          </cell>
          <cell r="N229">
            <v>820</v>
          </cell>
        </row>
        <row r="230">
          <cell r="D230">
            <v>6.3242063643471802</v>
          </cell>
          <cell r="E230">
            <v>15.3699605443917</v>
          </cell>
          <cell r="F230">
            <v>17.431871065385799</v>
          </cell>
          <cell r="G230">
            <v>14.59755374029197</v>
          </cell>
          <cell r="H230">
            <v>11.822285310965841</v>
          </cell>
          <cell r="I230">
            <v>13.21</v>
          </cell>
          <cell r="J230">
            <v>27.22</v>
          </cell>
          <cell r="K230">
            <v>12.3</v>
          </cell>
          <cell r="L230">
            <v>9.2449999999999992</v>
          </cell>
          <cell r="M230">
            <v>77.512846659790014</v>
          </cell>
          <cell r="N230">
            <v>11.7</v>
          </cell>
        </row>
        <row r="231">
          <cell r="D231">
            <v>33985.992193484897</v>
          </cell>
          <cell r="E231">
            <v>217293.85328326499</v>
          </cell>
          <cell r="F231">
            <v>378846.041795581</v>
          </cell>
          <cell r="G231">
            <v>121719.2677574254</v>
          </cell>
          <cell r="H231">
            <v>119851.9647008227</v>
          </cell>
          <cell r="I231">
            <v>258777.94299818919</v>
          </cell>
          <cell r="J231">
            <v>70258.87</v>
          </cell>
          <cell r="K231">
            <v>28408.77</v>
          </cell>
          <cell r="L231">
            <v>116052.83500000001</v>
          </cell>
          <cell r="M231">
            <v>180385.96489999999</v>
          </cell>
          <cell r="N231">
            <v>236481</v>
          </cell>
        </row>
        <row r="232">
          <cell r="D232">
            <v>15834</v>
          </cell>
          <cell r="E232">
            <v>112556</v>
          </cell>
          <cell r="F232">
            <v>145403</v>
          </cell>
          <cell r="G232">
            <v>42103</v>
          </cell>
          <cell r="H232">
            <v>48156</v>
          </cell>
          <cell r="I232">
            <v>129159</v>
          </cell>
          <cell r="J232">
            <v>32361</v>
          </cell>
          <cell r="K232">
            <v>15775</v>
          </cell>
          <cell r="L232">
            <v>42096</v>
          </cell>
          <cell r="M232">
            <v>62603</v>
          </cell>
          <cell r="N232">
            <v>111847</v>
          </cell>
        </row>
        <row r="233">
          <cell r="D233">
            <v>9428.2227417569393</v>
          </cell>
          <cell r="E233">
            <v>128127.31160638601</v>
          </cell>
          <cell r="F233">
            <v>137561.0483499</v>
          </cell>
          <cell r="G233">
            <v>29991.566177520988</v>
          </cell>
          <cell r="H233">
            <v>51628.379552670027</v>
          </cell>
          <cell r="I233">
            <v>46810.075527284898</v>
          </cell>
          <cell r="J233">
            <v>48282.66</v>
          </cell>
          <cell r="K233">
            <v>20265.560000000001</v>
          </cell>
          <cell r="L233">
            <v>38579.322999999997</v>
          </cell>
          <cell r="M233">
            <v>76680.340379999994</v>
          </cell>
          <cell r="N233">
            <v>65413</v>
          </cell>
        </row>
        <row r="234">
          <cell r="D234">
            <v>11543</v>
          </cell>
          <cell r="E234">
            <v>91348</v>
          </cell>
          <cell r="F234">
            <v>103396</v>
          </cell>
          <cell r="G234">
            <v>30576</v>
          </cell>
          <cell r="H234">
            <v>36087</v>
          </cell>
          <cell r="I234">
            <v>64598</v>
          </cell>
          <cell r="J234">
            <v>50642</v>
          </cell>
          <cell r="K234">
            <v>22837</v>
          </cell>
          <cell r="L234">
            <v>35914</v>
          </cell>
          <cell r="M234">
            <v>51043</v>
          </cell>
          <cell r="N234">
            <v>54545</v>
          </cell>
        </row>
        <row r="235">
          <cell r="D235">
            <v>2.2948899726227499</v>
          </cell>
          <cell r="E235">
            <v>5.5987339667150202</v>
          </cell>
          <cell r="F235">
            <v>9.9001713177362909</v>
          </cell>
          <cell r="G235">
            <v>5.19</v>
          </cell>
          <cell r="H235">
            <v>6.93</v>
          </cell>
          <cell r="I235">
            <v>2.5499999999999998</v>
          </cell>
          <cell r="J235">
            <v>17.8</v>
          </cell>
          <cell r="K235">
            <v>7.7349329460627043</v>
          </cell>
          <cell r="L235">
            <v>0.56810000000000005</v>
          </cell>
          <cell r="M235">
            <v>17.73149872129737</v>
          </cell>
          <cell r="N235">
            <v>2.3199999999999998</v>
          </cell>
        </row>
        <row r="236">
          <cell r="D236">
            <v>77</v>
          </cell>
          <cell r="E236">
            <v>123</v>
          </cell>
          <cell r="F236">
            <v>132</v>
          </cell>
          <cell r="G236">
            <v>81</v>
          </cell>
          <cell r="H236">
            <v>98</v>
          </cell>
          <cell r="I236">
            <v>107</v>
          </cell>
          <cell r="J236">
            <v>95</v>
          </cell>
          <cell r="K236">
            <v>109</v>
          </cell>
          <cell r="L236">
            <v>79</v>
          </cell>
          <cell r="M236">
            <v>69</v>
          </cell>
          <cell r="N236">
            <v>124</v>
          </cell>
        </row>
        <row r="237">
          <cell r="D237">
            <v>77</v>
          </cell>
          <cell r="E237">
            <v>123</v>
          </cell>
          <cell r="F237">
            <v>132</v>
          </cell>
          <cell r="G237">
            <v>76</v>
          </cell>
          <cell r="H237">
            <v>97</v>
          </cell>
          <cell r="I237">
            <v>107</v>
          </cell>
          <cell r="J237">
            <v>95</v>
          </cell>
          <cell r="K237">
            <v>105</v>
          </cell>
          <cell r="L237">
            <v>64</v>
          </cell>
          <cell r="M237">
            <v>69</v>
          </cell>
          <cell r="N237">
            <v>124</v>
          </cell>
        </row>
        <row r="238">
          <cell r="D238">
            <v>34</v>
          </cell>
          <cell r="E238">
            <v>48</v>
          </cell>
          <cell r="F238">
            <v>45</v>
          </cell>
          <cell r="G238">
            <v>26</v>
          </cell>
          <cell r="H238">
            <v>38</v>
          </cell>
          <cell r="I238">
            <v>14</v>
          </cell>
          <cell r="J238">
            <v>29</v>
          </cell>
          <cell r="K238">
            <v>15</v>
          </cell>
          <cell r="L238">
            <v>42</v>
          </cell>
          <cell r="M238">
            <v>16</v>
          </cell>
          <cell r="N238">
            <v>28</v>
          </cell>
        </row>
        <row r="239">
          <cell r="D239">
            <v>34</v>
          </cell>
          <cell r="E239">
            <v>48</v>
          </cell>
          <cell r="F239">
            <v>45</v>
          </cell>
          <cell r="G239">
            <v>14</v>
          </cell>
          <cell r="H239">
            <v>38</v>
          </cell>
          <cell r="I239">
            <v>14</v>
          </cell>
          <cell r="J239">
            <v>29</v>
          </cell>
          <cell r="K239">
            <v>15</v>
          </cell>
          <cell r="L239">
            <v>42</v>
          </cell>
          <cell r="M239">
            <v>16</v>
          </cell>
          <cell r="N239">
            <v>28</v>
          </cell>
        </row>
        <row r="240">
          <cell r="D240">
            <v>0</v>
          </cell>
          <cell r="E240">
            <v>5</v>
          </cell>
          <cell r="F240">
            <v>11</v>
          </cell>
          <cell r="G240">
            <v>128</v>
          </cell>
          <cell r="H240">
            <v>109</v>
          </cell>
          <cell r="I240">
            <v>34</v>
          </cell>
          <cell r="J240">
            <v>0</v>
          </cell>
          <cell r="K240">
            <v>92</v>
          </cell>
          <cell r="L240">
            <v>80</v>
          </cell>
          <cell r="M240">
            <v>132</v>
          </cell>
          <cell r="N240">
            <v>51</v>
          </cell>
        </row>
        <row r="241">
          <cell r="D241">
            <v>208</v>
          </cell>
          <cell r="E241">
            <v>416</v>
          </cell>
          <cell r="F241">
            <v>658</v>
          </cell>
          <cell r="G241">
            <v>4111</v>
          </cell>
          <cell r="H241">
            <v>4835</v>
          </cell>
          <cell r="I241">
            <v>1294</v>
          </cell>
          <cell r="J241">
            <v>0</v>
          </cell>
          <cell r="K241">
            <v>1715</v>
          </cell>
          <cell r="L241">
            <v>3761</v>
          </cell>
          <cell r="M241">
            <v>3362</v>
          </cell>
          <cell r="N241">
            <v>1560</v>
          </cell>
        </row>
        <row r="242">
          <cell r="D242">
            <v>4</v>
          </cell>
          <cell r="E242">
            <v>4</v>
          </cell>
          <cell r="F242">
            <v>8</v>
          </cell>
          <cell r="G242">
            <v>97</v>
          </cell>
          <cell r="H242">
            <v>141</v>
          </cell>
          <cell r="I242">
            <v>16</v>
          </cell>
          <cell r="J242">
            <v>0</v>
          </cell>
          <cell r="K242">
            <v>381</v>
          </cell>
          <cell r="L242">
            <v>193</v>
          </cell>
          <cell r="M242">
            <v>130</v>
          </cell>
          <cell r="N242">
            <v>26</v>
          </cell>
        </row>
        <row r="243">
          <cell r="D243">
            <v>208</v>
          </cell>
          <cell r="E243">
            <v>416</v>
          </cell>
          <cell r="F243">
            <v>658</v>
          </cell>
          <cell r="G243">
            <v>4111</v>
          </cell>
          <cell r="H243">
            <v>4835</v>
          </cell>
          <cell r="I243">
            <v>1294</v>
          </cell>
          <cell r="J243">
            <v>0</v>
          </cell>
          <cell r="K243">
            <v>1715</v>
          </cell>
          <cell r="L243">
            <v>3761</v>
          </cell>
          <cell r="M243">
            <v>3362</v>
          </cell>
          <cell r="N243">
            <v>1560</v>
          </cell>
        </row>
        <row r="244">
          <cell r="D244">
            <v>6145</v>
          </cell>
          <cell r="E244">
            <v>2501</v>
          </cell>
          <cell r="F244">
            <v>26027</v>
          </cell>
          <cell r="G244">
            <v>267201</v>
          </cell>
          <cell r="H244">
            <v>2130096</v>
          </cell>
          <cell r="I244">
            <v>550</v>
          </cell>
          <cell r="J244">
            <v>600</v>
          </cell>
          <cell r="K244">
            <v>16178</v>
          </cell>
          <cell r="L244">
            <v>47707</v>
          </cell>
          <cell r="M244">
            <v>81026</v>
          </cell>
          <cell r="N244">
            <v>451</v>
          </cell>
        </row>
        <row r="245">
          <cell r="D245">
            <v>7280</v>
          </cell>
          <cell r="E245">
            <v>14560</v>
          </cell>
          <cell r="F245">
            <v>23030</v>
          </cell>
          <cell r="G245">
            <v>143885</v>
          </cell>
          <cell r="H245">
            <v>169225</v>
          </cell>
          <cell r="I245">
            <v>1294</v>
          </cell>
          <cell r="J245">
            <v>52</v>
          </cell>
          <cell r="K245">
            <v>60025</v>
          </cell>
          <cell r="L245">
            <v>3761</v>
          </cell>
          <cell r="M245">
            <v>117670</v>
          </cell>
          <cell r="N245">
            <v>1560</v>
          </cell>
        </row>
        <row r="246">
          <cell r="D246">
            <v>622456</v>
          </cell>
          <cell r="E246">
            <v>1013535</v>
          </cell>
          <cell r="F246">
            <v>1480086</v>
          </cell>
          <cell r="G246">
            <v>1101773</v>
          </cell>
          <cell r="H246">
            <v>1490410</v>
          </cell>
          <cell r="I246">
            <v>299685</v>
          </cell>
          <cell r="J246">
            <v>1257573</v>
          </cell>
          <cell r="K246">
            <v>309790</v>
          </cell>
          <cell r="L246">
            <v>2005464</v>
          </cell>
          <cell r="M246">
            <v>340730</v>
          </cell>
          <cell r="N246">
            <v>557145</v>
          </cell>
        </row>
        <row r="247">
          <cell r="D247">
            <v>2716</v>
          </cell>
          <cell r="E247">
            <v>7402</v>
          </cell>
          <cell r="F247">
            <v>54932</v>
          </cell>
          <cell r="G247">
            <v>2966</v>
          </cell>
          <cell r="H247">
            <v>6846</v>
          </cell>
          <cell r="I247">
            <v>2193</v>
          </cell>
          <cell r="J247">
            <v>676</v>
          </cell>
          <cell r="K247">
            <v>8086</v>
          </cell>
          <cell r="L247">
            <v>2408</v>
          </cell>
          <cell r="M247">
            <v>3010</v>
          </cell>
          <cell r="N247">
            <v>1842</v>
          </cell>
        </row>
        <row r="248">
          <cell r="D248">
            <v>12447</v>
          </cell>
          <cell r="E248">
            <v>30686</v>
          </cell>
          <cell r="F248">
            <v>95842</v>
          </cell>
          <cell r="G248">
            <v>70757</v>
          </cell>
          <cell r="H248">
            <v>29720</v>
          </cell>
          <cell r="I248">
            <v>11683</v>
          </cell>
          <cell r="J248">
            <v>52838</v>
          </cell>
          <cell r="K248">
            <v>27668</v>
          </cell>
          <cell r="L248">
            <v>34330</v>
          </cell>
          <cell r="M248">
            <v>21278</v>
          </cell>
          <cell r="N248">
            <v>23189</v>
          </cell>
        </row>
        <row r="249">
          <cell r="D249">
            <v>11945</v>
          </cell>
          <cell r="E249">
            <v>22570</v>
          </cell>
          <cell r="F249">
            <v>61828</v>
          </cell>
          <cell r="G249">
            <v>63018</v>
          </cell>
          <cell r="H249">
            <v>68852</v>
          </cell>
          <cell r="I249">
            <v>19803</v>
          </cell>
          <cell r="J249">
            <v>38685</v>
          </cell>
          <cell r="K249">
            <v>14734</v>
          </cell>
          <cell r="L249">
            <v>64977</v>
          </cell>
          <cell r="M249">
            <v>18086</v>
          </cell>
          <cell r="N249">
            <v>71718</v>
          </cell>
        </row>
        <row r="250">
          <cell r="D250">
            <v>88</v>
          </cell>
          <cell r="E250">
            <v>637</v>
          </cell>
          <cell r="F250">
            <v>4430</v>
          </cell>
          <cell r="G250">
            <v>10392</v>
          </cell>
          <cell r="H250">
            <v>8281</v>
          </cell>
          <cell r="I250">
            <v>646</v>
          </cell>
          <cell r="J250">
            <v>1767</v>
          </cell>
          <cell r="K250">
            <v>3460</v>
          </cell>
          <cell r="L250">
            <v>5978</v>
          </cell>
          <cell r="M250">
            <v>1461</v>
          </cell>
          <cell r="N250">
            <v>1042</v>
          </cell>
        </row>
        <row r="251">
          <cell r="D251">
            <v>52</v>
          </cell>
          <cell r="E251">
            <v>345</v>
          </cell>
          <cell r="F251">
            <v>1435</v>
          </cell>
          <cell r="G251">
            <v>5872</v>
          </cell>
          <cell r="H251">
            <v>5870</v>
          </cell>
          <cell r="I251">
            <v>874</v>
          </cell>
          <cell r="J251">
            <v>1606</v>
          </cell>
          <cell r="K251">
            <v>1180</v>
          </cell>
          <cell r="L251">
            <v>3638</v>
          </cell>
          <cell r="M251">
            <v>641</v>
          </cell>
          <cell r="N251">
            <v>1051</v>
          </cell>
        </row>
        <row r="252">
          <cell r="D252">
            <v>279306</v>
          </cell>
          <cell r="E252">
            <v>1077701</v>
          </cell>
          <cell r="F252">
            <v>1341809</v>
          </cell>
          <cell r="G252">
            <v>250744</v>
          </cell>
          <cell r="H252">
            <v>1010270</v>
          </cell>
          <cell r="I252">
            <v>432036</v>
          </cell>
          <cell r="J252">
            <v>2126662</v>
          </cell>
          <cell r="K252">
            <v>552208</v>
          </cell>
          <cell r="L252">
            <v>0</v>
          </cell>
          <cell r="M252">
            <v>178980</v>
          </cell>
          <cell r="N252">
            <v>718388</v>
          </cell>
        </row>
        <row r="253">
          <cell r="D253">
            <v>5022</v>
          </cell>
          <cell r="E253">
            <v>16165</v>
          </cell>
          <cell r="F253">
            <v>39943</v>
          </cell>
          <cell r="G253">
            <v>35366</v>
          </cell>
          <cell r="H253">
            <v>17639</v>
          </cell>
          <cell r="I253">
            <v>9819</v>
          </cell>
          <cell r="J253">
            <v>47050</v>
          </cell>
          <cell r="K253">
            <v>13408</v>
          </cell>
          <cell r="L253">
            <v>12830</v>
          </cell>
          <cell r="M253">
            <v>1310</v>
          </cell>
          <cell r="N253">
            <v>3184</v>
          </cell>
        </row>
        <row r="254">
          <cell r="D254">
            <v>124886</v>
          </cell>
          <cell r="E254">
            <v>179011</v>
          </cell>
          <cell r="F254">
            <v>62434</v>
          </cell>
          <cell r="G254">
            <v>79465</v>
          </cell>
          <cell r="H254">
            <v>174898</v>
          </cell>
          <cell r="I254">
            <v>92920</v>
          </cell>
          <cell r="J254">
            <v>0</v>
          </cell>
          <cell r="K254">
            <v>36630</v>
          </cell>
          <cell r="L254">
            <v>4326</v>
          </cell>
          <cell r="M254">
            <v>8100</v>
          </cell>
          <cell r="N254">
            <v>441218</v>
          </cell>
        </row>
        <row r="255">
          <cell r="D255">
            <v>527</v>
          </cell>
          <cell r="E255">
            <v>1132</v>
          </cell>
          <cell r="F255">
            <v>421</v>
          </cell>
          <cell r="G255">
            <v>683</v>
          </cell>
          <cell r="H255">
            <v>484</v>
          </cell>
          <cell r="I255">
            <v>920</v>
          </cell>
          <cell r="J255">
            <v>0</v>
          </cell>
          <cell r="K255">
            <v>23</v>
          </cell>
          <cell r="L255">
            <v>3452</v>
          </cell>
          <cell r="M255">
            <v>56</v>
          </cell>
          <cell r="N255">
            <v>2022</v>
          </cell>
        </row>
        <row r="256">
          <cell r="D256">
            <v>2488</v>
          </cell>
          <cell r="E256">
            <v>5806</v>
          </cell>
          <cell r="F256">
            <v>8948</v>
          </cell>
          <cell r="G256">
            <v>22597</v>
          </cell>
          <cell r="H256">
            <v>230992.35</v>
          </cell>
          <cell r="I256">
            <v>19400</v>
          </cell>
          <cell r="J256">
            <v>8276</v>
          </cell>
          <cell r="K256">
            <v>18250</v>
          </cell>
          <cell r="L256">
            <v>0</v>
          </cell>
          <cell r="M256">
            <v>1692</v>
          </cell>
          <cell r="N256">
            <v>850</v>
          </cell>
        </row>
        <row r="257">
          <cell r="D257">
            <v>28</v>
          </cell>
          <cell r="E257">
            <v>162</v>
          </cell>
          <cell r="F257">
            <v>329</v>
          </cell>
          <cell r="G257">
            <v>2108</v>
          </cell>
          <cell r="H257">
            <v>985</v>
          </cell>
          <cell r="I257">
            <v>194</v>
          </cell>
          <cell r="J257">
            <v>382</v>
          </cell>
          <cell r="K257">
            <v>495</v>
          </cell>
          <cell r="L257">
            <v>0</v>
          </cell>
          <cell r="M257">
            <v>8</v>
          </cell>
          <cell r="N257">
            <v>4</v>
          </cell>
        </row>
        <row r="258">
          <cell r="D258">
            <v>354</v>
          </cell>
          <cell r="E258">
            <v>2133</v>
          </cell>
          <cell r="F258">
            <v>161</v>
          </cell>
          <cell r="G258">
            <v>14895</v>
          </cell>
          <cell r="H258">
            <v>157543.22</v>
          </cell>
          <cell r="I258">
            <v>411</v>
          </cell>
          <cell r="J258">
            <v>0</v>
          </cell>
          <cell r="K258">
            <v>235</v>
          </cell>
          <cell r="L258">
            <v>0</v>
          </cell>
          <cell r="M258">
            <v>0</v>
          </cell>
          <cell r="N258">
            <v>850</v>
          </cell>
        </row>
        <row r="259">
          <cell r="D259">
            <v>2</v>
          </cell>
          <cell r="E259">
            <v>13</v>
          </cell>
          <cell r="F259">
            <v>2</v>
          </cell>
          <cell r="G259">
            <v>105</v>
          </cell>
          <cell r="H259">
            <v>314</v>
          </cell>
          <cell r="I259">
            <v>3</v>
          </cell>
          <cell r="J259">
            <v>0</v>
          </cell>
          <cell r="K259">
            <v>1</v>
          </cell>
          <cell r="L259">
            <v>0</v>
          </cell>
          <cell r="M259">
            <v>0</v>
          </cell>
          <cell r="N259">
            <v>4</v>
          </cell>
        </row>
        <row r="260">
          <cell r="D260">
            <v>7.1428571428571425E-2</v>
          </cell>
          <cell r="E260">
            <v>8.0246913580246909E-2</v>
          </cell>
          <cell r="F260">
            <v>6.0790273556231003E-3</v>
          </cell>
          <cell r="G260">
            <v>0.13</v>
          </cell>
          <cell r="H260">
            <v>0.14330000000000001</v>
          </cell>
          <cell r="J260">
            <v>0</v>
          </cell>
          <cell r="K260">
            <v>0.79</v>
          </cell>
          <cell r="L260">
            <v>0</v>
          </cell>
          <cell r="M260">
            <v>0.65</v>
          </cell>
          <cell r="N260">
            <v>0</v>
          </cell>
        </row>
        <row r="261">
          <cell r="D261">
            <v>0.10493827160493829</v>
          </cell>
          <cell r="E261">
            <v>7.0027837921435201E-2</v>
          </cell>
          <cell r="F261">
            <v>1.0540019527827149E-2</v>
          </cell>
          <cell r="G261">
            <v>0.09</v>
          </cell>
          <cell r="H261">
            <v>0.15909090909090909</v>
          </cell>
          <cell r="J261">
            <v>0</v>
          </cell>
          <cell r="K261">
            <v>0.13039999999999999</v>
          </cell>
          <cell r="L261">
            <v>0</v>
          </cell>
          <cell r="M261">
            <v>0.75</v>
          </cell>
          <cell r="N261">
            <v>7.0699999999999999E-2</v>
          </cell>
        </row>
        <row r="262">
          <cell r="D262">
            <v>1840273.36</v>
          </cell>
          <cell r="E262">
            <v>71768715.360001788</v>
          </cell>
          <cell r="F262">
            <v>109493107.3</v>
          </cell>
          <cell r="G262">
            <v>21869267.789999999</v>
          </cell>
          <cell r="H262">
            <v>45748711</v>
          </cell>
          <cell r="I262">
            <v>18607296.239999998</v>
          </cell>
          <cell r="J262">
            <v>18016879.43</v>
          </cell>
          <cell r="K262">
            <v>3007612.22</v>
          </cell>
          <cell r="L262">
            <v>21378545.510000002</v>
          </cell>
          <cell r="M262">
            <v>25591158.289999999</v>
          </cell>
          <cell r="N262">
            <v>16614274.31999818</v>
          </cell>
        </row>
        <row r="263">
          <cell r="D263">
            <v>200717.87000000029</v>
          </cell>
          <cell r="E263">
            <v>11376713.30000017</v>
          </cell>
          <cell r="F263">
            <v>4473953.1199999852</v>
          </cell>
          <cell r="G263">
            <v>5137289.93</v>
          </cell>
          <cell r="H263">
            <v>10779000</v>
          </cell>
          <cell r="I263">
            <v>1151163.388084674</v>
          </cell>
          <cell r="J263">
            <v>13273260.619999999</v>
          </cell>
          <cell r="K263">
            <v>452684.62</v>
          </cell>
          <cell r="L263">
            <v>3390201.49</v>
          </cell>
          <cell r="M263">
            <v>759008.02</v>
          </cell>
          <cell r="N263">
            <v>172633.48999999979</v>
          </cell>
        </row>
        <row r="264">
          <cell r="D264">
            <v>5178653.6500000004</v>
          </cell>
          <cell r="E264">
            <v>28012066.629952662</v>
          </cell>
          <cell r="F264">
            <v>34514602.819926716</v>
          </cell>
          <cell r="G264">
            <v>10334256.380000001</v>
          </cell>
          <cell r="H264">
            <v>26665017.559999999</v>
          </cell>
          <cell r="I264">
            <v>1290046.7</v>
          </cell>
          <cell r="J264">
            <v>1545093</v>
          </cell>
          <cell r="K264">
            <v>3330423.57</v>
          </cell>
          <cell r="L264">
            <v>10526212.01</v>
          </cell>
          <cell r="M264">
            <v>4464272.29</v>
          </cell>
          <cell r="N264">
            <v>7387089.0099999988</v>
          </cell>
        </row>
        <row r="265">
          <cell r="D265">
            <v>1162281.900000039</v>
          </cell>
          <cell r="E265">
            <v>7229220.9100027792</v>
          </cell>
          <cell r="F265">
            <v>8644141.6800030358</v>
          </cell>
          <cell r="G265">
            <v>5146121.3</v>
          </cell>
          <cell r="H265">
            <v>12993786.220008651</v>
          </cell>
          <cell r="I265">
            <v>43965.13</v>
          </cell>
          <cell r="J265">
            <v>270105.90000000002</v>
          </cell>
          <cell r="K265">
            <v>663848.74</v>
          </cell>
          <cell r="L265">
            <v>4566202.55</v>
          </cell>
          <cell r="M265">
            <v>532194.89</v>
          </cell>
          <cell r="N265">
            <v>660932.42000003112</v>
          </cell>
        </row>
        <row r="266">
          <cell r="D266">
            <v>606359.57999999728</v>
          </cell>
          <cell r="E266">
            <v>1621748.8600000469</v>
          </cell>
          <cell r="F266">
            <v>12387103.860001281</v>
          </cell>
          <cell r="G266">
            <v>1608616.1500000029</v>
          </cell>
          <cell r="H266">
            <v>2284462.0500000031</v>
          </cell>
          <cell r="I266">
            <v>1627611.95</v>
          </cell>
          <cell r="J266">
            <v>123636.8</v>
          </cell>
          <cell r="K266">
            <v>2067414.35</v>
          </cell>
          <cell r="L266">
            <v>1143217.58</v>
          </cell>
          <cell r="M266">
            <v>970705.33000000007</v>
          </cell>
          <cell r="N266">
            <v>254808</v>
          </cell>
        </row>
        <row r="267">
          <cell r="D267">
            <v>207150.99999999811</v>
          </cell>
          <cell r="E267">
            <v>680122.32000002172</v>
          </cell>
          <cell r="F267">
            <v>6568538.5500009013</v>
          </cell>
          <cell r="G267">
            <v>1409436.54</v>
          </cell>
          <cell r="H267">
            <v>1440537.370000018</v>
          </cell>
          <cell r="I267">
            <v>1383922.85</v>
          </cell>
          <cell r="J267">
            <v>21132.37999999999</v>
          </cell>
          <cell r="K267">
            <v>875712.07999998005</v>
          </cell>
          <cell r="L267">
            <v>737634.57</v>
          </cell>
          <cell r="M267">
            <v>265018.76</v>
          </cell>
          <cell r="N267">
            <v>86234.25</v>
          </cell>
        </row>
        <row r="268">
          <cell r="D268">
            <v>1956791</v>
          </cell>
          <cell r="E268">
            <v>4023349</v>
          </cell>
          <cell r="F268">
            <v>17493623</v>
          </cell>
          <cell r="G268">
            <v>2327329</v>
          </cell>
          <cell r="H268">
            <v>5358876</v>
          </cell>
          <cell r="I268">
            <v>2242195</v>
          </cell>
          <cell r="J268">
            <v>5588353</v>
          </cell>
          <cell r="K268">
            <v>925732</v>
          </cell>
          <cell r="L268">
            <v>2285073</v>
          </cell>
          <cell r="M268">
            <v>2785721</v>
          </cell>
          <cell r="N268">
            <v>2113218</v>
          </cell>
        </row>
        <row r="269">
          <cell r="D269">
            <v>842821</v>
          </cell>
          <cell r="E269">
            <v>1481532</v>
          </cell>
          <cell r="F269">
            <v>8307144</v>
          </cell>
          <cell r="G269">
            <v>852897</v>
          </cell>
          <cell r="H269">
            <v>2516261</v>
          </cell>
          <cell r="I269">
            <v>1334383</v>
          </cell>
          <cell r="J269">
            <v>3092631</v>
          </cell>
          <cell r="K269">
            <v>346764</v>
          </cell>
          <cell r="L269">
            <v>1506132</v>
          </cell>
          <cell r="M269">
            <v>1352819</v>
          </cell>
          <cell r="N269">
            <v>732078</v>
          </cell>
        </row>
        <row r="270">
          <cell r="D270">
            <v>0.98460331752318231</v>
          </cell>
          <cell r="E270">
            <v>0.95496892446400228</v>
          </cell>
          <cell r="F270">
            <v>0.95091474348692873</v>
          </cell>
          <cell r="G270">
            <v>0.99773494198677948</v>
          </cell>
          <cell r="H270">
            <v>0.99656991236339787</v>
          </cell>
          <cell r="I270">
            <v>0.99442387399834209</v>
          </cell>
          <cell r="J270">
            <v>0.99490000000000001</v>
          </cell>
          <cell r="K270">
            <v>0.99052218752269594</v>
          </cell>
          <cell r="L270">
            <v>0.99609999999999999</v>
          </cell>
          <cell r="M270">
            <v>0.96220281033221999</v>
          </cell>
          <cell r="N270">
            <v>0.99290000000000012</v>
          </cell>
        </row>
        <row r="271">
          <cell r="D271">
            <v>1</v>
          </cell>
          <cell r="E271">
            <v>1</v>
          </cell>
          <cell r="F271">
            <v>1</v>
          </cell>
          <cell r="G271">
            <v>0.99988584474885844</v>
          </cell>
          <cell r="H271">
            <v>0.99957191780821919</v>
          </cell>
          <cell r="I271">
            <v>1</v>
          </cell>
          <cell r="J271">
            <v>0.99739999999999995</v>
          </cell>
          <cell r="K271">
            <v>0.99909999999999999</v>
          </cell>
          <cell r="L271">
            <v>1</v>
          </cell>
          <cell r="M271">
            <v>0.99905821917808224</v>
          </cell>
          <cell r="N271">
            <v>0.99959999999999993</v>
          </cell>
        </row>
        <row r="272">
          <cell r="D272">
            <v>0.94542754420350927</v>
          </cell>
          <cell r="E272">
            <v>0.87058525065913017</v>
          </cell>
          <cell r="F272">
            <v>0.86225106830757192</v>
          </cell>
          <cell r="G272">
            <v>0.98395425289794192</v>
          </cell>
          <cell r="H272">
            <v>0.97320109370027374</v>
          </cell>
          <cell r="I272">
            <v>0.96076264161370539</v>
          </cell>
          <cell r="J272">
            <v>0.97660000000000002</v>
          </cell>
          <cell r="K272">
            <v>0.96009999999999995</v>
          </cell>
          <cell r="L272">
            <v>0.96360000000000001</v>
          </cell>
          <cell r="M272">
            <v>0.84229219662726251</v>
          </cell>
          <cell r="N272">
            <v>0.97260000000000002</v>
          </cell>
        </row>
        <row r="273">
          <cell r="D273">
            <v>0.90522727272727277</v>
          </cell>
          <cell r="E273">
            <v>0.88863468322876393</v>
          </cell>
          <cell r="F273">
            <v>0.87075565965768076</v>
          </cell>
          <cell r="G273">
            <v>0.95338247099175399</v>
          </cell>
          <cell r="H273">
            <v>0.95255405191695097</v>
          </cell>
          <cell r="I273">
            <v>0.91659999999999997</v>
          </cell>
          <cell r="J273">
            <v>0.96919999999999995</v>
          </cell>
          <cell r="K273">
            <v>0.96476315190161688</v>
          </cell>
          <cell r="L273">
            <v>0.87770000000000004</v>
          </cell>
          <cell r="M273">
            <v>90.310143080576992</v>
          </cell>
          <cell r="N273">
            <v>0.96129999999999993</v>
          </cell>
        </row>
        <row r="274">
          <cell r="D274">
            <v>1094616</v>
          </cell>
          <cell r="E274">
            <v>2416652</v>
          </cell>
          <cell r="F274">
            <v>8691511</v>
          </cell>
          <cell r="G274">
            <v>1467712</v>
          </cell>
          <cell r="H274">
            <v>2821412</v>
          </cell>
          <cell r="I274">
            <v>899705</v>
          </cell>
          <cell r="J274">
            <v>2471167</v>
          </cell>
          <cell r="K274">
            <v>572817</v>
          </cell>
          <cell r="L274">
            <v>1489278</v>
          </cell>
          <cell r="M274">
            <v>1363222</v>
          </cell>
          <cell r="N274">
            <v>1284229</v>
          </cell>
        </row>
        <row r="275">
          <cell r="D275">
            <v>876535</v>
          </cell>
          <cell r="E275">
            <v>2173808</v>
          </cell>
          <cell r="F275">
            <v>8037523</v>
          </cell>
          <cell r="G275">
            <v>921530</v>
          </cell>
          <cell r="H275">
            <v>2016069</v>
          </cell>
          <cell r="I275">
            <v>626073</v>
          </cell>
          <cell r="J275">
            <v>991389</v>
          </cell>
          <cell r="K275">
            <v>366602</v>
          </cell>
          <cell r="L275">
            <v>940763</v>
          </cell>
          <cell r="M275">
            <v>1128774</v>
          </cell>
          <cell r="N275">
            <v>819660</v>
          </cell>
        </row>
        <row r="276">
          <cell r="D276">
            <v>36257650.42666667</v>
          </cell>
          <cell r="E276">
            <v>47893421.866666667</v>
          </cell>
          <cell r="F276">
            <v>67527457.676666662</v>
          </cell>
          <cell r="G276">
            <v>33974100</v>
          </cell>
          <cell r="H276">
            <v>49094812.6316</v>
          </cell>
          <cell r="I276">
            <v>21164771</v>
          </cell>
          <cell r="J276">
            <v>26854616.80917782</v>
          </cell>
          <cell r="K276">
            <v>14523000</v>
          </cell>
          <cell r="L276">
            <v>29456172.526149381</v>
          </cell>
          <cell r="M276">
            <v>20664484.780000001</v>
          </cell>
          <cell r="N276">
            <v>15893010.039999999</v>
          </cell>
        </row>
        <row r="277">
          <cell r="D277">
            <v>4080720</v>
          </cell>
          <cell r="E277">
            <v>7487705.5999999996</v>
          </cell>
          <cell r="F277">
            <v>26923462.399999999</v>
          </cell>
          <cell r="G277">
            <v>3163118.0666666669</v>
          </cell>
          <cell r="H277">
            <v>5757761.916666667</v>
          </cell>
          <cell r="I277">
            <v>2351766.5166666671</v>
          </cell>
          <cell r="J277">
            <v>3849866.36666667</v>
          </cell>
          <cell r="K277">
            <v>1233172</v>
          </cell>
          <cell r="L277">
            <v>3241039</v>
          </cell>
          <cell r="M277">
            <v>2744505.35</v>
          </cell>
          <cell r="N277">
            <v>2878119</v>
          </cell>
        </row>
        <row r="278">
          <cell r="D278">
            <v>8749.6</v>
          </cell>
          <cell r="E278">
            <v>22221.76666666667</v>
          </cell>
          <cell r="F278">
            <v>41629.65</v>
          </cell>
          <cell r="G278">
            <v>64937.5</v>
          </cell>
          <cell r="H278">
            <v>182532.73333333331</v>
          </cell>
          <cell r="I278">
            <v>49547.133333333331</v>
          </cell>
          <cell r="J278">
            <v>192205.566666667</v>
          </cell>
          <cell r="K278">
            <v>38424.801313897857</v>
          </cell>
          <cell r="L278">
            <v>55511</v>
          </cell>
          <cell r="M278">
            <v>70635.916666666672</v>
          </cell>
          <cell r="N278">
            <v>25904</v>
          </cell>
        </row>
        <row r="279">
          <cell r="D279">
            <v>2198</v>
          </cell>
          <cell r="E279">
            <v>4800</v>
          </cell>
          <cell r="F279">
            <v>17770</v>
          </cell>
          <cell r="G279">
            <v>3756</v>
          </cell>
          <cell r="H279">
            <v>7181</v>
          </cell>
          <cell r="I279">
            <v>1116</v>
          </cell>
          <cell r="J279">
            <v>6065</v>
          </cell>
          <cell r="K279">
            <v>875</v>
          </cell>
          <cell r="L279">
            <v>2542</v>
          </cell>
          <cell r="M279">
            <v>1553</v>
          </cell>
          <cell r="N279">
            <v>3733</v>
          </cell>
        </row>
        <row r="282">
          <cell r="D282">
            <v>0</v>
          </cell>
          <cell r="E282">
            <v>0</v>
          </cell>
          <cell r="F282">
            <v>1</v>
          </cell>
          <cell r="G282">
            <v>0</v>
          </cell>
          <cell r="H282">
            <v>1</v>
          </cell>
          <cell r="I282">
            <v>1</v>
          </cell>
          <cell r="J282">
            <v>3</v>
          </cell>
          <cell r="K282">
            <v>1</v>
          </cell>
          <cell r="L282">
            <v>0</v>
          </cell>
          <cell r="M282">
            <v>2</v>
          </cell>
          <cell r="N282">
            <v>0</v>
          </cell>
        </row>
        <row r="283">
          <cell r="D283">
            <v>425</v>
          </cell>
          <cell r="E283">
            <v>1552</v>
          </cell>
          <cell r="F283">
            <v>1732</v>
          </cell>
          <cell r="G283">
            <v>1167</v>
          </cell>
          <cell r="H283">
            <v>1942</v>
          </cell>
          <cell r="I283">
            <v>930</v>
          </cell>
          <cell r="J283">
            <v>2799</v>
          </cell>
          <cell r="K283">
            <v>732</v>
          </cell>
          <cell r="L283">
            <v>588</v>
          </cell>
          <cell r="M283">
            <v>1318</v>
          </cell>
          <cell r="N283">
            <v>746</v>
          </cell>
        </row>
        <row r="284">
          <cell r="D284">
            <v>747</v>
          </cell>
          <cell r="E284">
            <v>1174</v>
          </cell>
          <cell r="F284">
            <v>2242</v>
          </cell>
          <cell r="G284">
            <v>332</v>
          </cell>
          <cell r="H284">
            <v>1809</v>
          </cell>
          <cell r="I284">
            <v>828</v>
          </cell>
          <cell r="J284">
            <v>1549</v>
          </cell>
          <cell r="K284">
            <v>1223</v>
          </cell>
          <cell r="L284">
            <v>995</v>
          </cell>
          <cell r="M284">
            <v>857</v>
          </cell>
          <cell r="N284">
            <v>1317</v>
          </cell>
        </row>
        <row r="285">
          <cell r="D285">
            <v>3815</v>
          </cell>
          <cell r="E285">
            <v>11329</v>
          </cell>
          <cell r="F285">
            <v>12856</v>
          </cell>
          <cell r="G285">
            <v>6021</v>
          </cell>
          <cell r="H285">
            <v>8224</v>
          </cell>
          <cell r="I285">
            <v>2471</v>
          </cell>
          <cell r="J285">
            <v>4231</v>
          </cell>
          <cell r="K285">
            <v>2148</v>
          </cell>
          <cell r="L285">
            <v>3496</v>
          </cell>
          <cell r="M285">
            <v>3482</v>
          </cell>
          <cell r="N285">
            <v>2213</v>
          </cell>
        </row>
        <row r="286">
          <cell r="D286">
            <v>2691</v>
          </cell>
          <cell r="E286">
            <v>4980</v>
          </cell>
          <cell r="F286">
            <v>6223</v>
          </cell>
          <cell r="G286">
            <v>2080</v>
          </cell>
          <cell r="H286">
            <v>2635</v>
          </cell>
          <cell r="J286">
            <v>2029</v>
          </cell>
          <cell r="K286">
            <v>1195</v>
          </cell>
          <cell r="L286">
            <v>2884</v>
          </cell>
          <cell r="M286">
            <v>2346</v>
          </cell>
          <cell r="N286">
            <v>2885</v>
          </cell>
        </row>
        <row r="287">
          <cell r="D287">
            <v>9098973</v>
          </cell>
          <cell r="E287">
            <v>13217125</v>
          </cell>
          <cell r="F287">
            <v>12688828</v>
          </cell>
          <cell r="G287">
            <v>6626880</v>
          </cell>
          <cell r="H287">
            <v>10332990</v>
          </cell>
          <cell r="I287">
            <v>2767679</v>
          </cell>
          <cell r="J287">
            <v>6186179</v>
          </cell>
          <cell r="K287">
            <v>3412430.666666667</v>
          </cell>
          <cell r="L287">
            <v>9292942</v>
          </cell>
          <cell r="M287">
            <v>1980306</v>
          </cell>
          <cell r="N287">
            <v>5774941</v>
          </cell>
        </row>
        <row r="289">
          <cell r="D289">
            <v>8251</v>
          </cell>
          <cell r="E289">
            <v>15005</v>
          </cell>
          <cell r="F289">
            <v>17793</v>
          </cell>
          <cell r="G289">
            <v>7050</v>
          </cell>
          <cell r="H289">
            <v>7619</v>
          </cell>
          <cell r="I289">
            <v>1929</v>
          </cell>
          <cell r="J289">
            <v>4758</v>
          </cell>
          <cell r="K289">
            <v>3442</v>
          </cell>
          <cell r="L289">
            <v>8813</v>
          </cell>
          <cell r="M289">
            <v>7326</v>
          </cell>
          <cell r="N289">
            <v>7225</v>
          </cell>
        </row>
        <row r="290">
          <cell r="D290">
            <v>1851094.5830942879</v>
          </cell>
          <cell r="E290">
            <v>2620554.6401160839</v>
          </cell>
          <cell r="F290">
            <v>2751023.9201607732</v>
          </cell>
          <cell r="G290">
            <v>1199124.3628</v>
          </cell>
          <cell r="H290">
            <v>2090713.5361681699</v>
          </cell>
          <cell r="I290">
            <v>695807.78309999988</v>
          </cell>
          <cell r="J290">
            <v>1288432.216803553</v>
          </cell>
          <cell r="K290">
            <v>698303.23699999996</v>
          </cell>
          <cell r="L290">
            <v>1932596.091</v>
          </cell>
          <cell r="M290">
            <v>620608.98219999997</v>
          </cell>
          <cell r="N290">
            <v>1230345.023</v>
          </cell>
        </row>
        <row r="292">
          <cell r="D292">
            <v>0.74516937280761886</v>
          </cell>
          <cell r="E292">
            <v>0.6080604248536764</v>
          </cell>
          <cell r="F292">
            <v>0.58455277363891001</v>
          </cell>
          <cell r="G292">
            <v>0.67311102022305602</v>
          </cell>
          <cell r="H292">
            <v>0.71860225633909602</v>
          </cell>
          <cell r="I292">
            <v>0.69430999999999998</v>
          </cell>
          <cell r="J292">
            <v>0.79561620673660804</v>
          </cell>
          <cell r="K292">
            <v>0.61399999999999999</v>
          </cell>
          <cell r="L292">
            <v>0.77401633873355968</v>
          </cell>
          <cell r="M292">
            <v>0.73114365456422636</v>
          </cell>
          <cell r="N292">
            <v>0.65329999999999999</v>
          </cell>
        </row>
        <row r="293">
          <cell r="D293">
            <v>77626896.138594151</v>
          </cell>
          <cell r="E293">
            <v>149242534.7142033</v>
          </cell>
          <cell r="F293">
            <v>167137718.7589286</v>
          </cell>
          <cell r="G293">
            <v>33439066.681831721</v>
          </cell>
          <cell r="H293">
            <v>31939287.418411579</v>
          </cell>
          <cell r="I293">
            <v>27600640.18769576</v>
          </cell>
          <cell r="J293">
            <v>53486282.466936439</v>
          </cell>
          <cell r="K293">
            <v>36576443.701643907</v>
          </cell>
          <cell r="L293">
            <v>81454496.891909674</v>
          </cell>
          <cell r="M293">
            <v>24341132.56764676</v>
          </cell>
          <cell r="N293">
            <v>38407553.995560288</v>
          </cell>
        </row>
        <row r="294">
          <cell r="D294">
            <v>1510</v>
          </cell>
          <cell r="E294">
            <v>2666</v>
          </cell>
          <cell r="F294">
            <v>3323.666666666667</v>
          </cell>
          <cell r="G294">
            <v>331</v>
          </cell>
          <cell r="H294">
            <v>329</v>
          </cell>
          <cell r="I294">
            <v>1371.333333333333</v>
          </cell>
          <cell r="J294">
            <v>1377.333333333333</v>
          </cell>
          <cell r="K294">
            <v>609.33333333333337</v>
          </cell>
          <cell r="L294">
            <v>2343.333333333333</v>
          </cell>
          <cell r="M294">
            <v>3685.666666666667</v>
          </cell>
          <cell r="N294">
            <v>999</v>
          </cell>
        </row>
        <row r="295">
          <cell r="D295">
            <v>0.79729473366792414</v>
          </cell>
          <cell r="E295">
            <v>0.79729473366792414</v>
          </cell>
          <cell r="F295">
            <v>0.79729473366792414</v>
          </cell>
          <cell r="G295">
            <v>0.79729473366792414</v>
          </cell>
          <cell r="H295">
            <v>0.79729473366792414</v>
          </cell>
          <cell r="I295">
            <v>0.79729473366792414</v>
          </cell>
          <cell r="J295">
            <v>0.79729473366792414</v>
          </cell>
          <cell r="K295">
            <v>0.79729473366792414</v>
          </cell>
          <cell r="L295">
            <v>0.79729473366792414</v>
          </cell>
          <cell r="M295">
            <v>0.79729473366792414</v>
          </cell>
          <cell r="N295">
            <v>0.79729473366792414</v>
          </cell>
        </row>
        <row r="297">
          <cell r="D297">
            <v>4038754644.6990032</v>
          </cell>
          <cell r="E297">
            <v>8182242117.9636354</v>
          </cell>
          <cell r="F297">
            <v>8299931750.1827888</v>
          </cell>
          <cell r="G297">
            <v>3710260902.2476959</v>
          </cell>
          <cell r="H297">
            <v>4936361469.5060234</v>
          </cell>
          <cell r="I297">
            <v>3838400034.8469901</v>
          </cell>
          <cell r="J297">
            <v>3546327604.2766042</v>
          </cell>
          <cell r="K297">
            <v>1999772852.156466</v>
          </cell>
          <cell r="L297">
            <v>4823421588.8043528</v>
          </cell>
          <cell r="M297">
            <v>3132207665.587328</v>
          </cell>
          <cell r="N297">
            <v>4205592719.9530282</v>
          </cell>
        </row>
        <row r="298">
          <cell r="D298">
            <v>254314385.42332551</v>
          </cell>
          <cell r="E298">
            <v>515223641.61090362</v>
          </cell>
          <cell r="F298">
            <v>522634383.06998068</v>
          </cell>
          <cell r="G298">
            <v>233629622.03058949</v>
          </cell>
          <cell r="H298">
            <v>310835354.9014287</v>
          </cell>
          <cell r="I298">
            <v>241698353.01885101</v>
          </cell>
          <cell r="J298">
            <v>223306985.57663769</v>
          </cell>
          <cell r="K298">
            <v>125922728.3216965</v>
          </cell>
          <cell r="L298">
            <v>303723698.24555153</v>
          </cell>
          <cell r="M298">
            <v>197230467.6981526</v>
          </cell>
          <cell r="N298">
            <v>264819931.39134511</v>
          </cell>
        </row>
        <row r="299">
          <cell r="D299">
            <v>4072949809.4015508</v>
          </cell>
          <cell r="E299">
            <v>7194766196.4621925</v>
          </cell>
          <cell r="F299">
            <v>8544143787.5077229</v>
          </cell>
          <cell r="G299">
            <v>2891895995.5393429</v>
          </cell>
          <cell r="H299">
            <v>3650858654.2603621</v>
          </cell>
          <cell r="I299">
            <v>2636739101.9267702</v>
          </cell>
          <cell r="J299">
            <v>2710156195.320797</v>
          </cell>
          <cell r="K299">
            <v>1417664256.7074511</v>
          </cell>
          <cell r="L299">
            <v>3487353700.3201189</v>
          </cell>
          <cell r="M299">
            <v>2232596977.2431741</v>
          </cell>
          <cell r="N299">
            <v>2540932624.284081</v>
          </cell>
        </row>
        <row r="301">
          <cell r="D301">
            <v>293446268.01148862</v>
          </cell>
          <cell r="E301">
            <v>222158122.50262061</v>
          </cell>
          <cell r="F301">
            <v>519757179.4846018</v>
          </cell>
          <cell r="G301">
            <v>212832132.11445421</v>
          </cell>
          <cell r="H301">
            <v>282748597.80129999</v>
          </cell>
          <cell r="I301">
            <v>149015188.76480711</v>
          </cell>
          <cell r="J301">
            <v>171796802.9134796</v>
          </cell>
          <cell r="K301">
            <v>41865636.372705176</v>
          </cell>
          <cell r="L301">
            <v>75197959.006329149</v>
          </cell>
          <cell r="M301">
            <v>107748435.6319676</v>
          </cell>
          <cell r="N301">
            <v>59065030.81471058</v>
          </cell>
        </row>
        <row r="302">
          <cell r="D302">
            <v>4248768080.8769388</v>
          </cell>
          <cell r="E302">
            <v>11380358918.627701</v>
          </cell>
          <cell r="F302">
            <v>10777097499.510349</v>
          </cell>
          <cell r="G302">
            <v>7016979162.3935642</v>
          </cell>
          <cell r="H302">
            <v>10457513825.30563</v>
          </cell>
          <cell r="I302">
            <v>4148407204.178194</v>
          </cell>
          <cell r="J302">
            <v>4709326492.8432331</v>
          </cell>
          <cell r="K302">
            <v>3128775189.7782812</v>
          </cell>
          <cell r="L302">
            <v>5258604872.2420769</v>
          </cell>
          <cell r="M302">
            <v>4397846334.4783869</v>
          </cell>
          <cell r="N302">
            <v>6856606748.9721241</v>
          </cell>
        </row>
        <row r="304">
          <cell r="D304">
            <v>199586107.57313681</v>
          </cell>
          <cell r="E304">
            <v>-7841251.240968883</v>
          </cell>
          <cell r="F304">
            <v>-721969500.1154952</v>
          </cell>
          <cell r="G304">
            <v>0</v>
          </cell>
          <cell r="H304">
            <v>0</v>
          </cell>
          <cell r="I304">
            <v>822686292.76634526</v>
          </cell>
          <cell r="J304">
            <v>1150537750.0531771</v>
          </cell>
          <cell r="K304">
            <v>383223726.58338141</v>
          </cell>
          <cell r="L304">
            <v>702125924.23602343</v>
          </cell>
          <cell r="M304">
            <v>1331255230.782573</v>
          </cell>
          <cell r="N304">
            <v>1003289039.25746</v>
          </cell>
        </row>
        <row r="305">
          <cell r="D305">
            <v>192676777.03017309</v>
          </cell>
          <cell r="E305">
            <v>262489674.77217889</v>
          </cell>
          <cell r="F305">
            <v>198600870.7377561</v>
          </cell>
          <cell r="G305">
            <v>116428212.18478359</v>
          </cell>
          <cell r="H305">
            <v>155319514.71630821</v>
          </cell>
          <cell r="I305">
            <v>77211182.653730169</v>
          </cell>
          <cell r="J305">
            <v>117957185.4766079</v>
          </cell>
          <cell r="K305">
            <v>92340657.494478256</v>
          </cell>
          <cell r="L305">
            <v>147295999.9657214</v>
          </cell>
          <cell r="M305">
            <v>32991153.617111631</v>
          </cell>
          <cell r="N305">
            <v>180904468.1881249</v>
          </cell>
        </row>
        <row r="306">
          <cell r="D306">
            <v>196605486.0237028</v>
          </cell>
          <cell r="E306">
            <v>513981679.7871173</v>
          </cell>
          <cell r="F306">
            <v>541847926.61939907</v>
          </cell>
          <cell r="G306">
            <v>383343146.65826052</v>
          </cell>
          <cell r="H306">
            <v>493240197.95493883</v>
          </cell>
          <cell r="I306">
            <v>95646631.450283721</v>
          </cell>
          <cell r="J306">
            <v>169549874.0702787</v>
          </cell>
          <cell r="K306">
            <v>153200876.86923799</v>
          </cell>
          <cell r="L306">
            <v>102958613.74180549</v>
          </cell>
          <cell r="M306">
            <v>31719388.704945579</v>
          </cell>
          <cell r="N306">
            <v>74905876.510876268</v>
          </cell>
        </row>
        <row r="307">
          <cell r="D307">
            <v>195867117.49742401</v>
          </cell>
          <cell r="E307">
            <v>409995540.74622369</v>
          </cell>
          <cell r="F307">
            <v>428745215.73102981</v>
          </cell>
          <cell r="G307">
            <v>374357366.84759939</v>
          </cell>
          <cell r="H307">
            <v>545001801.88919318</v>
          </cell>
          <cell r="I307">
            <v>505268570.8900581</v>
          </cell>
          <cell r="J307">
            <v>195426017.0169431</v>
          </cell>
          <cell r="K307">
            <v>148161052.98150021</v>
          </cell>
          <cell r="L307">
            <v>146312892.47604331</v>
          </cell>
          <cell r="M307">
            <v>211131583.9006328</v>
          </cell>
          <cell r="N307">
            <v>274833720.13516653</v>
          </cell>
        </row>
        <row r="308">
          <cell r="D308">
            <v>3261306378.5602608</v>
          </cell>
          <cell r="E308">
            <v>9480255753.7148857</v>
          </cell>
          <cell r="F308">
            <v>9819408804.388464</v>
          </cell>
          <cell r="G308">
            <v>6905920693.8227863</v>
          </cell>
          <cell r="H308">
            <v>9127931858.4624519</v>
          </cell>
          <cell r="I308">
            <v>4691309862.9714994</v>
          </cell>
          <cell r="J308">
            <v>4538165335.7355957</v>
          </cell>
          <cell r="K308">
            <v>4591897756.2235632</v>
          </cell>
          <cell r="L308">
            <v>4063045047.6568699</v>
          </cell>
          <cell r="M308">
            <v>3528362750.3703661</v>
          </cell>
          <cell r="N308">
            <v>4436503408.9843655</v>
          </cell>
        </row>
        <row r="309">
          <cell r="D309">
            <v>106767629.0188245</v>
          </cell>
          <cell r="E309">
            <v>262077831.71722421</v>
          </cell>
          <cell r="F309">
            <v>300975633.53996599</v>
          </cell>
          <cell r="G309">
            <v>96702464.876422405</v>
          </cell>
          <cell r="H309">
            <v>156456771.2411963</v>
          </cell>
          <cell r="I309">
            <v>63572569.71388945</v>
          </cell>
          <cell r="J309">
            <v>41965636.201148607</v>
          </cell>
          <cell r="K309">
            <v>26909366.0552103</v>
          </cell>
          <cell r="L309">
            <v>28226837.390093628</v>
          </cell>
          <cell r="M309">
            <v>0</v>
          </cell>
          <cell r="N309">
            <v>16427239.54384689</v>
          </cell>
        </row>
        <row r="310">
          <cell r="D310">
            <v>0</v>
          </cell>
          <cell r="E310">
            <v>12</v>
          </cell>
          <cell r="F310">
            <v>18</v>
          </cell>
          <cell r="G310">
            <v>20</v>
          </cell>
          <cell r="H310">
            <v>5</v>
          </cell>
          <cell r="I310">
            <v>1425</v>
          </cell>
          <cell r="J310">
            <v>46</v>
          </cell>
          <cell r="K310">
            <v>2</v>
          </cell>
          <cell r="L310">
            <v>55</v>
          </cell>
          <cell r="M310">
            <v>5</v>
          </cell>
          <cell r="N310">
            <v>5254</v>
          </cell>
        </row>
        <row r="311">
          <cell r="D311">
            <v>0</v>
          </cell>
          <cell r="E311">
            <v>3</v>
          </cell>
          <cell r="F311">
            <v>9</v>
          </cell>
          <cell r="G311">
            <v>133</v>
          </cell>
          <cell r="H311">
            <v>52</v>
          </cell>
          <cell r="I311">
            <v>1456</v>
          </cell>
          <cell r="J311">
            <v>125</v>
          </cell>
          <cell r="K311">
            <v>9</v>
          </cell>
          <cell r="L311">
            <v>123</v>
          </cell>
          <cell r="M311">
            <v>7</v>
          </cell>
          <cell r="N311">
            <v>9208</v>
          </cell>
        </row>
        <row r="312">
          <cell r="D312">
            <v>12</v>
          </cell>
          <cell r="E312">
            <v>12</v>
          </cell>
          <cell r="F312">
            <v>12</v>
          </cell>
          <cell r="G312">
            <v>12</v>
          </cell>
          <cell r="H312">
            <v>12</v>
          </cell>
          <cell r="I312">
            <v>12</v>
          </cell>
          <cell r="J312">
            <v>12</v>
          </cell>
          <cell r="K312">
            <v>12</v>
          </cell>
          <cell r="L312">
            <v>12</v>
          </cell>
          <cell r="M312">
            <v>12</v>
          </cell>
          <cell r="N312">
            <v>12</v>
          </cell>
        </row>
      </sheetData>
      <sheetData sheetId="5"/>
      <sheetData sheetId="6">
        <row r="3">
          <cell r="D3">
            <v>3174361</v>
          </cell>
          <cell r="E3">
            <v>4656421</v>
          </cell>
          <cell r="F3">
            <v>4425873</v>
          </cell>
          <cell r="G3">
            <v>2356862</v>
          </cell>
          <cell r="H3">
            <v>3900687</v>
          </cell>
          <cell r="I3">
            <v>1197239</v>
          </cell>
          <cell r="J3">
            <v>2222752</v>
          </cell>
          <cell r="K3">
            <v>1330800</v>
          </cell>
          <cell r="L3">
            <v>3733362</v>
          </cell>
          <cell r="M3">
            <v>857806</v>
          </cell>
          <cell r="N3">
            <v>2505080</v>
          </cell>
        </row>
        <row r="4">
          <cell r="D4">
            <v>3023688</v>
          </cell>
          <cell r="E4">
            <v>4381935</v>
          </cell>
          <cell r="F4">
            <v>4209127</v>
          </cell>
          <cell r="G4">
            <v>2356862</v>
          </cell>
          <cell r="H4">
            <v>3578965</v>
          </cell>
          <cell r="I4">
            <v>1019055</v>
          </cell>
          <cell r="J4">
            <v>2186447</v>
          </cell>
          <cell r="K4">
            <v>1193415</v>
          </cell>
          <cell r="L4">
            <v>3235427</v>
          </cell>
          <cell r="M4">
            <v>716403</v>
          </cell>
          <cell r="N4">
            <v>2102737</v>
          </cell>
        </row>
        <row r="5">
          <cell r="D5">
            <v>0</v>
          </cell>
          <cell r="E5">
            <v>615073</v>
          </cell>
          <cell r="F5">
            <v>619697</v>
          </cell>
          <cell r="G5">
            <v>260377</v>
          </cell>
          <cell r="H5">
            <v>198564</v>
          </cell>
          <cell r="I5">
            <v>39313</v>
          </cell>
          <cell r="J5">
            <v>19927</v>
          </cell>
          <cell r="K5">
            <v>0</v>
          </cell>
          <cell r="L5">
            <v>68065</v>
          </cell>
          <cell r="M5">
            <v>16549</v>
          </cell>
          <cell r="N5">
            <v>0</v>
          </cell>
        </row>
        <row r="6">
          <cell r="D6">
            <v>3174361</v>
          </cell>
          <cell r="E6">
            <v>4041348</v>
          </cell>
          <cell r="F6">
            <v>3806176</v>
          </cell>
          <cell r="G6">
            <v>2096485</v>
          </cell>
          <cell r="H6">
            <v>3380401</v>
          </cell>
          <cell r="I6">
            <v>979742</v>
          </cell>
          <cell r="J6">
            <v>2166520</v>
          </cell>
          <cell r="K6">
            <v>1193415</v>
          </cell>
          <cell r="L6">
            <v>3167362</v>
          </cell>
          <cell r="M6">
            <v>699854</v>
          </cell>
          <cell r="N6">
            <v>2102737</v>
          </cell>
        </row>
        <row r="8">
          <cell r="D8">
            <v>26936.253832595921</v>
          </cell>
          <cell r="E8">
            <v>99668.888533513658</v>
          </cell>
          <cell r="F8">
            <v>115180.9269804799</v>
          </cell>
          <cell r="G8">
            <v>80098</v>
          </cell>
          <cell r="H8">
            <v>88806</v>
          </cell>
          <cell r="I8">
            <v>35553.79</v>
          </cell>
          <cell r="J8">
            <v>54202.92</v>
          </cell>
          <cell r="K8">
            <v>28711.3</v>
          </cell>
          <cell r="L8">
            <v>53649.677999999993</v>
          </cell>
          <cell r="M8">
            <v>29313</v>
          </cell>
          <cell r="N8">
            <v>61321</v>
          </cell>
        </row>
        <row r="9">
          <cell r="D9">
            <v>26981.079654713642</v>
          </cell>
          <cell r="E9">
            <v>100623.4800992763</v>
          </cell>
          <cell r="F9">
            <v>116475.8604719492</v>
          </cell>
          <cell r="G9">
            <v>80500</v>
          </cell>
          <cell r="H9">
            <v>91260</v>
          </cell>
          <cell r="I9">
            <v>35995</v>
          </cell>
          <cell r="J9">
            <v>54374.29</v>
          </cell>
          <cell r="K9">
            <v>28711.3</v>
          </cell>
          <cell r="L9">
            <v>54611.785000000003</v>
          </cell>
          <cell r="M9">
            <v>29932</v>
          </cell>
          <cell r="N9">
            <v>61413</v>
          </cell>
        </row>
        <row r="10">
          <cell r="D10">
            <v>7651.538431490736</v>
          </cell>
          <cell r="E10">
            <v>36782.100562393243</v>
          </cell>
          <cell r="F10">
            <v>33303.361969269798</v>
          </cell>
          <cell r="G10">
            <v>24020</v>
          </cell>
          <cell r="H10">
            <v>22614</v>
          </cell>
          <cell r="I10">
            <v>23122.38</v>
          </cell>
          <cell r="J10">
            <v>12855.086397999999</v>
          </cell>
          <cell r="K10">
            <v>9833</v>
          </cell>
          <cell r="L10">
            <v>19281.017</v>
          </cell>
          <cell r="M10">
            <v>13848</v>
          </cell>
          <cell r="N10">
            <v>25221</v>
          </cell>
        </row>
        <row r="11">
          <cell r="D11">
            <v>7931.9272049719566</v>
          </cell>
          <cell r="E11">
            <v>40778.616554746557</v>
          </cell>
          <cell r="F11">
            <v>40991.952460749853</v>
          </cell>
          <cell r="G11">
            <v>27130</v>
          </cell>
          <cell r="H11">
            <v>28925</v>
          </cell>
          <cell r="I11">
            <v>26060</v>
          </cell>
          <cell r="J11">
            <v>15201.475</v>
          </cell>
          <cell r="K11">
            <v>12316.1</v>
          </cell>
          <cell r="L11">
            <v>24997.791000000001</v>
          </cell>
          <cell r="M11">
            <v>16331</v>
          </cell>
          <cell r="N11">
            <v>26338</v>
          </cell>
        </row>
        <row r="12">
          <cell r="D12">
            <v>5434</v>
          </cell>
          <cell r="E12">
            <v>9446</v>
          </cell>
          <cell r="F12">
            <v>9429</v>
          </cell>
          <cell r="G12">
            <v>5231</v>
          </cell>
          <cell r="H12">
            <v>7791</v>
          </cell>
          <cell r="I12">
            <v>2084</v>
          </cell>
          <cell r="J12">
            <v>2268</v>
          </cell>
          <cell r="K12">
            <v>2362</v>
          </cell>
          <cell r="L12">
            <v>5292</v>
          </cell>
          <cell r="M12">
            <v>1077</v>
          </cell>
          <cell r="N12">
            <v>2469</v>
          </cell>
        </row>
        <row r="13">
          <cell r="D13">
            <v>276</v>
          </cell>
          <cell r="E13">
            <v>11995</v>
          </cell>
          <cell r="F13">
            <v>13669</v>
          </cell>
          <cell r="G13">
            <v>8150</v>
          </cell>
          <cell r="H13">
            <v>8800</v>
          </cell>
          <cell r="I13">
            <v>7567</v>
          </cell>
          <cell r="J13">
            <v>6948</v>
          </cell>
          <cell r="K13">
            <v>2553</v>
          </cell>
          <cell r="L13">
            <v>6126</v>
          </cell>
          <cell r="M13">
            <v>5912</v>
          </cell>
          <cell r="N13">
            <v>11798</v>
          </cell>
        </row>
        <row r="14">
          <cell r="D14">
            <v>5710</v>
          </cell>
          <cell r="E14">
            <v>21441</v>
          </cell>
          <cell r="F14">
            <v>23098</v>
          </cell>
          <cell r="G14">
            <v>13381</v>
          </cell>
          <cell r="H14">
            <v>16591</v>
          </cell>
          <cell r="I14">
            <v>9651</v>
          </cell>
          <cell r="J14">
            <v>9216</v>
          </cell>
          <cell r="K14">
            <v>4915</v>
          </cell>
          <cell r="L14">
            <v>11418</v>
          </cell>
          <cell r="M14">
            <v>6989</v>
          </cell>
          <cell r="N14">
            <v>14267</v>
          </cell>
        </row>
        <row r="15">
          <cell r="D15">
            <v>23009</v>
          </cell>
          <cell r="E15">
            <v>50637</v>
          </cell>
          <cell r="F15">
            <v>55425</v>
          </cell>
          <cell r="G15">
            <v>10559</v>
          </cell>
          <cell r="H15">
            <v>30117</v>
          </cell>
          <cell r="I15">
            <v>16614</v>
          </cell>
          <cell r="J15">
            <v>12155</v>
          </cell>
          <cell r="K15">
            <v>11133</v>
          </cell>
          <cell r="L15">
            <v>15979</v>
          </cell>
          <cell r="M15">
            <v>8392</v>
          </cell>
          <cell r="N15">
            <v>13283</v>
          </cell>
        </row>
        <row r="16">
          <cell r="D16">
            <v>236870</v>
          </cell>
          <cell r="E16">
            <v>777290</v>
          </cell>
          <cell r="F16">
            <v>922537</v>
          </cell>
          <cell r="G16">
            <v>558661</v>
          </cell>
          <cell r="H16">
            <v>539091</v>
          </cell>
          <cell r="I16">
            <v>368932</v>
          </cell>
          <cell r="J16">
            <v>464920</v>
          </cell>
          <cell r="K16">
            <v>208111</v>
          </cell>
          <cell r="L16">
            <v>527288</v>
          </cell>
          <cell r="M16">
            <v>225894</v>
          </cell>
          <cell r="N16">
            <v>651164</v>
          </cell>
        </row>
        <row r="17">
          <cell r="D17">
            <v>236870</v>
          </cell>
          <cell r="E17">
            <v>777290</v>
          </cell>
          <cell r="F17">
            <v>922537</v>
          </cell>
          <cell r="G17">
            <v>563483</v>
          </cell>
          <cell r="H17">
            <v>539091</v>
          </cell>
          <cell r="I17">
            <v>368932</v>
          </cell>
          <cell r="J17">
            <v>464920</v>
          </cell>
          <cell r="K17">
            <v>208111</v>
          </cell>
          <cell r="L17">
            <v>527288</v>
          </cell>
          <cell r="M17">
            <v>225894</v>
          </cell>
          <cell r="N17">
            <v>651164</v>
          </cell>
        </row>
        <row r="18">
          <cell r="D18">
            <v>14008369833.4216</v>
          </cell>
          <cell r="E18">
            <v>17881508578.0247</v>
          </cell>
          <cell r="F18">
            <v>22062281312.691929</v>
          </cell>
          <cell r="G18">
            <v>11203800761.90605</v>
          </cell>
          <cell r="H18">
            <v>17924008599.714828</v>
          </cell>
          <cell r="I18">
            <v>3203533452.8600001</v>
          </cell>
          <cell r="J18">
            <v>11243824026.888109</v>
          </cell>
          <cell r="K18">
            <v>8410856004.77314</v>
          </cell>
          <cell r="L18">
            <v>14850878974.98</v>
          </cell>
          <cell r="M18">
            <v>3394162244.509964</v>
          </cell>
          <cell r="N18">
            <v>6102438789.9018106</v>
          </cell>
        </row>
        <row r="19">
          <cell r="D19">
            <v>13397750644.204889</v>
          </cell>
          <cell r="E19">
            <v>16978152155.62326</v>
          </cell>
          <cell r="F19">
            <v>20057257525.411228</v>
          </cell>
          <cell r="G19">
            <v>10586860223.53031</v>
          </cell>
          <cell r="H19">
            <v>16953988386.768</v>
          </cell>
          <cell r="I19">
            <v>2737999449.6199999</v>
          </cell>
          <cell r="J19">
            <v>10599350906.6819</v>
          </cell>
          <cell r="K19">
            <v>7997537540.1473999</v>
          </cell>
          <cell r="L19">
            <v>14105746346.700001</v>
          </cell>
          <cell r="M19">
            <v>2544325033.6675439</v>
          </cell>
          <cell r="N19">
            <v>5725405899.5472546</v>
          </cell>
        </row>
        <row r="20">
          <cell r="D20">
            <v>610619189.21670949</v>
          </cell>
          <cell r="E20">
            <v>903356422.40143716</v>
          </cell>
          <cell r="F20">
            <v>2005023787.280694</v>
          </cell>
          <cell r="G20">
            <v>616940601.21982741</v>
          </cell>
          <cell r="H20">
            <v>970020212.94683075</v>
          </cell>
          <cell r="I20">
            <v>465534003.24000001</v>
          </cell>
          <cell r="J20">
            <v>644473120.20621109</v>
          </cell>
          <cell r="K20">
            <v>401887289.36273998</v>
          </cell>
          <cell r="L20">
            <v>745132628.28000259</v>
          </cell>
          <cell r="M20">
            <v>849837210.84241915</v>
          </cell>
          <cell r="N20">
            <v>377032890.35455608</v>
          </cell>
        </row>
        <row r="21">
          <cell r="D21">
            <v>2463812027.639111</v>
          </cell>
          <cell r="E21">
            <v>4810126756.6469116</v>
          </cell>
          <cell r="F21">
            <v>4856783234.4474897</v>
          </cell>
          <cell r="G21">
            <v>2137520455.0724211</v>
          </cell>
          <cell r="H21">
            <v>2869213833.5091419</v>
          </cell>
          <cell r="I21">
            <v>2257959034.0967488</v>
          </cell>
          <cell r="J21">
            <v>2057136226.778796</v>
          </cell>
          <cell r="K21">
            <v>1197354253.7536161</v>
          </cell>
          <cell r="L21">
            <v>2855358045.5648432</v>
          </cell>
          <cell r="M21">
            <v>1798959293</v>
          </cell>
          <cell r="N21">
            <v>2414708407.0968952</v>
          </cell>
        </row>
        <row r="22">
          <cell r="D22">
            <v>3295074085.6239648</v>
          </cell>
          <cell r="E22">
            <v>6860488971.2563133</v>
          </cell>
          <cell r="F22">
            <v>6996891778.8225489</v>
          </cell>
          <cell r="G22">
            <v>2666162011.961185</v>
          </cell>
          <cell r="H22">
            <v>3553932346.139195</v>
          </cell>
          <cell r="I22">
            <v>2758924991.73877</v>
          </cell>
          <cell r="J22">
            <v>2786833310.898222</v>
          </cell>
          <cell r="K22">
            <v>1459731764.513221</v>
          </cell>
          <cell r="L22">
            <v>3465130852.906836</v>
          </cell>
          <cell r="M22">
            <v>2183011796.8600001</v>
          </cell>
          <cell r="N22">
            <v>3017893369.9329128</v>
          </cell>
        </row>
        <row r="23">
          <cell r="D23">
            <v>831262057.98485494</v>
          </cell>
          <cell r="E23">
            <v>2050362214.6094019</v>
          </cell>
          <cell r="F23">
            <v>2140108544.3750589</v>
          </cell>
          <cell r="G23">
            <v>528641557.32454371</v>
          </cell>
          <cell r="H23">
            <v>684718512.63005376</v>
          </cell>
          <cell r="I23">
            <v>500965957.6420213</v>
          </cell>
          <cell r="J23">
            <v>729697084.11942577</v>
          </cell>
          <cell r="K23">
            <v>262377510.75960511</v>
          </cell>
          <cell r="L23">
            <v>609772807.34199262</v>
          </cell>
          <cell r="M23">
            <v>384052503.86000001</v>
          </cell>
          <cell r="N23">
            <v>603184962.83601809</v>
          </cell>
        </row>
        <row r="24">
          <cell r="D24">
            <v>239763944.56124681</v>
          </cell>
          <cell r="E24">
            <v>590664515.42812896</v>
          </cell>
          <cell r="F24">
            <v>615511632.98860466</v>
          </cell>
          <cell r="G24">
            <v>203809139.72694841</v>
          </cell>
          <cell r="H24">
            <v>205415553.7890161</v>
          </cell>
          <cell r="I24">
            <v>193139260.7177732</v>
          </cell>
          <cell r="J24">
            <v>205907023.03417459</v>
          </cell>
          <cell r="K24">
            <v>69095202.88918297</v>
          </cell>
          <cell r="L24">
            <v>235087971.36991161</v>
          </cell>
          <cell r="M24">
            <v>147816342.78</v>
          </cell>
          <cell r="N24">
            <v>232548135.2506837</v>
          </cell>
        </row>
        <row r="25">
          <cell r="D25">
            <v>155142586.44804001</v>
          </cell>
          <cell r="E25">
            <v>302886542.3975563</v>
          </cell>
          <cell r="F25">
            <v>305824431.55441469</v>
          </cell>
          <cell r="G25">
            <v>180224679.93970299</v>
          </cell>
          <cell r="H25">
            <v>240013095.6575129</v>
          </cell>
          <cell r="I25">
            <v>185399759.44484529</v>
          </cell>
          <cell r="J25">
            <v>109774116.17196029</v>
          </cell>
          <cell r="K25">
            <v>91917142.593036413</v>
          </cell>
          <cell r="L25">
            <v>218194146.65980071</v>
          </cell>
          <cell r="M25">
            <v>113277797</v>
          </cell>
          <cell r="N25">
            <v>190032266.17268711</v>
          </cell>
        </row>
        <row r="26">
          <cell r="D26">
            <v>2918503138.359704</v>
          </cell>
          <cell r="E26">
            <v>5098505440.2379408</v>
          </cell>
          <cell r="F26">
            <v>6024795818.8103361</v>
          </cell>
          <cell r="G26">
            <v>2737886175.9360008</v>
          </cell>
          <cell r="H26">
            <v>3557492553.0149989</v>
          </cell>
          <cell r="I26">
            <v>2460661094.8400002</v>
          </cell>
          <cell r="J26">
            <v>2536837177.424521</v>
          </cell>
          <cell r="K26">
            <v>1147634474.402595</v>
          </cell>
          <cell r="L26">
            <v>3108025859.641119</v>
          </cell>
          <cell r="M26">
            <v>1913112061</v>
          </cell>
          <cell r="N26">
            <v>2453031463.2806311</v>
          </cell>
        </row>
        <row r="27">
          <cell r="D27">
            <v>3373605405.77</v>
          </cell>
          <cell r="E27">
            <v>6312245120.499999</v>
          </cell>
          <cell r="F27">
            <v>7483968244.5999985</v>
          </cell>
          <cell r="G27">
            <v>3261244705.8860002</v>
          </cell>
          <cell r="H27">
            <v>4068189736.6149988</v>
          </cell>
          <cell r="I27">
            <v>2918964380.3800001</v>
          </cell>
          <cell r="J27">
            <v>3257025109.900001</v>
          </cell>
          <cell r="K27">
            <v>1335104097.935565</v>
          </cell>
          <cell r="L27">
            <v>3822666172.8496828</v>
          </cell>
          <cell r="M27">
            <v>2344762970.3299999</v>
          </cell>
          <cell r="N27">
            <v>3103439321.5395589</v>
          </cell>
        </row>
        <row r="28">
          <cell r="D28">
            <v>140723885.91999999</v>
          </cell>
          <cell r="E28">
            <v>109714862.47</v>
          </cell>
          <cell r="F28">
            <v>272640821.67000002</v>
          </cell>
          <cell r="G28">
            <v>150187272.20919999</v>
          </cell>
          <cell r="H28">
            <v>248457618.15560001</v>
          </cell>
          <cell r="I28">
            <v>91025875.659999996</v>
          </cell>
          <cell r="J28">
            <v>119397426.34</v>
          </cell>
          <cell r="K28">
            <v>31267765.899999999</v>
          </cell>
          <cell r="L28">
            <v>64422804.219999999</v>
          </cell>
          <cell r="M28">
            <v>63654024.850000001</v>
          </cell>
          <cell r="N28">
            <v>37281419.359999999</v>
          </cell>
        </row>
        <row r="29">
          <cell r="D29">
            <v>2602126401.8495631</v>
          </cell>
          <cell r="E29">
            <v>7586992405.3159142</v>
          </cell>
          <cell r="F29">
            <v>8192489023.5342522</v>
          </cell>
          <cell r="G29">
            <v>3916851874.1713119</v>
          </cell>
          <cell r="H29">
            <v>8817482937.7620697</v>
          </cell>
          <cell r="I29">
            <v>1877073926.7930591</v>
          </cell>
          <cell r="J29">
            <v>1487445533.9310391</v>
          </cell>
          <cell r="K29">
            <v>2676301464.8843989</v>
          </cell>
          <cell r="L29">
            <v>3082297263.7561779</v>
          </cell>
          <cell r="M29">
            <v>683151003.28850019</v>
          </cell>
          <cell r="N29">
            <v>2738927423.1149569</v>
          </cell>
        </row>
        <row r="30">
          <cell r="D30">
            <v>2783084182.3888922</v>
          </cell>
          <cell r="E30">
            <v>7437787879.0083952</v>
          </cell>
          <cell r="F30">
            <v>7686242525.3047276</v>
          </cell>
          <cell r="G30">
            <v>0</v>
          </cell>
          <cell r="H30">
            <v>0</v>
          </cell>
          <cell r="I30">
            <v>2701342934.68578</v>
          </cell>
          <cell r="J30">
            <v>2620991006.9009771</v>
          </cell>
          <cell r="K30">
            <v>2687466430.869153</v>
          </cell>
          <cell r="L30">
            <v>3219377595.9500132</v>
          </cell>
          <cell r="M30">
            <v>464457258</v>
          </cell>
          <cell r="N30">
            <v>3224855581.3102908</v>
          </cell>
        </row>
        <row r="31">
          <cell r="D31">
            <v>-238880200</v>
          </cell>
          <cell r="E31">
            <v>-332101742</v>
          </cell>
          <cell r="F31">
            <v>-396191552</v>
          </cell>
          <cell r="G31">
            <v>0</v>
          </cell>
          <cell r="H31">
            <v>0</v>
          </cell>
          <cell r="I31">
            <v>-577801942.40723896</v>
          </cell>
          <cell r="J31">
            <v>-1114093265.6754439</v>
          </cell>
          <cell r="K31">
            <v>-288543682</v>
          </cell>
          <cell r="L31">
            <v>-94832540.14760685</v>
          </cell>
          <cell r="M31">
            <v>74499197.918499947</v>
          </cell>
          <cell r="N31">
            <v>-530079145.41259068</v>
          </cell>
        </row>
        <row r="35">
          <cell r="D35">
            <v>674711402.76291764</v>
          </cell>
          <cell r="E35">
            <v>1109668001.5864279</v>
          </cell>
          <cell r="F35">
            <v>1471149996.089659</v>
          </cell>
          <cell r="G35">
            <v>232355744.852</v>
          </cell>
          <cell r="H35">
            <v>358341149.33476698</v>
          </cell>
          <cell r="I35">
            <v>480420254.92982447</v>
          </cell>
          <cell r="J35">
            <v>674912123.79429138</v>
          </cell>
          <cell r="K35">
            <v>189697547.9542833</v>
          </cell>
          <cell r="L35">
            <v>743867422.06328666</v>
          </cell>
          <cell r="M35">
            <v>408357627</v>
          </cell>
          <cell r="N35">
            <v>282566893.41895908</v>
          </cell>
        </row>
        <row r="36">
          <cell r="D36">
            <v>164899005.81729999</v>
          </cell>
          <cell r="E36">
            <v>199540031.813126</v>
          </cell>
          <cell r="F36">
            <v>168922004.21000001</v>
          </cell>
          <cell r="G36">
            <v>99057511.471500009</v>
          </cell>
          <cell r="H36">
            <v>145843292.111</v>
          </cell>
          <cell r="I36">
            <v>63759705.569999993</v>
          </cell>
          <cell r="J36">
            <v>145520909.9199993</v>
          </cell>
          <cell r="K36">
            <v>68004262.299999997</v>
          </cell>
          <cell r="L36">
            <v>230309362.38937739</v>
          </cell>
          <cell r="M36">
            <v>37975252</v>
          </cell>
          <cell r="N36">
            <v>100522383.65999991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2</v>
          </cell>
          <cell r="H38">
            <v>0</v>
          </cell>
          <cell r="I38">
            <v>468</v>
          </cell>
          <cell r="J38">
            <v>253</v>
          </cell>
          <cell r="K38">
            <v>1</v>
          </cell>
          <cell r="L38">
            <v>12</v>
          </cell>
          <cell r="M38">
            <v>0</v>
          </cell>
          <cell r="N38">
            <v>2142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136</v>
          </cell>
          <cell r="H39">
            <v>108</v>
          </cell>
          <cell r="I39">
            <v>476</v>
          </cell>
          <cell r="J39">
            <v>369</v>
          </cell>
          <cell r="K39">
            <v>4</v>
          </cell>
          <cell r="L39">
            <v>65</v>
          </cell>
          <cell r="M39">
            <v>3</v>
          </cell>
          <cell r="N39">
            <v>3905</v>
          </cell>
        </row>
        <row r="40">
          <cell r="D40">
            <v>143364219.06999999</v>
          </cell>
          <cell r="E40">
            <v>184515471.03</v>
          </cell>
          <cell r="F40">
            <v>276830816.26999998</v>
          </cell>
          <cell r="G40">
            <v>123516485.70999999</v>
          </cell>
          <cell r="H40">
            <v>203026713.83000001</v>
          </cell>
          <cell r="I40">
            <v>42382115.110000007</v>
          </cell>
          <cell r="J40">
            <v>100053877.2564285</v>
          </cell>
          <cell r="K40">
            <v>61046198.630000003</v>
          </cell>
          <cell r="L40">
            <v>149289597.59999999</v>
          </cell>
          <cell r="M40">
            <v>47746823.409999996</v>
          </cell>
          <cell r="N40">
            <v>76465298.940000013</v>
          </cell>
        </row>
        <row r="41">
          <cell r="D41">
            <v>51331808.5831168</v>
          </cell>
          <cell r="E41">
            <v>73662617.774160698</v>
          </cell>
          <cell r="F41">
            <v>137794485.91486299</v>
          </cell>
          <cell r="G41">
            <v>58810157.952803582</v>
          </cell>
          <cell r="H41">
            <v>113629669.5207375</v>
          </cell>
          <cell r="I41">
            <v>39159210.836513683</v>
          </cell>
          <cell r="J41">
            <v>48181227.948513642</v>
          </cell>
          <cell r="K41">
            <v>102561849.4681167</v>
          </cell>
          <cell r="L41">
            <v>68183021.326489255</v>
          </cell>
          <cell r="M41">
            <v>21958838.123067379</v>
          </cell>
          <cell r="N41">
            <v>34016891.126054592</v>
          </cell>
        </row>
        <row r="42">
          <cell r="D42">
            <v>9301437.2757236995</v>
          </cell>
          <cell r="E42">
            <v>11877544.47358452</v>
          </cell>
          <cell r="F42">
            <v>17308201.060981888</v>
          </cell>
          <cell r="G42">
            <v>7629754.1214396115</v>
          </cell>
          <cell r="H42">
            <v>12395397.181170359</v>
          </cell>
          <cell r="I42">
            <v>2561314.2566477801</v>
          </cell>
          <cell r="J42">
            <v>6410448.4099999964</v>
          </cell>
          <cell r="K42">
            <v>3714826.9260992808</v>
          </cell>
          <cell r="L42">
            <v>9039026.8434523996</v>
          </cell>
          <cell r="M42">
            <v>2897320.1112513202</v>
          </cell>
          <cell r="N42">
            <v>4584209.15412095</v>
          </cell>
        </row>
        <row r="43">
          <cell r="D43">
            <v>1097310.4659613699</v>
          </cell>
          <cell r="E43">
            <v>1098602.6612831899</v>
          </cell>
          <cell r="F43">
            <v>2477202.8691213802</v>
          </cell>
          <cell r="G43">
            <v>210650.07051172931</v>
          </cell>
          <cell r="H43">
            <v>326030.23344571469</v>
          </cell>
          <cell r="I43">
            <v>133366.8285874</v>
          </cell>
          <cell r="J43">
            <v>14984227.201300001</v>
          </cell>
          <cell r="K43">
            <v>596389.25832140003</v>
          </cell>
          <cell r="L43">
            <v>181437.967</v>
          </cell>
          <cell r="M43">
            <v>59793.227833779987</v>
          </cell>
          <cell r="N43">
            <v>102049.98169084</v>
          </cell>
        </row>
        <row r="44">
          <cell r="D44">
            <v>7919</v>
          </cell>
          <cell r="E44">
            <v>12100</v>
          </cell>
          <cell r="F44">
            <v>25232</v>
          </cell>
          <cell r="G44">
            <v>8338</v>
          </cell>
          <cell r="H44">
            <v>26963</v>
          </cell>
          <cell r="I44">
            <v>8199</v>
          </cell>
          <cell r="J44">
            <v>4702</v>
          </cell>
          <cell r="K44">
            <v>1573</v>
          </cell>
          <cell r="L44">
            <v>4238</v>
          </cell>
          <cell r="M44">
            <v>2779</v>
          </cell>
          <cell r="N44">
            <v>7519</v>
          </cell>
        </row>
        <row r="45">
          <cell r="D45">
            <v>34346173.279257052</v>
          </cell>
          <cell r="E45">
            <v>25763587.64174049</v>
          </cell>
          <cell r="F45">
            <v>62952199.067237593</v>
          </cell>
          <cell r="G45">
            <v>26515611</v>
          </cell>
          <cell r="H45">
            <v>31449995</v>
          </cell>
          <cell r="I45">
            <v>12143512</v>
          </cell>
          <cell r="J45">
            <v>22632913</v>
          </cell>
          <cell r="K45">
            <v>8602620.1699999999</v>
          </cell>
          <cell r="L45">
            <v>14613462.833550001</v>
          </cell>
          <cell r="M45">
            <v>6644161.7419999996</v>
          </cell>
          <cell r="N45">
            <v>12853378</v>
          </cell>
        </row>
        <row r="46">
          <cell r="D46">
            <v>258466</v>
          </cell>
          <cell r="E46">
            <v>295960</v>
          </cell>
          <cell r="F46">
            <v>611492</v>
          </cell>
          <cell r="G46">
            <v>15092</v>
          </cell>
          <cell r="H46">
            <v>16001</v>
          </cell>
          <cell r="I46">
            <v>19947</v>
          </cell>
          <cell r="J46">
            <v>17466</v>
          </cell>
          <cell r="K46">
            <v>4157</v>
          </cell>
          <cell r="L46">
            <v>2357</v>
          </cell>
          <cell r="M46">
            <v>8652</v>
          </cell>
          <cell r="N46">
            <v>41319</v>
          </cell>
        </row>
        <row r="47">
          <cell r="D47">
            <v>32682735</v>
          </cell>
          <cell r="E47">
            <v>44022752</v>
          </cell>
          <cell r="F47">
            <v>41636474</v>
          </cell>
          <cell r="G47">
            <v>23474985</v>
          </cell>
          <cell r="H47">
            <v>37284842</v>
          </cell>
          <cell r="I47">
            <v>9409448</v>
          </cell>
          <cell r="J47">
            <v>22605529</v>
          </cell>
          <cell r="K47">
            <v>10929277</v>
          </cell>
          <cell r="L47">
            <v>26344270</v>
          </cell>
          <cell r="M47">
            <v>6689580</v>
          </cell>
          <cell r="N47">
            <v>23049447</v>
          </cell>
        </row>
        <row r="48">
          <cell r="D48">
            <v>486667102.02999252</v>
          </cell>
          <cell r="E48">
            <v>717658211.21000099</v>
          </cell>
          <cell r="F48">
            <v>1046527867.879982</v>
          </cell>
          <cell r="G48">
            <v>460367026.19</v>
          </cell>
          <cell r="H48">
            <v>695005513.45997727</v>
          </cell>
          <cell r="I48">
            <v>158466425</v>
          </cell>
          <cell r="J48">
            <v>227308437.93000031</v>
          </cell>
          <cell r="K48">
            <v>142062755.5899992</v>
          </cell>
          <cell r="L48">
            <v>177163055.37593451</v>
          </cell>
          <cell r="M48">
            <v>624550466</v>
          </cell>
          <cell r="N48">
            <v>74802639.519999623</v>
          </cell>
        </row>
        <row r="49">
          <cell r="D49">
            <v>380523202.78999859</v>
          </cell>
          <cell r="E49">
            <v>656364718.61999369</v>
          </cell>
          <cell r="F49">
            <v>858198497.68997848</v>
          </cell>
          <cell r="G49">
            <v>425238768.63999999</v>
          </cell>
          <cell r="H49">
            <v>788013261.65999997</v>
          </cell>
          <cell r="I49">
            <v>195142671</v>
          </cell>
          <cell r="J49">
            <v>239415404.85000011</v>
          </cell>
          <cell r="K49">
            <v>191559660.5</v>
          </cell>
          <cell r="L49">
            <v>165835016.69999999</v>
          </cell>
          <cell r="M49">
            <v>779265030.88</v>
          </cell>
          <cell r="N49">
            <v>112489194.35000031</v>
          </cell>
        </row>
        <row r="50">
          <cell r="D50">
            <v>1044061894.59</v>
          </cell>
          <cell r="E50">
            <v>2004151610.5200009</v>
          </cell>
          <cell r="F50">
            <v>2233270570.5400009</v>
          </cell>
          <cell r="G50">
            <v>1875403197.6300001</v>
          </cell>
          <cell r="H50">
            <v>1556562014.4100001</v>
          </cell>
          <cell r="I50">
            <v>179545810</v>
          </cell>
          <cell r="J50">
            <v>366263767.72000003</v>
          </cell>
          <cell r="K50">
            <v>179004610.21000081</v>
          </cell>
          <cell r="L50">
            <v>1160262006.8257921</v>
          </cell>
          <cell r="M50">
            <v>1027633998.15</v>
          </cell>
          <cell r="N50">
            <v>352029983.049954</v>
          </cell>
        </row>
        <row r="51">
          <cell r="D51">
            <v>4882533.0399999991</v>
          </cell>
          <cell r="E51">
            <v>2138586.699999996</v>
          </cell>
          <cell r="F51">
            <v>1799501.2900000019</v>
          </cell>
          <cell r="G51">
            <v>75998331.129999995</v>
          </cell>
          <cell r="H51">
            <v>97700571.310000002</v>
          </cell>
          <cell r="I51">
            <v>1839377</v>
          </cell>
          <cell r="J51">
            <v>3777962.7500000009</v>
          </cell>
          <cell r="K51">
            <v>6202397.6899999958</v>
          </cell>
          <cell r="L51">
            <v>18622386.870000001</v>
          </cell>
          <cell r="M51">
            <v>28169982.620000001</v>
          </cell>
          <cell r="N51">
            <v>1597135.150000002</v>
          </cell>
        </row>
        <row r="52">
          <cell r="D52">
            <v>893083830.63000011</v>
          </cell>
          <cell r="E52">
            <v>1453425149.1400001</v>
          </cell>
          <cell r="F52">
            <v>1501923098.1300001</v>
          </cell>
          <cell r="G52">
            <v>397605098.18000001</v>
          </cell>
          <cell r="H52">
            <v>544853516.22000003</v>
          </cell>
          <cell r="I52">
            <v>527952533.60999882</v>
          </cell>
          <cell r="J52">
            <v>441201448.19999999</v>
          </cell>
          <cell r="K52">
            <v>366678736.40099168</v>
          </cell>
          <cell r="L52">
            <v>954713000.58249342</v>
          </cell>
          <cell r="M52">
            <v>165144947.01999941</v>
          </cell>
          <cell r="N52">
            <v>867397949.85999501</v>
          </cell>
        </row>
        <row r="53">
          <cell r="D53">
            <v>1159674242.6600001</v>
          </cell>
          <cell r="E53">
            <v>2118818654.73</v>
          </cell>
          <cell r="F53">
            <v>2829612181.0100002</v>
          </cell>
          <cell r="G53">
            <v>842754743.25</v>
          </cell>
          <cell r="H53">
            <v>423916986.56999999</v>
          </cell>
          <cell r="I53">
            <v>97696841.609999895</v>
          </cell>
          <cell r="J53">
            <v>1158589350.8900001</v>
          </cell>
          <cell r="K53">
            <v>416187350.23900908</v>
          </cell>
          <cell r="L53">
            <v>1011712382.0956661</v>
          </cell>
          <cell r="M53">
            <v>329683354.40999901</v>
          </cell>
          <cell r="N53">
            <v>755486098.75999999</v>
          </cell>
        </row>
        <row r="54">
          <cell r="D54">
            <v>760659182.77816975</v>
          </cell>
          <cell r="E54">
            <v>1448116963.875834</v>
          </cell>
          <cell r="F54">
            <v>1879907604.9580719</v>
          </cell>
          <cell r="G54">
            <v>497529950</v>
          </cell>
          <cell r="H54">
            <v>511196454.89999998</v>
          </cell>
          <cell r="I54">
            <v>475504829.95000041</v>
          </cell>
          <cell r="J54">
            <v>501599757.13882458</v>
          </cell>
          <cell r="K54">
            <v>353734803.19310772</v>
          </cell>
          <cell r="L54">
            <v>555199256.59239542</v>
          </cell>
          <cell r="M54">
            <v>815904962</v>
          </cell>
          <cell r="N54">
            <v>946391013.98000002</v>
          </cell>
        </row>
        <row r="55">
          <cell r="D55">
            <v>231780833.88999999</v>
          </cell>
          <cell r="E55">
            <v>749743062.27999997</v>
          </cell>
          <cell r="F55">
            <v>898437686.29999995</v>
          </cell>
          <cell r="G55">
            <v>200468937.9859716</v>
          </cell>
          <cell r="H55">
            <v>308950259.57999998</v>
          </cell>
          <cell r="I55">
            <v>90296336.469999894</v>
          </cell>
          <cell r="J55">
            <v>543002831</v>
          </cell>
          <cell r="K55">
            <v>104151191.82731511</v>
          </cell>
          <cell r="L55">
            <v>97182632.981378317</v>
          </cell>
          <cell r="M55">
            <v>156024661.65000001</v>
          </cell>
          <cell r="N55">
            <v>422240963.95645732</v>
          </cell>
        </row>
        <row r="56">
          <cell r="D56">
            <v>776073167.61152482</v>
          </cell>
          <cell r="E56" t="e">
            <v>#REF!</v>
          </cell>
          <cell r="F56">
            <v>1893449014.6017771</v>
          </cell>
          <cell r="G56">
            <v>1729074713.0114999</v>
          </cell>
          <cell r="H56">
            <v>2211074822.2628999</v>
          </cell>
          <cell r="I56">
            <v>2032327510.1300001</v>
          </cell>
          <cell r="J56">
            <v>869148997.97999978</v>
          </cell>
          <cell r="K56">
            <v>266163747.3764717</v>
          </cell>
          <cell r="L56">
            <v>3025401834.650001</v>
          </cell>
          <cell r="M56">
            <v>632196256.26999998</v>
          </cell>
          <cell r="N56">
            <v>2584168349.02</v>
          </cell>
        </row>
        <row r="57">
          <cell r="D57">
            <v>1864057171.9764869</v>
          </cell>
          <cell r="E57">
            <v>5418607355.0332804</v>
          </cell>
          <cell r="F57">
            <v>5612456261.919755</v>
          </cell>
          <cell r="G57">
            <v>4193176216</v>
          </cell>
          <cell r="H57">
            <v>5907326799.0276775</v>
          </cell>
          <cell r="I57">
            <v>2465609832</v>
          </cell>
          <cell r="J57">
            <v>2680130554.0643129</v>
          </cell>
          <cell r="K57">
            <v>2626521984.4853711</v>
          </cell>
          <cell r="L57">
            <v>2324023249.3653002</v>
          </cell>
          <cell r="M57">
            <v>1991490641.4483359</v>
          </cell>
          <cell r="N57">
            <v>2537637890.7340498</v>
          </cell>
        </row>
        <row r="58">
          <cell r="D58">
            <v>2331909964.6161408</v>
          </cell>
          <cell r="E58">
            <v>5417024978.1335955</v>
          </cell>
          <cell r="F58">
            <v>5608167910.3000031</v>
          </cell>
          <cell r="G58">
            <v>2369107611.0300002</v>
          </cell>
          <cell r="H58">
            <v>3154139066.0500002</v>
          </cell>
          <cell r="I58">
            <v>2667467761.3162489</v>
          </cell>
          <cell r="J58">
            <v>3486361548.5552249</v>
          </cell>
          <cell r="K58">
            <v>1069407686.67</v>
          </cell>
          <cell r="L58">
            <v>3607713338</v>
          </cell>
          <cell r="M58">
            <v>2024077698.6615</v>
          </cell>
          <cell r="N58">
            <v>2205052374.3803301</v>
          </cell>
        </row>
        <row r="61">
          <cell r="D61">
            <v>2216219274.1398902</v>
          </cell>
          <cell r="E61">
            <v>2807358931.3957472</v>
          </cell>
          <cell r="F61">
            <v>3080023967.8074789</v>
          </cell>
          <cell r="G61">
            <v>1268351406.6300001</v>
          </cell>
          <cell r="H61">
            <v>1796639266.185132</v>
          </cell>
          <cell r="I61">
            <v>2424794317.6100001</v>
          </cell>
          <cell r="J61">
            <v>1982173241.6987009</v>
          </cell>
          <cell r="K61">
            <v>787682872.34999979</v>
          </cell>
          <cell r="L61">
            <v>3536407727.294785</v>
          </cell>
          <cell r="M61">
            <v>1649440384.8195779</v>
          </cell>
          <cell r="N61">
            <v>1365997932.207494</v>
          </cell>
        </row>
        <row r="62">
          <cell r="D62">
            <v>1247403929.836144</v>
          </cell>
          <cell r="E62">
            <v>1549203461.0306189</v>
          </cell>
          <cell r="F62">
            <v>1738414098.3689361</v>
          </cell>
          <cell r="G62">
            <v>619843588.72000003</v>
          </cell>
          <cell r="H62">
            <v>572219887.74719024</v>
          </cell>
          <cell r="I62">
            <v>456103166.19</v>
          </cell>
          <cell r="J62">
            <v>479291555.36545199</v>
          </cell>
          <cell r="K62">
            <v>71802963.689999998</v>
          </cell>
          <cell r="L62">
            <v>1267035710</v>
          </cell>
          <cell r="M62">
            <v>188378127</v>
          </cell>
          <cell r="N62">
            <v>683174229.85072267</v>
          </cell>
        </row>
        <row r="63">
          <cell r="D63">
            <v>75806078.076373115</v>
          </cell>
          <cell r="E63">
            <v>250938712.95154199</v>
          </cell>
          <cell r="F63">
            <v>244710630.54394239</v>
          </cell>
          <cell r="G63">
            <v>106710144.81999999</v>
          </cell>
          <cell r="H63">
            <v>93103884.5</v>
          </cell>
          <cell r="I63">
            <v>27678982.850000001</v>
          </cell>
          <cell r="J63">
            <v>90721091.629999995</v>
          </cell>
          <cell r="K63">
            <v>96281085.560000002</v>
          </cell>
          <cell r="L63">
            <v>107388875.33</v>
          </cell>
          <cell r="M63">
            <v>109767514.2619219</v>
          </cell>
          <cell r="N63">
            <v>82289105.719999999</v>
          </cell>
        </row>
        <row r="65">
          <cell r="D65">
            <v>771</v>
          </cell>
          <cell r="E65">
            <v>4066</v>
          </cell>
          <cell r="F65">
            <v>6994</v>
          </cell>
          <cell r="G65">
            <v>3349</v>
          </cell>
          <cell r="H65">
            <v>3292</v>
          </cell>
          <cell r="I65">
            <v>1957</v>
          </cell>
          <cell r="J65">
            <v>4801</v>
          </cell>
          <cell r="K65">
            <v>625</v>
          </cell>
          <cell r="L65" t="str">
            <v> 3.103</v>
          </cell>
          <cell r="M65">
            <v>1796</v>
          </cell>
          <cell r="N65">
            <v>19987</v>
          </cell>
        </row>
        <row r="66">
          <cell r="D66">
            <v>2496</v>
          </cell>
          <cell r="E66">
            <v>10613</v>
          </cell>
          <cell r="F66">
            <v>5948</v>
          </cell>
          <cell r="G66">
            <v>61150.230818843047</v>
          </cell>
          <cell r="H66">
            <v>20589.650000000001</v>
          </cell>
          <cell r="I66">
            <v>14287</v>
          </cell>
          <cell r="J66">
            <v>12459.48</v>
          </cell>
          <cell r="K66">
            <v>20722</v>
          </cell>
          <cell r="L66">
            <v>28042.745999999999</v>
          </cell>
          <cell r="M66">
            <v>47181.22</v>
          </cell>
          <cell r="N66">
            <v>34631</v>
          </cell>
        </row>
        <row r="67">
          <cell r="D67">
            <v>1769</v>
          </cell>
          <cell r="E67">
            <v>1086</v>
          </cell>
          <cell r="F67">
            <v>1575</v>
          </cell>
          <cell r="G67">
            <v>12265</v>
          </cell>
          <cell r="H67">
            <v>598</v>
          </cell>
          <cell r="I67">
            <v>3976</v>
          </cell>
          <cell r="J67">
            <v>13972</v>
          </cell>
          <cell r="K67">
            <v>889</v>
          </cell>
          <cell r="L67">
            <v>5274</v>
          </cell>
          <cell r="M67">
            <v>3458</v>
          </cell>
          <cell r="N67">
            <v>11061</v>
          </cell>
        </row>
        <row r="68">
          <cell r="D68">
            <v>151099837.19</v>
          </cell>
          <cell r="E68">
            <v>489789552.70999998</v>
          </cell>
          <cell r="F68">
            <v>453894392.25000018</v>
          </cell>
          <cell r="G68">
            <v>80404119.790000007</v>
          </cell>
          <cell r="H68">
            <v>89151271.549999997</v>
          </cell>
          <cell r="I68">
            <v>106688393</v>
          </cell>
          <cell r="J68">
            <v>171103546.84129679</v>
          </cell>
          <cell r="K68">
            <v>89742940.377079397</v>
          </cell>
          <cell r="L68">
            <v>262272420.77836591</v>
          </cell>
          <cell r="M68">
            <v>199984883.31</v>
          </cell>
          <cell r="N68">
            <v>155341600.64153099</v>
          </cell>
        </row>
        <row r="69">
          <cell r="D69">
            <v>304002430.22029638</v>
          </cell>
          <cell r="E69">
            <v>723950127.55205798</v>
          </cell>
          <cell r="F69">
            <v>1005278033.539662</v>
          </cell>
          <cell r="G69">
            <v>467515120.57999998</v>
          </cell>
          <cell r="H69">
            <v>482978838.79029721</v>
          </cell>
          <cell r="I69">
            <v>351614892.54000002</v>
          </cell>
          <cell r="J69">
            <v>549084385.63418329</v>
          </cell>
          <cell r="K69">
            <v>97726683.155891106</v>
          </cell>
          <cell r="L69">
            <v>452367892.43019819</v>
          </cell>
          <cell r="M69">
            <v>231666026.02000001</v>
          </cell>
          <cell r="N69">
            <v>495066257.61739719</v>
          </cell>
        </row>
        <row r="70">
          <cell r="D70">
            <v>80718029.729999959</v>
          </cell>
          <cell r="E70">
            <v>234100853.91000491</v>
          </cell>
          <cell r="F70">
            <v>371143031.11999792</v>
          </cell>
          <cell r="G70">
            <v>94468294</v>
          </cell>
          <cell r="H70">
            <v>128220661.27</v>
          </cell>
          <cell r="I70">
            <v>60703108.86999999</v>
          </cell>
          <cell r="J70">
            <v>85117818.890000001</v>
          </cell>
          <cell r="K70">
            <v>31144847.250000302</v>
          </cell>
          <cell r="L70">
            <v>61006997.130000003</v>
          </cell>
          <cell r="M70">
            <v>58856334</v>
          </cell>
          <cell r="N70">
            <v>131573904.44</v>
          </cell>
        </row>
        <row r="71">
          <cell r="D71">
            <v>3984</v>
          </cell>
          <cell r="E71">
            <v>16011</v>
          </cell>
          <cell r="F71">
            <v>24706</v>
          </cell>
          <cell r="G71">
            <v>11084</v>
          </cell>
          <cell r="H71">
            <v>6567</v>
          </cell>
          <cell r="I71">
            <v>13713</v>
          </cell>
          <cell r="J71">
            <v>10972</v>
          </cell>
          <cell r="K71">
            <v>2609</v>
          </cell>
          <cell r="L71">
            <v>8943</v>
          </cell>
          <cell r="M71">
            <v>13529</v>
          </cell>
          <cell r="N71">
            <v>50918</v>
          </cell>
        </row>
        <row r="72">
          <cell r="D72">
            <v>1360</v>
          </cell>
          <cell r="E72">
            <v>3691</v>
          </cell>
          <cell r="F72">
            <v>4022</v>
          </cell>
          <cell r="G72">
            <v>2603</v>
          </cell>
          <cell r="H72">
            <v>3522</v>
          </cell>
          <cell r="I72">
            <v>2298</v>
          </cell>
          <cell r="J72">
            <v>3584</v>
          </cell>
          <cell r="K72">
            <v>0</v>
          </cell>
          <cell r="L72">
            <v>0</v>
          </cell>
          <cell r="M72">
            <v>1763</v>
          </cell>
          <cell r="N72">
            <v>0</v>
          </cell>
        </row>
        <row r="73">
          <cell r="D73">
            <v>2258</v>
          </cell>
          <cell r="E73">
            <v>11301</v>
          </cell>
          <cell r="F73">
            <v>24174</v>
          </cell>
          <cell r="G73">
            <v>6620</v>
          </cell>
          <cell r="H73">
            <v>4000</v>
          </cell>
          <cell r="I73">
            <v>14855</v>
          </cell>
          <cell r="J73">
            <v>860</v>
          </cell>
          <cell r="K73">
            <v>2831</v>
          </cell>
          <cell r="L73">
            <v>0</v>
          </cell>
          <cell r="M73">
            <v>12273</v>
          </cell>
          <cell r="N73">
            <v>5816</v>
          </cell>
        </row>
        <row r="74">
          <cell r="D74">
            <v>2106081.7200000058</v>
          </cell>
          <cell r="E74">
            <v>7743195.9399998914</v>
          </cell>
          <cell r="F74">
            <v>13517787.729999781</v>
          </cell>
          <cell r="G74">
            <v>3194145</v>
          </cell>
          <cell r="H74">
            <v>1507500.59</v>
          </cell>
          <cell r="I74">
            <v>7180999.5499999998</v>
          </cell>
          <cell r="J74">
            <v>6609325.4199999999</v>
          </cell>
          <cell r="K74">
            <v>1305559.1200000001</v>
          </cell>
          <cell r="L74">
            <v>4801079.57</v>
          </cell>
          <cell r="M74">
            <v>8253955</v>
          </cell>
          <cell r="N74">
            <v>28491579.170000002</v>
          </cell>
        </row>
        <row r="75">
          <cell r="D75">
            <v>5390429.7600540258</v>
          </cell>
          <cell r="E75">
            <v>13682226.02</v>
          </cell>
          <cell r="F75">
            <v>11899003.535845609</v>
          </cell>
          <cell r="G75">
            <v>6213531</v>
          </cell>
          <cell r="H75">
            <v>11630330.029999999</v>
          </cell>
          <cell r="I75">
            <v>3983847.17</v>
          </cell>
          <cell r="J75">
            <v>7160210.7852799986</v>
          </cell>
          <cell r="K75">
            <v>0</v>
          </cell>
          <cell r="L75">
            <v>0</v>
          </cell>
          <cell r="M75">
            <v>3102998.05</v>
          </cell>
          <cell r="N75">
            <v>0</v>
          </cell>
        </row>
        <row r="76">
          <cell r="D76">
            <v>7236458.5576651413</v>
          </cell>
          <cell r="E76">
            <v>23740162.73</v>
          </cell>
          <cell r="F76">
            <v>42319564.032867603</v>
          </cell>
          <cell r="G76">
            <v>3231079</v>
          </cell>
          <cell r="H76">
            <v>1546129</v>
          </cell>
          <cell r="I76">
            <v>7053059.4500000002</v>
          </cell>
          <cell r="J76">
            <v>500618.11</v>
          </cell>
          <cell r="K76">
            <v>1527676</v>
          </cell>
          <cell r="L76">
            <v>0</v>
          </cell>
          <cell r="M76">
            <v>8073975</v>
          </cell>
          <cell r="N76">
            <v>3317991.3100000499</v>
          </cell>
        </row>
        <row r="77">
          <cell r="D77">
            <v>15620</v>
          </cell>
          <cell r="E77">
            <v>72180</v>
          </cell>
          <cell r="F77">
            <v>117195</v>
          </cell>
          <cell r="G77">
            <v>98896</v>
          </cell>
          <cell r="H77">
            <v>78400</v>
          </cell>
          <cell r="I77">
            <v>62499</v>
          </cell>
          <cell r="J77">
            <v>59452</v>
          </cell>
          <cell r="K77">
            <v>23432</v>
          </cell>
          <cell r="L77">
            <v>76972</v>
          </cell>
          <cell r="M77">
            <v>37371</v>
          </cell>
          <cell r="N77">
            <v>133871</v>
          </cell>
        </row>
        <row r="78">
          <cell r="D78">
            <v>1467265.47000001</v>
          </cell>
          <cell r="E78">
            <v>5976776.040002265</v>
          </cell>
          <cell r="F78">
            <v>10210940.360000661</v>
          </cell>
          <cell r="G78">
            <v>8722902.4299999997</v>
          </cell>
          <cell r="H78">
            <v>5095326.72</v>
          </cell>
          <cell r="I78">
            <v>5610460.9000000004</v>
          </cell>
          <cell r="J78">
            <v>5304722.59</v>
          </cell>
          <cell r="K78">
            <v>2113383.44000021</v>
          </cell>
          <cell r="L78">
            <v>5490818.7999999998</v>
          </cell>
          <cell r="M78">
            <v>3444015</v>
          </cell>
          <cell r="N78">
            <v>10294189.18</v>
          </cell>
        </row>
        <row r="79">
          <cell r="D79">
            <v>4988183.6200000364</v>
          </cell>
          <cell r="E79">
            <v>17869849.1400011</v>
          </cell>
          <cell r="F79">
            <v>31703082.969999041</v>
          </cell>
          <cell r="G79">
            <v>12438867.279999999</v>
          </cell>
          <cell r="H79">
            <v>9334908.6199999992</v>
          </cell>
          <cell r="I79">
            <v>17360506.390000001</v>
          </cell>
          <cell r="J79">
            <v>15922620.68</v>
          </cell>
          <cell r="K79">
            <v>5422708.5700001596</v>
          </cell>
          <cell r="L79">
            <v>16439766.039999999</v>
          </cell>
          <cell r="M79">
            <v>15613003</v>
          </cell>
          <cell r="N79">
            <v>42087058.539999999</v>
          </cell>
        </row>
        <row r="80">
          <cell r="D80">
            <v>58</v>
          </cell>
          <cell r="E80">
            <v>287</v>
          </cell>
          <cell r="F80">
            <v>234</v>
          </cell>
          <cell r="G80">
            <v>38</v>
          </cell>
          <cell r="H80">
            <v>60</v>
          </cell>
          <cell r="I80">
            <v>20</v>
          </cell>
          <cell r="J80">
            <v>27</v>
          </cell>
          <cell r="K80">
            <v>35</v>
          </cell>
          <cell r="L80">
            <v>49</v>
          </cell>
          <cell r="M80">
            <v>32</v>
          </cell>
          <cell r="N80">
            <v>190</v>
          </cell>
        </row>
        <row r="81">
          <cell r="D81">
            <v>8759391.5099999923</v>
          </cell>
          <cell r="E81">
            <v>44962641.380000003</v>
          </cell>
          <cell r="F81">
            <v>40999053.429999977</v>
          </cell>
          <cell r="G81">
            <v>3662250</v>
          </cell>
          <cell r="H81">
            <v>19021414.489999998</v>
          </cell>
          <cell r="I81">
            <v>3165794.12</v>
          </cell>
          <cell r="J81">
            <v>5318119.82</v>
          </cell>
          <cell r="K81">
            <v>6026785.6799999997</v>
          </cell>
          <cell r="L81">
            <v>2219615.5699999998</v>
          </cell>
          <cell r="M81">
            <v>1959436.8</v>
          </cell>
          <cell r="N81">
            <v>19116359.890000001</v>
          </cell>
        </row>
        <row r="82">
          <cell r="D82">
            <v>137</v>
          </cell>
          <cell r="E82">
            <v>292</v>
          </cell>
          <cell r="F82">
            <v>510</v>
          </cell>
          <cell r="G82">
            <v>482</v>
          </cell>
          <cell r="H82">
            <v>17</v>
          </cell>
          <cell r="I82">
            <v>98</v>
          </cell>
          <cell r="J82">
            <v>23</v>
          </cell>
          <cell r="K82">
            <v>59</v>
          </cell>
          <cell r="L82">
            <v>260</v>
          </cell>
          <cell r="M82">
            <v>97</v>
          </cell>
          <cell r="N82">
            <v>107</v>
          </cell>
        </row>
        <row r="83">
          <cell r="D83">
            <v>4368737.13</v>
          </cell>
          <cell r="E83">
            <v>8247333.1699999999</v>
          </cell>
          <cell r="F83">
            <v>39909877.000000007</v>
          </cell>
          <cell r="G83">
            <v>23124839</v>
          </cell>
          <cell r="H83">
            <v>5098905.8600000003</v>
          </cell>
          <cell r="I83">
            <v>9932744.8699999992</v>
          </cell>
          <cell r="J83">
            <v>7572212.9199999999</v>
          </cell>
          <cell r="K83">
            <v>1572160</v>
          </cell>
          <cell r="L83">
            <v>367727</v>
          </cell>
          <cell r="M83">
            <v>14252037.73</v>
          </cell>
          <cell r="N83">
            <v>12888989.41</v>
          </cell>
        </row>
        <row r="84">
          <cell r="D84">
            <v>19166191.229999989</v>
          </cell>
          <cell r="E84">
            <v>24813372.919999909</v>
          </cell>
          <cell r="F84">
            <v>57104815.70000004</v>
          </cell>
          <cell r="G84">
            <v>9442655</v>
          </cell>
          <cell r="H84">
            <v>7842843.6799999997</v>
          </cell>
          <cell r="I84">
            <v>6564919.0599999996</v>
          </cell>
          <cell r="J84">
            <v>15621930.640000001</v>
          </cell>
          <cell r="K84">
            <v>3004005</v>
          </cell>
          <cell r="L84">
            <v>3852580</v>
          </cell>
          <cell r="M84">
            <v>3616008</v>
          </cell>
          <cell r="N84">
            <v>11157291.98</v>
          </cell>
        </row>
        <row r="85">
          <cell r="D85">
            <v>6471557.5800000019</v>
          </cell>
          <cell r="E85">
            <v>10223989.550000081</v>
          </cell>
          <cell r="F85">
            <v>9564420.1600000355</v>
          </cell>
          <cell r="G85">
            <v>1391361</v>
          </cell>
          <cell r="H85">
            <v>7099692.9400000004</v>
          </cell>
          <cell r="I85">
            <v>1515604.1</v>
          </cell>
          <cell r="J85">
            <v>2947107.03</v>
          </cell>
          <cell r="K85">
            <v>1043893.87</v>
          </cell>
          <cell r="L85">
            <v>1633225.4</v>
          </cell>
          <cell r="M85">
            <v>1164896</v>
          </cell>
          <cell r="N85">
            <v>1830902.9</v>
          </cell>
        </row>
        <row r="86">
          <cell r="D86">
            <v>0</v>
          </cell>
          <cell r="E86">
            <v>6461030.8399999598</v>
          </cell>
          <cell r="F86">
            <v>15113178.679999821</v>
          </cell>
          <cell r="G86">
            <v>847658</v>
          </cell>
          <cell r="H86">
            <v>0</v>
          </cell>
          <cell r="I86">
            <v>625298.94999999995</v>
          </cell>
          <cell r="J86">
            <v>3629048.97</v>
          </cell>
          <cell r="K86">
            <v>765108.63000000105</v>
          </cell>
          <cell r="L86">
            <v>982285</v>
          </cell>
          <cell r="M86">
            <v>1663357</v>
          </cell>
          <cell r="N86">
            <v>6078135.3099999996</v>
          </cell>
        </row>
        <row r="87">
          <cell r="D87">
            <v>5607942.4600000177</v>
          </cell>
          <cell r="E87">
            <v>11664497.34999997</v>
          </cell>
          <cell r="F87">
            <v>12015447.61000004</v>
          </cell>
          <cell r="G87">
            <v>301560</v>
          </cell>
          <cell r="H87">
            <v>43619.55</v>
          </cell>
          <cell r="I87">
            <v>104605.24</v>
          </cell>
          <cell r="J87">
            <v>117101.83</v>
          </cell>
          <cell r="K87">
            <v>686531.57</v>
          </cell>
          <cell r="L87">
            <v>72966</v>
          </cell>
          <cell r="M87">
            <v>145285</v>
          </cell>
          <cell r="N87">
            <v>1514.05</v>
          </cell>
        </row>
        <row r="88">
          <cell r="D88">
            <v>0</v>
          </cell>
          <cell r="E88">
            <v>0</v>
          </cell>
          <cell r="F88">
            <v>2894.3</v>
          </cell>
          <cell r="G88">
            <v>318013</v>
          </cell>
          <cell r="H88">
            <v>65602.39</v>
          </cell>
          <cell r="I88">
            <v>0</v>
          </cell>
          <cell r="J88">
            <v>562125.23</v>
          </cell>
          <cell r="K88">
            <v>106722.82</v>
          </cell>
          <cell r="L88">
            <v>0</v>
          </cell>
          <cell r="M88">
            <v>103.76</v>
          </cell>
          <cell r="N88">
            <v>0</v>
          </cell>
        </row>
        <row r="89">
          <cell r="D89">
            <v>4144676.5</v>
          </cell>
          <cell r="E89">
            <v>10757948.710000001</v>
          </cell>
          <cell r="F89">
            <v>43903648.25</v>
          </cell>
          <cell r="G89">
            <v>329213</v>
          </cell>
          <cell r="H89">
            <v>3245577.36</v>
          </cell>
          <cell r="I89">
            <v>4252496.12</v>
          </cell>
          <cell r="J89">
            <v>6404282.9400000004</v>
          </cell>
          <cell r="K89">
            <v>1264054.51</v>
          </cell>
          <cell r="L89">
            <v>8312144</v>
          </cell>
          <cell r="M89">
            <v>946974</v>
          </cell>
          <cell r="N89">
            <v>1411863.86</v>
          </cell>
        </row>
        <row r="90">
          <cell r="D90">
            <v>3932.8</v>
          </cell>
          <cell r="E90">
            <v>1472497.55</v>
          </cell>
          <cell r="F90">
            <v>3748645.08</v>
          </cell>
          <cell r="G90">
            <v>879133</v>
          </cell>
          <cell r="H90">
            <v>103935.65</v>
          </cell>
          <cell r="I90">
            <v>302972.74</v>
          </cell>
          <cell r="J90">
            <v>873749.55</v>
          </cell>
          <cell r="K90">
            <v>282982.08000000101</v>
          </cell>
          <cell r="L90">
            <v>228045</v>
          </cell>
          <cell r="M90">
            <v>905600</v>
          </cell>
          <cell r="N90">
            <v>287504.19</v>
          </cell>
        </row>
        <row r="91">
          <cell r="D91">
            <v>188844933.16999999</v>
          </cell>
          <cell r="E91">
            <v>312504653.56</v>
          </cell>
          <cell r="F91">
            <v>523103356.5</v>
          </cell>
          <cell r="G91">
            <v>94468294</v>
          </cell>
          <cell r="H91">
            <v>129090635.79000001</v>
          </cell>
          <cell r="I91">
            <v>91678937.319999993</v>
          </cell>
          <cell r="J91">
            <v>98501877.329999998</v>
          </cell>
          <cell r="K91">
            <v>113421347.61</v>
          </cell>
          <cell r="L91">
            <v>77356837.13000001</v>
          </cell>
          <cell r="M91">
            <v>95386337</v>
          </cell>
          <cell r="N91">
            <v>131573904.44</v>
          </cell>
        </row>
        <row r="92">
          <cell r="D92">
            <v>25417</v>
          </cell>
          <cell r="E92">
            <v>184762</v>
          </cell>
          <cell r="F92">
            <v>282745</v>
          </cell>
          <cell r="G92">
            <v>91067</v>
          </cell>
          <cell r="H92">
            <v>93795</v>
          </cell>
          <cell r="I92">
            <v>178653</v>
          </cell>
          <cell r="J92">
            <v>59273</v>
          </cell>
          <cell r="K92">
            <v>45334</v>
          </cell>
          <cell r="L92">
            <v>68867</v>
          </cell>
          <cell r="M92">
            <v>176629</v>
          </cell>
          <cell r="N92">
            <v>122210</v>
          </cell>
        </row>
        <row r="93">
          <cell r="D93">
            <v>887</v>
          </cell>
          <cell r="E93">
            <v>1802</v>
          </cell>
          <cell r="F93">
            <v>5463</v>
          </cell>
          <cell r="G93">
            <v>419</v>
          </cell>
          <cell r="H93">
            <v>360</v>
          </cell>
          <cell r="I93">
            <v>98</v>
          </cell>
          <cell r="J93">
            <v>348</v>
          </cell>
          <cell r="K93">
            <v>93</v>
          </cell>
          <cell r="L93">
            <v>2606</v>
          </cell>
          <cell r="M93">
            <v>256</v>
          </cell>
          <cell r="N93">
            <v>207</v>
          </cell>
        </row>
        <row r="94">
          <cell r="D94">
            <v>7641.2104571345117</v>
          </cell>
          <cell r="E94">
            <v>7901.387070707071</v>
          </cell>
          <cell r="F94">
            <v>30405.49131733668</v>
          </cell>
          <cell r="G94">
            <v>55804</v>
          </cell>
          <cell r="H94">
            <v>36559</v>
          </cell>
          <cell r="I94">
            <v>108173</v>
          </cell>
          <cell r="J94">
            <v>32316</v>
          </cell>
          <cell r="K94">
            <v>24423</v>
          </cell>
          <cell r="L94">
            <v>38432</v>
          </cell>
          <cell r="M94">
            <v>61157</v>
          </cell>
          <cell r="N94">
            <v>100885</v>
          </cell>
        </row>
        <row r="95">
          <cell r="D95">
            <v>6341.7895428654883</v>
          </cell>
          <cell r="E95">
            <v>7235.612929292929</v>
          </cell>
          <cell r="F95">
            <v>22591.50868266332</v>
          </cell>
          <cell r="G95">
            <v>35077</v>
          </cell>
          <cell r="H95">
            <v>13480</v>
          </cell>
          <cell r="I95">
            <v>66286</v>
          </cell>
          <cell r="J95">
            <v>26609</v>
          </cell>
          <cell r="K95">
            <v>20818</v>
          </cell>
          <cell r="L95">
            <v>32069</v>
          </cell>
          <cell r="M95">
            <v>47653</v>
          </cell>
          <cell r="N95">
            <v>24160</v>
          </cell>
        </row>
        <row r="96">
          <cell r="D96">
            <v>55039</v>
          </cell>
          <cell r="E96">
            <v>172790</v>
          </cell>
          <cell r="F96">
            <v>255252</v>
          </cell>
          <cell r="G96">
            <v>118197</v>
          </cell>
          <cell r="H96">
            <v>191525</v>
          </cell>
          <cell r="I96">
            <v>70983</v>
          </cell>
          <cell r="J96">
            <v>112481</v>
          </cell>
          <cell r="K96">
            <v>35770</v>
          </cell>
          <cell r="L96">
            <v>81881</v>
          </cell>
          <cell r="M96">
            <v>75583</v>
          </cell>
          <cell r="N96">
            <v>175282</v>
          </cell>
        </row>
        <row r="97">
          <cell r="D97">
            <v>6268</v>
          </cell>
          <cell r="E97">
            <v>14695</v>
          </cell>
          <cell r="F97">
            <v>39966</v>
          </cell>
          <cell r="G97">
            <v>5387</v>
          </cell>
          <cell r="H97">
            <v>13049</v>
          </cell>
          <cell r="I97">
            <v>3270</v>
          </cell>
          <cell r="J97">
            <v>7094</v>
          </cell>
          <cell r="K97">
            <v>1337</v>
          </cell>
          <cell r="L97">
            <v>3517</v>
          </cell>
          <cell r="M97">
            <v>2364</v>
          </cell>
          <cell r="N97">
            <v>3905</v>
          </cell>
        </row>
        <row r="98">
          <cell r="D98">
            <v>964</v>
          </cell>
          <cell r="E98">
            <v>3190</v>
          </cell>
          <cell r="F98">
            <v>5784</v>
          </cell>
          <cell r="G98">
            <v>1729</v>
          </cell>
          <cell r="H98">
            <v>3110</v>
          </cell>
          <cell r="I98">
            <v>1269</v>
          </cell>
          <cell r="J98">
            <v>1821</v>
          </cell>
          <cell r="K98">
            <v>692</v>
          </cell>
          <cell r="L98">
            <v>1822</v>
          </cell>
          <cell r="M98">
            <v>460</v>
          </cell>
          <cell r="N98">
            <v>2298</v>
          </cell>
        </row>
        <row r="99">
          <cell r="D99">
            <v>11790654.92</v>
          </cell>
          <cell r="E99">
            <v>20655886.27</v>
          </cell>
          <cell r="F99">
            <v>48562691.849999942</v>
          </cell>
          <cell r="G99">
            <v>21691038.059999999</v>
          </cell>
          <cell r="H99">
            <v>41286449.700000003</v>
          </cell>
          <cell r="I99">
            <v>13835453</v>
          </cell>
          <cell r="J99">
            <v>18776946.940000001</v>
          </cell>
          <cell r="K99">
            <v>7050232</v>
          </cell>
          <cell r="L99">
            <v>14441165.17</v>
          </cell>
          <cell r="M99">
            <v>5803801.1700000251</v>
          </cell>
          <cell r="N99">
            <v>22171521</v>
          </cell>
        </row>
        <row r="100">
          <cell r="D100">
            <v>11164098.220000001</v>
          </cell>
          <cell r="E100">
            <v>19230499.469999999</v>
          </cell>
          <cell r="F100">
            <v>45103079.769999944</v>
          </cell>
          <cell r="G100">
            <v>21680098.059999999</v>
          </cell>
          <cell r="H100">
            <v>40063917.299999997</v>
          </cell>
          <cell r="I100">
            <v>13298206</v>
          </cell>
          <cell r="J100">
            <v>18174115.359999999</v>
          </cell>
          <cell r="K100">
            <v>6997844</v>
          </cell>
          <cell r="L100">
            <v>14257783.34</v>
          </cell>
          <cell r="M100">
            <v>4243758</v>
          </cell>
          <cell r="N100">
            <v>21283447</v>
          </cell>
        </row>
        <row r="101">
          <cell r="D101">
            <v>201089585.493</v>
          </cell>
          <cell r="E101">
            <v>527708974.13</v>
          </cell>
          <cell r="F101">
            <v>530268051.83499998</v>
          </cell>
          <cell r="G101">
            <v>265056950</v>
          </cell>
          <cell r="H101">
            <v>291139709.77100003</v>
          </cell>
          <cell r="I101">
            <v>234604250</v>
          </cell>
          <cell r="J101">
            <v>236791922.78800011</v>
          </cell>
          <cell r="K101">
            <v>128466711.75</v>
          </cell>
          <cell r="L101">
            <v>334116075.04700011</v>
          </cell>
          <cell r="M101">
            <v>167212908</v>
          </cell>
          <cell r="N101">
            <v>326594612.51200008</v>
          </cell>
        </row>
        <row r="103">
          <cell r="D103">
            <v>0</v>
          </cell>
          <cell r="E103">
            <v>0</v>
          </cell>
          <cell r="F103">
            <v>75</v>
          </cell>
          <cell r="G103">
            <v>81</v>
          </cell>
          <cell r="H103">
            <v>176</v>
          </cell>
          <cell r="I103">
            <v>128</v>
          </cell>
          <cell r="J103">
            <v>100</v>
          </cell>
          <cell r="K103">
            <v>226</v>
          </cell>
          <cell r="L103">
            <v>3806</v>
          </cell>
          <cell r="M103">
            <v>44</v>
          </cell>
          <cell r="N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232</v>
          </cell>
          <cell r="J104">
            <v>0</v>
          </cell>
          <cell r="K104">
            <v>29</v>
          </cell>
          <cell r="L104">
            <v>693</v>
          </cell>
          <cell r="M104">
            <v>0</v>
          </cell>
          <cell r="N104">
            <v>0</v>
          </cell>
        </row>
        <row r="105">
          <cell r="D105">
            <v>4919</v>
          </cell>
          <cell r="E105">
            <v>5591</v>
          </cell>
          <cell r="F105">
            <v>23174</v>
          </cell>
          <cell r="G105">
            <v>4643</v>
          </cell>
          <cell r="H105">
            <v>5652</v>
          </cell>
          <cell r="I105">
            <v>5542</v>
          </cell>
          <cell r="J105">
            <v>4849</v>
          </cell>
          <cell r="K105">
            <v>1631</v>
          </cell>
          <cell r="L105">
            <v>7634</v>
          </cell>
          <cell r="M105">
            <v>11776</v>
          </cell>
          <cell r="N105">
            <v>8241</v>
          </cell>
        </row>
        <row r="106">
          <cell r="D106">
            <v>1458361</v>
          </cell>
          <cell r="E106">
            <v>1604537</v>
          </cell>
          <cell r="F106">
            <v>2281201</v>
          </cell>
          <cell r="G106">
            <v>1374674</v>
          </cell>
          <cell r="H106">
            <v>1952023</v>
          </cell>
          <cell r="I106">
            <v>641087</v>
          </cell>
          <cell r="J106">
            <v>1649386</v>
          </cell>
          <cell r="K106">
            <v>736623</v>
          </cell>
          <cell r="L106">
            <v>2363667</v>
          </cell>
          <cell r="M106">
            <v>593960</v>
          </cell>
          <cell r="N106">
            <v>1579973</v>
          </cell>
        </row>
        <row r="107">
          <cell r="D107">
            <v>3441</v>
          </cell>
          <cell r="E107">
            <v>7643</v>
          </cell>
          <cell r="F107">
            <v>15387</v>
          </cell>
          <cell r="G107">
            <v>5031</v>
          </cell>
          <cell r="H107">
            <v>6198</v>
          </cell>
          <cell r="I107">
            <v>1301</v>
          </cell>
          <cell r="J107">
            <v>2544</v>
          </cell>
          <cell r="K107">
            <v>2066</v>
          </cell>
          <cell r="L107">
            <v>2312</v>
          </cell>
          <cell r="M107">
            <v>1074</v>
          </cell>
          <cell r="N107">
            <v>1814</v>
          </cell>
        </row>
        <row r="108">
          <cell r="D108">
            <v>914620</v>
          </cell>
          <cell r="E108">
            <v>1970742</v>
          </cell>
          <cell r="F108">
            <v>1313872</v>
          </cell>
          <cell r="G108">
            <v>759387</v>
          </cell>
          <cell r="H108">
            <v>1343643</v>
          </cell>
          <cell r="I108">
            <v>121528</v>
          </cell>
          <cell r="J108">
            <v>424053</v>
          </cell>
          <cell r="K108">
            <v>401337</v>
          </cell>
          <cell r="L108">
            <v>382751</v>
          </cell>
          <cell r="M108">
            <v>45084</v>
          </cell>
          <cell r="N108">
            <v>366809</v>
          </cell>
        </row>
        <row r="109">
          <cell r="D109">
            <v>884</v>
          </cell>
          <cell r="E109">
            <v>2104</v>
          </cell>
          <cell r="F109">
            <v>3488</v>
          </cell>
          <cell r="G109">
            <v>3236</v>
          </cell>
          <cell r="H109">
            <v>3907</v>
          </cell>
          <cell r="I109">
            <v>786</v>
          </cell>
          <cell r="J109">
            <v>1410</v>
          </cell>
          <cell r="K109">
            <v>395</v>
          </cell>
          <cell r="L109">
            <v>1643</v>
          </cell>
          <cell r="M109">
            <v>1249</v>
          </cell>
          <cell r="N109">
            <v>194</v>
          </cell>
        </row>
        <row r="110">
          <cell r="D110">
            <v>25330</v>
          </cell>
          <cell r="E110">
            <v>48965</v>
          </cell>
          <cell r="F110">
            <v>42270</v>
          </cell>
          <cell r="G110">
            <v>51693</v>
          </cell>
          <cell r="H110">
            <v>80950</v>
          </cell>
          <cell r="I110">
            <v>20117</v>
          </cell>
          <cell r="J110">
            <v>24360</v>
          </cell>
          <cell r="K110">
            <v>8602</v>
          </cell>
          <cell r="L110">
            <v>34526</v>
          </cell>
          <cell r="M110">
            <v>42161</v>
          </cell>
          <cell r="N110">
            <v>21408</v>
          </cell>
        </row>
        <row r="111">
          <cell r="D111">
            <v>185</v>
          </cell>
          <cell r="E111">
            <v>717</v>
          </cell>
          <cell r="F111">
            <v>2161</v>
          </cell>
          <cell r="G111">
            <v>543</v>
          </cell>
          <cell r="H111">
            <v>330</v>
          </cell>
          <cell r="I111">
            <v>88</v>
          </cell>
          <cell r="J111">
            <v>336</v>
          </cell>
          <cell r="K111">
            <v>449</v>
          </cell>
          <cell r="L111">
            <v>418</v>
          </cell>
          <cell r="M111">
            <v>1380</v>
          </cell>
          <cell r="N111">
            <v>112</v>
          </cell>
        </row>
        <row r="112">
          <cell r="D112">
            <v>17041</v>
          </cell>
          <cell r="E112">
            <v>26439</v>
          </cell>
          <cell r="F112">
            <v>33980</v>
          </cell>
          <cell r="G112">
            <v>25539</v>
          </cell>
          <cell r="H112">
            <v>17837</v>
          </cell>
          <cell r="I112">
            <v>13905</v>
          </cell>
          <cell r="J112">
            <v>17518</v>
          </cell>
          <cell r="K112">
            <v>8934</v>
          </cell>
          <cell r="L112">
            <v>10362</v>
          </cell>
          <cell r="M112">
            <v>13610</v>
          </cell>
          <cell r="N112">
            <v>9770</v>
          </cell>
        </row>
        <row r="117">
          <cell r="D117">
            <v>3568</v>
          </cell>
          <cell r="E117">
            <v>8739</v>
          </cell>
          <cell r="F117">
            <v>44210</v>
          </cell>
          <cell r="G117">
            <v>7162</v>
          </cell>
          <cell r="H117">
            <v>6552</v>
          </cell>
          <cell r="I117">
            <v>3030</v>
          </cell>
          <cell r="J117">
            <v>4498</v>
          </cell>
          <cell r="K117">
            <v>2605</v>
          </cell>
          <cell r="L117">
            <v>6126</v>
          </cell>
          <cell r="M117">
            <v>5176</v>
          </cell>
          <cell r="N117">
            <v>3474</v>
          </cell>
        </row>
        <row r="118">
          <cell r="D118">
            <v>5861</v>
          </cell>
          <cell r="E118">
            <v>7316</v>
          </cell>
          <cell r="F118">
            <v>35109</v>
          </cell>
          <cell r="G118">
            <v>6291</v>
          </cell>
          <cell r="H118">
            <v>9535</v>
          </cell>
          <cell r="I118">
            <v>2684</v>
          </cell>
          <cell r="J118">
            <v>4641</v>
          </cell>
          <cell r="K118">
            <v>1936</v>
          </cell>
          <cell r="L118">
            <v>5881</v>
          </cell>
          <cell r="M118">
            <v>10303</v>
          </cell>
          <cell r="N118">
            <v>8011</v>
          </cell>
        </row>
        <row r="119">
          <cell r="D119">
            <v>1039897</v>
          </cell>
          <cell r="E119">
            <v>2175591</v>
          </cell>
          <cell r="F119">
            <v>1660520</v>
          </cell>
          <cell r="G119">
            <v>829393</v>
          </cell>
          <cell r="H119">
            <v>988867</v>
          </cell>
          <cell r="I119">
            <v>418140</v>
          </cell>
          <cell r="J119">
            <v>1108852</v>
          </cell>
          <cell r="K119">
            <v>478782</v>
          </cell>
          <cell r="L119">
            <v>1288435</v>
          </cell>
          <cell r="M119">
            <v>289200</v>
          </cell>
          <cell r="N119">
            <v>867848</v>
          </cell>
        </row>
        <row r="120">
          <cell r="D120">
            <v>1646794</v>
          </cell>
          <cell r="E120">
            <v>1942883</v>
          </cell>
          <cell r="F120">
            <v>2317651</v>
          </cell>
          <cell r="G120">
            <v>1381901</v>
          </cell>
          <cell r="H120">
            <v>2405586</v>
          </cell>
          <cell r="I120">
            <v>378497</v>
          </cell>
          <cell r="J120">
            <v>1006465</v>
          </cell>
          <cell r="K120">
            <v>676714</v>
          </cell>
          <cell r="L120">
            <v>1614322</v>
          </cell>
          <cell r="M120">
            <v>405615</v>
          </cell>
          <cell r="N120">
            <v>1221196</v>
          </cell>
        </row>
        <row r="121">
          <cell r="D121">
            <v>3502</v>
          </cell>
          <cell r="E121">
            <v>9766</v>
          </cell>
          <cell r="F121">
            <v>23438</v>
          </cell>
          <cell r="G121">
            <v>12687</v>
          </cell>
          <cell r="H121">
            <v>11402</v>
          </cell>
          <cell r="I121">
            <v>4665</v>
          </cell>
          <cell r="J121">
            <v>5158</v>
          </cell>
          <cell r="K121">
            <v>3974</v>
          </cell>
          <cell r="L121">
            <v>11375</v>
          </cell>
          <cell r="M121">
            <v>13571</v>
          </cell>
          <cell r="N121">
            <v>8752</v>
          </cell>
        </row>
        <row r="122">
          <cell r="D122">
            <v>1211433</v>
          </cell>
          <cell r="E122">
            <v>2327878</v>
          </cell>
          <cell r="F122">
            <v>2165239</v>
          </cell>
          <cell r="G122">
            <v>1973835</v>
          </cell>
          <cell r="H122">
            <v>2588577</v>
          </cell>
          <cell r="I122">
            <v>592970</v>
          </cell>
          <cell r="J122">
            <v>1256965</v>
          </cell>
          <cell r="K122">
            <v>993840</v>
          </cell>
          <cell r="L122">
            <v>2700527</v>
          </cell>
          <cell r="M122">
            <v>572558</v>
          </cell>
          <cell r="N122">
            <v>1510324</v>
          </cell>
        </row>
        <row r="124">
          <cell r="D124">
            <v>1987</v>
          </cell>
          <cell r="E124">
            <v>2148</v>
          </cell>
          <cell r="F124">
            <v>6839</v>
          </cell>
          <cell r="G124">
            <v>16</v>
          </cell>
          <cell r="H124">
            <v>0</v>
          </cell>
          <cell r="I124">
            <v>100</v>
          </cell>
          <cell r="J124">
            <v>0</v>
          </cell>
          <cell r="K124">
            <v>0</v>
          </cell>
          <cell r="L124">
            <v>21</v>
          </cell>
          <cell r="M124">
            <v>4</v>
          </cell>
          <cell r="N124">
            <v>0</v>
          </cell>
        </row>
        <row r="125">
          <cell r="D125">
            <v>260383</v>
          </cell>
          <cell r="E125">
            <v>217400</v>
          </cell>
          <cell r="F125">
            <v>266463</v>
          </cell>
          <cell r="G125">
            <v>232</v>
          </cell>
          <cell r="H125">
            <v>29</v>
          </cell>
          <cell r="I125">
            <v>6576</v>
          </cell>
          <cell r="J125">
            <v>98</v>
          </cell>
          <cell r="K125">
            <v>96</v>
          </cell>
          <cell r="L125">
            <v>0</v>
          </cell>
          <cell r="M125">
            <v>40</v>
          </cell>
          <cell r="N125">
            <v>3224</v>
          </cell>
        </row>
        <row r="127">
          <cell r="D127">
            <v>451</v>
          </cell>
          <cell r="E127">
            <v>333</v>
          </cell>
          <cell r="F127">
            <v>1777</v>
          </cell>
          <cell r="G127">
            <v>107</v>
          </cell>
          <cell r="H127">
            <v>3484</v>
          </cell>
          <cell r="I127">
            <v>3</v>
          </cell>
          <cell r="J127">
            <v>461</v>
          </cell>
          <cell r="K127">
            <v>23</v>
          </cell>
          <cell r="L127">
            <v>23</v>
          </cell>
          <cell r="M127">
            <v>63</v>
          </cell>
          <cell r="N127">
            <v>0</v>
          </cell>
        </row>
        <row r="128">
          <cell r="D128">
            <v>229079</v>
          </cell>
          <cell r="E128">
            <v>105002</v>
          </cell>
          <cell r="F128">
            <v>197279</v>
          </cell>
          <cell r="G128">
            <v>884</v>
          </cell>
          <cell r="H128">
            <v>312343</v>
          </cell>
          <cell r="I128">
            <v>4</v>
          </cell>
          <cell r="J128">
            <v>93126</v>
          </cell>
          <cell r="K128">
            <v>815</v>
          </cell>
          <cell r="L128">
            <v>2</v>
          </cell>
          <cell r="M128">
            <v>1014</v>
          </cell>
          <cell r="N128">
            <v>1924</v>
          </cell>
        </row>
        <row r="130">
          <cell r="D130">
            <v>552</v>
          </cell>
          <cell r="E130">
            <v>1445</v>
          </cell>
          <cell r="F130">
            <v>5050</v>
          </cell>
          <cell r="G130">
            <v>82</v>
          </cell>
          <cell r="H130">
            <v>145</v>
          </cell>
          <cell r="I130">
            <v>71</v>
          </cell>
          <cell r="J130">
            <v>232</v>
          </cell>
          <cell r="K130">
            <v>113</v>
          </cell>
          <cell r="L130">
            <v>10</v>
          </cell>
          <cell r="M130">
            <v>248</v>
          </cell>
          <cell r="N130">
            <v>358</v>
          </cell>
        </row>
        <row r="131">
          <cell r="D131">
            <v>213624</v>
          </cell>
          <cell r="E131">
            <v>279165</v>
          </cell>
          <cell r="F131">
            <v>475342</v>
          </cell>
          <cell r="G131">
            <v>5155</v>
          </cell>
          <cell r="H131">
            <v>15126</v>
          </cell>
          <cell r="I131">
            <v>15537</v>
          </cell>
          <cell r="J131">
            <v>50441</v>
          </cell>
          <cell r="K131">
            <v>3707</v>
          </cell>
          <cell r="L131">
            <v>5</v>
          </cell>
          <cell r="M131">
            <v>7369</v>
          </cell>
          <cell r="N131">
            <v>410985</v>
          </cell>
        </row>
        <row r="133">
          <cell r="D133">
            <v>407</v>
          </cell>
          <cell r="E133">
            <v>539</v>
          </cell>
          <cell r="F133">
            <v>4320</v>
          </cell>
          <cell r="G133">
            <v>23</v>
          </cell>
          <cell r="H133">
            <v>2</v>
          </cell>
          <cell r="I133">
            <v>14</v>
          </cell>
          <cell r="J133">
            <v>343</v>
          </cell>
          <cell r="K133">
            <v>42</v>
          </cell>
          <cell r="L133">
            <v>3</v>
          </cell>
          <cell r="M133">
            <v>317</v>
          </cell>
          <cell r="N133">
            <v>0</v>
          </cell>
        </row>
        <row r="134">
          <cell r="D134">
            <v>77538</v>
          </cell>
          <cell r="E134">
            <v>63767</v>
          </cell>
          <cell r="F134">
            <v>195088</v>
          </cell>
          <cell r="G134">
            <v>3538</v>
          </cell>
          <cell r="H134">
            <v>390</v>
          </cell>
          <cell r="I134">
            <v>683</v>
          </cell>
          <cell r="J134">
            <v>17094</v>
          </cell>
          <cell r="K134">
            <v>1437</v>
          </cell>
          <cell r="L134">
            <v>0</v>
          </cell>
          <cell r="M134">
            <v>163</v>
          </cell>
          <cell r="N134">
            <v>9</v>
          </cell>
        </row>
        <row r="136">
          <cell r="D136">
            <v>2529</v>
          </cell>
          <cell r="E136">
            <v>1818</v>
          </cell>
          <cell r="F136">
            <v>2745</v>
          </cell>
          <cell r="G136">
            <v>522</v>
          </cell>
          <cell r="H136">
            <v>1024</v>
          </cell>
          <cell r="I136">
            <v>669</v>
          </cell>
          <cell r="J136">
            <v>2900</v>
          </cell>
          <cell r="K136">
            <v>255</v>
          </cell>
          <cell r="L136">
            <v>145</v>
          </cell>
          <cell r="M136">
            <v>195</v>
          </cell>
          <cell r="N136">
            <v>10</v>
          </cell>
        </row>
        <row r="137">
          <cell r="D137">
            <v>422839</v>
          </cell>
          <cell r="E137">
            <v>656455</v>
          </cell>
          <cell r="F137">
            <v>367681</v>
          </cell>
          <cell r="G137">
            <v>227288</v>
          </cell>
          <cell r="H137">
            <v>477928</v>
          </cell>
          <cell r="I137">
            <v>133564</v>
          </cell>
          <cell r="J137">
            <v>694097</v>
          </cell>
          <cell r="K137">
            <v>138980</v>
          </cell>
          <cell r="L137">
            <v>82043</v>
          </cell>
          <cell r="M137">
            <v>13385</v>
          </cell>
          <cell r="N137">
            <v>1408</v>
          </cell>
        </row>
        <row r="139">
          <cell r="D139">
            <v>1</v>
          </cell>
          <cell r="E139">
            <v>11</v>
          </cell>
          <cell r="F139">
            <v>41</v>
          </cell>
          <cell r="G139">
            <v>16</v>
          </cell>
          <cell r="H139">
            <v>30</v>
          </cell>
          <cell r="I139">
            <v>410</v>
          </cell>
          <cell r="J139">
            <v>45</v>
          </cell>
          <cell r="K139">
            <v>134</v>
          </cell>
          <cell r="L139">
            <v>430</v>
          </cell>
          <cell r="M139">
            <v>1081</v>
          </cell>
          <cell r="N139">
            <v>1241</v>
          </cell>
        </row>
        <row r="140">
          <cell r="D140">
            <v>456</v>
          </cell>
          <cell r="E140">
            <v>1016</v>
          </cell>
          <cell r="F140">
            <v>4231</v>
          </cell>
          <cell r="G140">
            <v>361</v>
          </cell>
          <cell r="H140">
            <v>3</v>
          </cell>
          <cell r="I140">
            <v>47035</v>
          </cell>
          <cell r="J140">
            <v>3496</v>
          </cell>
          <cell r="K140">
            <v>16621</v>
          </cell>
          <cell r="L140">
            <v>8736</v>
          </cell>
          <cell r="M140">
            <v>113384</v>
          </cell>
          <cell r="N140">
            <v>50086</v>
          </cell>
        </row>
        <row r="142">
          <cell r="D142">
            <v>175099</v>
          </cell>
          <cell r="E142">
            <v>238710</v>
          </cell>
          <cell r="F142">
            <v>170029</v>
          </cell>
          <cell r="G142">
            <v>275771</v>
          </cell>
          <cell r="H142">
            <v>284445</v>
          </cell>
          <cell r="I142">
            <v>124968</v>
          </cell>
          <cell r="J142">
            <v>49981</v>
          </cell>
          <cell r="K142">
            <v>54663</v>
          </cell>
          <cell r="L142">
            <v>316340</v>
          </cell>
          <cell r="M142">
            <v>131299</v>
          </cell>
          <cell r="N142">
            <v>63069</v>
          </cell>
        </row>
        <row r="143">
          <cell r="D143">
            <v>34603</v>
          </cell>
          <cell r="E143">
            <v>35142</v>
          </cell>
          <cell r="F143">
            <v>60381</v>
          </cell>
          <cell r="G143">
            <v>49427</v>
          </cell>
          <cell r="H143">
            <v>78056</v>
          </cell>
          <cell r="I143">
            <v>31604</v>
          </cell>
          <cell r="J143">
            <v>24793</v>
          </cell>
          <cell r="K143">
            <v>9244</v>
          </cell>
          <cell r="L143">
            <v>43188</v>
          </cell>
          <cell r="M143">
            <v>19904</v>
          </cell>
          <cell r="N143">
            <v>22173</v>
          </cell>
        </row>
        <row r="144">
          <cell r="D144">
            <v>6597</v>
          </cell>
          <cell r="E144">
            <v>9853</v>
          </cell>
          <cell r="F144">
            <v>14331</v>
          </cell>
          <cell r="G144">
            <v>24885</v>
          </cell>
          <cell r="H144">
            <v>34201</v>
          </cell>
          <cell r="I144">
            <v>16544</v>
          </cell>
          <cell r="J144">
            <v>24932</v>
          </cell>
          <cell r="K144">
            <v>5843</v>
          </cell>
          <cell r="L144">
            <v>16837</v>
          </cell>
          <cell r="M144">
            <v>5958</v>
          </cell>
          <cell r="N144">
            <v>8470</v>
          </cell>
        </row>
        <row r="145">
          <cell r="D145">
            <v>32810</v>
          </cell>
          <cell r="E145">
            <v>22070</v>
          </cell>
          <cell r="F145">
            <v>68133</v>
          </cell>
          <cell r="G145">
            <v>19127</v>
          </cell>
          <cell r="H145">
            <v>34586</v>
          </cell>
          <cell r="I145">
            <v>51474</v>
          </cell>
          <cell r="J145">
            <v>51835</v>
          </cell>
          <cell r="K145">
            <v>8669</v>
          </cell>
          <cell r="L145">
            <v>41274</v>
          </cell>
          <cell r="M145">
            <v>20471</v>
          </cell>
          <cell r="N145">
            <v>62579</v>
          </cell>
        </row>
        <row r="146">
          <cell r="D146">
            <v>18263</v>
          </cell>
          <cell r="E146">
            <v>11285</v>
          </cell>
          <cell r="F146">
            <v>42095</v>
          </cell>
          <cell r="G146">
            <v>6545</v>
          </cell>
          <cell r="H146">
            <v>800</v>
          </cell>
          <cell r="I146">
            <v>0</v>
          </cell>
          <cell r="J146">
            <v>52888</v>
          </cell>
          <cell r="K146">
            <v>22950</v>
          </cell>
          <cell r="L146">
            <v>38906</v>
          </cell>
          <cell r="M146">
            <v>12251</v>
          </cell>
          <cell r="N146">
            <v>52437</v>
          </cell>
        </row>
        <row r="147">
          <cell r="D147">
            <v>319963</v>
          </cell>
          <cell r="E147">
            <v>391593</v>
          </cell>
          <cell r="F147">
            <v>530032</v>
          </cell>
          <cell r="G147">
            <v>439354</v>
          </cell>
          <cell r="H147">
            <v>568056</v>
          </cell>
          <cell r="I147">
            <v>224036</v>
          </cell>
          <cell r="J147">
            <v>220611</v>
          </cell>
          <cell r="K147">
            <v>125422</v>
          </cell>
          <cell r="L147">
            <v>448029</v>
          </cell>
          <cell r="M147">
            <v>209847</v>
          </cell>
          <cell r="N147">
            <v>234103</v>
          </cell>
        </row>
        <row r="148">
          <cell r="D148">
            <v>94</v>
          </cell>
          <cell r="E148">
            <v>2065</v>
          </cell>
          <cell r="F148">
            <v>7772</v>
          </cell>
          <cell r="G148">
            <v>240</v>
          </cell>
          <cell r="H148">
            <v>298</v>
          </cell>
          <cell r="I148">
            <v>619</v>
          </cell>
          <cell r="J148">
            <v>6570</v>
          </cell>
          <cell r="K148">
            <v>1914</v>
          </cell>
          <cell r="L148">
            <v>3323</v>
          </cell>
          <cell r="M148">
            <v>317</v>
          </cell>
          <cell r="N148">
            <v>2233</v>
          </cell>
        </row>
        <row r="149">
          <cell r="D149">
            <v>1</v>
          </cell>
          <cell r="E149">
            <v>279</v>
          </cell>
          <cell r="F149">
            <v>1762</v>
          </cell>
          <cell r="G149">
            <v>25</v>
          </cell>
          <cell r="H149">
            <v>32</v>
          </cell>
          <cell r="I149">
            <v>113</v>
          </cell>
          <cell r="J149">
            <v>1447</v>
          </cell>
          <cell r="K149">
            <v>554</v>
          </cell>
          <cell r="L149">
            <v>394</v>
          </cell>
          <cell r="M149">
            <v>78</v>
          </cell>
          <cell r="N149">
            <v>803</v>
          </cell>
        </row>
        <row r="150">
          <cell r="D150">
            <v>2</v>
          </cell>
          <cell r="E150">
            <v>89</v>
          </cell>
          <cell r="F150">
            <v>2180</v>
          </cell>
          <cell r="G150">
            <v>10</v>
          </cell>
          <cell r="H150">
            <v>36</v>
          </cell>
          <cell r="I150">
            <v>33</v>
          </cell>
          <cell r="J150">
            <v>1162</v>
          </cell>
          <cell r="K150">
            <v>491</v>
          </cell>
          <cell r="L150">
            <v>607</v>
          </cell>
          <cell r="M150">
            <v>114</v>
          </cell>
          <cell r="N150">
            <v>1070</v>
          </cell>
        </row>
        <row r="151">
          <cell r="D151">
            <v>0</v>
          </cell>
          <cell r="E151">
            <v>0</v>
          </cell>
          <cell r="F151">
            <v>1598</v>
          </cell>
          <cell r="G151">
            <v>7</v>
          </cell>
          <cell r="H151">
            <v>28</v>
          </cell>
          <cell r="I151">
            <v>0</v>
          </cell>
          <cell r="J151">
            <v>410</v>
          </cell>
          <cell r="K151">
            <v>332</v>
          </cell>
          <cell r="L151">
            <v>126</v>
          </cell>
          <cell r="M151">
            <v>122</v>
          </cell>
          <cell r="N151">
            <v>280</v>
          </cell>
        </row>
        <row r="152">
          <cell r="D152">
            <v>31897</v>
          </cell>
          <cell r="E152">
            <v>45778</v>
          </cell>
          <cell r="F152">
            <v>52858</v>
          </cell>
          <cell r="G152">
            <v>299732</v>
          </cell>
          <cell r="H152">
            <v>425622</v>
          </cell>
          <cell r="I152">
            <v>145357</v>
          </cell>
          <cell r="J152">
            <v>85159</v>
          </cell>
          <cell r="K152">
            <v>27855</v>
          </cell>
          <cell r="L152">
            <v>274665</v>
          </cell>
          <cell r="M152">
            <v>122008</v>
          </cell>
          <cell r="N152">
            <v>124478</v>
          </cell>
        </row>
        <row r="153">
          <cell r="D153">
            <v>30783</v>
          </cell>
          <cell r="E153">
            <v>18820</v>
          </cell>
          <cell r="F153">
            <v>89072</v>
          </cell>
          <cell r="G153">
            <v>29943</v>
          </cell>
          <cell r="H153">
            <v>56632</v>
          </cell>
          <cell r="I153">
            <v>11972</v>
          </cell>
          <cell r="J153">
            <v>47381</v>
          </cell>
          <cell r="K153">
            <v>10587</v>
          </cell>
          <cell r="L153">
            <v>65383</v>
          </cell>
          <cell r="M153">
            <v>27401</v>
          </cell>
          <cell r="N153">
            <v>30795</v>
          </cell>
        </row>
        <row r="154">
          <cell r="D154">
            <v>73858378.288340136</v>
          </cell>
          <cell r="E154">
            <v>64356719.518700838</v>
          </cell>
          <cell r="F154">
            <v>301285697.42148238</v>
          </cell>
          <cell r="G154">
            <v>70214695.239000008</v>
          </cell>
          <cell r="H154">
            <v>142089243.866</v>
          </cell>
          <cell r="I154">
            <v>16799332</v>
          </cell>
          <cell r="J154">
            <v>78383868.711022183</v>
          </cell>
          <cell r="K154">
            <v>12124733.359999999</v>
          </cell>
          <cell r="L154">
            <v>22339894</v>
          </cell>
          <cell r="M154">
            <v>69707489</v>
          </cell>
          <cell r="N154">
            <v>58175830.18</v>
          </cell>
        </row>
        <row r="155">
          <cell r="D155">
            <v>30630</v>
          </cell>
          <cell r="E155">
            <v>19312</v>
          </cell>
          <cell r="F155">
            <v>91167</v>
          </cell>
          <cell r="G155">
            <v>30605</v>
          </cell>
          <cell r="H155">
            <v>59294</v>
          </cell>
          <cell r="I155">
            <v>12788</v>
          </cell>
          <cell r="J155">
            <v>47381</v>
          </cell>
          <cell r="K155">
            <v>6103</v>
          </cell>
          <cell r="L155">
            <v>65060</v>
          </cell>
          <cell r="M155">
            <v>29173</v>
          </cell>
          <cell r="N155">
            <v>30795</v>
          </cell>
        </row>
        <row r="156">
          <cell r="D156">
            <v>520773801.80000073</v>
          </cell>
          <cell r="E156">
            <v>470991292.1299991</v>
          </cell>
          <cell r="F156">
            <v>3188053822.789649</v>
          </cell>
          <cell r="G156">
            <v>394170769.39999801</v>
          </cell>
          <cell r="H156">
            <v>1125415286.8599999</v>
          </cell>
          <cell r="I156">
            <v>103694915</v>
          </cell>
          <cell r="J156">
            <v>587526932.030002</v>
          </cell>
          <cell r="K156">
            <v>73333470.420000002</v>
          </cell>
          <cell r="L156">
            <v>136872291.06999999</v>
          </cell>
          <cell r="M156">
            <v>385399413.20000088</v>
          </cell>
          <cell r="N156">
            <v>829103888.79999995</v>
          </cell>
        </row>
        <row r="157">
          <cell r="D157">
            <v>82532069.188599363</v>
          </cell>
          <cell r="E157">
            <v>74935978.665497676</v>
          </cell>
          <cell r="F157">
            <v>463089341.60269231</v>
          </cell>
          <cell r="G157">
            <v>87420482.963000551</v>
          </cell>
          <cell r="H157">
            <v>191271061.82600001</v>
          </cell>
          <cell r="I157">
            <v>21427281</v>
          </cell>
          <cell r="J157">
            <v>78383868.711022183</v>
          </cell>
          <cell r="K157">
            <v>12124733.359999999</v>
          </cell>
          <cell r="L157">
            <v>22947097</v>
          </cell>
          <cell r="M157">
            <v>79333470</v>
          </cell>
          <cell r="N157">
            <v>134705684.80000001</v>
          </cell>
        </row>
        <row r="158">
          <cell r="D158">
            <v>231621912.68000001</v>
          </cell>
          <cell r="E158">
            <v>189147860.62</v>
          </cell>
          <cell r="F158">
            <v>771214880.20000005</v>
          </cell>
          <cell r="G158">
            <v>130297891.05</v>
          </cell>
          <cell r="H158">
            <v>330179004.26999998</v>
          </cell>
          <cell r="I158">
            <v>83485699</v>
          </cell>
          <cell r="J158">
            <v>193174140</v>
          </cell>
          <cell r="L158">
            <v>93943296.239999995</v>
          </cell>
          <cell r="M158">
            <v>193887781.38</v>
          </cell>
          <cell r="N158">
            <v>193011115.97000149</v>
          </cell>
        </row>
        <row r="159">
          <cell r="D159">
            <v>585</v>
          </cell>
          <cell r="E159">
            <v>676</v>
          </cell>
          <cell r="F159">
            <v>4209</v>
          </cell>
          <cell r="G159">
            <v>333</v>
          </cell>
          <cell r="H159">
            <v>1250</v>
          </cell>
          <cell r="I159">
            <v>533</v>
          </cell>
          <cell r="J159">
            <v>567</v>
          </cell>
          <cell r="K159">
            <v>51</v>
          </cell>
          <cell r="L159">
            <v>629</v>
          </cell>
          <cell r="M159">
            <v>985</v>
          </cell>
          <cell r="N159">
            <v>571</v>
          </cell>
        </row>
        <row r="160">
          <cell r="D160">
            <v>7570917.6156964991</v>
          </cell>
          <cell r="E160">
            <v>8865753.4820869006</v>
          </cell>
          <cell r="F160">
            <v>158554200.97432339</v>
          </cell>
          <cell r="G160">
            <v>15341694.51</v>
          </cell>
          <cell r="H160">
            <v>29124683.687999971</v>
          </cell>
          <cell r="I160">
            <v>2241266</v>
          </cell>
          <cell r="J160">
            <v>7054135.7280218769</v>
          </cell>
          <cell r="K160">
            <v>473055.38400000002</v>
          </cell>
          <cell r="L160">
            <v>607203</v>
          </cell>
          <cell r="M160">
            <v>5750549</v>
          </cell>
          <cell r="N160">
            <v>63178964.520000003</v>
          </cell>
        </row>
        <row r="161">
          <cell r="D161">
            <v>49358103.119999997</v>
          </cell>
          <cell r="E161">
            <v>57614278.009999998</v>
          </cell>
          <cell r="F161">
            <v>1285773075.75</v>
          </cell>
          <cell r="G161">
            <v>63643826</v>
          </cell>
          <cell r="H161">
            <v>162973050.47000009</v>
          </cell>
          <cell r="I161">
            <v>11921902</v>
          </cell>
          <cell r="J161">
            <v>47732452.949999988</v>
          </cell>
          <cell r="K161">
            <v>3189325.72</v>
          </cell>
          <cell r="L161">
            <v>2996867</v>
          </cell>
          <cell r="M161">
            <v>30963437.07</v>
          </cell>
          <cell r="N161">
            <v>439497453.69999999</v>
          </cell>
        </row>
        <row r="162">
          <cell r="D162">
            <v>304</v>
          </cell>
          <cell r="E162">
            <v>255</v>
          </cell>
          <cell r="F162">
            <v>492</v>
          </cell>
          <cell r="G162">
            <v>327</v>
          </cell>
          <cell r="H162">
            <v>1412</v>
          </cell>
          <cell r="I162">
            <v>15</v>
          </cell>
          <cell r="J162">
            <v>380</v>
          </cell>
          <cell r="K162">
            <v>53</v>
          </cell>
          <cell r="L162">
            <v>306</v>
          </cell>
          <cell r="M162">
            <v>729</v>
          </cell>
          <cell r="N162">
            <v>1206</v>
          </cell>
        </row>
        <row r="163">
          <cell r="D163">
            <v>1102773.2845628001</v>
          </cell>
          <cell r="E163">
            <v>1713930.6647097999</v>
          </cell>
          <cell r="F163">
            <v>3249443.2068922999</v>
          </cell>
          <cell r="G163">
            <v>1864093</v>
          </cell>
          <cell r="H163">
            <v>20057134.272</v>
          </cell>
          <cell r="I163">
            <v>53690</v>
          </cell>
          <cell r="J163">
            <v>3291770.4059999981</v>
          </cell>
          <cell r="K163">
            <v>220502.71299999999</v>
          </cell>
          <cell r="L163">
            <v>277606</v>
          </cell>
          <cell r="M163">
            <v>3935492</v>
          </cell>
          <cell r="N163">
            <v>13350890.08</v>
          </cell>
        </row>
        <row r="164">
          <cell r="D164">
            <v>5025923.46</v>
          </cell>
          <cell r="E164">
            <v>8085749.9299999997</v>
          </cell>
          <cell r="F164">
            <v>16200160.970000001</v>
          </cell>
          <cell r="G164">
            <v>4928183</v>
          </cell>
          <cell r="H164">
            <v>39448057.380000003</v>
          </cell>
          <cell r="I164">
            <v>212585</v>
          </cell>
          <cell r="J164">
            <v>19611205.129999992</v>
          </cell>
          <cell r="K164">
            <v>850425.98</v>
          </cell>
          <cell r="L164">
            <v>866520</v>
          </cell>
          <cell r="M164">
            <v>16180525.210000001</v>
          </cell>
          <cell r="N164">
            <v>68219986.689999998</v>
          </cell>
        </row>
        <row r="165">
          <cell r="D165">
            <v>803728</v>
          </cell>
          <cell r="E165">
            <v>358195</v>
          </cell>
          <cell r="F165">
            <v>1958391</v>
          </cell>
          <cell r="G165">
            <v>286848</v>
          </cell>
          <cell r="H165">
            <v>357844</v>
          </cell>
          <cell r="I165">
            <v>158169</v>
          </cell>
          <cell r="J165">
            <v>496973</v>
          </cell>
          <cell r="K165">
            <v>131100</v>
          </cell>
          <cell r="L165">
            <v>318750</v>
          </cell>
          <cell r="M165">
            <v>532475</v>
          </cell>
          <cell r="N165">
            <v>457018</v>
          </cell>
        </row>
        <row r="166">
          <cell r="D166">
            <v>18374</v>
          </cell>
          <cell r="E166">
            <v>9755</v>
          </cell>
          <cell r="F166">
            <v>41788</v>
          </cell>
          <cell r="G166">
            <v>11599</v>
          </cell>
          <cell r="H166">
            <v>29132</v>
          </cell>
          <cell r="I166">
            <v>4826</v>
          </cell>
          <cell r="J166">
            <v>18881</v>
          </cell>
          <cell r="K166">
            <v>4318</v>
          </cell>
          <cell r="L166">
            <v>21250</v>
          </cell>
          <cell r="M166">
            <v>8666</v>
          </cell>
          <cell r="N166">
            <v>10802</v>
          </cell>
        </row>
        <row r="167">
          <cell r="D167">
            <v>11157</v>
          </cell>
          <cell r="E167">
            <v>8400</v>
          </cell>
          <cell r="F167">
            <v>25205</v>
          </cell>
          <cell r="G167">
            <v>20348</v>
          </cell>
          <cell r="H167">
            <v>31529</v>
          </cell>
          <cell r="I167">
            <v>6705</v>
          </cell>
          <cell r="J167">
            <v>21306</v>
          </cell>
          <cell r="L167">
            <v>25713</v>
          </cell>
          <cell r="M167">
            <v>15523</v>
          </cell>
          <cell r="N167">
            <v>16063</v>
          </cell>
        </row>
        <row r="168">
          <cell r="D168">
            <v>149418626.47</v>
          </cell>
          <cell r="E168">
            <v>153463345.63</v>
          </cell>
          <cell r="F168">
            <v>565587872.67000008</v>
          </cell>
          <cell r="G168">
            <v>118922452.91</v>
          </cell>
          <cell r="H168">
            <v>186002256.5599995</v>
          </cell>
          <cell r="I168">
            <v>46092611</v>
          </cell>
          <cell r="J168">
            <v>193234933.19</v>
          </cell>
          <cell r="L168">
            <v>56935215</v>
          </cell>
          <cell r="M168">
            <v>128576669.54000001</v>
          </cell>
          <cell r="N168">
            <v>116408999.84999999</v>
          </cell>
        </row>
        <row r="169">
          <cell r="D169">
            <v>5779</v>
          </cell>
          <cell r="E169">
            <v>2581</v>
          </cell>
          <cell r="F169">
            <v>8824</v>
          </cell>
          <cell r="G169">
            <v>1309</v>
          </cell>
          <cell r="H169">
            <v>11725</v>
          </cell>
          <cell r="I169">
            <v>2343</v>
          </cell>
          <cell r="J169">
            <v>13337</v>
          </cell>
          <cell r="K169">
            <v>2034</v>
          </cell>
          <cell r="L169">
            <v>9066</v>
          </cell>
          <cell r="M169">
            <v>2676</v>
          </cell>
          <cell r="N169">
            <v>7107</v>
          </cell>
        </row>
        <row r="170">
          <cell r="D170">
            <v>82203286.209999993</v>
          </cell>
          <cell r="E170">
            <v>35684514.990000002</v>
          </cell>
          <cell r="F170">
            <v>205727007.49000001</v>
          </cell>
          <cell r="G170">
            <v>11375438.140000001</v>
          </cell>
          <cell r="H170">
            <v>99301110.019999996</v>
          </cell>
          <cell r="I170">
            <v>16972750</v>
          </cell>
          <cell r="J170">
            <v>87305704.129999995</v>
          </cell>
          <cell r="K170">
            <v>18555698</v>
          </cell>
          <cell r="L170">
            <v>41506302</v>
          </cell>
          <cell r="M170">
            <v>32401735.109999999</v>
          </cell>
          <cell r="N170">
            <v>50518794.119999997</v>
          </cell>
        </row>
        <row r="171">
          <cell r="D171">
            <v>0</v>
          </cell>
          <cell r="E171">
            <v>2535714</v>
          </cell>
          <cell r="F171">
            <v>2787911</v>
          </cell>
          <cell r="G171">
            <v>260377</v>
          </cell>
          <cell r="H171">
            <v>2349744</v>
          </cell>
          <cell r="I171">
            <v>193740</v>
          </cell>
          <cell r="J171">
            <v>21088</v>
          </cell>
          <cell r="K171">
            <v>0</v>
          </cell>
          <cell r="L171">
            <v>132546</v>
          </cell>
          <cell r="M171">
            <v>86353</v>
          </cell>
          <cell r="N171">
            <v>0</v>
          </cell>
        </row>
        <row r="172">
          <cell r="D172">
            <v>32678396</v>
          </cell>
          <cell r="E172">
            <v>43837836</v>
          </cell>
          <cell r="F172">
            <v>41348582</v>
          </cell>
          <cell r="G172">
            <v>26636390</v>
          </cell>
          <cell r="H172">
            <v>37462268</v>
          </cell>
          <cell r="I172">
            <v>8017476</v>
          </cell>
          <cell r="J172">
            <v>22861745</v>
          </cell>
          <cell r="K172">
            <v>12347792</v>
          </cell>
          <cell r="L172">
            <v>34953864</v>
          </cell>
          <cell r="M172">
            <v>7461373</v>
          </cell>
          <cell r="N172">
            <v>23382222</v>
          </cell>
        </row>
        <row r="173">
          <cell r="D173">
            <v>220</v>
          </cell>
          <cell r="E173">
            <v>410</v>
          </cell>
          <cell r="F173">
            <v>520</v>
          </cell>
          <cell r="G173">
            <v>250</v>
          </cell>
          <cell r="H173">
            <v>344</v>
          </cell>
          <cell r="I173">
            <v>178</v>
          </cell>
          <cell r="J173">
            <v>257</v>
          </cell>
          <cell r="K173">
            <v>125</v>
          </cell>
          <cell r="L173">
            <v>325</v>
          </cell>
          <cell r="M173">
            <v>100</v>
          </cell>
          <cell r="N173">
            <v>333</v>
          </cell>
        </row>
        <row r="174">
          <cell r="D174">
            <v>279638508.81545752</v>
          </cell>
          <cell r="E174">
            <v>531433239.90412837</v>
          </cell>
          <cell r="F174">
            <v>640689939.2433455</v>
          </cell>
          <cell r="G174">
            <v>255149312</v>
          </cell>
          <cell r="H174">
            <v>187278490</v>
          </cell>
          <cell r="I174">
            <v>125666694.63</v>
          </cell>
          <cell r="J174">
            <v>337801974</v>
          </cell>
          <cell r="K174">
            <v>94264497.397207245</v>
          </cell>
          <cell r="L174">
            <v>235961268</v>
          </cell>
          <cell r="M174">
            <v>82348001.829999998</v>
          </cell>
          <cell r="N174">
            <v>237116978.1586</v>
          </cell>
        </row>
        <row r="175">
          <cell r="D175">
            <v>32987246</v>
          </cell>
          <cell r="E175">
            <v>42288171</v>
          </cell>
          <cell r="F175">
            <v>39634815</v>
          </cell>
          <cell r="G175">
            <v>26376013</v>
          </cell>
          <cell r="H175">
            <v>37451986</v>
          </cell>
          <cell r="I175">
            <v>7823736</v>
          </cell>
          <cell r="J175">
            <v>22840657</v>
          </cell>
          <cell r="K175">
            <v>12347792</v>
          </cell>
          <cell r="L175">
            <v>32637841</v>
          </cell>
          <cell r="M175">
            <v>7367359</v>
          </cell>
          <cell r="N175">
            <v>23382222</v>
          </cell>
        </row>
        <row r="176">
          <cell r="D176">
            <v>585529</v>
          </cell>
          <cell r="E176">
            <v>1821122</v>
          </cell>
          <cell r="F176">
            <v>1799478</v>
          </cell>
          <cell r="G176">
            <v>441968</v>
          </cell>
          <cell r="H176">
            <v>70874</v>
          </cell>
          <cell r="I176">
            <v>182068</v>
          </cell>
          <cell r="J176">
            <v>1738357</v>
          </cell>
          <cell r="K176">
            <v>2266055</v>
          </cell>
          <cell r="L176">
            <v>1458106</v>
          </cell>
          <cell r="M176">
            <v>542475</v>
          </cell>
          <cell r="N176">
            <v>1274293</v>
          </cell>
        </row>
        <row r="177">
          <cell r="D177">
            <v>11035</v>
          </cell>
          <cell r="E177">
            <v>64835</v>
          </cell>
          <cell r="F177">
            <v>44071</v>
          </cell>
          <cell r="G177">
            <v>23590</v>
          </cell>
          <cell r="H177">
            <v>99496</v>
          </cell>
          <cell r="I177">
            <v>29550</v>
          </cell>
          <cell r="J177">
            <v>62434</v>
          </cell>
          <cell r="K177">
            <v>28597</v>
          </cell>
          <cell r="L177">
            <v>7847</v>
          </cell>
          <cell r="M177">
            <v>143845</v>
          </cell>
          <cell r="N177">
            <v>15013</v>
          </cell>
        </row>
        <row r="178">
          <cell r="D178">
            <v>4850</v>
          </cell>
          <cell r="E178">
            <v>8541</v>
          </cell>
          <cell r="F178">
            <v>9314</v>
          </cell>
          <cell r="G178">
            <v>6785</v>
          </cell>
          <cell r="H178">
            <v>4528</v>
          </cell>
          <cell r="I178">
            <v>3445</v>
          </cell>
          <cell r="J178">
            <v>3235</v>
          </cell>
          <cell r="K178">
            <v>3465</v>
          </cell>
          <cell r="L178">
            <v>3724</v>
          </cell>
          <cell r="M178">
            <v>1410</v>
          </cell>
          <cell r="N178">
            <v>6056</v>
          </cell>
        </row>
        <row r="179">
          <cell r="D179">
            <v>12222</v>
          </cell>
          <cell r="E179">
            <v>15776</v>
          </cell>
          <cell r="F179">
            <v>17379</v>
          </cell>
          <cell r="G179">
            <v>19780</v>
          </cell>
          <cell r="H179">
            <v>13726</v>
          </cell>
          <cell r="I179">
            <v>7508</v>
          </cell>
          <cell r="J179">
            <v>8416</v>
          </cell>
          <cell r="K179">
            <v>5390</v>
          </cell>
          <cell r="L179">
            <v>9578</v>
          </cell>
          <cell r="M179">
            <v>4862</v>
          </cell>
          <cell r="N179">
            <v>6295</v>
          </cell>
        </row>
        <row r="180">
          <cell r="D180">
            <v>5989771860.5849838</v>
          </cell>
          <cell r="E180">
            <v>7591900402.5710135</v>
          </cell>
          <cell r="F180">
            <v>7308732471.6409779</v>
          </cell>
          <cell r="G180">
            <v>4511181242.3424921</v>
          </cell>
          <cell r="H180">
            <v>7021159518.6540003</v>
          </cell>
          <cell r="I180">
            <v>1013877946</v>
          </cell>
          <cell r="J180">
            <v>6508755828.8412085</v>
          </cell>
          <cell r="K180">
            <v>5689466955.7798414</v>
          </cell>
          <cell r="L180">
            <v>6408849611.1540003</v>
          </cell>
          <cell r="M180">
            <v>1950676787</v>
          </cell>
          <cell r="N180">
            <v>2016494139.0999999</v>
          </cell>
        </row>
        <row r="181">
          <cell r="D181">
            <v>1847</v>
          </cell>
          <cell r="E181">
            <v>8895</v>
          </cell>
          <cell r="F181">
            <v>13069</v>
          </cell>
          <cell r="G181">
            <v>9919</v>
          </cell>
          <cell r="H181">
            <v>9846</v>
          </cell>
          <cell r="I181">
            <v>583</v>
          </cell>
          <cell r="J181">
            <v>10466</v>
          </cell>
          <cell r="K181">
            <v>7831</v>
          </cell>
          <cell r="L181">
            <v>1780</v>
          </cell>
          <cell r="M181">
            <v>4651</v>
          </cell>
          <cell r="N181">
            <v>6030</v>
          </cell>
        </row>
        <row r="182">
          <cell r="D182">
            <v>2224</v>
          </cell>
          <cell r="E182">
            <v>20934</v>
          </cell>
          <cell r="F182">
            <v>35291</v>
          </cell>
          <cell r="G182">
            <v>12494</v>
          </cell>
          <cell r="H182">
            <v>46505</v>
          </cell>
          <cell r="I182">
            <v>9397</v>
          </cell>
          <cell r="J182">
            <v>10725</v>
          </cell>
          <cell r="K182">
            <v>12600</v>
          </cell>
          <cell r="L182">
            <v>2260</v>
          </cell>
          <cell r="M182">
            <v>8166</v>
          </cell>
          <cell r="N182">
            <v>7119</v>
          </cell>
        </row>
        <row r="184">
          <cell r="D184">
            <v>20156</v>
          </cell>
          <cell r="E184">
            <v>24732</v>
          </cell>
          <cell r="F184">
            <v>31093</v>
          </cell>
          <cell r="G184">
            <v>26390</v>
          </cell>
          <cell r="H184">
            <v>28537</v>
          </cell>
          <cell r="I184">
            <v>11237</v>
          </cell>
          <cell r="J184">
            <v>30377</v>
          </cell>
          <cell r="K184">
            <v>15145</v>
          </cell>
          <cell r="L184">
            <v>40757</v>
          </cell>
          <cell r="M184">
            <v>506413</v>
          </cell>
          <cell r="N184">
            <v>19674</v>
          </cell>
        </row>
        <row r="185">
          <cell r="D185">
            <v>4</v>
          </cell>
          <cell r="E185">
            <v>4</v>
          </cell>
          <cell r="F185">
            <v>4</v>
          </cell>
          <cell r="G185">
            <v>5850000</v>
          </cell>
          <cell r="H185">
            <v>212060</v>
          </cell>
          <cell r="I185">
            <v>8494640</v>
          </cell>
          <cell r="J185">
            <v>392283.39</v>
          </cell>
          <cell r="K185">
            <v>595646.82999999996</v>
          </cell>
          <cell r="L185">
            <v>2056856</v>
          </cell>
          <cell r="M185">
            <v>3912000</v>
          </cell>
          <cell r="N185">
            <v>493436.63</v>
          </cell>
        </row>
        <row r="186">
          <cell r="D186">
            <v>27218</v>
          </cell>
          <cell r="E186">
            <v>49354</v>
          </cell>
          <cell r="F186">
            <v>57876</v>
          </cell>
          <cell r="G186">
            <v>55094</v>
          </cell>
          <cell r="H186">
            <v>60664</v>
          </cell>
          <cell r="I186">
            <v>30762</v>
          </cell>
          <cell r="J186">
            <v>47711</v>
          </cell>
          <cell r="K186">
            <v>20028</v>
          </cell>
          <cell r="L186">
            <v>68109</v>
          </cell>
          <cell r="M186">
            <v>526808</v>
          </cell>
          <cell r="N186">
            <v>36041</v>
          </cell>
        </row>
        <row r="187">
          <cell r="D187">
            <v>1682</v>
          </cell>
          <cell r="E187">
            <v>6164</v>
          </cell>
          <cell r="F187">
            <v>6793</v>
          </cell>
          <cell r="G187">
            <v>2616</v>
          </cell>
          <cell r="H187">
            <v>1409</v>
          </cell>
          <cell r="I187">
            <v>5211</v>
          </cell>
          <cell r="J187">
            <v>5710</v>
          </cell>
          <cell r="K187">
            <v>3043</v>
          </cell>
          <cell r="L187">
            <v>13035</v>
          </cell>
          <cell r="M187">
            <v>795</v>
          </cell>
          <cell r="N187">
            <v>938</v>
          </cell>
        </row>
        <row r="188">
          <cell r="D188">
            <v>26541</v>
          </cell>
          <cell r="E188">
            <v>46594</v>
          </cell>
          <cell r="F188">
            <v>54799</v>
          </cell>
          <cell r="G188">
            <v>41357</v>
          </cell>
          <cell r="H188">
            <v>39399</v>
          </cell>
          <cell r="I188">
            <v>19368</v>
          </cell>
          <cell r="J188">
            <v>40047</v>
          </cell>
          <cell r="K188">
            <v>18471</v>
          </cell>
          <cell r="L188">
            <v>54457</v>
          </cell>
          <cell r="M188">
            <v>21975</v>
          </cell>
          <cell r="N188">
            <v>36041</v>
          </cell>
        </row>
        <row r="189">
          <cell r="D189">
            <v>11046</v>
          </cell>
          <cell r="E189">
            <v>7606</v>
          </cell>
          <cell r="F189">
            <v>9494</v>
          </cell>
          <cell r="G189">
            <v>0</v>
          </cell>
          <cell r="H189">
            <v>485</v>
          </cell>
          <cell r="I189">
            <v>1640</v>
          </cell>
          <cell r="J189">
            <v>11546</v>
          </cell>
          <cell r="K189">
            <v>7837</v>
          </cell>
          <cell r="L189">
            <v>781</v>
          </cell>
          <cell r="M189">
            <v>72249</v>
          </cell>
          <cell r="N189">
            <v>2911</v>
          </cell>
        </row>
        <row r="190">
          <cell r="D190">
            <v>1885</v>
          </cell>
          <cell r="E190">
            <v>3562</v>
          </cell>
          <cell r="F190">
            <v>4362</v>
          </cell>
          <cell r="G190">
            <v>1474</v>
          </cell>
          <cell r="H190">
            <v>1020</v>
          </cell>
          <cell r="I190">
            <v>2181</v>
          </cell>
          <cell r="J190">
            <v>1468</v>
          </cell>
          <cell r="K190">
            <v>897</v>
          </cell>
          <cell r="L190">
            <v>2685</v>
          </cell>
          <cell r="M190">
            <v>1732</v>
          </cell>
          <cell r="N190">
            <v>1923</v>
          </cell>
        </row>
        <row r="191">
          <cell r="D191">
            <v>624</v>
          </cell>
          <cell r="E191">
            <v>1101</v>
          </cell>
          <cell r="F191">
            <v>1116</v>
          </cell>
          <cell r="G191">
            <v>412</v>
          </cell>
          <cell r="H191">
            <v>526</v>
          </cell>
          <cell r="I191">
            <v>816</v>
          </cell>
          <cell r="J191">
            <v>438</v>
          </cell>
          <cell r="K191">
            <v>436</v>
          </cell>
          <cell r="L191">
            <v>1076</v>
          </cell>
          <cell r="M191">
            <v>314</v>
          </cell>
          <cell r="N191">
            <v>921</v>
          </cell>
        </row>
        <row r="192">
          <cell r="D192">
            <v>1261</v>
          </cell>
          <cell r="E192">
            <v>2461</v>
          </cell>
          <cell r="F192">
            <v>3246</v>
          </cell>
          <cell r="G192">
            <v>1062</v>
          </cell>
          <cell r="H192">
            <v>494</v>
          </cell>
          <cell r="I192">
            <v>1365</v>
          </cell>
          <cell r="J192">
            <v>1030</v>
          </cell>
          <cell r="K192">
            <v>461</v>
          </cell>
          <cell r="L192">
            <v>1609</v>
          </cell>
          <cell r="M192">
            <v>1418</v>
          </cell>
          <cell r="N192">
            <v>1002</v>
          </cell>
        </row>
        <row r="193">
          <cell r="D193">
            <v>1053</v>
          </cell>
          <cell r="E193">
            <v>2032</v>
          </cell>
          <cell r="F193">
            <v>2391</v>
          </cell>
          <cell r="G193">
            <v>656</v>
          </cell>
          <cell r="H193">
            <v>853</v>
          </cell>
          <cell r="I193">
            <v>746</v>
          </cell>
          <cell r="J193">
            <v>461</v>
          </cell>
          <cell r="K193">
            <v>449</v>
          </cell>
          <cell r="L193">
            <v>738</v>
          </cell>
          <cell r="M193">
            <v>3</v>
          </cell>
          <cell r="N193">
            <v>839</v>
          </cell>
        </row>
        <row r="194">
          <cell r="D194">
            <v>217</v>
          </cell>
          <cell r="E194">
            <v>620</v>
          </cell>
          <cell r="F194">
            <v>702</v>
          </cell>
          <cell r="G194">
            <v>94</v>
          </cell>
          <cell r="H194">
            <v>177</v>
          </cell>
          <cell r="I194">
            <v>138</v>
          </cell>
          <cell r="J194">
            <v>116</v>
          </cell>
          <cell r="K194">
            <v>126</v>
          </cell>
          <cell r="L194">
            <v>137</v>
          </cell>
          <cell r="M194">
            <v>42</v>
          </cell>
          <cell r="N194">
            <v>240</v>
          </cell>
        </row>
        <row r="195">
          <cell r="D195">
            <v>39</v>
          </cell>
          <cell r="E195">
            <v>53</v>
          </cell>
          <cell r="F195">
            <v>55</v>
          </cell>
          <cell r="G195">
            <v>29</v>
          </cell>
          <cell r="H195">
            <v>22</v>
          </cell>
          <cell r="I195">
            <v>54</v>
          </cell>
          <cell r="J195">
            <v>35</v>
          </cell>
          <cell r="K195">
            <v>29</v>
          </cell>
          <cell r="L195">
            <v>57</v>
          </cell>
          <cell r="M195">
            <v>39</v>
          </cell>
          <cell r="N195">
            <v>66</v>
          </cell>
        </row>
        <row r="196">
          <cell r="D196">
            <v>1826</v>
          </cell>
          <cell r="E196">
            <v>3509</v>
          </cell>
          <cell r="F196">
            <v>4307</v>
          </cell>
          <cell r="G196">
            <v>1445</v>
          </cell>
          <cell r="H196">
            <v>917</v>
          </cell>
          <cell r="I196">
            <v>711</v>
          </cell>
          <cell r="J196">
            <v>1486</v>
          </cell>
          <cell r="K196">
            <v>868</v>
          </cell>
          <cell r="L196">
            <v>2602</v>
          </cell>
          <cell r="M196">
            <v>865</v>
          </cell>
          <cell r="N196">
            <v>1857</v>
          </cell>
        </row>
        <row r="197">
          <cell r="D197">
            <v>153</v>
          </cell>
          <cell r="E197">
            <v>205</v>
          </cell>
          <cell r="F197">
            <v>182</v>
          </cell>
          <cell r="G197">
            <v>113</v>
          </cell>
          <cell r="H197">
            <v>99</v>
          </cell>
          <cell r="I197">
            <v>184</v>
          </cell>
          <cell r="J197">
            <v>200</v>
          </cell>
          <cell r="K197">
            <v>73</v>
          </cell>
          <cell r="L197">
            <v>201</v>
          </cell>
          <cell r="M197">
            <v>72</v>
          </cell>
          <cell r="N197">
            <v>365</v>
          </cell>
        </row>
        <row r="198">
          <cell r="D198">
            <v>32</v>
          </cell>
          <cell r="E198">
            <v>44</v>
          </cell>
          <cell r="F198">
            <v>41</v>
          </cell>
          <cell r="G198">
            <v>22</v>
          </cell>
          <cell r="H198">
            <v>19</v>
          </cell>
          <cell r="I198">
            <v>8</v>
          </cell>
          <cell r="J198">
            <v>15</v>
          </cell>
          <cell r="K198">
            <v>7</v>
          </cell>
          <cell r="L198">
            <v>18</v>
          </cell>
          <cell r="M198">
            <v>4</v>
          </cell>
          <cell r="N198">
            <v>23</v>
          </cell>
        </row>
        <row r="199">
          <cell r="D199">
            <v>38</v>
          </cell>
          <cell r="E199">
            <v>38</v>
          </cell>
          <cell r="F199">
            <v>38</v>
          </cell>
          <cell r="G199">
            <v>7</v>
          </cell>
          <cell r="H199">
            <v>6</v>
          </cell>
          <cell r="I199">
            <v>24</v>
          </cell>
          <cell r="J199">
            <v>38</v>
          </cell>
          <cell r="K199">
            <v>17</v>
          </cell>
          <cell r="L199">
            <v>61</v>
          </cell>
          <cell r="M199">
            <v>6</v>
          </cell>
          <cell r="N199">
            <v>66</v>
          </cell>
        </row>
        <row r="200">
          <cell r="D200">
            <v>9</v>
          </cell>
          <cell r="E200">
            <v>29</v>
          </cell>
          <cell r="F200">
            <v>9</v>
          </cell>
          <cell r="G200">
            <v>20</v>
          </cell>
          <cell r="H200">
            <v>23</v>
          </cell>
          <cell r="I200">
            <v>6</v>
          </cell>
          <cell r="J200">
            <v>11</v>
          </cell>
          <cell r="K200">
            <v>4</v>
          </cell>
          <cell r="L200">
            <v>12</v>
          </cell>
          <cell r="M200">
            <v>6</v>
          </cell>
          <cell r="N200">
            <v>14</v>
          </cell>
        </row>
        <row r="201">
          <cell r="D201">
            <v>19</v>
          </cell>
          <cell r="E201">
            <v>31</v>
          </cell>
          <cell r="F201">
            <v>26</v>
          </cell>
          <cell r="G201">
            <v>48</v>
          </cell>
          <cell r="H201">
            <v>26</v>
          </cell>
          <cell r="I201">
            <v>167</v>
          </cell>
          <cell r="J201">
            <v>79</v>
          </cell>
          <cell r="K201">
            <v>19</v>
          </cell>
          <cell r="L201">
            <v>44</v>
          </cell>
          <cell r="M201">
            <v>48</v>
          </cell>
          <cell r="N201">
            <v>48</v>
          </cell>
        </row>
        <row r="202">
          <cell r="D202">
            <v>68</v>
          </cell>
          <cell r="E202">
            <v>88</v>
          </cell>
          <cell r="F202">
            <v>121</v>
          </cell>
          <cell r="G202">
            <v>31</v>
          </cell>
          <cell r="H202">
            <v>19</v>
          </cell>
          <cell r="I202">
            <v>33</v>
          </cell>
          <cell r="J202">
            <v>5</v>
          </cell>
          <cell r="K202">
            <v>1</v>
          </cell>
          <cell r="L202">
            <v>15</v>
          </cell>
          <cell r="M202">
            <v>23</v>
          </cell>
          <cell r="N202">
            <v>22</v>
          </cell>
        </row>
        <row r="203">
          <cell r="D203">
            <v>40261</v>
          </cell>
          <cell r="E203">
            <v>83514</v>
          </cell>
          <cell r="F203">
            <v>143744</v>
          </cell>
          <cell r="G203">
            <v>53290.5</v>
          </cell>
          <cell r="H203">
            <v>39629</v>
          </cell>
          <cell r="I203">
            <v>12174.5</v>
          </cell>
          <cell r="J203">
            <v>35389</v>
          </cell>
          <cell r="K203">
            <v>14988</v>
          </cell>
          <cell r="L203">
            <v>36485</v>
          </cell>
          <cell r="M203">
            <v>14023.25</v>
          </cell>
          <cell r="N203">
            <v>32294.5</v>
          </cell>
        </row>
        <row r="205">
          <cell r="D205">
            <v>13911.75</v>
          </cell>
          <cell r="E205">
            <v>45734.25</v>
          </cell>
          <cell r="F205">
            <v>39257.57</v>
          </cell>
          <cell r="G205">
            <v>6385</v>
          </cell>
          <cell r="H205">
            <v>6304</v>
          </cell>
          <cell r="I205">
            <v>58205</v>
          </cell>
          <cell r="J205">
            <v>1965</v>
          </cell>
          <cell r="K205">
            <v>3965</v>
          </cell>
          <cell r="L205">
            <v>16059.21</v>
          </cell>
          <cell r="M205">
            <v>160</v>
          </cell>
          <cell r="N205">
            <v>25339</v>
          </cell>
        </row>
        <row r="206">
          <cell r="D206">
            <v>471</v>
          </cell>
          <cell r="E206">
            <v>1353</v>
          </cell>
          <cell r="F206">
            <v>966</v>
          </cell>
          <cell r="G206">
            <v>726</v>
          </cell>
          <cell r="H206">
            <v>418</v>
          </cell>
          <cell r="I206">
            <v>2341</v>
          </cell>
          <cell r="J206">
            <v>318</v>
          </cell>
          <cell r="K206">
            <v>432</v>
          </cell>
          <cell r="L206">
            <v>934</v>
          </cell>
          <cell r="M206">
            <v>290</v>
          </cell>
          <cell r="N206">
            <v>708</v>
          </cell>
        </row>
        <row r="207">
          <cell r="D207">
            <v>57165</v>
          </cell>
          <cell r="E207">
            <v>96273.86</v>
          </cell>
          <cell r="F207">
            <v>150458</v>
          </cell>
          <cell r="G207">
            <v>5570</v>
          </cell>
          <cell r="H207">
            <v>1380</v>
          </cell>
          <cell r="I207">
            <v>117840</v>
          </cell>
          <cell r="J207">
            <v>1405</v>
          </cell>
          <cell r="K207">
            <v>2110</v>
          </cell>
          <cell r="L207">
            <v>28047.37</v>
          </cell>
          <cell r="M207">
            <v>172</v>
          </cell>
          <cell r="N207">
            <v>17519</v>
          </cell>
        </row>
        <row r="208">
          <cell r="D208">
            <v>1413</v>
          </cell>
          <cell r="E208">
            <v>2601</v>
          </cell>
          <cell r="F208">
            <v>3489</v>
          </cell>
          <cell r="G208">
            <v>754</v>
          </cell>
          <cell r="H208">
            <v>145</v>
          </cell>
          <cell r="I208">
            <v>3900</v>
          </cell>
          <cell r="J208">
            <v>456</v>
          </cell>
          <cell r="K208">
            <v>243</v>
          </cell>
          <cell r="L208">
            <v>749</v>
          </cell>
          <cell r="M208">
            <v>410</v>
          </cell>
          <cell r="N208">
            <v>925</v>
          </cell>
        </row>
        <row r="209">
          <cell r="D209">
            <v>173</v>
          </cell>
          <cell r="E209">
            <v>239</v>
          </cell>
          <cell r="F209">
            <v>247</v>
          </cell>
          <cell r="G209">
            <v>181</v>
          </cell>
          <cell r="H209">
            <v>261</v>
          </cell>
          <cell r="I209">
            <v>134</v>
          </cell>
          <cell r="J209">
            <v>141</v>
          </cell>
          <cell r="K209">
            <v>105</v>
          </cell>
          <cell r="L209">
            <v>347</v>
          </cell>
          <cell r="M209">
            <v>81</v>
          </cell>
          <cell r="N209">
            <v>231</v>
          </cell>
        </row>
        <row r="210">
          <cell r="D210">
            <v>168</v>
          </cell>
          <cell r="E210">
            <v>225</v>
          </cell>
          <cell r="F210">
            <v>237</v>
          </cell>
          <cell r="G210">
            <v>135</v>
          </cell>
          <cell r="H210">
            <v>224</v>
          </cell>
          <cell r="I210">
            <v>131</v>
          </cell>
          <cell r="J210">
            <v>136</v>
          </cell>
          <cell r="K210">
            <v>67</v>
          </cell>
          <cell r="L210">
            <v>331</v>
          </cell>
          <cell r="M210">
            <v>61</v>
          </cell>
          <cell r="N210">
            <v>219</v>
          </cell>
        </row>
        <row r="211">
          <cell r="D211">
            <v>9</v>
          </cell>
          <cell r="E211">
            <v>8</v>
          </cell>
          <cell r="F211">
            <v>4</v>
          </cell>
          <cell r="G211">
            <v>6</v>
          </cell>
          <cell r="H211">
            <v>4</v>
          </cell>
          <cell r="I211">
            <v>6</v>
          </cell>
          <cell r="J211">
            <v>17</v>
          </cell>
          <cell r="K211">
            <v>3</v>
          </cell>
          <cell r="L211">
            <v>15</v>
          </cell>
          <cell r="M211">
            <v>7</v>
          </cell>
          <cell r="N211">
            <v>9</v>
          </cell>
        </row>
        <row r="212">
          <cell r="D212">
            <v>39</v>
          </cell>
          <cell r="E212">
            <v>52</v>
          </cell>
          <cell r="F212">
            <v>55</v>
          </cell>
          <cell r="G212">
            <v>29</v>
          </cell>
          <cell r="H212">
            <v>22</v>
          </cell>
          <cell r="I212">
            <v>54</v>
          </cell>
          <cell r="J212">
            <v>35</v>
          </cell>
          <cell r="K212">
            <v>29</v>
          </cell>
          <cell r="L212">
            <v>77</v>
          </cell>
          <cell r="M212">
            <v>45</v>
          </cell>
          <cell r="N212">
            <v>66</v>
          </cell>
        </row>
        <row r="213">
          <cell r="D213">
            <v>77</v>
          </cell>
          <cell r="E213">
            <v>85</v>
          </cell>
          <cell r="F213">
            <v>119</v>
          </cell>
          <cell r="G213">
            <v>39</v>
          </cell>
          <cell r="H213">
            <v>36</v>
          </cell>
          <cell r="I213">
            <v>20</v>
          </cell>
          <cell r="J213">
            <v>25</v>
          </cell>
          <cell r="K213">
            <v>29</v>
          </cell>
          <cell r="L213">
            <v>38</v>
          </cell>
          <cell r="M213">
            <v>21</v>
          </cell>
          <cell r="N213">
            <v>67</v>
          </cell>
        </row>
        <row r="214">
          <cell r="D214">
            <v>402</v>
          </cell>
          <cell r="E214">
            <v>659</v>
          </cell>
          <cell r="F214">
            <v>623</v>
          </cell>
          <cell r="G214">
            <v>351</v>
          </cell>
          <cell r="H214">
            <v>409</v>
          </cell>
          <cell r="I214">
            <v>395</v>
          </cell>
          <cell r="J214">
            <v>320</v>
          </cell>
          <cell r="K214">
            <v>186</v>
          </cell>
          <cell r="L214">
            <v>388</v>
          </cell>
          <cell r="M214">
            <v>220</v>
          </cell>
          <cell r="N214">
            <v>618</v>
          </cell>
        </row>
        <row r="215">
          <cell r="D215">
            <v>88</v>
          </cell>
          <cell r="E215">
            <v>220</v>
          </cell>
          <cell r="F215">
            <v>289</v>
          </cell>
          <cell r="G215">
            <v>13</v>
          </cell>
          <cell r="H215">
            <v>46</v>
          </cell>
          <cell r="I215">
            <v>153</v>
          </cell>
          <cell r="J215">
            <v>42</v>
          </cell>
          <cell r="K215">
            <v>96</v>
          </cell>
          <cell r="L215">
            <v>195</v>
          </cell>
          <cell r="M215">
            <v>26</v>
          </cell>
          <cell r="N215">
            <v>120</v>
          </cell>
        </row>
        <row r="216">
          <cell r="D216">
            <v>57</v>
          </cell>
          <cell r="E216">
            <v>137</v>
          </cell>
          <cell r="F216">
            <v>83</v>
          </cell>
          <cell r="G216">
            <v>9</v>
          </cell>
          <cell r="H216">
            <v>31</v>
          </cell>
          <cell r="I216">
            <v>235</v>
          </cell>
          <cell r="J216">
            <v>51</v>
          </cell>
          <cell r="K216">
            <v>117</v>
          </cell>
          <cell r="L216">
            <v>388</v>
          </cell>
          <cell r="M216">
            <v>44</v>
          </cell>
          <cell r="N216">
            <v>112</v>
          </cell>
        </row>
        <row r="217">
          <cell r="D217">
            <v>0</v>
          </cell>
          <cell r="E217">
            <v>2</v>
          </cell>
          <cell r="F217">
            <v>0</v>
          </cell>
          <cell r="G217">
            <v>0</v>
          </cell>
          <cell r="H217">
            <v>4</v>
          </cell>
          <cell r="I217">
            <v>13</v>
          </cell>
          <cell r="J217">
            <v>0</v>
          </cell>
          <cell r="K217">
            <v>8</v>
          </cell>
          <cell r="L217">
            <v>67</v>
          </cell>
          <cell r="M217">
            <v>3</v>
          </cell>
          <cell r="N217">
            <v>4</v>
          </cell>
        </row>
        <row r="218">
          <cell r="D218">
            <v>0</v>
          </cell>
          <cell r="E218">
            <v>0</v>
          </cell>
          <cell r="F218">
            <v>0</v>
          </cell>
          <cell r="G218">
            <v>1</v>
          </cell>
          <cell r="H218">
            <v>1</v>
          </cell>
          <cell r="I218">
            <v>0</v>
          </cell>
          <cell r="J218">
            <v>22</v>
          </cell>
          <cell r="K218">
            <v>10</v>
          </cell>
          <cell r="L218">
            <v>0</v>
          </cell>
          <cell r="M218">
            <v>2</v>
          </cell>
          <cell r="N218">
            <v>1</v>
          </cell>
        </row>
        <row r="219">
          <cell r="D219">
            <v>195</v>
          </cell>
          <cell r="E219">
            <v>435</v>
          </cell>
          <cell r="F219">
            <v>406</v>
          </cell>
          <cell r="G219">
            <v>105</v>
          </cell>
          <cell r="H219">
            <v>103</v>
          </cell>
          <cell r="I219">
            <v>160</v>
          </cell>
          <cell r="J219">
            <v>153</v>
          </cell>
          <cell r="K219">
            <v>132</v>
          </cell>
          <cell r="L219">
            <v>233</v>
          </cell>
          <cell r="M219">
            <v>63</v>
          </cell>
          <cell r="N219">
            <v>195</v>
          </cell>
        </row>
        <row r="220">
          <cell r="D220">
            <v>214</v>
          </cell>
          <cell r="E220">
            <v>291</v>
          </cell>
          <cell r="F220">
            <v>358</v>
          </cell>
          <cell r="G220">
            <v>78</v>
          </cell>
          <cell r="H220">
            <v>107</v>
          </cell>
          <cell r="I220">
            <v>132</v>
          </cell>
          <cell r="J220">
            <v>62</v>
          </cell>
          <cell r="K220">
            <v>126</v>
          </cell>
          <cell r="L220">
            <v>198</v>
          </cell>
          <cell r="M220">
            <v>51</v>
          </cell>
          <cell r="N220">
            <v>117</v>
          </cell>
        </row>
        <row r="221">
          <cell r="D221">
            <v>215</v>
          </cell>
          <cell r="E221">
            <v>375</v>
          </cell>
          <cell r="F221">
            <v>352</v>
          </cell>
          <cell r="G221">
            <v>228</v>
          </cell>
          <cell r="H221">
            <v>315</v>
          </cell>
          <cell r="I221">
            <v>524</v>
          </cell>
          <cell r="J221">
            <v>201</v>
          </cell>
          <cell r="K221">
            <v>168</v>
          </cell>
          <cell r="L221">
            <v>645</v>
          </cell>
          <cell r="M221">
            <v>198</v>
          </cell>
          <cell r="N221">
            <v>608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55</v>
          </cell>
          <cell r="H222">
            <v>2</v>
          </cell>
          <cell r="I222">
            <v>0</v>
          </cell>
          <cell r="J222">
            <v>44</v>
          </cell>
          <cell r="K222">
            <v>29</v>
          </cell>
          <cell r="L222">
            <v>1</v>
          </cell>
          <cell r="M222">
            <v>0</v>
          </cell>
          <cell r="N222">
            <v>0</v>
          </cell>
        </row>
        <row r="223">
          <cell r="D223">
            <v>494</v>
          </cell>
          <cell r="E223">
            <v>1167</v>
          </cell>
          <cell r="F223">
            <v>1392</v>
          </cell>
          <cell r="G223">
            <v>122</v>
          </cell>
          <cell r="H223">
            <v>146</v>
          </cell>
          <cell r="I223">
            <v>84</v>
          </cell>
          <cell r="J223">
            <v>693</v>
          </cell>
          <cell r="K223">
            <v>6</v>
          </cell>
          <cell r="L223">
            <v>564</v>
          </cell>
          <cell r="M223">
            <v>621</v>
          </cell>
          <cell r="N223">
            <v>93</v>
          </cell>
        </row>
        <row r="224">
          <cell r="D224">
            <v>510</v>
          </cell>
          <cell r="E224">
            <v>712</v>
          </cell>
          <cell r="F224">
            <v>1033</v>
          </cell>
          <cell r="G224">
            <v>83</v>
          </cell>
          <cell r="H224">
            <v>101</v>
          </cell>
          <cell r="I224">
            <v>698</v>
          </cell>
          <cell r="J224">
            <v>144</v>
          </cell>
          <cell r="K224">
            <v>278</v>
          </cell>
          <cell r="L224">
            <v>262</v>
          </cell>
          <cell r="M224">
            <v>488</v>
          </cell>
          <cell r="N224">
            <v>555</v>
          </cell>
        </row>
        <row r="225">
          <cell r="D225">
            <v>257</v>
          </cell>
          <cell r="E225">
            <v>582</v>
          </cell>
          <cell r="F225">
            <v>821</v>
          </cell>
          <cell r="G225">
            <v>802</v>
          </cell>
          <cell r="H225">
            <v>245</v>
          </cell>
          <cell r="I225">
            <v>583</v>
          </cell>
          <cell r="J225">
            <v>149</v>
          </cell>
          <cell r="K225">
            <v>148</v>
          </cell>
          <cell r="L225">
            <v>782</v>
          </cell>
          <cell r="M225">
            <v>309</v>
          </cell>
          <cell r="N225">
            <v>354</v>
          </cell>
        </row>
        <row r="226">
          <cell r="D226">
            <v>37</v>
          </cell>
          <cell r="E226">
            <v>37</v>
          </cell>
          <cell r="F226">
            <v>37</v>
          </cell>
          <cell r="G226">
            <v>35</v>
          </cell>
          <cell r="H226">
            <v>36</v>
          </cell>
          <cell r="I226">
            <v>39.418025210084032</v>
          </cell>
          <cell r="J226">
            <v>36</v>
          </cell>
          <cell r="K226">
            <v>36</v>
          </cell>
          <cell r="L226">
            <v>37.656790318753458</v>
          </cell>
          <cell r="M226">
            <v>36</v>
          </cell>
          <cell r="N226">
            <v>33</v>
          </cell>
        </row>
        <row r="227">
          <cell r="D227">
            <v>37</v>
          </cell>
          <cell r="E227">
            <v>36</v>
          </cell>
          <cell r="F227">
            <v>36</v>
          </cell>
          <cell r="G227">
            <v>36</v>
          </cell>
          <cell r="H227">
            <v>36</v>
          </cell>
          <cell r="I227">
            <v>39.006237623762381</v>
          </cell>
          <cell r="J227">
            <v>39</v>
          </cell>
          <cell r="K227">
            <v>36</v>
          </cell>
          <cell r="L227">
            <v>33.534493474207579</v>
          </cell>
          <cell r="M227">
            <v>38</v>
          </cell>
          <cell r="N227">
            <v>35</v>
          </cell>
        </row>
        <row r="228">
          <cell r="D228">
            <v>2789555882.2700009</v>
          </cell>
          <cell r="E228">
            <v>6889773616.6399965</v>
          </cell>
          <cell r="F228">
            <v>7805060808.999999</v>
          </cell>
          <cell r="G228">
            <v>3688629808.2299991</v>
          </cell>
          <cell r="H228">
            <v>7743159545.6799984</v>
          </cell>
          <cell r="I228">
            <v>4289473292.8200002</v>
          </cell>
          <cell r="J228">
            <v>4743231234.6914892</v>
          </cell>
          <cell r="K228">
            <v>2376086531.3499999</v>
          </cell>
          <cell r="L228">
            <v>10642591149.99876</v>
          </cell>
          <cell r="M228">
            <v>4187205209</v>
          </cell>
          <cell r="N228">
            <v>5137444800.8334808</v>
          </cell>
        </row>
        <row r="229">
          <cell r="D229">
            <v>307.04723019405071</v>
          </cell>
          <cell r="E229">
            <v>929.75126430512091</v>
          </cell>
          <cell r="F229">
            <v>1854.881649996179</v>
          </cell>
          <cell r="G229">
            <v>838.22</v>
          </cell>
          <cell r="H229">
            <v>821.3</v>
          </cell>
          <cell r="I229">
            <v>1015.71</v>
          </cell>
          <cell r="J229">
            <v>1252.0210216178721</v>
          </cell>
          <cell r="K229">
            <v>492.11130840419611</v>
          </cell>
          <cell r="L229">
            <v>518.08230000000003</v>
          </cell>
          <cell r="M229">
            <v>4998.7469464237993</v>
          </cell>
          <cell r="N229">
            <v>757.16011859639377</v>
          </cell>
        </row>
        <row r="230">
          <cell r="D230">
            <v>6.13441607329709</v>
          </cell>
          <cell r="E230">
            <v>14.411802441507771</v>
          </cell>
          <cell r="F230">
            <v>19.658134784924759</v>
          </cell>
          <cell r="G230">
            <v>15.95</v>
          </cell>
          <cell r="H230">
            <v>11.3</v>
          </cell>
          <cell r="I230">
            <v>10.91</v>
          </cell>
          <cell r="J230">
            <v>27.11803205115293</v>
          </cell>
          <cell r="K230">
            <v>11.486189960747421</v>
          </cell>
          <cell r="L230">
            <v>9.5518999999999998</v>
          </cell>
          <cell r="M230">
            <v>122.74140208777121</v>
          </cell>
          <cell r="N230">
            <v>10.97474016533322</v>
          </cell>
        </row>
        <row r="231">
          <cell r="D231">
            <v>28212.391938364901</v>
          </cell>
          <cell r="E231">
            <v>163014.70551401449</v>
          </cell>
          <cell r="F231">
            <v>413666</v>
          </cell>
          <cell r="G231">
            <v>138810.887522</v>
          </cell>
          <cell r="H231">
            <v>143650.04699999999</v>
          </cell>
          <cell r="I231">
            <v>157686.6288391425</v>
          </cell>
          <cell r="J231">
            <v>74115.353999999992</v>
          </cell>
          <cell r="K231">
            <v>32285.279999999999</v>
          </cell>
          <cell r="L231">
            <v>98373.728000000003</v>
          </cell>
          <cell r="M231">
            <v>251276.86262777029</v>
          </cell>
          <cell r="N231">
            <v>226088</v>
          </cell>
        </row>
        <row r="232">
          <cell r="D232">
            <v>13777</v>
          </cell>
          <cell r="E232">
            <v>93084</v>
          </cell>
          <cell r="F232">
            <v>156174</v>
          </cell>
          <cell r="G232">
            <v>53016</v>
          </cell>
          <cell r="H232">
            <v>55116</v>
          </cell>
          <cell r="I232">
            <v>60045</v>
          </cell>
          <cell r="J232">
            <v>34709</v>
          </cell>
          <cell r="K232">
            <v>24434</v>
          </cell>
          <cell r="L232">
            <v>38464</v>
          </cell>
          <cell r="M232">
            <v>87611</v>
          </cell>
          <cell r="N232">
            <v>98535</v>
          </cell>
        </row>
        <row r="233">
          <cell r="D233">
            <v>8131.9823086969891</v>
          </cell>
          <cell r="E233">
            <v>121508.62656837171</v>
          </cell>
          <cell r="F233">
            <v>153972</v>
          </cell>
          <cell r="G233">
            <v>30619.858077000001</v>
          </cell>
          <cell r="H233">
            <v>59717.726000000017</v>
          </cell>
          <cell r="I233">
            <v>27526.380782673761</v>
          </cell>
          <cell r="J233">
            <v>46776.316999999777</v>
          </cell>
          <cell r="K233">
            <v>16492.87</v>
          </cell>
          <cell r="L233">
            <v>33780.595000000001</v>
          </cell>
          <cell r="M233">
            <v>123542.6647494514</v>
          </cell>
          <cell r="N233">
            <v>57260</v>
          </cell>
        </row>
        <row r="234">
          <cell r="D234">
            <v>11640</v>
          </cell>
          <cell r="E234">
            <v>91790</v>
          </cell>
          <cell r="F234">
            <v>126571</v>
          </cell>
          <cell r="G234">
            <v>29765</v>
          </cell>
          <cell r="H234">
            <v>38679</v>
          </cell>
          <cell r="I234">
            <v>41562</v>
          </cell>
          <cell r="J234">
            <v>47041</v>
          </cell>
          <cell r="K234">
            <v>20900</v>
          </cell>
          <cell r="L234">
            <v>34733</v>
          </cell>
          <cell r="M234">
            <v>89018</v>
          </cell>
          <cell r="N234">
            <v>23675</v>
          </cell>
        </row>
        <row r="235">
          <cell r="D235">
            <v>1.8512636646036009</v>
          </cell>
          <cell r="E235">
            <v>4.8739650988680614</v>
          </cell>
          <cell r="F235">
            <v>10.73552451310467</v>
          </cell>
          <cell r="G235">
            <v>6.25</v>
          </cell>
          <cell r="H235">
            <v>8.1493089563716801</v>
          </cell>
          <cell r="I235">
            <v>5.7308654228019194</v>
          </cell>
          <cell r="J235">
            <v>10.747999999999999</v>
          </cell>
          <cell r="K235">
            <v>6.5110689008902396</v>
          </cell>
          <cell r="L235">
            <v>1.7350000000000001</v>
          </cell>
          <cell r="M235">
            <v>27.30542117229616</v>
          </cell>
          <cell r="N235">
            <v>2</v>
          </cell>
        </row>
        <row r="236">
          <cell r="D236">
            <v>74</v>
          </cell>
          <cell r="E236">
            <v>141</v>
          </cell>
          <cell r="F236">
            <v>136</v>
          </cell>
          <cell r="G236">
            <v>81</v>
          </cell>
          <cell r="H236">
            <v>105</v>
          </cell>
          <cell r="I236">
            <v>121</v>
          </cell>
          <cell r="J236">
            <v>97</v>
          </cell>
          <cell r="K236">
            <v>103</v>
          </cell>
          <cell r="L236">
            <v>80</v>
          </cell>
          <cell r="M236">
            <v>71</v>
          </cell>
          <cell r="N236">
            <v>127</v>
          </cell>
        </row>
        <row r="237">
          <cell r="D237">
            <v>74</v>
          </cell>
          <cell r="E237">
            <v>141</v>
          </cell>
          <cell r="F237">
            <v>136</v>
          </cell>
          <cell r="G237">
            <v>74</v>
          </cell>
          <cell r="H237">
            <v>105</v>
          </cell>
          <cell r="I237">
            <v>121</v>
          </cell>
          <cell r="J237">
            <v>97</v>
          </cell>
          <cell r="K237">
            <v>102</v>
          </cell>
          <cell r="L237">
            <v>80</v>
          </cell>
          <cell r="M237">
            <v>71</v>
          </cell>
          <cell r="N237">
            <v>127</v>
          </cell>
        </row>
        <row r="238">
          <cell r="D238">
            <v>56</v>
          </cell>
          <cell r="E238">
            <v>70</v>
          </cell>
          <cell r="F238">
            <v>54</v>
          </cell>
          <cell r="G238">
            <v>25</v>
          </cell>
          <cell r="H238">
            <v>39</v>
          </cell>
          <cell r="I238">
            <v>13</v>
          </cell>
          <cell r="J238">
            <v>28</v>
          </cell>
          <cell r="K238">
            <v>13</v>
          </cell>
          <cell r="L238">
            <v>41</v>
          </cell>
          <cell r="M238">
            <v>10</v>
          </cell>
          <cell r="N238">
            <v>35</v>
          </cell>
        </row>
        <row r="239">
          <cell r="D239">
            <v>56</v>
          </cell>
          <cell r="E239">
            <v>70</v>
          </cell>
          <cell r="F239">
            <v>54</v>
          </cell>
          <cell r="G239">
            <v>15</v>
          </cell>
          <cell r="H239">
            <v>39</v>
          </cell>
          <cell r="I239">
            <v>13</v>
          </cell>
          <cell r="J239">
            <v>28</v>
          </cell>
          <cell r="K239">
            <v>14</v>
          </cell>
          <cell r="L239">
            <v>41</v>
          </cell>
          <cell r="M239">
            <v>10</v>
          </cell>
          <cell r="N239">
            <v>35</v>
          </cell>
        </row>
        <row r="240">
          <cell r="D240">
            <v>0</v>
          </cell>
          <cell r="E240">
            <v>0</v>
          </cell>
          <cell r="F240">
            <v>0</v>
          </cell>
          <cell r="G240">
            <v>143</v>
          </cell>
          <cell r="H240">
            <v>127</v>
          </cell>
          <cell r="I240">
            <v>26</v>
          </cell>
          <cell r="J240">
            <v>0</v>
          </cell>
          <cell r="K240">
            <v>171</v>
          </cell>
          <cell r="L240">
            <v>41</v>
          </cell>
          <cell r="M240">
            <v>133</v>
          </cell>
          <cell r="N240">
            <v>50</v>
          </cell>
        </row>
        <row r="241">
          <cell r="D241">
            <v>416</v>
          </cell>
          <cell r="E241">
            <v>1820</v>
          </cell>
          <cell r="F241">
            <v>1612</v>
          </cell>
          <cell r="G241">
            <v>4082</v>
          </cell>
          <cell r="H241">
            <v>5195</v>
          </cell>
          <cell r="I241">
            <v>1894</v>
          </cell>
          <cell r="J241">
            <v>0</v>
          </cell>
          <cell r="K241">
            <v>1377</v>
          </cell>
          <cell r="L241">
            <v>3965</v>
          </cell>
          <cell r="M241">
            <v>3511</v>
          </cell>
          <cell r="N241">
            <v>1612</v>
          </cell>
        </row>
        <row r="242">
          <cell r="D242">
            <v>0</v>
          </cell>
          <cell r="E242">
            <v>0</v>
          </cell>
          <cell r="F242">
            <v>0</v>
          </cell>
          <cell r="G242">
            <v>96</v>
          </cell>
          <cell r="H242">
            <v>85</v>
          </cell>
          <cell r="I242">
            <v>17</v>
          </cell>
          <cell r="J242">
            <v>0</v>
          </cell>
          <cell r="K242">
            <v>608</v>
          </cell>
          <cell r="L242">
            <v>105</v>
          </cell>
          <cell r="M242">
            <v>79</v>
          </cell>
          <cell r="N242">
            <v>2</v>
          </cell>
        </row>
        <row r="243">
          <cell r="D243">
            <v>416</v>
          </cell>
          <cell r="E243">
            <v>1820</v>
          </cell>
          <cell r="F243">
            <v>1612</v>
          </cell>
          <cell r="G243">
            <v>4082</v>
          </cell>
          <cell r="H243">
            <v>5195</v>
          </cell>
          <cell r="I243">
            <v>1894</v>
          </cell>
          <cell r="J243">
            <v>0</v>
          </cell>
          <cell r="K243">
            <v>1377</v>
          </cell>
          <cell r="L243">
            <v>3965</v>
          </cell>
          <cell r="M243">
            <v>3511</v>
          </cell>
          <cell r="N243">
            <v>1612</v>
          </cell>
        </row>
        <row r="244">
          <cell r="D244">
            <v>23745</v>
          </cell>
          <cell r="E244">
            <v>27541</v>
          </cell>
          <cell r="F244">
            <v>275783</v>
          </cell>
          <cell r="G244">
            <v>79279</v>
          </cell>
          <cell r="H244">
            <v>1087869</v>
          </cell>
          <cell r="I244">
            <v>1166</v>
          </cell>
          <cell r="J244">
            <v>0</v>
          </cell>
          <cell r="K244">
            <v>9268</v>
          </cell>
          <cell r="L244">
            <v>33645</v>
          </cell>
          <cell r="M244">
            <v>98481</v>
          </cell>
          <cell r="N244">
            <v>32783</v>
          </cell>
        </row>
        <row r="245">
          <cell r="D245">
            <v>14560</v>
          </cell>
          <cell r="E245">
            <v>63700</v>
          </cell>
          <cell r="F245">
            <v>56430</v>
          </cell>
          <cell r="G245">
            <v>142870</v>
          </cell>
          <cell r="H245">
            <v>181825</v>
          </cell>
          <cell r="I245">
            <v>1894</v>
          </cell>
          <cell r="J245">
            <v>50</v>
          </cell>
          <cell r="K245">
            <v>48195</v>
          </cell>
          <cell r="L245">
            <v>3965</v>
          </cell>
          <cell r="M245">
            <v>122885</v>
          </cell>
          <cell r="N245">
            <v>56420</v>
          </cell>
        </row>
        <row r="246">
          <cell r="D246">
            <v>488043</v>
          </cell>
          <cell r="E246">
            <v>843547</v>
          </cell>
          <cell r="F246">
            <v>1274823</v>
          </cell>
          <cell r="G246">
            <v>1079147</v>
          </cell>
          <cell r="H246">
            <v>1360406</v>
          </cell>
          <cell r="I246">
            <v>304299</v>
          </cell>
          <cell r="J246">
            <v>1437028</v>
          </cell>
          <cell r="K246">
            <v>319665</v>
          </cell>
          <cell r="L246">
            <v>1890918</v>
          </cell>
          <cell r="M246">
            <v>372292</v>
          </cell>
          <cell r="N246">
            <v>487604</v>
          </cell>
        </row>
        <row r="247">
          <cell r="D247">
            <v>706</v>
          </cell>
          <cell r="E247">
            <v>3019</v>
          </cell>
          <cell r="F247">
            <v>24087</v>
          </cell>
          <cell r="G247">
            <v>3761</v>
          </cell>
          <cell r="H247">
            <v>17875</v>
          </cell>
          <cell r="I247">
            <v>1506</v>
          </cell>
          <cell r="J247">
            <v>714</v>
          </cell>
          <cell r="K247">
            <v>3650</v>
          </cell>
          <cell r="L247">
            <v>3038</v>
          </cell>
          <cell r="M247">
            <v>742</v>
          </cell>
          <cell r="N247">
            <v>1598</v>
          </cell>
        </row>
        <row r="248">
          <cell r="D248">
            <v>22021</v>
          </cell>
          <cell r="E248">
            <v>47857</v>
          </cell>
          <cell r="F248">
            <v>147585</v>
          </cell>
          <cell r="G248">
            <v>55116</v>
          </cell>
          <cell r="H248">
            <v>0.9</v>
          </cell>
          <cell r="I248">
            <v>3012</v>
          </cell>
          <cell r="J248">
            <v>51578</v>
          </cell>
          <cell r="K248">
            <v>18736</v>
          </cell>
          <cell r="L248">
            <v>35788</v>
          </cell>
          <cell r="M248">
            <v>1</v>
          </cell>
          <cell r="N248">
            <v>15056</v>
          </cell>
        </row>
        <row r="249">
          <cell r="D249">
            <v>19201</v>
          </cell>
          <cell r="E249">
            <v>32454</v>
          </cell>
          <cell r="F249">
            <v>82300</v>
          </cell>
          <cell r="G249">
            <v>54890</v>
          </cell>
          <cell r="H249">
            <v>52953</v>
          </cell>
          <cell r="I249">
            <v>18630</v>
          </cell>
          <cell r="J249">
            <v>38803</v>
          </cell>
          <cell r="K249">
            <v>10972</v>
          </cell>
          <cell r="L249">
            <v>54627</v>
          </cell>
          <cell r="M249">
            <v>10555</v>
          </cell>
          <cell r="N249">
            <v>53145</v>
          </cell>
        </row>
        <row r="250">
          <cell r="D250">
            <v>1321</v>
          </cell>
          <cell r="E250">
            <v>14826</v>
          </cell>
          <cell r="F250">
            <v>26581</v>
          </cell>
          <cell r="G250">
            <v>5883</v>
          </cell>
          <cell r="H250">
            <v>2.1800000000000002</v>
          </cell>
          <cell r="I250">
            <v>78</v>
          </cell>
          <cell r="J250">
            <v>3262</v>
          </cell>
          <cell r="K250">
            <v>2361</v>
          </cell>
          <cell r="L250">
            <v>4091</v>
          </cell>
          <cell r="M250">
            <v>2</v>
          </cell>
          <cell r="N250">
            <v>1280</v>
          </cell>
        </row>
        <row r="251">
          <cell r="D251">
            <v>426</v>
          </cell>
          <cell r="E251">
            <v>5333</v>
          </cell>
          <cell r="F251">
            <v>5740</v>
          </cell>
          <cell r="G251">
            <v>2973</v>
          </cell>
          <cell r="H251">
            <v>9046</v>
          </cell>
          <cell r="I251">
            <v>418</v>
          </cell>
          <cell r="J251">
            <v>1489</v>
          </cell>
          <cell r="K251">
            <v>1057</v>
          </cell>
          <cell r="L251">
            <v>2961</v>
          </cell>
          <cell r="M251">
            <v>936</v>
          </cell>
          <cell r="N251">
            <v>896</v>
          </cell>
        </row>
        <row r="252">
          <cell r="D252">
            <v>264715</v>
          </cell>
          <cell r="E252">
            <v>565806</v>
          </cell>
          <cell r="F252">
            <v>247269</v>
          </cell>
          <cell r="G252">
            <v>244920</v>
          </cell>
          <cell r="H252">
            <v>667165</v>
          </cell>
          <cell r="I252">
            <v>321758</v>
          </cell>
          <cell r="J252">
            <v>750352</v>
          </cell>
          <cell r="K252">
            <v>174139</v>
          </cell>
          <cell r="M252">
            <v>193110</v>
          </cell>
          <cell r="N252">
            <v>2872038</v>
          </cell>
        </row>
        <row r="253">
          <cell r="D253">
            <v>4902</v>
          </cell>
          <cell r="E253">
            <v>14444</v>
          </cell>
          <cell r="F253">
            <v>36244</v>
          </cell>
          <cell r="G253">
            <v>37680</v>
          </cell>
          <cell r="H253">
            <v>22766</v>
          </cell>
          <cell r="I253">
            <v>12409</v>
          </cell>
          <cell r="J253">
            <v>15394</v>
          </cell>
          <cell r="K253">
            <v>8298</v>
          </cell>
          <cell r="L253">
            <v>11554</v>
          </cell>
          <cell r="M253">
            <v>1416</v>
          </cell>
          <cell r="N253">
            <v>26923</v>
          </cell>
        </row>
        <row r="254">
          <cell r="D254">
            <v>255176</v>
          </cell>
          <cell r="E254">
            <v>536722</v>
          </cell>
          <cell r="F254">
            <v>150944</v>
          </cell>
          <cell r="G254">
            <v>195874</v>
          </cell>
          <cell r="H254">
            <v>18381</v>
          </cell>
          <cell r="I254">
            <v>134776</v>
          </cell>
          <cell r="J254">
            <v>188</v>
          </cell>
          <cell r="K254">
            <v>15366</v>
          </cell>
          <cell r="L254">
            <v>57128</v>
          </cell>
          <cell r="M254">
            <v>3980</v>
          </cell>
          <cell r="N254">
            <v>516062</v>
          </cell>
        </row>
        <row r="255">
          <cell r="D255">
            <v>594</v>
          </cell>
          <cell r="E255">
            <v>1665</v>
          </cell>
          <cell r="F255">
            <v>664</v>
          </cell>
          <cell r="G255">
            <v>897</v>
          </cell>
          <cell r="H255">
            <v>247</v>
          </cell>
          <cell r="I255">
            <v>1870</v>
          </cell>
          <cell r="J255">
            <v>25</v>
          </cell>
          <cell r="K255">
            <v>51</v>
          </cell>
          <cell r="L255">
            <v>3513</v>
          </cell>
          <cell r="M255">
            <v>20</v>
          </cell>
          <cell r="N255">
            <v>2238</v>
          </cell>
        </row>
        <row r="256">
          <cell r="D256">
            <v>1207</v>
          </cell>
          <cell r="E256">
            <v>5765</v>
          </cell>
          <cell r="F256">
            <v>2380</v>
          </cell>
          <cell r="G256">
            <v>19688</v>
          </cell>
          <cell r="H256">
            <v>30982</v>
          </cell>
          <cell r="I256">
            <v>9238</v>
          </cell>
          <cell r="J256">
            <v>6804</v>
          </cell>
          <cell r="K256">
            <v>13180</v>
          </cell>
          <cell r="M256">
            <v>1358</v>
          </cell>
          <cell r="N256">
            <v>35830</v>
          </cell>
        </row>
        <row r="257">
          <cell r="D257">
            <v>27</v>
          </cell>
          <cell r="E257">
            <v>191</v>
          </cell>
          <cell r="F257">
            <v>366</v>
          </cell>
          <cell r="G257">
            <v>2263</v>
          </cell>
          <cell r="H257">
            <v>841</v>
          </cell>
          <cell r="I257">
            <v>215</v>
          </cell>
          <cell r="J257">
            <v>391</v>
          </cell>
          <cell r="K257">
            <v>516</v>
          </cell>
          <cell r="L257">
            <v>1</v>
          </cell>
          <cell r="M257">
            <v>6</v>
          </cell>
          <cell r="N257">
            <v>313</v>
          </cell>
        </row>
        <row r="258">
          <cell r="D258">
            <v>1156</v>
          </cell>
          <cell r="E258">
            <v>5363</v>
          </cell>
          <cell r="F258">
            <v>1456</v>
          </cell>
          <cell r="G258">
            <v>112359</v>
          </cell>
          <cell r="H258">
            <v>410</v>
          </cell>
          <cell r="I258">
            <v>162</v>
          </cell>
          <cell r="J258">
            <v>0</v>
          </cell>
          <cell r="K258">
            <v>478</v>
          </cell>
          <cell r="M258">
            <v>180</v>
          </cell>
          <cell r="N258">
            <v>691</v>
          </cell>
        </row>
        <row r="259">
          <cell r="D259">
            <v>3</v>
          </cell>
          <cell r="E259">
            <v>12</v>
          </cell>
          <cell r="F259">
            <v>4</v>
          </cell>
          <cell r="G259">
            <v>479</v>
          </cell>
          <cell r="H259">
            <v>8</v>
          </cell>
          <cell r="I259">
            <v>5</v>
          </cell>
          <cell r="J259">
            <v>0</v>
          </cell>
          <cell r="K259">
            <v>1</v>
          </cell>
          <cell r="L259">
            <v>1</v>
          </cell>
          <cell r="M259">
            <v>2</v>
          </cell>
          <cell r="N259">
            <v>7</v>
          </cell>
        </row>
        <row r="260">
          <cell r="D260">
            <v>0</v>
          </cell>
          <cell r="E260">
            <v>0</v>
          </cell>
          <cell r="F260">
            <v>0</v>
          </cell>
          <cell r="G260">
            <v>0.12</v>
          </cell>
          <cell r="H260">
            <v>0.49</v>
          </cell>
          <cell r="I260">
            <v>0.89051094890510951</v>
          </cell>
          <cell r="J260">
            <v>0</v>
          </cell>
          <cell r="K260">
            <v>0</v>
          </cell>
          <cell r="M260">
            <v>1</v>
          </cell>
          <cell r="N260">
            <v>0.57150000000000001</v>
          </cell>
        </row>
        <row r="261">
          <cell r="D261">
            <v>0</v>
          </cell>
          <cell r="E261">
            <v>0</v>
          </cell>
          <cell r="F261">
            <v>0</v>
          </cell>
          <cell r="G261">
            <v>0.11</v>
          </cell>
          <cell r="H261">
            <v>0.61</v>
          </cell>
          <cell r="I261">
            <v>0.90566205974141778</v>
          </cell>
          <cell r="J261">
            <v>1.624009354293881E-3</v>
          </cell>
          <cell r="K261">
            <v>3.92</v>
          </cell>
          <cell r="M261">
            <v>1</v>
          </cell>
          <cell r="N261">
            <v>0.1028</v>
          </cell>
        </row>
        <row r="262">
          <cell r="D262">
            <v>1716324.6</v>
          </cell>
          <cell r="E262">
            <v>84637330.969999999</v>
          </cell>
          <cell r="F262">
            <v>193660656.36000001</v>
          </cell>
          <cell r="G262">
            <v>34846623.320000328</v>
          </cell>
          <cell r="H262">
            <v>45748710.649999641</v>
          </cell>
          <cell r="I262">
            <v>42470466</v>
          </cell>
          <cell r="J262">
            <v>75856719.129999995</v>
          </cell>
          <cell r="K262">
            <v>0</v>
          </cell>
          <cell r="L262">
            <v>29699423</v>
          </cell>
          <cell r="M262">
            <v>49312279.600000843</v>
          </cell>
          <cell r="N262">
            <v>41123934</v>
          </cell>
        </row>
        <row r="263">
          <cell r="D263">
            <v>196188.57</v>
          </cell>
          <cell r="E263">
            <v>17438600.66</v>
          </cell>
          <cell r="F263">
            <v>35357745.329999998</v>
          </cell>
          <cell r="G263">
            <v>3338876.8400000068</v>
          </cell>
          <cell r="H263">
            <v>13651693.98999989</v>
          </cell>
          <cell r="I263">
            <v>5891313</v>
          </cell>
          <cell r="J263">
            <v>0</v>
          </cell>
          <cell r="K263">
            <v>0</v>
          </cell>
          <cell r="L263">
            <v>5054821</v>
          </cell>
          <cell r="M263">
            <v>0</v>
          </cell>
          <cell r="N263">
            <v>547862</v>
          </cell>
        </row>
        <row r="264">
          <cell r="D264">
            <v>10796690.430000151</v>
          </cell>
          <cell r="E264">
            <v>27891649.790002041</v>
          </cell>
          <cell r="F264">
            <v>110096214.06001981</v>
          </cell>
          <cell r="G264">
            <v>5030220.4099997031</v>
          </cell>
          <cell r="H264">
            <v>49724916.570052013</v>
          </cell>
          <cell r="I264">
            <v>32979750</v>
          </cell>
          <cell r="J264">
            <v>2795579.6402978161</v>
          </cell>
          <cell r="K264">
            <v>4918749.5400006333</v>
          </cell>
          <cell r="L264">
            <v>11448214</v>
          </cell>
          <cell r="M264">
            <v>16745885.73000998</v>
          </cell>
          <cell r="N264">
            <v>4656562</v>
          </cell>
        </row>
        <row r="265">
          <cell r="D265">
            <v>2831773.3999999738</v>
          </cell>
          <cell r="E265">
            <v>8274379.8399997763</v>
          </cell>
          <cell r="F265">
            <v>35434302.310002998</v>
          </cell>
          <cell r="G265">
            <v>2561299.6899998528</v>
          </cell>
          <cell r="H265">
            <v>19153509.56000929</v>
          </cell>
          <cell r="I265">
            <v>1854809</v>
          </cell>
          <cell r="J265">
            <v>493450.73959999997</v>
          </cell>
          <cell r="K265">
            <v>903381.48</v>
          </cell>
          <cell r="L265">
            <v>5154433</v>
          </cell>
          <cell r="M265">
            <v>2604235.849999696</v>
          </cell>
          <cell r="N265">
            <v>696904</v>
          </cell>
        </row>
        <row r="266">
          <cell r="D266">
            <v>319085.56</v>
          </cell>
          <cell r="E266">
            <v>842548.97</v>
          </cell>
          <cell r="F266">
            <v>5077215.9000015697</v>
          </cell>
          <cell r="G266">
            <v>1977859.0799999619</v>
          </cell>
          <cell r="H266">
            <v>6297151.5700000003</v>
          </cell>
          <cell r="I266">
            <v>1106983.98</v>
          </cell>
          <cell r="J266">
            <v>194568.5</v>
          </cell>
          <cell r="K266">
            <v>1389320.95</v>
          </cell>
          <cell r="L266">
            <v>2690661.86</v>
          </cell>
          <cell r="M266">
            <v>518560</v>
          </cell>
          <cell r="N266">
            <v>476682.64</v>
          </cell>
        </row>
        <row r="267">
          <cell r="D267">
            <v>93724.020000000688</v>
          </cell>
          <cell r="E267">
            <v>319467.98000000068</v>
          </cell>
          <cell r="F267">
            <v>6296789.3799999999</v>
          </cell>
          <cell r="G267">
            <v>1341612.1199999549</v>
          </cell>
          <cell r="H267">
            <v>3170778.5199997579</v>
          </cell>
          <cell r="I267">
            <v>743948.98</v>
          </cell>
          <cell r="J267">
            <v>43878.84</v>
          </cell>
          <cell r="K267">
            <v>422223.53</v>
          </cell>
          <cell r="L267">
            <v>1604707.89</v>
          </cell>
          <cell r="M267">
            <v>167374</v>
          </cell>
          <cell r="N267">
            <v>87931.5</v>
          </cell>
        </row>
        <row r="268">
          <cell r="D268">
            <v>1796190</v>
          </cell>
          <cell r="E268">
            <v>3537367</v>
          </cell>
          <cell r="F268">
            <v>16465371</v>
          </cell>
          <cell r="G268">
            <v>2412402</v>
          </cell>
          <cell r="H268">
            <v>5249160</v>
          </cell>
          <cell r="I268">
            <v>2527424</v>
          </cell>
          <cell r="J268">
            <v>4526317</v>
          </cell>
          <cell r="K268">
            <v>953496</v>
          </cell>
          <cell r="L268">
            <v>2115303</v>
          </cell>
          <cell r="M268">
            <v>3227709</v>
          </cell>
          <cell r="N268">
            <v>2085131</v>
          </cell>
        </row>
        <row r="269">
          <cell r="D269">
            <v>912708</v>
          </cell>
          <cell r="E269">
            <v>3537367</v>
          </cell>
          <cell r="F269">
            <v>7592760</v>
          </cell>
          <cell r="G269">
            <v>1009934</v>
          </cell>
          <cell r="H269">
            <v>2511936</v>
          </cell>
          <cell r="I269">
            <v>1478694</v>
          </cell>
          <cell r="J269">
            <v>2647820</v>
          </cell>
          <cell r="K269">
            <v>470905</v>
          </cell>
          <cell r="L269">
            <v>1537479</v>
          </cell>
          <cell r="M269">
            <v>1647770</v>
          </cell>
          <cell r="N269">
            <v>937395</v>
          </cell>
        </row>
        <row r="270">
          <cell r="D270">
            <v>0.99752261590011626</v>
          </cell>
          <cell r="E270">
            <v>0.99223022731917476</v>
          </cell>
          <cell r="F270">
            <v>0.9874555300693687</v>
          </cell>
          <cell r="G270">
            <v>0.99600350514595137</v>
          </cell>
          <cell r="H270">
            <v>0.99271448785784711</v>
          </cell>
          <cell r="I270">
            <v>0.99109999999999998</v>
          </cell>
          <cell r="J270">
            <v>0.99650000000000005</v>
          </cell>
          <cell r="K270">
            <v>0.99819999999999998</v>
          </cell>
          <cell r="L270">
            <v>0.99680000000000002</v>
          </cell>
          <cell r="M270">
            <v>0.98054303055957359</v>
          </cell>
          <cell r="N270">
            <v>0.99919999999999998</v>
          </cell>
        </row>
        <row r="271">
          <cell r="D271">
            <v>1</v>
          </cell>
          <cell r="E271">
            <v>1</v>
          </cell>
          <cell r="F271">
            <v>1</v>
          </cell>
          <cell r="G271">
            <v>0.99940232240437155</v>
          </cell>
          <cell r="H271">
            <v>0.99854849726775952</v>
          </cell>
          <cell r="I271">
            <v>1</v>
          </cell>
          <cell r="J271">
            <v>1</v>
          </cell>
          <cell r="K271">
            <v>0.99990000000000001</v>
          </cell>
          <cell r="L271">
            <v>1</v>
          </cell>
          <cell r="M271">
            <v>0.99828767123287676</v>
          </cell>
          <cell r="N271">
            <v>0.99850000000000005</v>
          </cell>
        </row>
        <row r="272">
          <cell r="D272">
            <v>0.98532600199821929</v>
          </cell>
          <cell r="E272">
            <v>0.96687910058938076</v>
          </cell>
          <cell r="F272">
            <v>0.94761820170279065</v>
          </cell>
          <cell r="G272">
            <v>0.98106878384719054</v>
          </cell>
          <cell r="H272">
            <v>0.96807936958077356</v>
          </cell>
          <cell r="I272">
            <v>0.93889999999999996</v>
          </cell>
          <cell r="J272">
            <v>0.9738</v>
          </cell>
          <cell r="K272">
            <v>0.98750000000000004</v>
          </cell>
          <cell r="L272">
            <v>0.96299999999999997</v>
          </cell>
          <cell r="M272">
            <v>0.91364818336381615</v>
          </cell>
          <cell r="N272">
            <v>0.99780000000000002</v>
          </cell>
        </row>
        <row r="273">
          <cell r="D273">
            <v>0.83377120698012608</v>
          </cell>
          <cell r="E273">
            <v>0.83507006662072136</v>
          </cell>
          <cell r="F273">
            <v>0.80719805709754167</v>
          </cell>
          <cell r="G273">
            <v>0.95020625948653958</v>
          </cell>
          <cell r="H273">
            <v>0.94689921544960776</v>
          </cell>
          <cell r="I273">
            <v>92.33</v>
          </cell>
          <cell r="J273">
            <v>0.96450000000000002</v>
          </cell>
          <cell r="K273">
            <v>0.96709999999999996</v>
          </cell>
          <cell r="L273">
            <v>0.89359999999999995</v>
          </cell>
          <cell r="M273">
            <v>86.82695142323692</v>
          </cell>
          <cell r="N273">
            <v>0.9577</v>
          </cell>
        </row>
        <row r="274">
          <cell r="D274">
            <v>880599</v>
          </cell>
          <cell r="E274">
            <v>2111967</v>
          </cell>
          <cell r="F274">
            <v>8738229</v>
          </cell>
          <cell r="G274">
            <v>1394631</v>
          </cell>
          <cell r="H274">
            <v>2702419</v>
          </cell>
          <cell r="I274">
            <v>1035508</v>
          </cell>
          <cell r="J274">
            <v>1546581</v>
          </cell>
          <cell r="K274">
            <v>506112</v>
          </cell>
          <cell r="L274">
            <v>1537479</v>
          </cell>
          <cell r="M274">
            <v>1538120</v>
          </cell>
          <cell r="N274">
            <v>1113105</v>
          </cell>
        </row>
        <row r="275">
          <cell r="D275">
            <v>674661</v>
          </cell>
          <cell r="E275">
            <v>2121037</v>
          </cell>
          <cell r="F275">
            <v>7961842</v>
          </cell>
          <cell r="G275">
            <v>982945</v>
          </cell>
          <cell r="H275">
            <v>2066578</v>
          </cell>
          <cell r="I275">
            <v>603036</v>
          </cell>
          <cell r="J275">
            <v>1016375</v>
          </cell>
          <cell r="K275">
            <v>346935</v>
          </cell>
          <cell r="L275">
            <v>1111972</v>
          </cell>
          <cell r="M275">
            <v>1067129</v>
          </cell>
          <cell r="N275">
            <v>658303</v>
          </cell>
        </row>
        <row r="276">
          <cell r="D276">
            <v>128162253.78</v>
          </cell>
          <cell r="E276">
            <v>105810058.89</v>
          </cell>
          <cell r="F276">
            <v>137625436.97</v>
          </cell>
          <cell r="G276">
            <v>62640830.520000003</v>
          </cell>
          <cell r="H276">
            <v>103845498.75</v>
          </cell>
          <cell r="I276">
            <v>41450164</v>
          </cell>
          <cell r="J276">
            <v>42152547.299999997</v>
          </cell>
          <cell r="K276">
            <v>40287488.233041666</v>
          </cell>
          <cell r="L276">
            <v>58063160.329999998</v>
          </cell>
          <cell r="M276">
            <v>34498852</v>
          </cell>
          <cell r="N276">
            <v>45633716.105094329</v>
          </cell>
        </row>
        <row r="277">
          <cell r="D277">
            <v>2583552.5333333332</v>
          </cell>
          <cell r="E277">
            <v>6827008.5333333332</v>
          </cell>
          <cell r="F277">
            <v>22686510.93333333</v>
          </cell>
          <cell r="G277">
            <v>3132562.45</v>
          </cell>
          <cell r="H277">
            <v>5862164.3666666662</v>
          </cell>
          <cell r="I277">
            <v>2244219</v>
          </cell>
          <cell r="J277">
            <v>5226671.166666667</v>
          </cell>
          <cell r="K277">
            <v>1076683.8999999999</v>
          </cell>
          <cell r="L277">
            <v>3265618</v>
          </cell>
          <cell r="M277">
            <v>3180043.7333333329</v>
          </cell>
          <cell r="N277">
            <v>2447062.2999999998</v>
          </cell>
        </row>
        <row r="278">
          <cell r="D278">
            <v>12958.83333333333</v>
          </cell>
          <cell r="E278">
            <v>6271.9</v>
          </cell>
          <cell r="F278">
            <v>38848.783333333333</v>
          </cell>
          <cell r="G278">
            <v>69476.616666666669</v>
          </cell>
          <cell r="H278">
            <v>221419.26666666669</v>
          </cell>
          <cell r="I278">
            <v>85282</v>
          </cell>
          <cell r="J278">
            <v>149579.91666666669</v>
          </cell>
          <cell r="K278">
            <v>22634.050560965188</v>
          </cell>
          <cell r="L278">
            <v>62949</v>
          </cell>
          <cell r="M278">
            <v>72713.333333333328</v>
          </cell>
          <cell r="N278">
            <v>28011.061944444449</v>
          </cell>
        </row>
        <row r="279">
          <cell r="D279">
            <v>1547</v>
          </cell>
          <cell r="E279">
            <v>3745</v>
          </cell>
          <cell r="F279">
            <v>14514</v>
          </cell>
          <cell r="G279">
            <v>3438</v>
          </cell>
          <cell r="H279">
            <v>8550</v>
          </cell>
          <cell r="I279">
            <v>782</v>
          </cell>
          <cell r="J279">
            <v>5072</v>
          </cell>
          <cell r="K279">
            <v>734</v>
          </cell>
          <cell r="L279">
            <v>2169</v>
          </cell>
          <cell r="M279">
            <v>1365</v>
          </cell>
          <cell r="N279">
            <v>3070</v>
          </cell>
        </row>
        <row r="282"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  <cell r="J282">
            <v>2</v>
          </cell>
          <cell r="K282">
            <v>1</v>
          </cell>
          <cell r="L282">
            <v>2</v>
          </cell>
          <cell r="M282">
            <v>0</v>
          </cell>
          <cell r="N282">
            <v>1</v>
          </cell>
        </row>
        <row r="283">
          <cell r="D283">
            <v>1418</v>
          </cell>
          <cell r="E283">
            <v>2043</v>
          </cell>
          <cell r="F283">
            <v>1887</v>
          </cell>
          <cell r="G283">
            <v>1514</v>
          </cell>
          <cell r="H283">
            <v>1491</v>
          </cell>
          <cell r="I283">
            <v>676</v>
          </cell>
          <cell r="J283">
            <v>1975</v>
          </cell>
          <cell r="K283">
            <v>519</v>
          </cell>
          <cell r="L283">
            <v>817</v>
          </cell>
          <cell r="M283">
            <v>517</v>
          </cell>
          <cell r="N283">
            <v>1550</v>
          </cell>
        </row>
        <row r="284">
          <cell r="D284">
            <v>826</v>
          </cell>
          <cell r="E284">
            <v>2081</v>
          </cell>
          <cell r="F284">
            <v>1954</v>
          </cell>
          <cell r="G284">
            <v>201</v>
          </cell>
          <cell r="H284">
            <v>1942</v>
          </cell>
          <cell r="I284">
            <v>930</v>
          </cell>
          <cell r="J284">
            <v>2799</v>
          </cell>
          <cell r="K284">
            <v>732</v>
          </cell>
          <cell r="L284">
            <v>588</v>
          </cell>
          <cell r="M284">
            <v>1318</v>
          </cell>
          <cell r="N284">
            <v>891</v>
          </cell>
        </row>
        <row r="285">
          <cell r="D285">
            <v>3145</v>
          </cell>
          <cell r="E285">
            <v>9250</v>
          </cell>
          <cell r="F285">
            <v>6633</v>
          </cell>
          <cell r="G285">
            <v>4226</v>
          </cell>
          <cell r="H285">
            <v>4787</v>
          </cell>
          <cell r="I285">
            <v>2471</v>
          </cell>
          <cell r="J285">
            <v>4415</v>
          </cell>
          <cell r="K285">
            <v>2427</v>
          </cell>
          <cell r="L285">
            <v>3876</v>
          </cell>
          <cell r="M285">
            <v>3044</v>
          </cell>
          <cell r="N285">
            <v>2265</v>
          </cell>
        </row>
        <row r="286">
          <cell r="G286">
            <v>2904</v>
          </cell>
          <cell r="H286">
            <v>2823</v>
          </cell>
          <cell r="J286">
            <v>2023</v>
          </cell>
          <cell r="L286">
            <v>633</v>
          </cell>
          <cell r="M286">
            <v>2161</v>
          </cell>
          <cell r="N286">
            <v>2677</v>
          </cell>
        </row>
      </sheetData>
      <sheetData sheetId="7"/>
      <sheetData sheetId="8"/>
      <sheetData sheetId="9"/>
      <sheetData sheetId="10"/>
      <sheetData sheetId="11"/>
      <sheetData sheetId="12">
        <row r="3">
          <cell r="N3">
            <v>3</v>
          </cell>
        </row>
        <row r="4">
          <cell r="N4">
            <v>3</v>
          </cell>
        </row>
        <row r="5">
          <cell r="N5">
            <v>3</v>
          </cell>
        </row>
        <row r="6">
          <cell r="N6">
            <v>3</v>
          </cell>
        </row>
        <row r="7">
          <cell r="N7">
            <v>3</v>
          </cell>
        </row>
        <row r="8">
          <cell r="N8">
            <v>3</v>
          </cell>
        </row>
        <row r="9">
          <cell r="N9">
            <v>3</v>
          </cell>
        </row>
        <row r="10">
          <cell r="N10">
            <v>3</v>
          </cell>
        </row>
        <row r="11">
          <cell r="N11">
            <v>3</v>
          </cell>
        </row>
        <row r="12">
          <cell r="N12">
            <v>3</v>
          </cell>
        </row>
        <row r="13">
          <cell r="N13">
            <v>3</v>
          </cell>
        </row>
        <row r="14">
          <cell r="N14">
            <v>1</v>
          </cell>
        </row>
        <row r="15">
          <cell r="N15">
            <v>1</v>
          </cell>
        </row>
        <row r="16">
          <cell r="N16">
            <v>1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3</v>
          </cell>
        </row>
        <row r="20">
          <cell r="N20">
            <v>3</v>
          </cell>
        </row>
        <row r="21">
          <cell r="N21">
            <v>3</v>
          </cell>
        </row>
        <row r="22">
          <cell r="N22">
            <v>3</v>
          </cell>
        </row>
        <row r="23">
          <cell r="N23">
            <v>3</v>
          </cell>
        </row>
        <row r="24">
          <cell r="N24">
            <v>3</v>
          </cell>
        </row>
        <row r="25">
          <cell r="N25">
            <v>3</v>
          </cell>
        </row>
        <row r="26">
          <cell r="N26">
            <v>3</v>
          </cell>
        </row>
        <row r="27">
          <cell r="N27">
            <v>3</v>
          </cell>
        </row>
        <row r="28">
          <cell r="N28">
            <v>1</v>
          </cell>
        </row>
        <row r="29">
          <cell r="N29">
            <v>3</v>
          </cell>
        </row>
        <row r="30">
          <cell r="N30">
            <v>1</v>
          </cell>
        </row>
        <row r="31">
          <cell r="N31">
            <v>3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35">
          <cell r="N35">
            <v>0</v>
          </cell>
        </row>
        <row r="36">
          <cell r="N36">
            <v>3</v>
          </cell>
        </row>
        <row r="37">
          <cell r="N37">
            <v>3</v>
          </cell>
        </row>
        <row r="38">
          <cell r="N38">
            <v>3</v>
          </cell>
        </row>
        <row r="39">
          <cell r="N39">
            <v>1</v>
          </cell>
        </row>
        <row r="40">
          <cell r="N40">
            <v>1</v>
          </cell>
        </row>
        <row r="41">
          <cell r="N41">
            <v>3</v>
          </cell>
        </row>
        <row r="42">
          <cell r="N42">
            <v>3</v>
          </cell>
        </row>
        <row r="43">
          <cell r="N43">
            <v>3</v>
          </cell>
        </row>
        <row r="44">
          <cell r="N44">
            <v>3</v>
          </cell>
        </row>
        <row r="45">
          <cell r="N45">
            <v>0</v>
          </cell>
        </row>
        <row r="46">
          <cell r="N46">
            <v>3</v>
          </cell>
        </row>
        <row r="47">
          <cell r="N47">
            <v>3</v>
          </cell>
        </row>
        <row r="48">
          <cell r="N48">
            <v>3</v>
          </cell>
        </row>
        <row r="49">
          <cell r="N49">
            <v>3</v>
          </cell>
        </row>
        <row r="50">
          <cell r="N50">
            <v>3</v>
          </cell>
        </row>
        <row r="51">
          <cell r="N51">
            <v>1</v>
          </cell>
        </row>
        <row r="52">
          <cell r="N52">
            <v>0</v>
          </cell>
        </row>
        <row r="53">
          <cell r="N53">
            <v>3</v>
          </cell>
        </row>
        <row r="54">
          <cell r="N54">
            <v>3</v>
          </cell>
        </row>
        <row r="55">
          <cell r="N55">
            <v>3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59">
          <cell r="N59">
            <v>3</v>
          </cell>
        </row>
        <row r="60">
          <cell r="N60">
            <v>0</v>
          </cell>
        </row>
        <row r="61">
          <cell r="N61">
            <v>3</v>
          </cell>
        </row>
        <row r="62">
          <cell r="N62">
            <v>0</v>
          </cell>
        </row>
        <row r="63">
          <cell r="N63">
            <v>3</v>
          </cell>
        </row>
        <row r="64">
          <cell r="N64">
            <v>0</v>
          </cell>
        </row>
        <row r="65">
          <cell r="N65">
            <v>3</v>
          </cell>
        </row>
        <row r="66">
          <cell r="N66">
            <v>3</v>
          </cell>
        </row>
        <row r="67">
          <cell r="N67">
            <v>3</v>
          </cell>
        </row>
        <row r="68">
          <cell r="N68">
            <v>3</v>
          </cell>
        </row>
        <row r="69">
          <cell r="N69">
            <v>3</v>
          </cell>
        </row>
        <row r="70">
          <cell r="N70">
            <v>3</v>
          </cell>
        </row>
        <row r="71">
          <cell r="N71">
            <v>3</v>
          </cell>
        </row>
        <row r="72">
          <cell r="N72">
            <v>3</v>
          </cell>
        </row>
        <row r="73">
          <cell r="N73">
            <v>3</v>
          </cell>
        </row>
        <row r="74">
          <cell r="N74">
            <v>0</v>
          </cell>
        </row>
        <row r="75">
          <cell r="N75">
            <v>1</v>
          </cell>
        </row>
        <row r="76">
          <cell r="N76">
            <v>3</v>
          </cell>
        </row>
        <row r="77">
          <cell r="N77">
            <v>3</v>
          </cell>
        </row>
        <row r="78">
          <cell r="N78">
            <v>1</v>
          </cell>
        </row>
        <row r="79">
          <cell r="N79">
            <v>1</v>
          </cell>
        </row>
        <row r="80">
          <cell r="N80">
            <v>2</v>
          </cell>
        </row>
        <row r="81">
          <cell r="N81">
            <v>2</v>
          </cell>
        </row>
        <row r="82">
          <cell r="N82">
            <v>3</v>
          </cell>
        </row>
        <row r="83">
          <cell r="N83">
            <v>0</v>
          </cell>
        </row>
        <row r="84">
          <cell r="N84">
            <v>3</v>
          </cell>
        </row>
        <row r="85">
          <cell r="N85">
            <v>1</v>
          </cell>
        </row>
        <row r="86">
          <cell r="N86">
            <v>1</v>
          </cell>
        </row>
        <row r="87">
          <cell r="N87">
            <v>2</v>
          </cell>
        </row>
        <row r="88">
          <cell r="N88">
            <v>3</v>
          </cell>
        </row>
        <row r="89">
          <cell r="N89">
            <v>3</v>
          </cell>
        </row>
        <row r="90">
          <cell r="N90">
            <v>3</v>
          </cell>
        </row>
        <row r="91">
          <cell r="N91">
            <v>3</v>
          </cell>
        </row>
        <row r="92">
          <cell r="N92">
            <v>3</v>
          </cell>
        </row>
        <row r="93">
          <cell r="N93">
            <v>3</v>
          </cell>
        </row>
        <row r="94">
          <cell r="N94">
            <v>3</v>
          </cell>
        </row>
        <row r="95">
          <cell r="N95">
            <v>3</v>
          </cell>
        </row>
        <row r="96">
          <cell r="N96">
            <v>3</v>
          </cell>
        </row>
        <row r="97">
          <cell r="N97">
            <v>3</v>
          </cell>
        </row>
        <row r="98">
          <cell r="N98">
            <v>3</v>
          </cell>
        </row>
        <row r="99">
          <cell r="N99">
            <v>3</v>
          </cell>
        </row>
        <row r="100">
          <cell r="N100">
            <v>3</v>
          </cell>
        </row>
        <row r="101">
          <cell r="N101">
            <v>3</v>
          </cell>
        </row>
        <row r="102">
          <cell r="N102">
            <v>3</v>
          </cell>
        </row>
        <row r="103">
          <cell r="N103">
            <v>3</v>
          </cell>
        </row>
        <row r="104">
          <cell r="N104">
            <v>3</v>
          </cell>
        </row>
        <row r="105">
          <cell r="N105">
            <v>3</v>
          </cell>
        </row>
        <row r="106">
          <cell r="N106">
            <v>3</v>
          </cell>
        </row>
        <row r="107">
          <cell r="N107">
            <v>3</v>
          </cell>
        </row>
        <row r="108">
          <cell r="N108">
            <v>3</v>
          </cell>
        </row>
        <row r="109">
          <cell r="N109">
            <v>3</v>
          </cell>
        </row>
        <row r="110">
          <cell r="N110">
            <v>3</v>
          </cell>
        </row>
        <row r="111">
          <cell r="N111">
            <v>3</v>
          </cell>
        </row>
        <row r="112">
          <cell r="N112">
            <v>3</v>
          </cell>
        </row>
        <row r="113">
          <cell r="N113">
            <v>3</v>
          </cell>
        </row>
        <row r="114">
          <cell r="N114">
            <v>3</v>
          </cell>
        </row>
        <row r="115">
          <cell r="N115">
            <v>3</v>
          </cell>
        </row>
        <row r="116">
          <cell r="N116">
            <v>0</v>
          </cell>
        </row>
        <row r="117">
          <cell r="N117">
            <v>3</v>
          </cell>
        </row>
        <row r="118">
          <cell r="N118">
            <v>3</v>
          </cell>
        </row>
        <row r="119">
          <cell r="N119">
            <v>3</v>
          </cell>
        </row>
        <row r="120">
          <cell r="N120">
            <v>3</v>
          </cell>
        </row>
        <row r="121">
          <cell r="N121">
            <v>3</v>
          </cell>
        </row>
        <row r="122">
          <cell r="N122">
            <v>1</v>
          </cell>
        </row>
        <row r="123">
          <cell r="N123">
            <v>3</v>
          </cell>
        </row>
        <row r="124">
          <cell r="N124">
            <v>3</v>
          </cell>
        </row>
        <row r="125">
          <cell r="N125">
            <v>3</v>
          </cell>
        </row>
        <row r="126">
          <cell r="N126">
            <v>3</v>
          </cell>
        </row>
        <row r="127">
          <cell r="N127">
            <v>3</v>
          </cell>
        </row>
        <row r="128">
          <cell r="N128">
            <v>1</v>
          </cell>
        </row>
        <row r="129">
          <cell r="N129">
            <v>0</v>
          </cell>
        </row>
        <row r="130">
          <cell r="N130">
            <v>0</v>
          </cell>
        </row>
        <row r="131">
          <cell r="N131">
            <v>3</v>
          </cell>
        </row>
        <row r="132">
          <cell r="N132">
            <v>3</v>
          </cell>
        </row>
        <row r="133">
          <cell r="N133">
            <v>3</v>
          </cell>
        </row>
        <row r="134">
          <cell r="N134">
            <v>3</v>
          </cell>
        </row>
        <row r="135">
          <cell r="N135">
            <v>3</v>
          </cell>
        </row>
        <row r="136">
          <cell r="N136">
            <v>3</v>
          </cell>
        </row>
        <row r="137">
          <cell r="N137">
            <v>0</v>
          </cell>
        </row>
        <row r="138">
          <cell r="N138">
            <v>1</v>
          </cell>
        </row>
        <row r="139">
          <cell r="N139">
            <v>3</v>
          </cell>
        </row>
        <row r="140">
          <cell r="N140">
            <v>3</v>
          </cell>
        </row>
        <row r="141">
          <cell r="N141">
            <v>2</v>
          </cell>
        </row>
        <row r="142">
          <cell r="N142">
            <v>3</v>
          </cell>
        </row>
        <row r="143">
          <cell r="N143">
            <v>3</v>
          </cell>
        </row>
        <row r="144">
          <cell r="N144">
            <v>1</v>
          </cell>
        </row>
        <row r="145">
          <cell r="N145">
            <v>1</v>
          </cell>
        </row>
        <row r="146">
          <cell r="N146">
            <v>1</v>
          </cell>
        </row>
        <row r="147">
          <cell r="N147">
            <v>0</v>
          </cell>
        </row>
        <row r="148">
          <cell r="N148">
            <v>0</v>
          </cell>
        </row>
        <row r="149">
          <cell r="N149">
            <v>3</v>
          </cell>
        </row>
        <row r="150">
          <cell r="N150">
            <v>3</v>
          </cell>
        </row>
        <row r="151">
          <cell r="N151">
            <v>3</v>
          </cell>
        </row>
        <row r="152">
          <cell r="N152">
            <v>1</v>
          </cell>
        </row>
        <row r="153">
          <cell r="N153">
            <v>1</v>
          </cell>
        </row>
        <row r="154">
          <cell r="N154">
            <v>1</v>
          </cell>
        </row>
        <row r="155">
          <cell r="N155">
            <v>1</v>
          </cell>
        </row>
        <row r="156">
          <cell r="N156">
            <v>1</v>
          </cell>
        </row>
        <row r="157">
          <cell r="N157">
            <v>3</v>
          </cell>
        </row>
        <row r="158">
          <cell r="N158">
            <v>3</v>
          </cell>
        </row>
        <row r="159">
          <cell r="N159">
            <v>3</v>
          </cell>
        </row>
        <row r="160">
          <cell r="N160">
            <v>1</v>
          </cell>
        </row>
        <row r="161">
          <cell r="N161">
            <v>1</v>
          </cell>
        </row>
        <row r="162">
          <cell r="N162">
            <v>1</v>
          </cell>
        </row>
        <row r="163">
          <cell r="N163">
            <v>1</v>
          </cell>
        </row>
        <row r="164">
          <cell r="N164">
            <v>1</v>
          </cell>
        </row>
        <row r="165">
          <cell r="N165">
            <v>3</v>
          </cell>
        </row>
        <row r="166">
          <cell r="N166">
            <v>3</v>
          </cell>
        </row>
        <row r="167">
          <cell r="N167">
            <v>1</v>
          </cell>
        </row>
        <row r="168">
          <cell r="N168">
            <v>1</v>
          </cell>
        </row>
        <row r="169">
          <cell r="N169">
            <v>3</v>
          </cell>
        </row>
        <row r="170">
          <cell r="N170">
            <v>1</v>
          </cell>
        </row>
        <row r="171">
          <cell r="N171">
            <v>0</v>
          </cell>
        </row>
        <row r="172">
          <cell r="N172">
            <v>0</v>
          </cell>
        </row>
        <row r="173">
          <cell r="N173">
            <v>1</v>
          </cell>
        </row>
        <row r="174">
          <cell r="N174">
            <v>1</v>
          </cell>
        </row>
        <row r="175">
          <cell r="N175">
            <v>1</v>
          </cell>
        </row>
        <row r="176">
          <cell r="N176">
            <v>1</v>
          </cell>
        </row>
        <row r="177">
          <cell r="N177">
            <v>1</v>
          </cell>
        </row>
        <row r="178">
          <cell r="N178">
            <v>1</v>
          </cell>
        </row>
        <row r="179">
          <cell r="N179">
            <v>1</v>
          </cell>
        </row>
        <row r="180">
          <cell r="N180">
            <v>1</v>
          </cell>
        </row>
        <row r="181">
          <cell r="N181">
            <v>3</v>
          </cell>
        </row>
        <row r="182">
          <cell r="N182">
            <v>3</v>
          </cell>
        </row>
        <row r="183">
          <cell r="N183">
            <v>3</v>
          </cell>
        </row>
        <row r="184">
          <cell r="N184">
            <v>3</v>
          </cell>
        </row>
        <row r="185">
          <cell r="N185">
            <v>3</v>
          </cell>
        </row>
        <row r="186">
          <cell r="N186">
            <v>3</v>
          </cell>
        </row>
        <row r="187">
          <cell r="N187">
            <v>3</v>
          </cell>
        </row>
        <row r="188">
          <cell r="N188">
            <v>3</v>
          </cell>
        </row>
        <row r="189">
          <cell r="N189">
            <v>3</v>
          </cell>
        </row>
        <row r="190">
          <cell r="N190">
            <v>3</v>
          </cell>
        </row>
        <row r="191">
          <cell r="N191">
            <v>3</v>
          </cell>
        </row>
        <row r="192">
          <cell r="N192">
            <v>3</v>
          </cell>
        </row>
        <row r="193">
          <cell r="N193">
            <v>1</v>
          </cell>
        </row>
        <row r="194">
          <cell r="N194">
            <v>1</v>
          </cell>
        </row>
        <row r="195">
          <cell r="N195">
            <v>1</v>
          </cell>
        </row>
        <row r="196">
          <cell r="N196">
            <v>1</v>
          </cell>
        </row>
        <row r="197">
          <cell r="N197">
            <v>1</v>
          </cell>
        </row>
        <row r="198">
          <cell r="N198">
            <v>1</v>
          </cell>
        </row>
        <row r="199">
          <cell r="N199">
            <v>2</v>
          </cell>
        </row>
        <row r="200">
          <cell r="N200">
            <v>3</v>
          </cell>
        </row>
        <row r="201">
          <cell r="N201">
            <v>3</v>
          </cell>
        </row>
        <row r="202">
          <cell r="N202">
            <v>3</v>
          </cell>
        </row>
        <row r="203">
          <cell r="N203">
            <v>3</v>
          </cell>
        </row>
        <row r="204">
          <cell r="N204">
            <v>3</v>
          </cell>
        </row>
        <row r="205">
          <cell r="N205">
            <v>3</v>
          </cell>
        </row>
        <row r="206">
          <cell r="N206">
            <v>1</v>
          </cell>
        </row>
        <row r="207">
          <cell r="N207">
            <v>1</v>
          </cell>
        </row>
        <row r="208">
          <cell r="N208">
            <v>1</v>
          </cell>
        </row>
        <row r="209">
          <cell r="N209">
            <v>2</v>
          </cell>
        </row>
        <row r="210">
          <cell r="N210">
            <v>0</v>
          </cell>
        </row>
        <row r="211">
          <cell r="N211">
            <v>0</v>
          </cell>
        </row>
        <row r="212">
          <cell r="N212">
            <v>1</v>
          </cell>
        </row>
        <row r="213">
          <cell r="N213">
            <v>1</v>
          </cell>
        </row>
        <row r="214">
          <cell r="N214">
            <v>3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">
          <cell r="H4">
            <v>1865</v>
          </cell>
          <cell r="I4">
            <v>59191</v>
          </cell>
          <cell r="J4">
            <v>46599</v>
          </cell>
          <cell r="K4">
            <v>32394</v>
          </cell>
          <cell r="L4">
            <v>25108</v>
          </cell>
          <cell r="M4">
            <v>70457</v>
          </cell>
          <cell r="N4">
            <v>19337</v>
          </cell>
          <cell r="O4">
            <v>18665</v>
          </cell>
          <cell r="P4">
            <v>35501</v>
          </cell>
          <cell r="Q4">
            <v>41558</v>
          </cell>
          <cell r="R4">
            <v>39309</v>
          </cell>
        </row>
      </sheetData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mre Hangul" id="{41BB5FE7-1D51-40EF-8558-5BEB7FB4E53A}" userId="S::emre.hangul@mrc-tr.com::82dba97e-25a5-4e0f-b9b6-647ee137b99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4-07-24T10:41:28.33" personId="{41BB5FE7-1D51-40EF-8558-5BEB7FB4E53A}" id="{B0B0BB12-A40B-4789-A272-2D8FA37268D4}">
    <text xml:space="preserve">Danısman tarasfından hesaplanacak.
</text>
  </threadedComment>
  <threadedComment ref="A26" dT="2024-08-16T14:38:06.92" personId="{41BB5FE7-1D51-40EF-8558-5BEB7FB4E53A}" id="{CE12AA13-E238-41FD-8955-CF8548980EA1}">
    <text>RAW VERİ 10 BİNLE CARPILACAK</text>
  </threadedComment>
  <threadedComment ref="A31" dT="2024-08-16T14:37:49.02" personId="{41BB5FE7-1D51-40EF-8558-5BEB7FB4E53A}" id="{E6116223-DE0C-4CF4-B70B-BC41AD34663F}">
    <text>AYLIK OLACAK, 12 YE BOLUNECEK</text>
  </threadedComment>
  <threadedComment ref="A32" dT="2024-08-16T14:39:56.69" personId="{41BB5FE7-1D51-40EF-8558-5BEB7FB4E53A}" id="{17B89505-E6FC-4A11-9CD7-1B86C3104FE4}">
    <text xml:space="preserve">AYLIK OLACAK, 12 YE BOLUNECEK
</text>
  </threadedComment>
  <threadedComment ref="A33" dT="2024-08-16T14:39:59.24" personId="{41BB5FE7-1D51-40EF-8558-5BEB7FB4E53A}" id="{D669EAC5-4E87-4B47-9895-45D62E9F29D4}">
    <text xml:space="preserve">AYLIK OLACAK, 12 YE BOLUNECEK
</text>
  </threadedComment>
  <threadedComment ref="A34" dT="2024-08-16T14:40:02.23" personId="{41BB5FE7-1D51-40EF-8558-5BEB7FB4E53A}" id="{F8E30F87-D1F3-4DD7-A09F-42298FC6BC14}">
    <text xml:space="preserve">AYLIK OLACAK, 12 YE BOLUNECEK
</text>
  </threadedComment>
  <threadedComment ref="A46" dT="2024-08-16T15:51:23.39" personId="{41BB5FE7-1D51-40EF-8558-5BEB7FB4E53A}" id="{4AE0FED2-C9E4-497E-82B4-D0A1070A9EB8}">
    <text>FORMUL DEGISTI REVIZE</text>
  </threadedComment>
  <threadedComment ref="A47" dT="2024-08-16T16:01:12.52" personId="{41BB5FE7-1D51-40EF-8558-5BEB7FB4E53A}" id="{E0402C57-8733-4F4F-B58F-C2A4B8D1C0DD}">
    <text xml:space="preserve">FORMUL DEGISTI REVIZE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48" dT="2024-08-19T23:22:52.06" personId="{41BB5FE7-1D51-40EF-8558-5BEB7FB4E53A}" id="{3CA2E51C-CB63-48F8-B6D1-A727F9F792FD}">
    <text>stacked</text>
  </threadedComment>
  <threadedComment ref="H64" dT="2024-08-19T23:22:44.58" personId="{41BB5FE7-1D51-40EF-8558-5BEB7FB4E53A}" id="{9A29AD9B-B82F-4BDB-AA58-8B67CD096C71}">
    <text>stacked</text>
  </threadedComment>
  <threadedComment ref="G104" dT="2024-08-19T23:25:18.92" personId="{41BB5FE7-1D51-40EF-8558-5BEB7FB4E53A}" id="{E64886B0-EB31-476A-99E9-257A4CB40529}">
    <text>Yarıya bolunecek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D42D-072F-484C-831E-B4C5A6E1CDED}">
  <sheetPr>
    <tabColor rgb="FF00B050"/>
  </sheetPr>
  <dimension ref="A1:Y227"/>
  <sheetViews>
    <sheetView zoomScale="70" zoomScaleNormal="70" workbookViewId="0">
      <pane ySplit="1" topLeftCell="A120" activePane="bottomLeft" state="frozen"/>
      <selection pane="bottomLeft" activeCell="E229" sqref="E229"/>
    </sheetView>
  </sheetViews>
  <sheetFormatPr defaultRowHeight="14.4" x14ac:dyDescent="0.3"/>
  <cols>
    <col min="1" max="1" width="14.77734375" style="1" customWidth="1"/>
    <col min="2" max="2" width="69.77734375" style="1" bestFit="1" customWidth="1"/>
    <col min="3" max="3" width="15" customWidth="1"/>
    <col min="4" max="4" width="18.5546875" style="45" customWidth="1"/>
    <col min="5" max="5" width="22.44140625" style="45" bestFit="1" customWidth="1"/>
    <col min="6" max="6" width="21.33203125" style="45" customWidth="1"/>
    <col min="7" max="7" width="18.5546875" style="45" customWidth="1"/>
    <col min="8" max="8" width="19.77734375" style="45" customWidth="1"/>
    <col min="9" max="9" width="20.33203125" style="45" customWidth="1"/>
    <col min="10" max="10" width="19.77734375" style="45" customWidth="1"/>
    <col min="11" max="11" width="20.88671875" style="45" customWidth="1"/>
    <col min="12" max="12" width="13.33203125" style="1" bestFit="1" customWidth="1"/>
    <col min="13" max="13" width="16.33203125" style="1" bestFit="1" customWidth="1"/>
    <col min="14" max="14" width="16.33203125" style="45" customWidth="1"/>
  </cols>
  <sheetData>
    <row r="1" spans="1:15" ht="18" x14ac:dyDescent="0.3">
      <c r="A1" s="8" t="s">
        <v>229</v>
      </c>
      <c r="B1" s="8" t="s">
        <v>230</v>
      </c>
      <c r="C1" s="8" t="s">
        <v>228</v>
      </c>
      <c r="D1" s="3" t="s">
        <v>215</v>
      </c>
      <c r="E1" s="19" t="s">
        <v>213</v>
      </c>
      <c r="F1" s="3" t="s">
        <v>214</v>
      </c>
      <c r="G1" s="17" t="s">
        <v>208</v>
      </c>
      <c r="H1" s="2" t="s">
        <v>209</v>
      </c>
      <c r="I1" s="4" t="s">
        <v>216</v>
      </c>
      <c r="J1" s="2" t="s">
        <v>210</v>
      </c>
      <c r="K1" s="19" t="s">
        <v>212</v>
      </c>
      <c r="L1" s="19" t="s">
        <v>218</v>
      </c>
      <c r="M1" s="19" t="s">
        <v>217</v>
      </c>
      <c r="N1" s="19" t="s">
        <v>211</v>
      </c>
      <c r="O1" s="48"/>
    </row>
    <row r="2" spans="1:15" x14ac:dyDescent="0.3">
      <c r="A2" s="5" t="s">
        <v>0</v>
      </c>
      <c r="B2" s="5" t="s">
        <v>232</v>
      </c>
      <c r="C2" s="6" t="s">
        <v>233</v>
      </c>
      <c r="D2" s="49">
        <v>-2.4E-2</v>
      </c>
      <c r="E2" s="49">
        <v>0.08</v>
      </c>
      <c r="F2" s="49">
        <v>-7.0000000000000007E-2</v>
      </c>
      <c r="G2" s="49">
        <v>-0.223</v>
      </c>
      <c r="H2" s="49">
        <v>-0.14499999999999999</v>
      </c>
      <c r="I2" s="49">
        <v>-5.8000000000000003E-2</v>
      </c>
      <c r="J2" s="49">
        <v>-0.16900000000000001</v>
      </c>
      <c r="K2" s="49">
        <v>8.5000000000000006E-2</v>
      </c>
      <c r="L2" s="49">
        <v>-0.10299999999999999</v>
      </c>
      <c r="M2" s="49">
        <v>-7.3999999999999996E-2</v>
      </c>
      <c r="N2" s="49">
        <v>-2.8000000000000001E-2</v>
      </c>
    </row>
    <row r="3" spans="1:15" x14ac:dyDescent="0.3">
      <c r="A3" s="5" t="s">
        <v>1</v>
      </c>
      <c r="B3" s="5" t="s">
        <v>234</v>
      </c>
      <c r="C3" s="6" t="s">
        <v>233</v>
      </c>
      <c r="D3" s="50">
        <v>-0.03</v>
      </c>
      <c r="E3" s="50">
        <v>5.3999999999999999E-2</v>
      </c>
      <c r="F3" s="50">
        <v>-7.8E-2</v>
      </c>
      <c r="G3" s="50">
        <v>-0.251</v>
      </c>
      <c r="H3" s="50">
        <v>-0.153</v>
      </c>
      <c r="I3" s="50">
        <v>-9.9000000000000005E-2</v>
      </c>
      <c r="J3" s="50">
        <v>-0.17199999999999999</v>
      </c>
      <c r="K3" s="50">
        <v>4.7E-2</v>
      </c>
      <c r="L3" s="50">
        <v>-0.157</v>
      </c>
      <c r="M3" s="50">
        <v>-0.10199999999999999</v>
      </c>
      <c r="N3" s="50">
        <v>-8.4000000000000005E-2</v>
      </c>
    </row>
    <row r="4" spans="1:15" x14ac:dyDescent="0.3">
      <c r="A4" s="5" t="s">
        <v>2</v>
      </c>
      <c r="B4" s="5" t="s">
        <v>235</v>
      </c>
      <c r="C4" s="6" t="s">
        <v>233</v>
      </c>
      <c r="D4" s="49">
        <v>-0.185</v>
      </c>
      <c r="E4" s="49">
        <v>-0.06</v>
      </c>
      <c r="F4" s="49">
        <v>-0.24</v>
      </c>
      <c r="G4" s="49">
        <v>-0.28100000000000003</v>
      </c>
      <c r="H4" s="49">
        <v>-0.24</v>
      </c>
      <c r="I4" s="49">
        <v>-0.09</v>
      </c>
      <c r="J4" s="49">
        <v>-0.23300000000000001</v>
      </c>
      <c r="K4" s="49">
        <v>4.2000000000000003E-2</v>
      </c>
      <c r="L4" s="49">
        <v>-8.7999999999999995E-2</v>
      </c>
      <c r="M4" s="49">
        <v>-6.3E-2</v>
      </c>
      <c r="N4" s="49">
        <v>-1.6E-2</v>
      </c>
    </row>
    <row r="5" spans="1:15" x14ac:dyDescent="0.3">
      <c r="A5" s="5" t="s">
        <v>3</v>
      </c>
      <c r="B5" s="5" t="s">
        <v>236</v>
      </c>
      <c r="C5" s="6" t="s">
        <v>233</v>
      </c>
      <c r="D5" s="50">
        <v>-0.20300000000000001</v>
      </c>
      <c r="E5" s="50">
        <v>-0.107</v>
      </c>
      <c r="F5" s="50">
        <v>-0.26400000000000001</v>
      </c>
      <c r="G5" s="50">
        <v>-0.32200000000000001</v>
      </c>
      <c r="H5" s="50">
        <v>-0.25900000000000001</v>
      </c>
      <c r="I5" s="50">
        <v>-0.14299999999999999</v>
      </c>
      <c r="J5" s="50">
        <v>-0.24099999999999999</v>
      </c>
      <c r="K5" s="50">
        <v>-0.01</v>
      </c>
      <c r="L5" s="50">
        <v>-0.154</v>
      </c>
      <c r="M5" s="50">
        <v>-9.7000000000000003E-2</v>
      </c>
      <c r="N5" s="50">
        <v>-8.5999999999999993E-2</v>
      </c>
    </row>
    <row r="6" spans="1:15" x14ac:dyDescent="0.3">
      <c r="A6" s="5" t="s">
        <v>4</v>
      </c>
      <c r="B6" s="5" t="s">
        <v>237</v>
      </c>
      <c r="C6" s="6" t="s">
        <v>233</v>
      </c>
      <c r="D6" s="49">
        <v>9.2999999999999999E-2</v>
      </c>
      <c r="E6" s="49">
        <v>0.63800000000000001</v>
      </c>
      <c r="F6" s="49">
        <v>0.109</v>
      </c>
      <c r="G6" s="49">
        <v>0.16700000000000001</v>
      </c>
      <c r="H6" s="49">
        <v>-3.5000000000000003E-2</v>
      </c>
      <c r="I6" s="49">
        <v>0.50900000000000001</v>
      </c>
      <c r="J6" s="49">
        <v>-8.7999999999999995E-2</v>
      </c>
      <c r="K6" s="49">
        <v>0.66</v>
      </c>
      <c r="L6" s="49">
        <v>0.70499999999999996</v>
      </c>
      <c r="M6" s="49">
        <v>0.438</v>
      </c>
      <c r="N6" s="49">
        <v>0.80400000000000005</v>
      </c>
    </row>
    <row r="7" spans="1:15" x14ac:dyDescent="0.3">
      <c r="A7" s="5" t="s">
        <v>219</v>
      </c>
      <c r="B7" s="5" t="s">
        <v>238</v>
      </c>
      <c r="C7" s="6" t="s">
        <v>233</v>
      </c>
      <c r="D7" s="50" t="e">
        <v>#DIV/0!</v>
      </c>
      <c r="E7" s="50" t="e">
        <v>#DIV/0!</v>
      </c>
      <c r="F7" s="50" t="e">
        <v>#DIV/0!</v>
      </c>
      <c r="G7" s="50" t="e">
        <v>#DIV/0!</v>
      </c>
      <c r="H7" s="50" t="e">
        <v>#DIV/0!</v>
      </c>
      <c r="I7" s="50" t="e">
        <v>#DIV/0!</v>
      </c>
      <c r="J7" s="50" t="e">
        <v>#DIV/0!</v>
      </c>
      <c r="K7" s="50" t="e">
        <v>#DIV/0!</v>
      </c>
      <c r="L7" s="50" t="e">
        <v>#DIV/0!</v>
      </c>
      <c r="M7" s="50" t="e">
        <v>#DIV/0!</v>
      </c>
      <c r="N7" s="50" t="e">
        <v>#DIV/0!</v>
      </c>
    </row>
    <row r="8" spans="1:15" x14ac:dyDescent="0.3">
      <c r="A8" s="5" t="s">
        <v>239</v>
      </c>
      <c r="B8" s="5" t="s">
        <v>240</v>
      </c>
      <c r="C8" s="6" t="s">
        <v>233</v>
      </c>
      <c r="D8" s="49">
        <v>0.79</v>
      </c>
      <c r="E8" s="49">
        <v>1.1060000000000001</v>
      </c>
      <c r="F8" s="49">
        <v>1.171</v>
      </c>
      <c r="G8" s="49">
        <v>1.4690000000000001</v>
      </c>
      <c r="H8" s="49">
        <v>2.4809999999999999</v>
      </c>
      <c r="I8" s="49">
        <v>0.68</v>
      </c>
      <c r="J8" s="49">
        <v>0.53400000000000003</v>
      </c>
      <c r="K8" s="49">
        <v>1.833</v>
      </c>
      <c r="L8" s="49">
        <v>0.89</v>
      </c>
      <c r="M8" s="49">
        <v>0.313</v>
      </c>
      <c r="N8" s="49">
        <v>0.90800000000000003</v>
      </c>
    </row>
    <row r="9" spans="1:15" x14ac:dyDescent="0.3">
      <c r="A9" s="5" t="s">
        <v>241</v>
      </c>
      <c r="B9" s="7" t="s">
        <v>242</v>
      </c>
      <c r="C9" s="6" t="s">
        <v>233</v>
      </c>
      <c r="D9" s="50" t="e">
        <v>#DIV/0!</v>
      </c>
      <c r="E9" s="50" t="e">
        <v>#DIV/0!</v>
      </c>
      <c r="F9" s="50" t="e">
        <v>#DIV/0!</v>
      </c>
      <c r="G9" s="50" t="e">
        <v>#DIV/0!</v>
      </c>
      <c r="H9" s="50" t="e">
        <v>#DIV/0!</v>
      </c>
      <c r="I9" s="50" t="e">
        <v>#DIV/0!</v>
      </c>
      <c r="J9" s="50" t="e">
        <v>#DIV/0!</v>
      </c>
      <c r="K9" s="50" t="e">
        <v>#DIV/0!</v>
      </c>
      <c r="L9" s="50" t="e">
        <v>#DIV/0!</v>
      </c>
      <c r="M9" s="50" t="e">
        <v>#DIV/0!</v>
      </c>
      <c r="N9" s="50" t="e">
        <v>#DIV/0!</v>
      </c>
    </row>
    <row r="10" spans="1:15" x14ac:dyDescent="0.3">
      <c r="A10" s="5" t="s">
        <v>475</v>
      </c>
      <c r="B10" s="5" t="s">
        <v>481</v>
      </c>
      <c r="C10" s="6" t="s">
        <v>233</v>
      </c>
      <c r="D10" s="49">
        <v>1.7999999999999999E-2</v>
      </c>
      <c r="E10" s="49">
        <v>7.0000000000000007E-2</v>
      </c>
      <c r="F10" s="49">
        <v>0.129</v>
      </c>
      <c r="G10" s="49">
        <v>1.4690000000000001</v>
      </c>
      <c r="H10" s="49">
        <v>2.4809999999999999</v>
      </c>
      <c r="I10" s="49">
        <v>-8.8999999999999996E-2</v>
      </c>
      <c r="J10" s="49">
        <v>-7.0000000000000001E-3</v>
      </c>
      <c r="K10" s="49">
        <v>0.19</v>
      </c>
      <c r="L10" s="49">
        <v>-1.2E-2</v>
      </c>
      <c r="M10" s="49">
        <v>6.6000000000000003E-2</v>
      </c>
      <c r="N10" s="49">
        <v>1.4999999999999999E-2</v>
      </c>
    </row>
    <row r="11" spans="1:15" x14ac:dyDescent="0.3">
      <c r="A11" s="5" t="s">
        <v>476</v>
      </c>
      <c r="B11" s="5" t="s">
        <v>482</v>
      </c>
      <c r="C11" s="6" t="s">
        <v>233</v>
      </c>
      <c r="D11" s="50" t="e">
        <v>#DIV/0!</v>
      </c>
      <c r="E11" s="50" t="e">
        <v>#DIV/0!</v>
      </c>
      <c r="F11" s="50" t="e">
        <v>#DIV/0!</v>
      </c>
      <c r="G11" s="50" t="e">
        <v>#DIV/0!</v>
      </c>
      <c r="H11" s="50" t="e">
        <v>#DIV/0!</v>
      </c>
      <c r="I11" s="50" t="e">
        <v>#DIV/0!</v>
      </c>
      <c r="J11" s="50" t="e">
        <v>#DIV/0!</v>
      </c>
      <c r="K11" s="50" t="e">
        <v>#DIV/0!</v>
      </c>
      <c r="L11" s="50" t="e">
        <v>#DIV/0!</v>
      </c>
      <c r="M11" s="50" t="e">
        <v>#DIV/0!</v>
      </c>
      <c r="N11" s="50" t="e">
        <v>#DIV/0!</v>
      </c>
    </row>
    <row r="12" spans="1:15" x14ac:dyDescent="0.3">
      <c r="A12" s="5" t="s">
        <v>480</v>
      </c>
      <c r="B12" s="5" t="s">
        <v>477</v>
      </c>
      <c r="C12" s="6" t="s">
        <v>233</v>
      </c>
      <c r="D12" s="49">
        <v>-0.114</v>
      </c>
      <c r="E12" s="49">
        <v>-6.5000000000000002E-2</v>
      </c>
      <c r="F12" s="49">
        <v>-7.5999999999999998E-2</v>
      </c>
      <c r="G12" s="49">
        <v>0</v>
      </c>
      <c r="H12" s="49">
        <v>0</v>
      </c>
      <c r="I12" s="49">
        <v>-0.27700000000000002</v>
      </c>
      <c r="J12" s="49">
        <v>-0.47</v>
      </c>
      <c r="K12" s="49">
        <v>-0.37</v>
      </c>
      <c r="L12" s="49">
        <v>-2.7E-2</v>
      </c>
      <c r="M12" s="49">
        <v>3.5000000000000003E-2</v>
      </c>
      <c r="N12" s="49">
        <v>-0.316</v>
      </c>
    </row>
    <row r="13" spans="1:15" ht="14.4" customHeight="1" x14ac:dyDescent="0.3">
      <c r="A13" s="5" t="s">
        <v>5</v>
      </c>
      <c r="B13" s="5" t="s">
        <v>243</v>
      </c>
      <c r="C13" s="6" t="s">
        <v>231</v>
      </c>
      <c r="D13" s="51">
        <v>223.1</v>
      </c>
      <c r="E13" s="51">
        <v>253.2</v>
      </c>
      <c r="F13" s="51">
        <v>349.5</v>
      </c>
      <c r="G13" s="51">
        <v>98.6</v>
      </c>
      <c r="H13" s="51">
        <v>100.1</v>
      </c>
      <c r="I13" s="51">
        <v>471.4</v>
      </c>
      <c r="J13" s="51">
        <v>308.7</v>
      </c>
      <c r="K13" s="51">
        <v>159</v>
      </c>
      <c r="L13" s="51">
        <v>229.9</v>
      </c>
      <c r="M13" s="51">
        <v>570</v>
      </c>
      <c r="N13" s="51">
        <v>134.4</v>
      </c>
    </row>
    <row r="14" spans="1:15" x14ac:dyDescent="0.3">
      <c r="A14" s="5" t="s">
        <v>6</v>
      </c>
      <c r="B14" s="5" t="s">
        <v>244</v>
      </c>
      <c r="C14" s="6" t="s">
        <v>231</v>
      </c>
      <c r="D14" s="52">
        <v>54.5</v>
      </c>
      <c r="E14" s="52">
        <v>45.5</v>
      </c>
      <c r="F14" s="52">
        <v>40.1</v>
      </c>
      <c r="G14" s="52">
        <v>42</v>
      </c>
      <c r="H14" s="52">
        <v>40.799999999999997</v>
      </c>
      <c r="I14" s="52">
        <v>62.6</v>
      </c>
      <c r="J14" s="52">
        <v>66.599999999999994</v>
      </c>
      <c r="K14" s="52">
        <v>57</v>
      </c>
      <c r="L14" s="52">
        <v>71.2</v>
      </c>
      <c r="M14" s="52">
        <v>53</v>
      </c>
      <c r="N14" s="52">
        <v>47.8</v>
      </c>
    </row>
    <row r="15" spans="1:15" x14ac:dyDescent="0.3">
      <c r="A15" s="5" t="s">
        <v>7</v>
      </c>
      <c r="B15" s="5" t="s">
        <v>245</v>
      </c>
      <c r="C15" s="6" t="s">
        <v>231</v>
      </c>
      <c r="D15" s="51" t="e">
        <v>#DIV/0!</v>
      </c>
      <c r="E15" s="51" t="e">
        <v>#DIV/0!</v>
      </c>
      <c r="F15" s="51" t="e">
        <v>#DIV/0!</v>
      </c>
      <c r="G15" s="51" t="e">
        <v>#DIV/0!</v>
      </c>
      <c r="H15" s="51" t="e">
        <v>#DIV/0!</v>
      </c>
      <c r="I15" s="51" t="e">
        <v>#DIV/0!</v>
      </c>
      <c r="J15" s="51" t="e">
        <v>#DIV/0!</v>
      </c>
      <c r="K15" s="51" t="e">
        <v>#DIV/0!</v>
      </c>
      <c r="L15" s="51" t="e">
        <v>#DIV/0!</v>
      </c>
      <c r="M15" s="51" t="e">
        <v>#DIV/0!</v>
      </c>
      <c r="N15" s="51" t="e">
        <v>#DIV/0!</v>
      </c>
    </row>
    <row r="16" spans="1:15" x14ac:dyDescent="0.3">
      <c r="A16" s="5" t="s">
        <v>8</v>
      </c>
      <c r="B16" s="5" t="s">
        <v>246</v>
      </c>
      <c r="C16" s="6" t="s">
        <v>231</v>
      </c>
      <c r="D16" s="52" t="e">
        <v>#DIV/0!</v>
      </c>
      <c r="E16" s="52" t="e">
        <v>#DIV/0!</v>
      </c>
      <c r="F16" s="52" t="e">
        <v>#DIV/0!</v>
      </c>
      <c r="G16" s="52">
        <v>34111</v>
      </c>
      <c r="H16" s="52">
        <v>51663</v>
      </c>
      <c r="I16" s="52" t="e">
        <v>#DIV/0!</v>
      </c>
      <c r="J16" s="52">
        <v>71933</v>
      </c>
      <c r="K16" s="52" t="e">
        <v>#DIV/0!</v>
      </c>
      <c r="L16" s="52">
        <v>363838</v>
      </c>
      <c r="M16" s="52">
        <v>17573</v>
      </c>
      <c r="N16" s="52">
        <v>37550</v>
      </c>
    </row>
    <row r="17" spans="1:25" x14ac:dyDescent="0.3">
      <c r="A17" s="5" t="s">
        <v>247</v>
      </c>
      <c r="B17" s="5" t="s">
        <v>248</v>
      </c>
      <c r="C17" s="6" t="s">
        <v>231</v>
      </c>
      <c r="D17" s="51" t="e">
        <v>#DIV/0!</v>
      </c>
      <c r="E17" s="51" t="e">
        <v>#DIV/0!</v>
      </c>
      <c r="F17" s="51" t="e">
        <v>#DIV/0!</v>
      </c>
      <c r="G17" s="51" t="e">
        <v>#DIV/0!</v>
      </c>
      <c r="H17" s="51" t="e">
        <v>#DIV/0!</v>
      </c>
      <c r="I17" s="51" t="e">
        <v>#DIV/0!</v>
      </c>
      <c r="J17" s="51" t="e">
        <v>#DIV/0!</v>
      </c>
      <c r="K17" s="51" t="e">
        <v>#DIV/0!</v>
      </c>
      <c r="L17" s="51" t="e">
        <v>#DIV/0!</v>
      </c>
      <c r="M17" s="51" t="e">
        <v>#DIV/0!</v>
      </c>
      <c r="N17" s="51" t="e">
        <v>#DIV/0!</v>
      </c>
    </row>
    <row r="18" spans="1:25" ht="24" x14ac:dyDescent="0.3">
      <c r="A18" s="5" t="s">
        <v>451</v>
      </c>
      <c r="B18" s="5" t="s">
        <v>249</v>
      </c>
      <c r="C18" s="6" t="s">
        <v>233</v>
      </c>
      <c r="D18" s="49">
        <v>5.7000000000000002E-2</v>
      </c>
      <c r="E18" s="49">
        <v>3.9E-2</v>
      </c>
      <c r="F18" s="49">
        <v>2.8000000000000001E-2</v>
      </c>
      <c r="G18" s="49">
        <v>3.5999999999999997E-2</v>
      </c>
      <c r="H18" s="49">
        <v>4.1000000000000002E-2</v>
      </c>
      <c r="I18" s="49">
        <v>2.5999999999999999E-2</v>
      </c>
      <c r="J18" s="49">
        <v>5.7000000000000002E-2</v>
      </c>
      <c r="K18" s="49">
        <v>5.8999999999999997E-2</v>
      </c>
      <c r="L18" s="49">
        <v>7.3999999999999996E-2</v>
      </c>
      <c r="M18" s="49">
        <v>0.02</v>
      </c>
      <c r="N18" s="49">
        <v>4.1000000000000002E-2</v>
      </c>
    </row>
    <row r="19" spans="1:25" ht="24" x14ac:dyDescent="0.3">
      <c r="A19" s="5" t="s">
        <v>452</v>
      </c>
      <c r="B19" s="5" t="s">
        <v>251</v>
      </c>
      <c r="C19" s="6" t="s">
        <v>233</v>
      </c>
      <c r="D19" s="50" t="e">
        <v>#DIV/0!</v>
      </c>
      <c r="E19" s="50" t="e">
        <v>#DIV/0!</v>
      </c>
      <c r="F19" s="50" t="e">
        <v>#DIV/0!</v>
      </c>
      <c r="G19" s="50" t="e">
        <v>#DIV/0!</v>
      </c>
      <c r="H19" s="50" t="e">
        <v>#DIV/0!</v>
      </c>
      <c r="I19" s="50" t="e">
        <v>#DIV/0!</v>
      </c>
      <c r="J19" s="50" t="e">
        <v>#DIV/0!</v>
      </c>
      <c r="K19" s="50" t="e">
        <v>#DIV/0!</v>
      </c>
      <c r="L19" s="50" t="e">
        <v>#DIV/0!</v>
      </c>
      <c r="M19" s="50" t="e">
        <v>#DIV/0!</v>
      </c>
      <c r="N19" s="50" t="e">
        <v>#DIV/0!</v>
      </c>
    </row>
    <row r="20" spans="1:25" x14ac:dyDescent="0.3">
      <c r="A20" s="5" t="s">
        <v>9</v>
      </c>
      <c r="B20" s="5" t="s">
        <v>252</v>
      </c>
      <c r="C20" s="6" t="s">
        <v>233</v>
      </c>
      <c r="D20" s="49" t="e">
        <v>#DIV/0!</v>
      </c>
      <c r="E20" s="49" t="e">
        <v>#DIV/0!</v>
      </c>
      <c r="F20" s="49" t="e">
        <v>#DIV/0!</v>
      </c>
      <c r="G20" s="49" t="e">
        <v>#DIV/0!</v>
      </c>
      <c r="H20" s="49" t="e">
        <v>#DIV/0!</v>
      </c>
      <c r="I20" s="49" t="e">
        <v>#DIV/0!</v>
      </c>
      <c r="J20" s="49" t="e">
        <v>#DIV/0!</v>
      </c>
      <c r="K20" s="49" t="e">
        <v>#DIV/0!</v>
      </c>
      <c r="L20" s="49" t="e">
        <v>#DIV/0!</v>
      </c>
      <c r="M20" s="49" t="e">
        <v>#DIV/0!</v>
      </c>
      <c r="N20" s="49" t="e">
        <v>#DIV/0!</v>
      </c>
    </row>
    <row r="21" spans="1:25" x14ac:dyDescent="0.3">
      <c r="A21" s="5" t="s">
        <v>10</v>
      </c>
      <c r="B21" s="5" t="s">
        <v>253</v>
      </c>
      <c r="C21" s="6" t="s">
        <v>233</v>
      </c>
      <c r="D21" s="50" t="e">
        <v>#DIV/0!</v>
      </c>
      <c r="E21" s="50" t="e">
        <v>#DIV/0!</v>
      </c>
      <c r="F21" s="50" t="e">
        <v>#DIV/0!</v>
      </c>
      <c r="G21" s="50">
        <v>1.4999999999999999E-2</v>
      </c>
      <c r="H21" s="50">
        <v>0</v>
      </c>
      <c r="I21" s="50">
        <v>0.98299999999999998</v>
      </c>
      <c r="J21" s="50">
        <v>0.68600000000000005</v>
      </c>
      <c r="K21" s="50">
        <v>0.25</v>
      </c>
      <c r="L21" s="50">
        <v>0.185</v>
      </c>
      <c r="M21" s="50">
        <v>0</v>
      </c>
      <c r="N21" s="50">
        <v>0.54900000000000004</v>
      </c>
    </row>
    <row r="22" spans="1:25" x14ac:dyDescent="0.3">
      <c r="A22" s="5" t="s">
        <v>11</v>
      </c>
      <c r="B22" s="5" t="s">
        <v>254</v>
      </c>
      <c r="C22" s="6" t="s">
        <v>233</v>
      </c>
      <c r="D22" s="49" t="e">
        <v>#DIV/0!</v>
      </c>
      <c r="E22" s="49" t="e">
        <v>#DIV/0!</v>
      </c>
      <c r="F22" s="49" t="e">
        <v>#DIV/0!</v>
      </c>
      <c r="G22" s="49" t="e">
        <v>#DIV/0!</v>
      </c>
      <c r="H22" s="49" t="e">
        <v>#DIV/0!</v>
      </c>
      <c r="I22" s="49" t="e">
        <v>#DIV/0!</v>
      </c>
      <c r="J22" s="49" t="e">
        <v>#DIV/0!</v>
      </c>
      <c r="K22" s="49" t="e">
        <v>#DIV/0!</v>
      </c>
      <c r="L22" s="49" t="e">
        <v>#DIV/0!</v>
      </c>
      <c r="M22" s="49" t="e">
        <v>#DIV/0!</v>
      </c>
      <c r="N22" s="49" t="e">
        <v>#DIV/0!</v>
      </c>
    </row>
    <row r="23" spans="1:25" x14ac:dyDescent="0.3">
      <c r="A23" s="5" t="s">
        <v>12</v>
      </c>
      <c r="B23" s="5" t="s">
        <v>255</v>
      </c>
      <c r="C23" s="6" t="s">
        <v>233</v>
      </c>
      <c r="D23" s="50">
        <v>2.7930000000000001</v>
      </c>
      <c r="E23" s="50">
        <v>2.5049999999999999</v>
      </c>
      <c r="F23" s="50">
        <v>2.0089999999999999</v>
      </c>
      <c r="G23" s="50">
        <v>2.1</v>
      </c>
      <c r="H23" s="50">
        <v>1.7869999999999999</v>
      </c>
      <c r="I23" s="50">
        <v>1.0820000000000001</v>
      </c>
      <c r="J23" s="50">
        <v>2.077</v>
      </c>
      <c r="K23" s="50">
        <v>0.59499999999999997</v>
      </c>
      <c r="L23" s="50">
        <v>2.19</v>
      </c>
      <c r="M23" s="50">
        <v>2.1739999999999999</v>
      </c>
      <c r="N23" s="50">
        <v>2.2480000000000002</v>
      </c>
    </row>
    <row r="24" spans="1:25" x14ac:dyDescent="0.3">
      <c r="A24" s="5" t="s">
        <v>220</v>
      </c>
      <c r="B24" s="5" t="s">
        <v>256</v>
      </c>
      <c r="C24" s="6" t="s">
        <v>233</v>
      </c>
      <c r="D24" s="49">
        <v>0.11799999999999999</v>
      </c>
      <c r="E24" s="49">
        <v>9.1999999999999998E-2</v>
      </c>
      <c r="F24" s="49">
        <v>0.14299999999999999</v>
      </c>
      <c r="G24" s="49">
        <v>2.8000000000000001E-2</v>
      </c>
      <c r="H24" s="49">
        <v>2.5999999999999999E-2</v>
      </c>
      <c r="I24" s="49">
        <v>5.1999999999999998E-2</v>
      </c>
      <c r="J24" s="49">
        <v>2.3370000000000002</v>
      </c>
      <c r="K24" s="49">
        <v>0.161</v>
      </c>
      <c r="L24" s="49">
        <v>0.02</v>
      </c>
      <c r="M24" s="49">
        <v>2.1000000000000001E-2</v>
      </c>
      <c r="N24" s="49">
        <v>2.1999999999999999E-2</v>
      </c>
    </row>
    <row r="25" spans="1:25" x14ac:dyDescent="0.3">
      <c r="A25" s="15" t="s">
        <v>257</v>
      </c>
      <c r="B25" s="15" t="s">
        <v>258</v>
      </c>
      <c r="C25" s="16" t="s">
        <v>233</v>
      </c>
      <c r="D25" s="50">
        <v>7.8E-2</v>
      </c>
      <c r="E25" s="50">
        <v>6.0999999999999999E-2</v>
      </c>
      <c r="F25" s="50">
        <v>0.112</v>
      </c>
      <c r="G25" s="50">
        <v>1.9E-2</v>
      </c>
      <c r="H25" s="50">
        <v>1.7999999999999999E-2</v>
      </c>
      <c r="I25" s="50">
        <v>4.2000000000000003E-2</v>
      </c>
      <c r="J25" s="50">
        <v>1.333</v>
      </c>
      <c r="K25" s="50">
        <v>7.0999999999999994E-2</v>
      </c>
      <c r="L25" s="50">
        <v>1.2E-2</v>
      </c>
      <c r="M25" s="50">
        <v>1.7999999999999999E-2</v>
      </c>
      <c r="N25" s="50">
        <v>1.7000000000000001E-2</v>
      </c>
      <c r="O25" s="43"/>
      <c r="P25" s="43"/>
      <c r="Q25" s="43"/>
      <c r="R25" s="43"/>
      <c r="S25" s="43"/>
      <c r="T25" s="43"/>
      <c r="U25" s="43"/>
      <c r="V25" s="43"/>
      <c r="W25" s="43"/>
    </row>
    <row r="26" spans="1:25" x14ac:dyDescent="0.3">
      <c r="A26" s="5" t="s">
        <v>13</v>
      </c>
      <c r="B26" s="5" t="s">
        <v>259</v>
      </c>
      <c r="C26" s="6" t="s">
        <v>250</v>
      </c>
      <c r="D26" s="49">
        <v>3.0000000000000001E-3</v>
      </c>
      <c r="E26" s="49">
        <v>3.0000000000000001E-3</v>
      </c>
      <c r="F26" s="49">
        <v>6.0000000000000001E-3</v>
      </c>
      <c r="G26" s="49">
        <v>4.0000000000000001E-3</v>
      </c>
      <c r="H26" s="49">
        <v>8.0000000000000002E-3</v>
      </c>
      <c r="I26" s="49">
        <v>8.0000000000000002E-3</v>
      </c>
      <c r="J26" s="49">
        <v>2E-3</v>
      </c>
      <c r="K26" s="49">
        <v>1E-3</v>
      </c>
      <c r="L26" s="49">
        <v>1E-3</v>
      </c>
      <c r="M26" s="49">
        <v>4.0000000000000001E-3</v>
      </c>
      <c r="N26" s="49">
        <v>4.0000000000000001E-3</v>
      </c>
      <c r="O26" s="43"/>
      <c r="P26" s="43"/>
      <c r="Q26" s="43"/>
      <c r="R26" s="43"/>
      <c r="S26" s="43"/>
      <c r="T26" s="43"/>
      <c r="U26" s="43"/>
      <c r="V26" s="43"/>
      <c r="W26" s="43"/>
    </row>
    <row r="27" spans="1:25" x14ac:dyDescent="0.3">
      <c r="A27" s="5" t="s">
        <v>14</v>
      </c>
      <c r="B27" s="5" t="s">
        <v>260</v>
      </c>
      <c r="C27" s="6" t="s">
        <v>261</v>
      </c>
      <c r="D27" s="51">
        <v>11.4</v>
      </c>
      <c r="E27" s="51">
        <v>5.9</v>
      </c>
      <c r="F27" s="51">
        <v>15</v>
      </c>
      <c r="G27" s="51">
        <v>11.3</v>
      </c>
      <c r="H27" s="51">
        <v>8.8000000000000007</v>
      </c>
      <c r="I27" s="51">
        <v>11.9</v>
      </c>
      <c r="J27" s="51">
        <v>10.4</v>
      </c>
      <c r="K27" s="51">
        <v>7.2</v>
      </c>
      <c r="L27" s="51">
        <v>4.5</v>
      </c>
      <c r="M27" s="51">
        <v>9.3000000000000007</v>
      </c>
      <c r="N27" s="51">
        <v>6.1</v>
      </c>
      <c r="O27" s="43"/>
      <c r="P27" s="43"/>
      <c r="Q27" s="43"/>
      <c r="R27" s="43"/>
      <c r="S27" s="43"/>
      <c r="T27" s="43"/>
      <c r="U27" s="43"/>
      <c r="V27" s="43"/>
      <c r="W27" s="43"/>
    </row>
    <row r="28" spans="1:25" x14ac:dyDescent="0.3">
      <c r="A28" s="5" t="s">
        <v>15</v>
      </c>
      <c r="B28" s="5" t="s">
        <v>16</v>
      </c>
      <c r="C28" s="6" t="s">
        <v>233</v>
      </c>
      <c r="D28" s="49">
        <v>8.0000000000000002E-3</v>
      </c>
      <c r="E28" s="49">
        <v>7.0000000000000001E-3</v>
      </c>
      <c r="F28" s="49">
        <v>1.4999999999999999E-2</v>
      </c>
      <c r="G28" s="49">
        <v>1E-3</v>
      </c>
      <c r="H28" s="49">
        <v>0</v>
      </c>
      <c r="I28" s="49">
        <v>2E-3</v>
      </c>
      <c r="J28" s="49">
        <v>1E-3</v>
      </c>
      <c r="K28" s="49">
        <v>0</v>
      </c>
      <c r="L28" s="49">
        <v>0</v>
      </c>
      <c r="M28" s="49">
        <v>1E-3</v>
      </c>
      <c r="N28" s="49">
        <v>2E-3</v>
      </c>
      <c r="O28" s="43"/>
      <c r="P28" s="43"/>
      <c r="Q28" s="43"/>
      <c r="R28" s="43"/>
      <c r="S28" s="43"/>
      <c r="T28" s="43"/>
      <c r="U28" s="43"/>
      <c r="V28" s="43"/>
      <c r="W28" s="43"/>
    </row>
    <row r="29" spans="1:25" x14ac:dyDescent="0.3">
      <c r="A29" s="5" t="s">
        <v>17</v>
      </c>
      <c r="B29" s="5" t="s">
        <v>18</v>
      </c>
      <c r="C29" s="6"/>
      <c r="D29" s="51">
        <v>2.4</v>
      </c>
      <c r="E29" s="51">
        <v>2.9</v>
      </c>
      <c r="F29" s="51">
        <v>2.2999999999999998</v>
      </c>
      <c r="G29" s="51">
        <v>4.2</v>
      </c>
      <c r="H29" s="51">
        <v>2.1</v>
      </c>
      <c r="I29" s="51">
        <v>1</v>
      </c>
      <c r="J29" s="51">
        <v>1.6</v>
      </c>
      <c r="K29" s="51">
        <v>1.1000000000000001</v>
      </c>
      <c r="L29" s="51">
        <v>6.8</v>
      </c>
      <c r="M29" s="51">
        <v>1.5</v>
      </c>
      <c r="N29" s="51">
        <v>3.8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 spans="1:25" x14ac:dyDescent="0.3">
      <c r="A30" s="5" t="s">
        <v>19</v>
      </c>
      <c r="B30" s="5" t="s">
        <v>20</v>
      </c>
      <c r="C30" s="6" t="s">
        <v>233</v>
      </c>
      <c r="D30" s="49">
        <v>5.0000000000000001E-3</v>
      </c>
      <c r="E30" s="49">
        <v>1E-3</v>
      </c>
      <c r="F30" s="49">
        <v>1E-3</v>
      </c>
      <c r="G30" s="49">
        <v>4.1000000000000002E-2</v>
      </c>
      <c r="H30" s="49">
        <v>6.3E-2</v>
      </c>
      <c r="I30" s="49">
        <v>0.01</v>
      </c>
      <c r="J30" s="49">
        <v>0.01</v>
      </c>
      <c r="K30" s="49">
        <v>3.5000000000000003E-2</v>
      </c>
      <c r="L30" s="49">
        <v>1.6E-2</v>
      </c>
      <c r="M30" s="49">
        <v>2.7E-2</v>
      </c>
      <c r="N30" s="49">
        <v>5.0000000000000001E-3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 spans="1:25" x14ac:dyDescent="0.3">
      <c r="A31" s="5" t="s">
        <v>21</v>
      </c>
      <c r="B31" s="5" t="s">
        <v>262</v>
      </c>
      <c r="C31" s="6" t="s">
        <v>231</v>
      </c>
      <c r="D31" s="51" t="e">
        <v>#DIV/0!</v>
      </c>
      <c r="E31" s="51" t="e">
        <v>#DIV/0!</v>
      </c>
      <c r="F31" s="51" t="e">
        <v>#DIV/0!</v>
      </c>
      <c r="G31" s="51" t="e">
        <v>#DIV/0!</v>
      </c>
      <c r="H31" s="51" t="e">
        <v>#DIV/0!</v>
      </c>
      <c r="I31" s="51" t="e">
        <v>#DIV/0!</v>
      </c>
      <c r="J31" s="51" t="e">
        <v>#DIV/0!</v>
      </c>
      <c r="K31" s="51" t="e">
        <v>#DIV/0!</v>
      </c>
      <c r="L31" s="51" t="e">
        <v>#DIV/0!</v>
      </c>
      <c r="M31" s="51" t="e">
        <v>#DIV/0!</v>
      </c>
      <c r="N31" s="51" t="e">
        <v>#DIV/0!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 spans="1:25" x14ac:dyDescent="0.3">
      <c r="A32" s="5" t="s">
        <v>22</v>
      </c>
      <c r="B32" s="5" t="s">
        <v>263</v>
      </c>
      <c r="C32" s="6" t="s">
        <v>231</v>
      </c>
      <c r="D32" s="52" t="e">
        <v>#DIV/0!</v>
      </c>
      <c r="E32" s="52" t="e">
        <v>#DIV/0!</v>
      </c>
      <c r="F32" s="52" t="e">
        <v>#DIV/0!</v>
      </c>
      <c r="G32" s="52" t="e">
        <v>#DIV/0!</v>
      </c>
      <c r="H32" s="52" t="e">
        <v>#DIV/0!</v>
      </c>
      <c r="I32" s="52" t="e">
        <v>#DIV/0!</v>
      </c>
      <c r="J32" s="52" t="e">
        <v>#DIV/0!</v>
      </c>
      <c r="K32" s="52" t="e">
        <v>#DIV/0!</v>
      </c>
      <c r="L32" s="52" t="e">
        <v>#DIV/0!</v>
      </c>
      <c r="M32" s="52" t="e">
        <v>#DIV/0!</v>
      </c>
      <c r="N32" s="52" t="e">
        <v>#DIV/0!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</row>
    <row r="33" spans="1:25" x14ac:dyDescent="0.3">
      <c r="A33" s="5" t="s">
        <v>23</v>
      </c>
      <c r="B33" s="5" t="s">
        <v>264</v>
      </c>
      <c r="C33" s="6" t="s">
        <v>231</v>
      </c>
      <c r="D33" s="51" t="e">
        <v>#DIV/0!</v>
      </c>
      <c r="E33" s="51" t="e">
        <v>#DIV/0!</v>
      </c>
      <c r="F33" s="51" t="e">
        <v>#DIV/0!</v>
      </c>
      <c r="G33" s="51" t="e">
        <v>#DIV/0!</v>
      </c>
      <c r="H33" s="51" t="e">
        <v>#DIV/0!</v>
      </c>
      <c r="I33" s="51" t="e">
        <v>#DIV/0!</v>
      </c>
      <c r="J33" s="51" t="e">
        <v>#DIV/0!</v>
      </c>
      <c r="K33" s="51" t="e">
        <v>#DIV/0!</v>
      </c>
      <c r="L33" s="51" t="e">
        <v>#DIV/0!</v>
      </c>
      <c r="M33" s="51" t="e">
        <v>#DIV/0!</v>
      </c>
      <c r="N33" s="51" t="e">
        <v>#DIV/0!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 spans="1:25" x14ac:dyDescent="0.3">
      <c r="A34" s="5" t="s">
        <v>265</v>
      </c>
      <c r="B34" s="5" t="s">
        <v>266</v>
      </c>
      <c r="C34" s="6" t="s">
        <v>231</v>
      </c>
      <c r="D34" s="52" t="e">
        <v>#DIV/0!</v>
      </c>
      <c r="E34" s="52" t="e">
        <v>#DIV/0!</v>
      </c>
      <c r="F34" s="52" t="e">
        <v>#DIV/0!</v>
      </c>
      <c r="G34" s="52" t="e">
        <v>#DIV/0!</v>
      </c>
      <c r="H34" s="52" t="e">
        <v>#DIV/0!</v>
      </c>
      <c r="I34" s="52" t="e">
        <v>#DIV/0!</v>
      </c>
      <c r="J34" s="52" t="e">
        <v>#DIV/0!</v>
      </c>
      <c r="K34" s="52" t="e">
        <v>#DIV/0!</v>
      </c>
      <c r="L34" s="52" t="e">
        <v>#DIV/0!</v>
      </c>
      <c r="M34" s="52" t="e">
        <v>#DIV/0!</v>
      </c>
      <c r="N34" s="52" t="e">
        <v>#DIV/0!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 spans="1:25" x14ac:dyDescent="0.3">
      <c r="A35" s="5" t="s">
        <v>24</v>
      </c>
      <c r="B35" s="5" t="s">
        <v>267</v>
      </c>
      <c r="C35" s="6" t="s">
        <v>233</v>
      </c>
      <c r="D35" s="50">
        <v>0.60799999999999998</v>
      </c>
      <c r="E35" s="50">
        <v>0.56599999999999995</v>
      </c>
      <c r="F35" s="50">
        <v>0.57899999999999996</v>
      </c>
      <c r="G35" s="50">
        <v>0.38</v>
      </c>
      <c r="H35" s="50">
        <v>0.23799999999999999</v>
      </c>
      <c r="I35" s="50">
        <v>0.214</v>
      </c>
      <c r="J35" s="50">
        <v>0.49099999999999999</v>
      </c>
      <c r="K35" s="50">
        <v>0.58599999999999997</v>
      </c>
      <c r="L35" s="50">
        <v>0.51400000000000001</v>
      </c>
      <c r="M35" s="50">
        <v>0.21099999999999999</v>
      </c>
      <c r="N35" s="50">
        <v>0.52300000000000002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 spans="1:25" x14ac:dyDescent="0.3">
      <c r="A36" s="5" t="s">
        <v>25</v>
      </c>
      <c r="B36" s="5" t="s">
        <v>26</v>
      </c>
      <c r="C36" s="6" t="s">
        <v>233</v>
      </c>
      <c r="D36" s="49">
        <v>0.60799999999999998</v>
      </c>
      <c r="E36" s="49" t="e">
        <v>#REF!</v>
      </c>
      <c r="F36" s="49">
        <v>0.57899999999999996</v>
      </c>
      <c r="G36" s="49">
        <v>0.38</v>
      </c>
      <c r="H36" s="49">
        <v>0.23799999999999999</v>
      </c>
      <c r="I36" s="49">
        <v>0.214</v>
      </c>
      <c r="J36" s="49">
        <v>0.49099999999999999</v>
      </c>
      <c r="K36" s="49">
        <v>0.58599999999999997</v>
      </c>
      <c r="L36" s="49">
        <v>0.51400000000000001</v>
      </c>
      <c r="M36" s="49">
        <v>0.21099999999999999</v>
      </c>
      <c r="N36" s="49">
        <v>0.52300000000000002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</row>
    <row r="37" spans="1:25" x14ac:dyDescent="0.3">
      <c r="A37" s="5" t="s">
        <v>27</v>
      </c>
      <c r="B37" s="5" t="s">
        <v>268</v>
      </c>
      <c r="C37" s="6" t="s">
        <v>233</v>
      </c>
      <c r="D37" s="50" t="e">
        <v>#DIV/0!</v>
      </c>
      <c r="E37" s="50" t="e">
        <v>#DIV/0!</v>
      </c>
      <c r="F37" s="50" t="e">
        <v>#DIV/0!</v>
      </c>
      <c r="G37" s="50" t="e">
        <v>#DIV/0!</v>
      </c>
      <c r="H37" s="50" t="e">
        <v>#DIV/0!</v>
      </c>
      <c r="I37" s="50" t="e">
        <v>#DIV/0!</v>
      </c>
      <c r="J37" s="50" t="e">
        <v>#DIV/0!</v>
      </c>
      <c r="K37" s="50" t="e">
        <v>#DIV/0!</v>
      </c>
      <c r="L37" s="50" t="e">
        <v>#DIV/0!</v>
      </c>
      <c r="M37" s="50" t="e">
        <v>#DIV/0!</v>
      </c>
      <c r="N37" s="50" t="e">
        <v>#DIV/0!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 spans="1:25" x14ac:dyDescent="0.3">
      <c r="A38" s="5" t="s">
        <v>28</v>
      </c>
      <c r="B38" s="5" t="s">
        <v>269</v>
      </c>
      <c r="C38" s="6" t="s">
        <v>231</v>
      </c>
      <c r="D38" s="52">
        <v>23.9</v>
      </c>
      <c r="E38" s="52">
        <v>53.9</v>
      </c>
      <c r="F38" s="52">
        <v>55.3</v>
      </c>
      <c r="G38" s="52">
        <v>45.3</v>
      </c>
      <c r="H38" s="52">
        <v>23.9</v>
      </c>
      <c r="I38" s="52">
        <v>23.1</v>
      </c>
      <c r="J38" s="52">
        <v>40.799999999999997</v>
      </c>
      <c r="K38" s="52">
        <v>72.3</v>
      </c>
      <c r="L38" s="52">
        <v>28.8</v>
      </c>
      <c r="M38" s="52">
        <v>128</v>
      </c>
      <c r="N38" s="52">
        <v>32.799999999999997</v>
      </c>
    </row>
    <row r="39" spans="1:25" x14ac:dyDescent="0.3">
      <c r="A39" s="5" t="s">
        <v>270</v>
      </c>
      <c r="B39" s="5" t="s">
        <v>271</v>
      </c>
      <c r="C39" s="6" t="s">
        <v>231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</row>
    <row r="40" spans="1:25" x14ac:dyDescent="0.3">
      <c r="A40" s="5" t="s">
        <v>272</v>
      </c>
      <c r="B40" s="5" t="s">
        <v>273</v>
      </c>
      <c r="C40" s="6" t="s">
        <v>233</v>
      </c>
      <c r="D40" s="49">
        <v>4.1000000000000002E-2</v>
      </c>
      <c r="E40" s="49">
        <v>4.5999999999999999E-2</v>
      </c>
      <c r="F40" s="49">
        <v>4.3999999999999997E-2</v>
      </c>
      <c r="G40" s="49">
        <v>2.5000000000000001E-2</v>
      </c>
      <c r="H40" s="49">
        <v>1.6E-2</v>
      </c>
      <c r="I40" s="49">
        <v>1.0999999999999999E-2</v>
      </c>
      <c r="J40" s="49">
        <v>3.4000000000000002E-2</v>
      </c>
      <c r="K40" s="49">
        <v>3.6999999999999998E-2</v>
      </c>
      <c r="L40" s="49">
        <v>4.5999999999999999E-2</v>
      </c>
      <c r="M40" s="49">
        <v>5.5E-2</v>
      </c>
      <c r="N40" s="49">
        <v>3.2000000000000001E-2</v>
      </c>
    </row>
    <row r="41" spans="1:25" x14ac:dyDescent="0.3">
      <c r="A41" s="5" t="s">
        <v>274</v>
      </c>
      <c r="B41" s="5" t="s">
        <v>275</v>
      </c>
      <c r="C41" s="6" t="s">
        <v>233</v>
      </c>
      <c r="D41" s="50" t="e">
        <v>#DIV/0!</v>
      </c>
      <c r="E41" s="50" t="e">
        <v>#DIV/0!</v>
      </c>
      <c r="F41" s="50" t="e">
        <v>#DIV/0!</v>
      </c>
      <c r="G41" s="50" t="e">
        <v>#DIV/0!</v>
      </c>
      <c r="H41" s="50" t="e">
        <v>#DIV/0!</v>
      </c>
      <c r="I41" s="50" t="e">
        <v>#DIV/0!</v>
      </c>
      <c r="J41" s="50" t="e">
        <v>#DIV/0!</v>
      </c>
      <c r="K41" s="50" t="e">
        <v>#DIV/0!</v>
      </c>
      <c r="L41" s="50" t="e">
        <v>#DIV/0!</v>
      </c>
      <c r="M41" s="50" t="e">
        <v>#DIV/0!</v>
      </c>
      <c r="N41" s="50" t="e">
        <v>#DIV/0!</v>
      </c>
    </row>
    <row r="42" spans="1:25" x14ac:dyDescent="0.3">
      <c r="A42" s="5" t="s">
        <v>276</v>
      </c>
      <c r="B42" s="5" t="s">
        <v>277</v>
      </c>
      <c r="C42" s="6" t="s">
        <v>233</v>
      </c>
      <c r="D42" s="49">
        <v>0.315</v>
      </c>
      <c r="E42" s="49">
        <v>0.55700000000000005</v>
      </c>
      <c r="F42" s="49">
        <v>0.59199999999999997</v>
      </c>
      <c r="G42" s="49">
        <v>0.51900000000000002</v>
      </c>
      <c r="H42" s="49">
        <v>0.39</v>
      </c>
      <c r="I42" s="49">
        <v>0.30299999999999999</v>
      </c>
      <c r="J42" s="49">
        <v>0.38400000000000001</v>
      </c>
      <c r="K42" s="49">
        <v>0.58599999999999997</v>
      </c>
      <c r="L42" s="49">
        <v>0.318</v>
      </c>
      <c r="M42" s="49">
        <v>0.74299999999999999</v>
      </c>
      <c r="N42" s="49">
        <v>0.45</v>
      </c>
    </row>
    <row r="43" spans="1:25" x14ac:dyDescent="0.3">
      <c r="A43" s="5" t="s">
        <v>278</v>
      </c>
      <c r="B43" s="5" t="s">
        <v>279</v>
      </c>
      <c r="C43" s="6" t="s">
        <v>233</v>
      </c>
      <c r="D43" s="50" t="e">
        <v>#DIV/0!</v>
      </c>
      <c r="E43" s="50" t="e">
        <v>#DIV/0!</v>
      </c>
      <c r="F43" s="50" t="e">
        <v>#DIV/0!</v>
      </c>
      <c r="G43" s="50" t="e">
        <v>#DIV/0!</v>
      </c>
      <c r="H43" s="50" t="e">
        <v>#DIV/0!</v>
      </c>
      <c r="I43" s="50" t="e">
        <v>#DIV/0!</v>
      </c>
      <c r="J43" s="50" t="e">
        <v>#DIV/0!</v>
      </c>
      <c r="K43" s="50" t="e">
        <v>#DIV/0!</v>
      </c>
      <c r="L43" s="50" t="e">
        <v>#DIV/0!</v>
      </c>
      <c r="M43" s="50" t="e">
        <v>#DIV/0!</v>
      </c>
      <c r="N43" s="50" t="e">
        <v>#DIV/0!</v>
      </c>
    </row>
    <row r="44" spans="1:25" x14ac:dyDescent="0.3">
      <c r="A44" s="36" t="s">
        <v>29</v>
      </c>
      <c r="B44" s="5" t="s">
        <v>280</v>
      </c>
      <c r="C44" s="6" t="s">
        <v>472</v>
      </c>
      <c r="D44" s="52">
        <v>3024527</v>
      </c>
      <c r="E44" s="52">
        <v>1332274</v>
      </c>
      <c r="F44" s="52">
        <v>801854</v>
      </c>
      <c r="G44" s="52">
        <v>707407</v>
      </c>
      <c r="H44" s="52">
        <v>958122</v>
      </c>
      <c r="I44" s="52">
        <v>1363039</v>
      </c>
      <c r="J44" s="52">
        <v>726174</v>
      </c>
      <c r="K44" s="52">
        <v>1711052</v>
      </c>
      <c r="L44" s="52" t="e">
        <v>#VALUE!</v>
      </c>
      <c r="M44" s="52">
        <v>1126992</v>
      </c>
      <c r="N44" s="52">
        <v>110324</v>
      </c>
    </row>
    <row r="45" spans="1:25" x14ac:dyDescent="0.3">
      <c r="A45" s="5" t="s">
        <v>281</v>
      </c>
      <c r="B45" s="5" t="s">
        <v>282</v>
      </c>
      <c r="C45" s="6" t="s">
        <v>233</v>
      </c>
      <c r="D45" s="50">
        <v>0.56299999999999994</v>
      </c>
      <c r="E45" s="50">
        <v>0.55200000000000005</v>
      </c>
      <c r="F45" s="50">
        <v>0.56399999999999995</v>
      </c>
      <c r="G45" s="50">
        <v>0.48899999999999999</v>
      </c>
      <c r="H45" s="50">
        <v>0.318</v>
      </c>
      <c r="I45" s="50">
        <v>0.188</v>
      </c>
      <c r="J45" s="50">
        <v>0.24199999999999999</v>
      </c>
      <c r="K45" s="50">
        <v>9.0999999999999998E-2</v>
      </c>
      <c r="L45" s="50">
        <v>0.35799999999999998</v>
      </c>
      <c r="M45" s="50">
        <v>0.114</v>
      </c>
      <c r="N45" s="50">
        <v>0.5</v>
      </c>
    </row>
    <row r="46" spans="1:25" x14ac:dyDescent="0.3">
      <c r="A46" s="5" t="s">
        <v>30</v>
      </c>
      <c r="B46" s="5" t="s">
        <v>283</v>
      </c>
      <c r="C46" s="6" t="s">
        <v>233</v>
      </c>
      <c r="D46" s="49">
        <v>0.10299999999999999</v>
      </c>
      <c r="E46" s="49">
        <v>0.111</v>
      </c>
      <c r="F46" s="49">
        <v>5.7000000000000002E-2</v>
      </c>
      <c r="G46" s="49">
        <v>0.83899999999999997</v>
      </c>
      <c r="H46" s="49">
        <v>0.26400000000000001</v>
      </c>
      <c r="I46" s="49">
        <v>0.34799999999999998</v>
      </c>
      <c r="J46" s="49">
        <v>0.26500000000000001</v>
      </c>
      <c r="K46" s="49">
        <v>0.76800000000000002</v>
      </c>
      <c r="L46" s="49">
        <v>0.54900000000000004</v>
      </c>
      <c r="M46" s="49">
        <v>1.5620000000000001</v>
      </c>
      <c r="N46" s="49">
        <v>0.57199999999999995</v>
      </c>
    </row>
    <row r="47" spans="1:25" x14ac:dyDescent="0.3">
      <c r="A47" s="5" t="s">
        <v>31</v>
      </c>
      <c r="B47" s="5" t="s">
        <v>284</v>
      </c>
      <c r="C47" s="6" t="s">
        <v>233</v>
      </c>
      <c r="D47" s="50">
        <v>0.62</v>
      </c>
      <c r="E47" s="50">
        <v>0.10100000000000001</v>
      </c>
      <c r="F47" s="50">
        <v>0.13600000000000001</v>
      </c>
      <c r="G47" s="50">
        <v>1.833</v>
      </c>
      <c r="H47" s="50">
        <v>7.1999999999999995E-2</v>
      </c>
      <c r="I47" s="50">
        <v>0.82399999999999995</v>
      </c>
      <c r="J47" s="50">
        <v>3.032</v>
      </c>
      <c r="K47" s="50">
        <v>0.36199999999999999</v>
      </c>
      <c r="L47" s="50">
        <v>0.92400000000000004</v>
      </c>
      <c r="M47" s="50">
        <v>0.99</v>
      </c>
      <c r="N47" s="50">
        <v>1.5509999999999999</v>
      </c>
    </row>
    <row r="48" spans="1:25" x14ac:dyDescent="0.3">
      <c r="A48" s="5" t="s">
        <v>32</v>
      </c>
      <c r="B48" s="5" t="s">
        <v>285</v>
      </c>
      <c r="C48" s="6" t="s">
        <v>233</v>
      </c>
      <c r="D48" s="49">
        <v>0.63</v>
      </c>
      <c r="E48" s="49">
        <v>0.82899999999999996</v>
      </c>
      <c r="F48" s="49">
        <v>0.73699999999999999</v>
      </c>
      <c r="G48" s="49">
        <v>0.39500000000000002</v>
      </c>
      <c r="H48" s="49">
        <v>0.434</v>
      </c>
      <c r="I48" s="49">
        <v>0.55200000000000005</v>
      </c>
      <c r="J48" s="49">
        <v>0.83099999999999996</v>
      </c>
      <c r="K48" s="49">
        <v>1.2989999999999999</v>
      </c>
      <c r="L48" s="49">
        <v>1.1160000000000001</v>
      </c>
      <c r="M48" s="49">
        <v>1.353</v>
      </c>
      <c r="N48" s="49">
        <v>0.66800000000000004</v>
      </c>
    </row>
    <row r="49" spans="1:14" x14ac:dyDescent="0.3">
      <c r="A49" s="5" t="s">
        <v>33</v>
      </c>
      <c r="B49" s="5" t="s">
        <v>286</v>
      </c>
      <c r="C49" s="6" t="s">
        <v>233</v>
      </c>
      <c r="D49" s="50">
        <v>0.51400000000000001</v>
      </c>
      <c r="E49" s="50">
        <v>0.496</v>
      </c>
      <c r="F49" s="50">
        <v>0.65900000000000003</v>
      </c>
      <c r="G49" s="50">
        <v>1.4390000000000001</v>
      </c>
      <c r="H49" s="50">
        <v>1.008</v>
      </c>
      <c r="I49" s="50">
        <v>1.1419999999999999</v>
      </c>
      <c r="J49" s="50">
        <v>1.048</v>
      </c>
      <c r="K49" s="50">
        <v>0.50600000000000001</v>
      </c>
      <c r="L49" s="50">
        <v>1.2070000000000001</v>
      </c>
      <c r="M49" s="50">
        <v>0.98099999999999998</v>
      </c>
      <c r="N49" s="50">
        <v>1.3360000000000001</v>
      </c>
    </row>
    <row r="50" spans="1:14" x14ac:dyDescent="0.3">
      <c r="A50" s="5" t="s">
        <v>34</v>
      </c>
      <c r="B50" s="5" t="s">
        <v>35</v>
      </c>
      <c r="C50" s="6" t="s">
        <v>250</v>
      </c>
      <c r="D50" s="52">
        <v>26.3</v>
      </c>
      <c r="E50" s="52">
        <v>34.6</v>
      </c>
      <c r="F50" s="52">
        <v>32.9</v>
      </c>
      <c r="G50" s="52">
        <v>142.4</v>
      </c>
      <c r="H50" s="52">
        <v>93.7</v>
      </c>
      <c r="I50" s="52">
        <v>69.900000000000006</v>
      </c>
      <c r="J50" s="52">
        <v>79.400000000000006</v>
      </c>
      <c r="K50" s="52">
        <v>39</v>
      </c>
      <c r="L50" s="52">
        <v>83.3</v>
      </c>
      <c r="M50" s="52">
        <v>166.4</v>
      </c>
      <c r="N50" s="52">
        <v>59.4</v>
      </c>
    </row>
    <row r="51" spans="1:14" x14ac:dyDescent="0.3">
      <c r="A51" s="5" t="s">
        <v>287</v>
      </c>
      <c r="B51" s="5" t="s">
        <v>36</v>
      </c>
      <c r="C51" s="6" t="s">
        <v>288</v>
      </c>
      <c r="D51" s="51">
        <v>159</v>
      </c>
      <c r="E51" s="51">
        <v>220</v>
      </c>
      <c r="F51" s="51">
        <v>212</v>
      </c>
      <c r="G51" s="51">
        <v>1108</v>
      </c>
      <c r="H51" s="51">
        <v>629</v>
      </c>
      <c r="I51" s="51">
        <v>425</v>
      </c>
      <c r="J51" s="51">
        <v>578</v>
      </c>
      <c r="K51" s="51">
        <v>306</v>
      </c>
      <c r="L51" s="51">
        <v>532</v>
      </c>
      <c r="M51" s="51">
        <v>1028</v>
      </c>
      <c r="N51" s="51">
        <v>361</v>
      </c>
    </row>
    <row r="52" spans="1:14" x14ac:dyDescent="0.3">
      <c r="A52" s="5" t="s">
        <v>37</v>
      </c>
      <c r="B52" s="5" t="s">
        <v>289</v>
      </c>
      <c r="C52" s="6" t="s">
        <v>233</v>
      </c>
      <c r="D52" s="49">
        <v>1.7000000000000001E-2</v>
      </c>
      <c r="E52" s="49">
        <v>2.1000000000000001E-2</v>
      </c>
      <c r="F52" s="49">
        <v>2.7E-2</v>
      </c>
      <c r="G52" s="49">
        <v>0.02</v>
      </c>
      <c r="H52" s="49">
        <v>1.2E-2</v>
      </c>
      <c r="I52" s="49">
        <v>3.6999999999999998E-2</v>
      </c>
      <c r="J52" s="49">
        <v>2.4E-2</v>
      </c>
      <c r="K52" s="49">
        <v>1.2999999999999999E-2</v>
      </c>
      <c r="L52" s="49">
        <v>1.7000000000000001E-2</v>
      </c>
      <c r="M52" s="49">
        <v>0.06</v>
      </c>
      <c r="N52" s="49">
        <v>7.8E-2</v>
      </c>
    </row>
    <row r="53" spans="1:14" x14ac:dyDescent="0.3">
      <c r="A53" s="5" t="s">
        <v>38</v>
      </c>
      <c r="B53" s="5" t="s">
        <v>290</v>
      </c>
      <c r="C53" s="6" t="s">
        <v>233</v>
      </c>
      <c r="D53" s="50">
        <v>6.0000000000000001E-3</v>
      </c>
      <c r="E53" s="50">
        <v>5.0000000000000001E-3</v>
      </c>
      <c r="F53" s="50">
        <v>4.0000000000000001E-3</v>
      </c>
      <c r="G53" s="50">
        <v>5.0000000000000001E-3</v>
      </c>
      <c r="H53" s="50">
        <v>7.0000000000000001E-3</v>
      </c>
      <c r="I53" s="50">
        <v>6.0000000000000001E-3</v>
      </c>
      <c r="J53" s="50">
        <v>8.0000000000000002E-3</v>
      </c>
      <c r="K53" s="50">
        <v>0</v>
      </c>
      <c r="L53" s="50">
        <v>0</v>
      </c>
      <c r="M53" s="50">
        <v>8.0000000000000002E-3</v>
      </c>
      <c r="N53" s="50">
        <v>0</v>
      </c>
    </row>
    <row r="54" spans="1:14" x14ac:dyDescent="0.3">
      <c r="A54" s="5" t="s">
        <v>39</v>
      </c>
      <c r="B54" s="5" t="s">
        <v>291</v>
      </c>
      <c r="C54" s="6" t="s">
        <v>233</v>
      </c>
      <c r="D54" s="49">
        <v>0.01</v>
      </c>
      <c r="E54" s="49">
        <v>1.4999999999999999E-2</v>
      </c>
      <c r="F54" s="49">
        <v>2.5999999999999999E-2</v>
      </c>
      <c r="G54" s="49">
        <v>1.2E-2</v>
      </c>
      <c r="H54" s="49">
        <v>7.0000000000000001E-3</v>
      </c>
      <c r="I54" s="49">
        <v>0.04</v>
      </c>
      <c r="J54" s="49">
        <v>2E-3</v>
      </c>
      <c r="K54" s="49">
        <v>1.4E-2</v>
      </c>
      <c r="L54" s="49">
        <v>0</v>
      </c>
      <c r="M54" s="49">
        <v>5.3999999999999999E-2</v>
      </c>
      <c r="N54" s="49">
        <v>8.9999999999999993E-3</v>
      </c>
    </row>
    <row r="55" spans="1:14" x14ac:dyDescent="0.3">
      <c r="A55" s="5" t="s">
        <v>40</v>
      </c>
      <c r="B55" s="5" t="s">
        <v>292</v>
      </c>
      <c r="C55" s="6" t="s">
        <v>231</v>
      </c>
      <c r="D55" s="51">
        <v>529</v>
      </c>
      <c r="E55" s="51">
        <v>484</v>
      </c>
      <c r="F55" s="51">
        <v>547</v>
      </c>
      <c r="G55" s="51">
        <v>288</v>
      </c>
      <c r="H55" s="51">
        <v>230</v>
      </c>
      <c r="I55" s="51">
        <v>524</v>
      </c>
      <c r="J55" s="51">
        <v>602</v>
      </c>
      <c r="K55" s="51">
        <v>500</v>
      </c>
      <c r="L55" s="51">
        <v>537</v>
      </c>
      <c r="M55" s="51">
        <v>610</v>
      </c>
      <c r="N55" s="51">
        <v>560</v>
      </c>
    </row>
    <row r="56" spans="1:14" x14ac:dyDescent="0.3">
      <c r="A56" s="5" t="s">
        <v>41</v>
      </c>
      <c r="B56" s="5" t="s">
        <v>293</v>
      </c>
      <c r="C56" s="6" t="s">
        <v>231</v>
      </c>
      <c r="D56" s="52">
        <v>3964</v>
      </c>
      <c r="E56" s="52">
        <v>3707</v>
      </c>
      <c r="F56" s="52">
        <v>2958</v>
      </c>
      <c r="G56" s="52">
        <v>2387</v>
      </c>
      <c r="H56" s="52">
        <v>3302</v>
      </c>
      <c r="I56" s="52">
        <v>1734</v>
      </c>
      <c r="J56" s="52">
        <v>1998</v>
      </c>
      <c r="K56" s="52" t="e">
        <v>#DIV/0!</v>
      </c>
      <c r="L56" s="52" t="e">
        <v>#DIV/0!</v>
      </c>
      <c r="M56" s="52">
        <v>1760</v>
      </c>
      <c r="N56" s="52" t="e">
        <v>#DIV/0!</v>
      </c>
    </row>
    <row r="57" spans="1:14" x14ac:dyDescent="0.3">
      <c r="A57" s="5" t="s">
        <v>42</v>
      </c>
      <c r="B57" s="5" t="s">
        <v>294</v>
      </c>
      <c r="C57" s="6" t="s">
        <v>231</v>
      </c>
      <c r="D57" s="51">
        <v>3205</v>
      </c>
      <c r="E57" s="51">
        <v>2101</v>
      </c>
      <c r="F57" s="51">
        <v>1751</v>
      </c>
      <c r="G57" s="51">
        <v>488</v>
      </c>
      <c r="H57" s="51">
        <v>387</v>
      </c>
      <c r="I57" s="51">
        <v>475</v>
      </c>
      <c r="J57" s="51">
        <v>582</v>
      </c>
      <c r="K57" s="51">
        <v>540</v>
      </c>
      <c r="L57" s="51" t="e">
        <v>#DIV/0!</v>
      </c>
      <c r="M57" s="51">
        <v>658</v>
      </c>
      <c r="N57" s="51">
        <v>570</v>
      </c>
    </row>
    <row r="58" spans="1:14" x14ac:dyDescent="0.3">
      <c r="A58" s="5" t="s">
        <v>43</v>
      </c>
      <c r="B58" s="5" t="s">
        <v>295</v>
      </c>
      <c r="C58" s="6" t="s">
        <v>233</v>
      </c>
      <c r="D58" s="49">
        <v>6.6000000000000003E-2</v>
      </c>
      <c r="E58" s="49">
        <v>9.2999999999999999E-2</v>
      </c>
      <c r="F58" s="49">
        <v>0.127</v>
      </c>
      <c r="G58" s="49">
        <v>0.17599999999999999</v>
      </c>
      <c r="H58" s="49">
        <v>0.14499999999999999</v>
      </c>
      <c r="I58" s="49">
        <v>0.16900000000000001</v>
      </c>
      <c r="J58" s="49">
        <v>0.128</v>
      </c>
      <c r="K58" s="49">
        <v>0.113</v>
      </c>
      <c r="L58" s="49">
        <v>0.14599999999999999</v>
      </c>
      <c r="M58" s="49">
        <v>0.16500000000000001</v>
      </c>
      <c r="N58" s="49">
        <v>0.20599999999999999</v>
      </c>
    </row>
    <row r="59" spans="1:14" x14ac:dyDescent="0.3">
      <c r="A59" s="5" t="s">
        <v>44</v>
      </c>
      <c r="B59" s="5" t="s">
        <v>296</v>
      </c>
      <c r="C59" s="6" t="s">
        <v>231</v>
      </c>
      <c r="D59" s="51">
        <v>94</v>
      </c>
      <c r="E59" s="51">
        <v>83</v>
      </c>
      <c r="F59" s="51">
        <v>87</v>
      </c>
      <c r="G59" s="51">
        <v>88</v>
      </c>
      <c r="H59" s="51">
        <v>65</v>
      </c>
      <c r="I59" s="51">
        <v>90</v>
      </c>
      <c r="J59" s="51">
        <v>89</v>
      </c>
      <c r="K59" s="51">
        <v>90</v>
      </c>
      <c r="L59" s="51">
        <v>71</v>
      </c>
      <c r="M59" s="51">
        <v>92</v>
      </c>
      <c r="N59" s="51">
        <v>77</v>
      </c>
    </row>
    <row r="60" spans="1:14" x14ac:dyDescent="0.3">
      <c r="A60" s="5" t="s">
        <v>45</v>
      </c>
      <c r="B60" s="5" t="s">
        <v>297</v>
      </c>
      <c r="C60" s="6" t="s">
        <v>233</v>
      </c>
      <c r="D60" s="49">
        <v>3.0000000000000001E-3</v>
      </c>
      <c r="E60" s="49">
        <v>6.0000000000000001E-3</v>
      </c>
      <c r="F60" s="49">
        <v>4.0000000000000001E-3</v>
      </c>
      <c r="G60" s="49">
        <v>4.0000000000000001E-3</v>
      </c>
      <c r="H60" s="49">
        <v>2E-3</v>
      </c>
      <c r="I60" s="49">
        <v>1E-3</v>
      </c>
      <c r="J60" s="49">
        <v>2E-3</v>
      </c>
      <c r="K60" s="49">
        <v>3.0000000000000001E-3</v>
      </c>
      <c r="L60" s="49">
        <v>3.0000000000000001E-3</v>
      </c>
      <c r="M60" s="49">
        <v>4.0000000000000001E-3</v>
      </c>
      <c r="N60" s="49">
        <v>1.4E-2</v>
      </c>
    </row>
    <row r="61" spans="1:14" x14ac:dyDescent="0.3">
      <c r="A61" s="36" t="s">
        <v>46</v>
      </c>
      <c r="B61" s="5" t="s">
        <v>298</v>
      </c>
      <c r="C61" s="6" t="s">
        <v>231</v>
      </c>
      <c r="D61" s="51">
        <v>151024</v>
      </c>
      <c r="E61" s="51">
        <v>156664</v>
      </c>
      <c r="F61" s="51">
        <v>175210</v>
      </c>
      <c r="G61" s="51">
        <v>96375</v>
      </c>
      <c r="H61" s="51">
        <v>317024</v>
      </c>
      <c r="I61" s="51">
        <v>158290</v>
      </c>
      <c r="J61" s="51">
        <v>196967</v>
      </c>
      <c r="K61" s="51">
        <v>172194</v>
      </c>
      <c r="L61" s="51">
        <v>45298</v>
      </c>
      <c r="M61" s="51">
        <v>61232</v>
      </c>
      <c r="N61" s="51">
        <v>100612</v>
      </c>
    </row>
    <row r="62" spans="1:14" x14ac:dyDescent="0.3">
      <c r="A62" s="5" t="s">
        <v>47</v>
      </c>
      <c r="B62" s="5" t="s">
        <v>299</v>
      </c>
      <c r="C62" s="6" t="s">
        <v>233</v>
      </c>
      <c r="D62" s="49">
        <v>2.4E-2</v>
      </c>
      <c r="E62" s="49">
        <v>1.4E-2</v>
      </c>
      <c r="F62" s="49">
        <v>2.1999999999999999E-2</v>
      </c>
      <c r="G62" s="49">
        <v>3.5999999999999997E-2</v>
      </c>
      <c r="H62" s="49">
        <v>1E-3</v>
      </c>
      <c r="I62" s="49">
        <v>0.01</v>
      </c>
      <c r="J62" s="49">
        <v>2E-3</v>
      </c>
      <c r="K62" s="49">
        <v>1.2E-2</v>
      </c>
      <c r="L62" s="49">
        <v>2.3E-2</v>
      </c>
      <c r="M62" s="49">
        <v>1.4E-2</v>
      </c>
      <c r="N62" s="49">
        <v>7.0000000000000001E-3</v>
      </c>
    </row>
    <row r="63" spans="1:14" x14ac:dyDescent="0.3">
      <c r="A63" s="5" t="s">
        <v>48</v>
      </c>
      <c r="B63" s="5" t="s">
        <v>300</v>
      </c>
      <c r="C63" s="6" t="s">
        <v>231</v>
      </c>
      <c r="D63" s="51">
        <v>31889</v>
      </c>
      <c r="E63" s="51">
        <v>28244</v>
      </c>
      <c r="F63" s="51">
        <v>78255</v>
      </c>
      <c r="G63" s="51">
        <v>47977</v>
      </c>
      <c r="H63" s="51">
        <v>299936</v>
      </c>
      <c r="I63" s="51">
        <v>101355</v>
      </c>
      <c r="J63" s="51">
        <v>329227</v>
      </c>
      <c r="K63" s="51">
        <v>26647</v>
      </c>
      <c r="L63" s="51">
        <v>1414</v>
      </c>
      <c r="M63" s="51">
        <v>146928</v>
      </c>
      <c r="N63" s="51">
        <v>120458</v>
      </c>
    </row>
    <row r="64" spans="1:14" x14ac:dyDescent="0.3">
      <c r="A64" s="5" t="s">
        <v>49</v>
      </c>
      <c r="B64" s="5" t="s">
        <v>58</v>
      </c>
      <c r="C64" s="6" t="s">
        <v>233</v>
      </c>
      <c r="D64" s="49">
        <v>0.183</v>
      </c>
      <c r="E64" s="49">
        <v>0.193</v>
      </c>
      <c r="F64" s="49">
        <v>0.183</v>
      </c>
      <c r="G64" s="49">
        <v>0.13400000000000001</v>
      </c>
      <c r="H64" s="49">
        <v>0.115</v>
      </c>
      <c r="I64" s="49">
        <v>0.3</v>
      </c>
      <c r="J64" s="49">
        <v>0.16800000000000001</v>
      </c>
      <c r="K64" s="49">
        <v>9.0999999999999998E-2</v>
      </c>
      <c r="L64" s="49">
        <v>7.9000000000000001E-2</v>
      </c>
      <c r="M64" s="49">
        <v>0.33</v>
      </c>
      <c r="N64" s="49">
        <v>0.24199999999999999</v>
      </c>
    </row>
    <row r="65" spans="1:25" x14ac:dyDescent="0.3">
      <c r="A65" s="5" t="s">
        <v>50</v>
      </c>
      <c r="B65" s="5" t="s">
        <v>59</v>
      </c>
      <c r="C65" s="6" t="s">
        <v>233</v>
      </c>
      <c r="D65" s="50">
        <v>1.7999999999999999E-2</v>
      </c>
      <c r="E65" s="50">
        <v>2.5999999999999999E-2</v>
      </c>
      <c r="F65" s="50">
        <v>2.8000000000000001E-2</v>
      </c>
      <c r="G65" s="50">
        <v>9.1999999999999998E-2</v>
      </c>
      <c r="H65" s="50">
        <v>0.04</v>
      </c>
      <c r="I65" s="50">
        <v>9.1999999999999998E-2</v>
      </c>
      <c r="J65" s="50">
        <v>6.2E-2</v>
      </c>
      <c r="K65" s="50">
        <v>6.8000000000000005E-2</v>
      </c>
      <c r="L65" s="50">
        <v>0.09</v>
      </c>
      <c r="M65" s="50">
        <v>5.8999999999999997E-2</v>
      </c>
      <c r="N65" s="50">
        <v>7.8E-2</v>
      </c>
    </row>
    <row r="66" spans="1:25" x14ac:dyDescent="0.3">
      <c r="A66" s="5" t="s">
        <v>51</v>
      </c>
      <c r="B66" s="5" t="s">
        <v>301</v>
      </c>
      <c r="C66" s="6" t="s">
        <v>233</v>
      </c>
      <c r="D66" s="49">
        <v>6.2E-2</v>
      </c>
      <c r="E66" s="49">
        <v>7.5999999999999998E-2</v>
      </c>
      <c r="F66" s="49">
        <v>8.5000000000000006E-2</v>
      </c>
      <c r="G66" s="49">
        <v>0.13200000000000001</v>
      </c>
      <c r="H66" s="49">
        <v>7.2999999999999995E-2</v>
      </c>
      <c r="I66" s="49">
        <v>0.28599999999999998</v>
      </c>
      <c r="J66" s="49">
        <v>0.187</v>
      </c>
      <c r="K66" s="49">
        <v>0.17399999999999999</v>
      </c>
      <c r="L66" s="49">
        <v>0.26900000000000002</v>
      </c>
      <c r="M66" s="49">
        <v>0.26500000000000001</v>
      </c>
      <c r="N66" s="49">
        <v>0.32</v>
      </c>
    </row>
    <row r="67" spans="1:25" x14ac:dyDescent="0.3">
      <c r="A67" s="5" t="s">
        <v>52</v>
      </c>
      <c r="B67" s="5" t="s">
        <v>302</v>
      </c>
      <c r="C67" s="6" t="s">
        <v>233</v>
      </c>
      <c r="D67" s="50">
        <v>0.109</v>
      </c>
      <c r="E67" s="50">
        <v>0.192</v>
      </c>
      <c r="F67" s="50">
        <v>0.11</v>
      </c>
      <c r="G67" s="50">
        <v>3.9E-2</v>
      </c>
      <c r="H67" s="50">
        <v>0.14799999999999999</v>
      </c>
      <c r="I67" s="50">
        <v>5.1999999999999998E-2</v>
      </c>
      <c r="J67" s="50">
        <v>6.2E-2</v>
      </c>
      <c r="K67" s="50">
        <v>0.19400000000000001</v>
      </c>
      <c r="L67" s="50">
        <v>3.5999999999999997E-2</v>
      </c>
      <c r="M67" s="50">
        <v>3.3000000000000002E-2</v>
      </c>
      <c r="N67" s="50">
        <v>0.14499999999999999</v>
      </c>
    </row>
    <row r="68" spans="1:25" x14ac:dyDescent="0.3">
      <c r="A68" s="5" t="s">
        <v>53</v>
      </c>
      <c r="B68" s="5" t="s">
        <v>303</v>
      </c>
      <c r="C68" s="6" t="s">
        <v>233</v>
      </c>
      <c r="D68" s="49">
        <v>5.3999999999999999E-2</v>
      </c>
      <c r="E68" s="49">
        <v>3.5000000000000003E-2</v>
      </c>
      <c r="F68" s="49">
        <v>0.108</v>
      </c>
      <c r="G68" s="49">
        <v>0.245</v>
      </c>
      <c r="H68" s="49">
        <v>0.04</v>
      </c>
      <c r="I68" s="49">
        <v>0.16400000000000001</v>
      </c>
      <c r="J68" s="49">
        <v>8.8999999999999996E-2</v>
      </c>
      <c r="K68" s="49">
        <v>0.05</v>
      </c>
      <c r="L68" s="49">
        <v>6.0000000000000001E-3</v>
      </c>
      <c r="M68" s="49">
        <v>0.24199999999999999</v>
      </c>
      <c r="N68" s="49">
        <v>9.8000000000000004E-2</v>
      </c>
    </row>
    <row r="69" spans="1:25" x14ac:dyDescent="0.3">
      <c r="A69" s="5" t="s">
        <v>54</v>
      </c>
      <c r="B69" s="5" t="s">
        <v>60</v>
      </c>
      <c r="C69" s="6" t="s">
        <v>233</v>
      </c>
      <c r="D69" s="50">
        <v>0.318</v>
      </c>
      <c r="E69" s="50">
        <v>0.15</v>
      </c>
      <c r="F69" s="50">
        <v>0.18</v>
      </c>
      <c r="G69" s="50">
        <v>0.115</v>
      </c>
      <c r="H69" s="50">
        <v>0.11700000000000001</v>
      </c>
      <c r="I69" s="50">
        <v>0.13300000000000001</v>
      </c>
      <c r="J69" s="50">
        <v>0.218</v>
      </c>
      <c r="K69" s="50">
        <v>0.13</v>
      </c>
      <c r="L69" s="50">
        <v>0.09</v>
      </c>
      <c r="M69" s="50">
        <v>8.1000000000000003E-2</v>
      </c>
      <c r="N69" s="50">
        <v>9.9000000000000005E-2</v>
      </c>
    </row>
    <row r="70" spans="1:25" x14ac:dyDescent="0.3">
      <c r="A70" s="5" t="s">
        <v>55</v>
      </c>
      <c r="B70" s="5" t="s">
        <v>61</v>
      </c>
      <c r="C70" s="6" t="s">
        <v>233</v>
      </c>
      <c r="D70" s="49">
        <v>6.9000000000000006E-2</v>
      </c>
      <c r="E70" s="49">
        <v>7.6999999999999999E-2</v>
      </c>
      <c r="F70" s="49">
        <v>7.2999999999999995E-2</v>
      </c>
      <c r="G70" s="49">
        <v>1.6E-2</v>
      </c>
      <c r="H70" s="49">
        <v>1E-3</v>
      </c>
      <c r="I70" s="49">
        <v>1.2E-2</v>
      </c>
      <c r="J70" s="49">
        <v>5.0999999999999997E-2</v>
      </c>
      <c r="K70" s="49">
        <v>0.05</v>
      </c>
      <c r="L70" s="49">
        <v>1.7000000000000001E-2</v>
      </c>
      <c r="M70" s="49">
        <v>3.1E-2</v>
      </c>
      <c r="N70" s="49">
        <v>4.5999999999999999E-2</v>
      </c>
    </row>
    <row r="71" spans="1:25" x14ac:dyDescent="0.3">
      <c r="A71" s="5" t="s">
        <v>56</v>
      </c>
      <c r="B71" s="5" t="s">
        <v>62</v>
      </c>
      <c r="C71" s="6" t="s">
        <v>233</v>
      </c>
      <c r="D71" s="50">
        <v>5.0999999999999997E-2</v>
      </c>
      <c r="E71" s="50">
        <v>5.1999999999999998E-2</v>
      </c>
      <c r="F71" s="50">
        <v>0.128</v>
      </c>
      <c r="G71" s="50">
        <v>1.2999999999999999E-2</v>
      </c>
      <c r="H71" s="50">
        <v>2.5999999999999999E-2</v>
      </c>
      <c r="I71" s="50">
        <v>7.4999999999999997E-2</v>
      </c>
      <c r="J71" s="50">
        <v>8.5999999999999993E-2</v>
      </c>
      <c r="K71" s="50">
        <v>0.05</v>
      </c>
      <c r="L71" s="50">
        <v>0.14000000000000001</v>
      </c>
      <c r="M71" s="50">
        <v>3.1E-2</v>
      </c>
      <c r="N71" s="50">
        <v>1.2999999999999999E-2</v>
      </c>
    </row>
    <row r="72" spans="1:25" x14ac:dyDescent="0.3">
      <c r="A72" s="5" t="s">
        <v>57</v>
      </c>
      <c r="B72" s="5" t="s">
        <v>304</v>
      </c>
      <c r="C72" s="6" t="s">
        <v>233</v>
      </c>
      <c r="D72" s="49">
        <v>0.33700000000000002</v>
      </c>
      <c r="E72" s="49">
        <v>0.41799999999999998</v>
      </c>
      <c r="F72" s="49">
        <v>0.316</v>
      </c>
      <c r="G72" s="49">
        <v>0.44</v>
      </c>
      <c r="H72" s="49">
        <v>0.59499999999999997</v>
      </c>
      <c r="I72" s="49">
        <v>0.27800000000000002</v>
      </c>
      <c r="J72" s="49">
        <v>0.307</v>
      </c>
      <c r="K72" s="49">
        <v>0.35199999999999998</v>
      </c>
      <c r="L72" s="49">
        <v>0.442</v>
      </c>
      <c r="M72" s="49">
        <v>0.317</v>
      </c>
      <c r="N72" s="49">
        <v>0.27900000000000003</v>
      </c>
    </row>
    <row r="73" spans="1:25" x14ac:dyDescent="0.3">
      <c r="A73" s="5" t="s">
        <v>63</v>
      </c>
      <c r="B73" s="5" t="s">
        <v>305</v>
      </c>
      <c r="C73" s="6" t="s">
        <v>231</v>
      </c>
      <c r="D73" s="51" t="e">
        <v>#DIV/0!</v>
      </c>
      <c r="E73" s="51" t="e">
        <v>#DIV/0!</v>
      </c>
      <c r="F73" s="51" t="e">
        <v>#DIV/0!</v>
      </c>
      <c r="G73" s="51" t="e">
        <v>#DIV/0!</v>
      </c>
      <c r="H73" s="51" t="e">
        <v>#DIV/0!</v>
      </c>
      <c r="I73" s="51" t="e">
        <v>#DIV/0!</v>
      </c>
      <c r="J73" s="51" t="e">
        <v>#DIV/0!</v>
      </c>
      <c r="K73" s="51" t="e">
        <v>#DIV/0!</v>
      </c>
      <c r="L73" s="51" t="e">
        <v>#DIV/0!</v>
      </c>
      <c r="M73" s="51" t="e">
        <v>#DIV/0!</v>
      </c>
      <c r="N73" s="51" t="e">
        <v>#DIV/0!</v>
      </c>
    </row>
    <row r="74" spans="1:25" x14ac:dyDescent="0.3">
      <c r="A74" s="5" t="s">
        <v>306</v>
      </c>
      <c r="B74" s="5" t="s">
        <v>307</v>
      </c>
      <c r="C74" s="6" t="s">
        <v>231</v>
      </c>
      <c r="D74" s="52" t="e">
        <v>#DIV/0!</v>
      </c>
      <c r="E74" s="52" t="e">
        <v>#DIV/0!</v>
      </c>
      <c r="F74" s="52" t="e">
        <v>#DIV/0!</v>
      </c>
      <c r="G74" s="52" t="e">
        <v>#DIV/0!</v>
      </c>
      <c r="H74" s="52" t="e">
        <v>#DIV/0!</v>
      </c>
      <c r="I74" s="52" t="e">
        <v>#DIV/0!</v>
      </c>
      <c r="J74" s="52" t="e">
        <v>#DIV/0!</v>
      </c>
      <c r="K74" s="52" t="e">
        <v>#DIV/0!</v>
      </c>
      <c r="L74" s="52" t="e">
        <v>#DIV/0!</v>
      </c>
      <c r="M74" s="52" t="e">
        <v>#DIV/0!</v>
      </c>
      <c r="N74" s="52" t="e">
        <v>#DIV/0!</v>
      </c>
    </row>
    <row r="75" spans="1:25" x14ac:dyDescent="0.3">
      <c r="A75" s="5" t="s">
        <v>64</v>
      </c>
      <c r="B75" s="5" t="s">
        <v>65</v>
      </c>
      <c r="C75" s="6" t="s">
        <v>233</v>
      </c>
      <c r="D75" s="50">
        <v>0.23200000000000001</v>
      </c>
      <c r="E75" s="50">
        <v>0.222</v>
      </c>
      <c r="F75" s="50">
        <v>0.27700000000000002</v>
      </c>
      <c r="G75" s="50">
        <v>0.21199999999999999</v>
      </c>
      <c r="H75" s="50">
        <v>0.35499999999999998</v>
      </c>
      <c r="I75" s="50">
        <v>0.192</v>
      </c>
      <c r="J75" s="50">
        <v>0.24199999999999999</v>
      </c>
      <c r="K75" s="50">
        <v>0.17199999999999999</v>
      </c>
      <c r="L75" s="50">
        <v>0.155</v>
      </c>
      <c r="M75" s="50">
        <v>0.33500000000000002</v>
      </c>
      <c r="N75" s="50">
        <v>0.26900000000000002</v>
      </c>
    </row>
    <row r="76" spans="1:25" x14ac:dyDescent="0.3">
      <c r="A76" s="5" t="s">
        <v>66</v>
      </c>
      <c r="B76" s="5" t="s">
        <v>67</v>
      </c>
      <c r="C76" s="6" t="s">
        <v>233</v>
      </c>
      <c r="D76" s="49">
        <v>0.155</v>
      </c>
      <c r="E76" s="49">
        <v>8.4000000000000005E-2</v>
      </c>
      <c r="F76" s="49">
        <v>0.23699999999999999</v>
      </c>
      <c r="G76" s="49">
        <v>3.1E-2</v>
      </c>
      <c r="H76" s="49">
        <v>2.1999999999999999E-2</v>
      </c>
      <c r="I76" s="49">
        <v>0.01</v>
      </c>
      <c r="J76" s="49">
        <v>3.7999999999999999E-2</v>
      </c>
      <c r="K76" s="49">
        <v>1.9E-2</v>
      </c>
      <c r="L76" s="49">
        <v>0.22800000000000001</v>
      </c>
      <c r="M76" s="49">
        <v>3.6999999999999998E-2</v>
      </c>
      <c r="N76" s="49">
        <v>1.4999999999999999E-2</v>
      </c>
    </row>
    <row r="77" spans="1:25" x14ac:dyDescent="0.3">
      <c r="A77" s="5" t="s">
        <v>68</v>
      </c>
      <c r="B77" s="5" t="s">
        <v>69</v>
      </c>
      <c r="C77" s="6" t="s">
        <v>484</v>
      </c>
      <c r="D77" s="51">
        <v>0.3</v>
      </c>
      <c r="E77" s="51">
        <v>0.1</v>
      </c>
      <c r="F77" s="51">
        <v>0.3</v>
      </c>
      <c r="G77" s="51">
        <v>0.7</v>
      </c>
      <c r="H77" s="51">
        <v>0.4</v>
      </c>
      <c r="I77" s="51">
        <v>3</v>
      </c>
      <c r="J77" s="51">
        <v>0.6</v>
      </c>
      <c r="K77" s="51">
        <v>0.9</v>
      </c>
      <c r="L77" s="51">
        <v>0.7</v>
      </c>
      <c r="M77" s="51">
        <v>2</v>
      </c>
      <c r="N77" s="51">
        <v>1.6</v>
      </c>
    </row>
    <row r="78" spans="1:25" x14ac:dyDescent="0.3">
      <c r="A78" s="5" t="s">
        <v>70</v>
      </c>
      <c r="B78" s="5" t="s">
        <v>71</v>
      </c>
      <c r="C78" s="6" t="s">
        <v>484</v>
      </c>
      <c r="D78" s="52">
        <v>0.8</v>
      </c>
      <c r="E78" s="52">
        <v>0.2</v>
      </c>
      <c r="F78" s="52">
        <v>0.6</v>
      </c>
      <c r="G78" s="52">
        <v>1.3</v>
      </c>
      <c r="H78" s="52">
        <v>0.5</v>
      </c>
      <c r="I78" s="52">
        <v>2.5</v>
      </c>
      <c r="J78" s="52">
        <v>1.8</v>
      </c>
      <c r="K78" s="52">
        <v>1.7</v>
      </c>
      <c r="L78" s="52">
        <v>1.3</v>
      </c>
      <c r="M78" s="52">
        <v>2.9</v>
      </c>
      <c r="N78" s="52">
        <v>0.9</v>
      </c>
    </row>
    <row r="79" spans="1:25" x14ac:dyDescent="0.3">
      <c r="A79" s="5" t="s">
        <v>72</v>
      </c>
      <c r="B79" s="5" t="s">
        <v>308</v>
      </c>
      <c r="C79" s="6" t="s">
        <v>250</v>
      </c>
      <c r="D79" s="51">
        <v>2.0699999999999998</v>
      </c>
      <c r="E79" s="51">
        <v>3.35</v>
      </c>
      <c r="F79" s="51">
        <v>9.5</v>
      </c>
      <c r="G79" s="51">
        <v>2.29</v>
      </c>
      <c r="H79" s="51">
        <v>3.65</v>
      </c>
      <c r="I79" s="51">
        <v>3.21</v>
      </c>
      <c r="J79" s="51">
        <v>3.24</v>
      </c>
      <c r="K79" s="51">
        <v>1.1200000000000001</v>
      </c>
      <c r="L79" s="51">
        <v>1.0900000000000001</v>
      </c>
      <c r="M79" s="51">
        <v>3.3</v>
      </c>
      <c r="N79" s="51">
        <v>1.86</v>
      </c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</row>
    <row r="80" spans="1:25" x14ac:dyDescent="0.3">
      <c r="A80" s="5" t="s">
        <v>73</v>
      </c>
      <c r="B80" s="5" t="s">
        <v>309</v>
      </c>
      <c r="C80" s="6" t="s">
        <v>250</v>
      </c>
      <c r="D80" s="52">
        <v>0.32</v>
      </c>
      <c r="E80" s="52">
        <v>0.73</v>
      </c>
      <c r="F80" s="52">
        <v>1.37</v>
      </c>
      <c r="G80" s="52">
        <v>0.73</v>
      </c>
      <c r="H80" s="52">
        <v>0.87</v>
      </c>
      <c r="I80" s="52">
        <v>1.25</v>
      </c>
      <c r="J80" s="52">
        <v>0.83</v>
      </c>
      <c r="K80" s="52">
        <v>0.57999999999999996</v>
      </c>
      <c r="L80" s="52">
        <v>0.56000000000000005</v>
      </c>
      <c r="M80" s="52">
        <v>0.64</v>
      </c>
      <c r="N80" s="52">
        <v>1.0900000000000001</v>
      </c>
    </row>
    <row r="81" spans="1:14" x14ac:dyDescent="0.3">
      <c r="A81" s="5" t="s">
        <v>74</v>
      </c>
      <c r="B81" s="5" t="s">
        <v>75</v>
      </c>
      <c r="C81" s="6" t="s">
        <v>233</v>
      </c>
      <c r="D81" s="50">
        <v>0.154</v>
      </c>
      <c r="E81" s="50">
        <v>0.217</v>
      </c>
      <c r="F81" s="50">
        <v>0.14499999999999999</v>
      </c>
      <c r="G81" s="50">
        <v>0.32100000000000001</v>
      </c>
      <c r="H81" s="50">
        <v>0.23799999999999999</v>
      </c>
      <c r="I81" s="50">
        <v>0.38800000000000001</v>
      </c>
      <c r="J81" s="50">
        <v>0.25700000000000001</v>
      </c>
      <c r="K81" s="50">
        <v>0.51800000000000002</v>
      </c>
      <c r="L81" s="50">
        <v>0.51800000000000002</v>
      </c>
      <c r="M81" s="50">
        <v>0.19500000000000001</v>
      </c>
      <c r="N81" s="50">
        <v>0.58799999999999997</v>
      </c>
    </row>
    <row r="82" spans="1:14" x14ac:dyDescent="0.3">
      <c r="A82" s="5" t="s">
        <v>76</v>
      </c>
      <c r="B82" s="5" t="s">
        <v>310</v>
      </c>
      <c r="C82" s="6" t="s">
        <v>231</v>
      </c>
      <c r="D82" s="52">
        <v>12231</v>
      </c>
      <c r="E82" s="52">
        <v>6475</v>
      </c>
      <c r="F82" s="52">
        <v>8396</v>
      </c>
      <c r="G82" s="52">
        <v>12545</v>
      </c>
      <c r="H82" s="52">
        <v>13275</v>
      </c>
      <c r="I82" s="52">
        <v>10903</v>
      </c>
      <c r="J82" s="52">
        <v>10311</v>
      </c>
      <c r="K82" s="52">
        <v>10188</v>
      </c>
      <c r="L82" s="52">
        <v>7926</v>
      </c>
      <c r="M82" s="52">
        <v>12617</v>
      </c>
      <c r="N82" s="52">
        <v>9648</v>
      </c>
    </row>
    <row r="83" spans="1:14" x14ac:dyDescent="0.3">
      <c r="A83" s="5" t="s">
        <v>221</v>
      </c>
      <c r="B83" s="5" t="s">
        <v>311</v>
      </c>
      <c r="C83" s="6" t="s">
        <v>233</v>
      </c>
      <c r="D83" s="50">
        <v>5.2999999999999999E-2</v>
      </c>
      <c r="E83" s="50">
        <v>6.9000000000000006E-2</v>
      </c>
      <c r="F83" s="50">
        <v>7.0999999999999994E-2</v>
      </c>
      <c r="G83" s="50">
        <v>1E-3</v>
      </c>
      <c r="H83" s="50">
        <v>0.03</v>
      </c>
      <c r="I83" s="50">
        <v>3.9E-2</v>
      </c>
      <c r="J83" s="50">
        <v>3.2000000000000001E-2</v>
      </c>
      <c r="K83" s="50">
        <v>7.0000000000000001E-3</v>
      </c>
      <c r="L83" s="50">
        <v>1.2999999999999999E-2</v>
      </c>
      <c r="M83" s="50">
        <v>0.26900000000000002</v>
      </c>
      <c r="N83" s="50">
        <v>0.04</v>
      </c>
    </row>
    <row r="84" spans="1:14" x14ac:dyDescent="0.3">
      <c r="A84" s="5" t="s">
        <v>77</v>
      </c>
      <c r="B84" s="5" t="s">
        <v>312</v>
      </c>
      <c r="C84" s="6" t="s">
        <v>250</v>
      </c>
      <c r="D84" s="52">
        <v>52.3</v>
      </c>
      <c r="E84" s="52">
        <v>85</v>
      </c>
      <c r="F84" s="52">
        <v>106.8</v>
      </c>
      <c r="G84" s="52">
        <v>180.2</v>
      </c>
      <c r="H84" s="52">
        <v>224.5</v>
      </c>
      <c r="I84" s="52">
        <v>95.2</v>
      </c>
      <c r="J84" s="52">
        <v>244</v>
      </c>
      <c r="K84" s="52">
        <v>79.7</v>
      </c>
      <c r="L84" s="52">
        <v>110.9</v>
      </c>
      <c r="M84" s="52">
        <v>25194.3</v>
      </c>
      <c r="N84" s="52">
        <v>208.9</v>
      </c>
    </row>
    <row r="85" spans="1:14" x14ac:dyDescent="0.3">
      <c r="A85" s="5" t="s">
        <v>78</v>
      </c>
      <c r="B85" s="5" t="s">
        <v>313</v>
      </c>
      <c r="C85" s="6" t="s">
        <v>250</v>
      </c>
      <c r="D85" s="51">
        <v>24.1</v>
      </c>
      <c r="E85" s="51">
        <v>90.9</v>
      </c>
      <c r="F85" s="51">
        <v>118.3</v>
      </c>
      <c r="G85" s="51">
        <v>138.80000000000001</v>
      </c>
      <c r="H85" s="51">
        <v>110</v>
      </c>
      <c r="I85" s="51">
        <v>239.5</v>
      </c>
      <c r="J85" s="51">
        <v>128.6</v>
      </c>
      <c r="K85" s="51">
        <v>101</v>
      </c>
      <c r="L85" s="51">
        <v>93.3</v>
      </c>
      <c r="M85" s="51">
        <v>58876.3</v>
      </c>
      <c r="N85" s="51">
        <v>145.69999999999999</v>
      </c>
    </row>
    <row r="86" spans="1:14" x14ac:dyDescent="0.3">
      <c r="A86" s="5" t="s">
        <v>79</v>
      </c>
      <c r="B86" s="5" t="s">
        <v>314</v>
      </c>
      <c r="C86" s="6" t="s">
        <v>250</v>
      </c>
      <c r="D86" s="52">
        <v>1.54</v>
      </c>
      <c r="E86" s="52">
        <v>0.04</v>
      </c>
      <c r="F86" s="52">
        <v>0.04</v>
      </c>
      <c r="G86" s="52">
        <v>0.11</v>
      </c>
      <c r="H86" s="52">
        <v>0.17</v>
      </c>
      <c r="I86" s="52">
        <v>0.02</v>
      </c>
      <c r="J86" s="52">
        <v>0.25</v>
      </c>
      <c r="K86" s="52">
        <v>0.14000000000000001</v>
      </c>
      <c r="L86" s="52">
        <v>0.12</v>
      </c>
      <c r="M86" s="52">
        <v>5.75</v>
      </c>
      <c r="N86" s="52">
        <v>0.06</v>
      </c>
    </row>
    <row r="87" spans="1:14" x14ac:dyDescent="0.3">
      <c r="A87" s="5" t="s">
        <v>80</v>
      </c>
      <c r="B87" s="5" t="s">
        <v>315</v>
      </c>
      <c r="C87" s="6" t="s">
        <v>233</v>
      </c>
      <c r="D87" s="50">
        <v>1.4E-2</v>
      </c>
      <c r="E87" s="50">
        <v>0.03</v>
      </c>
      <c r="F87" s="50">
        <v>2.4E-2</v>
      </c>
      <c r="G87" s="50">
        <v>2.4E-2</v>
      </c>
      <c r="H87" s="50">
        <v>1.6E-2</v>
      </c>
      <c r="I87" s="50">
        <v>7.2999999999999995E-2</v>
      </c>
      <c r="J87" s="50">
        <v>2.1000000000000001E-2</v>
      </c>
      <c r="K87" s="50">
        <v>1.4999999999999999E-2</v>
      </c>
      <c r="L87" s="50">
        <v>2.1999999999999999E-2</v>
      </c>
      <c r="M87" s="50">
        <v>4.9000000000000002E-2</v>
      </c>
      <c r="N87" s="50">
        <v>5.3999999999999999E-2</v>
      </c>
    </row>
    <row r="88" spans="1:14" x14ac:dyDescent="0.3">
      <c r="A88" s="5" t="s">
        <v>81</v>
      </c>
      <c r="B88" s="5" t="s">
        <v>316</v>
      </c>
      <c r="C88" s="6" t="s">
        <v>233</v>
      </c>
      <c r="D88" s="49" t="e">
        <v>#REF!</v>
      </c>
      <c r="E88" s="49" t="e">
        <v>#REF!</v>
      </c>
      <c r="F88" s="49" t="e">
        <v>#REF!</v>
      </c>
      <c r="G88" s="49" t="e">
        <v>#REF!</v>
      </c>
      <c r="H88" s="49" t="e">
        <v>#REF!</v>
      </c>
      <c r="I88" s="49" t="e">
        <v>#REF!</v>
      </c>
      <c r="J88" s="49" t="e">
        <v>#REF!</v>
      </c>
      <c r="K88" s="49" t="e">
        <v>#REF!</v>
      </c>
      <c r="L88" s="49" t="e">
        <v>#REF!</v>
      </c>
      <c r="M88" s="49" t="e">
        <v>#REF!</v>
      </c>
      <c r="N88" s="49" t="e">
        <v>#REF!</v>
      </c>
    </row>
    <row r="89" spans="1:14" x14ac:dyDescent="0.3">
      <c r="A89" s="5" t="s">
        <v>82</v>
      </c>
      <c r="B89" s="5" t="s">
        <v>83</v>
      </c>
      <c r="C89" s="6" t="s">
        <v>233</v>
      </c>
      <c r="D89" s="50">
        <v>3.0000000000000001E-3</v>
      </c>
      <c r="E89" s="50">
        <v>3.0000000000000001E-3</v>
      </c>
      <c r="F89" s="50">
        <v>0.01</v>
      </c>
      <c r="G89" s="50">
        <v>3.0000000000000001E-3</v>
      </c>
      <c r="H89" s="50">
        <v>3.0000000000000001E-3</v>
      </c>
      <c r="I89" s="50">
        <v>8.9999999999999993E-3</v>
      </c>
      <c r="J89" s="50">
        <v>3.0000000000000001E-3</v>
      </c>
      <c r="K89" s="50">
        <v>2E-3</v>
      </c>
      <c r="L89" s="50">
        <v>3.0000000000000001E-3</v>
      </c>
      <c r="M89" s="50">
        <v>0.02</v>
      </c>
      <c r="N89" s="50">
        <v>5.0000000000000001E-3</v>
      </c>
    </row>
    <row r="90" spans="1:14" x14ac:dyDescent="0.3">
      <c r="A90" s="5" t="s">
        <v>84</v>
      </c>
      <c r="B90" s="5" t="s">
        <v>85</v>
      </c>
      <c r="C90" s="6" t="s">
        <v>233</v>
      </c>
      <c r="D90" s="49">
        <v>4.0000000000000001E-3</v>
      </c>
      <c r="E90" s="49">
        <v>4.0000000000000001E-3</v>
      </c>
      <c r="F90" s="49">
        <v>1.2E-2</v>
      </c>
      <c r="G90" s="49">
        <v>7.0000000000000001E-3</v>
      </c>
      <c r="H90" s="49">
        <v>5.0000000000000001E-3</v>
      </c>
      <c r="I90" s="49">
        <v>1.0999999999999999E-2</v>
      </c>
      <c r="J90" s="49">
        <v>6.0000000000000001E-3</v>
      </c>
      <c r="K90" s="49">
        <v>5.0000000000000001E-3</v>
      </c>
      <c r="L90" s="49">
        <v>6.0000000000000001E-3</v>
      </c>
      <c r="M90" s="49">
        <v>2.4E-2</v>
      </c>
      <c r="N90" s="49">
        <v>5.0000000000000001E-3</v>
      </c>
    </row>
    <row r="91" spans="1:14" x14ac:dyDescent="0.3">
      <c r="A91" s="5" t="s">
        <v>86</v>
      </c>
      <c r="B91" s="5" t="s">
        <v>87</v>
      </c>
      <c r="C91" s="6" t="s">
        <v>233</v>
      </c>
      <c r="D91" s="50">
        <v>3.5000000000000003E-2</v>
      </c>
      <c r="E91" s="50">
        <v>4.2999999999999997E-2</v>
      </c>
      <c r="F91" s="50">
        <v>8.3000000000000004E-2</v>
      </c>
      <c r="G91" s="50">
        <v>6.3E-2</v>
      </c>
      <c r="H91" s="50">
        <v>4.8000000000000001E-2</v>
      </c>
      <c r="I91" s="50">
        <v>3.9E-2</v>
      </c>
      <c r="J91" s="50">
        <v>5.8000000000000003E-2</v>
      </c>
      <c r="K91" s="50">
        <v>4.5999999999999999E-2</v>
      </c>
      <c r="L91" s="50">
        <v>4.8000000000000001E-2</v>
      </c>
      <c r="M91" s="50">
        <v>0.03</v>
      </c>
      <c r="N91" s="50">
        <v>8.9999999999999993E-3</v>
      </c>
    </row>
    <row r="92" spans="1:14" x14ac:dyDescent="0.3">
      <c r="A92" s="5" t="s">
        <v>88</v>
      </c>
      <c r="B92" s="5" t="s">
        <v>483</v>
      </c>
      <c r="C92" s="6" t="s">
        <v>233</v>
      </c>
      <c r="D92" s="49">
        <v>1.0999999999999999E-2</v>
      </c>
      <c r="E92" s="49">
        <v>2.7E-2</v>
      </c>
      <c r="F92" s="49">
        <v>6.4000000000000001E-2</v>
      </c>
      <c r="G92" s="49">
        <v>2.1000000000000001E-2</v>
      </c>
      <c r="H92" s="49">
        <v>1.9E-2</v>
      </c>
      <c r="I92" s="49">
        <v>6.0000000000000001E-3</v>
      </c>
      <c r="J92" s="49">
        <v>1.9E-2</v>
      </c>
      <c r="K92" s="49">
        <v>0.05</v>
      </c>
      <c r="L92" s="49">
        <v>0.04</v>
      </c>
      <c r="M92" s="49">
        <v>0.10100000000000001</v>
      </c>
      <c r="N92" s="49">
        <v>1.0999999999999999E-2</v>
      </c>
    </row>
    <row r="93" spans="1:14" x14ac:dyDescent="0.3">
      <c r="A93" s="5" t="s">
        <v>89</v>
      </c>
      <c r="B93" s="5" t="s">
        <v>317</v>
      </c>
      <c r="C93" s="6" t="s">
        <v>233</v>
      </c>
      <c r="D93" s="50">
        <v>0.378</v>
      </c>
      <c r="E93" s="50">
        <v>0.54400000000000004</v>
      </c>
      <c r="F93" s="50">
        <v>0.55700000000000005</v>
      </c>
      <c r="G93" s="50">
        <v>0.53200000000000003</v>
      </c>
      <c r="H93" s="50">
        <v>0.40699999999999997</v>
      </c>
      <c r="I93" s="50">
        <v>0.53</v>
      </c>
      <c r="J93" s="50">
        <v>0.49199999999999999</v>
      </c>
      <c r="K93" s="50">
        <v>0.57399999999999995</v>
      </c>
      <c r="L93" s="50">
        <v>0.51</v>
      </c>
      <c r="M93" s="50">
        <v>0.33400000000000002</v>
      </c>
      <c r="N93" s="50">
        <v>0.30199999999999999</v>
      </c>
    </row>
    <row r="94" spans="1:14" x14ac:dyDescent="0.3">
      <c r="A94" s="5" t="s">
        <v>90</v>
      </c>
      <c r="B94" s="5" t="s">
        <v>318</v>
      </c>
      <c r="C94" s="6" t="s">
        <v>233</v>
      </c>
      <c r="D94" s="49">
        <v>0.622</v>
      </c>
      <c r="E94" s="49">
        <v>0.45600000000000002</v>
      </c>
      <c r="F94" s="49">
        <v>0.443</v>
      </c>
      <c r="G94" s="49">
        <v>0.46800000000000003</v>
      </c>
      <c r="H94" s="49">
        <v>0.59299999999999997</v>
      </c>
      <c r="I94" s="49">
        <v>0.47</v>
      </c>
      <c r="J94" s="49">
        <v>0.50800000000000001</v>
      </c>
      <c r="K94" s="49">
        <v>0.42599999999999999</v>
      </c>
      <c r="L94" s="49">
        <v>0.49</v>
      </c>
      <c r="M94" s="49">
        <v>0.66600000000000004</v>
      </c>
      <c r="N94" s="49">
        <v>0.69799999999999995</v>
      </c>
    </row>
    <row r="95" spans="1:14" x14ac:dyDescent="0.3">
      <c r="A95" s="5" t="s">
        <v>91</v>
      </c>
      <c r="B95" s="5" t="s">
        <v>92</v>
      </c>
      <c r="C95" s="6" t="s">
        <v>233</v>
      </c>
      <c r="D95" s="50">
        <v>3.0000000000000001E-3</v>
      </c>
      <c r="E95" s="50">
        <v>4.0000000000000001E-3</v>
      </c>
      <c r="F95" s="50">
        <v>2.7E-2</v>
      </c>
      <c r="G95" s="50">
        <v>8.9999999999999993E-3</v>
      </c>
      <c r="H95" s="50">
        <v>7.0000000000000001E-3</v>
      </c>
      <c r="I95" s="50">
        <v>7.0000000000000001E-3</v>
      </c>
      <c r="J95" s="50">
        <v>4.0000000000000001E-3</v>
      </c>
      <c r="K95" s="50">
        <v>5.0000000000000001E-3</v>
      </c>
      <c r="L95" s="50">
        <v>5.0000000000000001E-3</v>
      </c>
      <c r="M95" s="50">
        <v>1.7999999999999999E-2</v>
      </c>
      <c r="N95" s="50">
        <v>4.0000000000000001E-3</v>
      </c>
    </row>
    <row r="96" spans="1:14" x14ac:dyDescent="0.3">
      <c r="A96" s="5" t="s">
        <v>93</v>
      </c>
      <c r="B96" s="5" t="s">
        <v>319</v>
      </c>
      <c r="C96" s="6" t="s">
        <v>233</v>
      </c>
      <c r="D96" s="49">
        <v>4.0000000000000001E-3</v>
      </c>
      <c r="E96" s="49">
        <v>4.0000000000000001E-3</v>
      </c>
      <c r="F96" s="49">
        <v>1.4999999999999999E-2</v>
      </c>
      <c r="G96" s="49">
        <v>5.0000000000000001E-3</v>
      </c>
      <c r="H96" s="49">
        <v>4.0000000000000001E-3</v>
      </c>
      <c r="I96" s="49">
        <v>7.0000000000000001E-3</v>
      </c>
      <c r="J96" s="49">
        <v>5.0000000000000001E-3</v>
      </c>
      <c r="K96" s="49">
        <v>3.0000000000000001E-3</v>
      </c>
      <c r="L96" s="49">
        <v>4.0000000000000001E-3</v>
      </c>
      <c r="M96" s="49">
        <v>2.5000000000000001E-2</v>
      </c>
      <c r="N96" s="49">
        <v>7.0000000000000001E-3</v>
      </c>
    </row>
    <row r="97" spans="1:14" x14ac:dyDescent="0.3">
      <c r="A97" s="5" t="s">
        <v>94</v>
      </c>
      <c r="B97" s="5" t="s">
        <v>96</v>
      </c>
      <c r="C97" s="6" t="s">
        <v>233</v>
      </c>
      <c r="D97" s="50">
        <v>3.0000000000000001E-3</v>
      </c>
      <c r="E97" s="50">
        <v>4.0000000000000001E-3</v>
      </c>
      <c r="F97" s="50">
        <v>1.0999999999999999E-2</v>
      </c>
      <c r="G97" s="50">
        <v>6.0000000000000001E-3</v>
      </c>
      <c r="H97" s="50">
        <v>4.0000000000000001E-3</v>
      </c>
      <c r="I97" s="50">
        <v>8.0000000000000002E-3</v>
      </c>
      <c r="J97" s="50">
        <v>4.0000000000000001E-3</v>
      </c>
      <c r="K97" s="50">
        <v>4.0000000000000001E-3</v>
      </c>
      <c r="L97" s="50">
        <v>4.0000000000000001E-3</v>
      </c>
      <c r="M97" s="50">
        <v>2.4E-2</v>
      </c>
      <c r="N97" s="50">
        <v>6.0000000000000001E-3</v>
      </c>
    </row>
    <row r="98" spans="1:14" x14ac:dyDescent="0.3">
      <c r="A98" s="5" t="s">
        <v>95</v>
      </c>
      <c r="B98" s="5" t="s">
        <v>98</v>
      </c>
      <c r="C98" s="6" t="s">
        <v>233</v>
      </c>
      <c r="D98" s="49">
        <v>8.0000000000000002E-3</v>
      </c>
      <c r="E98" s="49">
        <v>0.01</v>
      </c>
      <c r="F98" s="49">
        <v>2.5999999999999999E-2</v>
      </c>
      <c r="G98" s="49">
        <v>6.9000000000000006E-2</v>
      </c>
      <c r="H98" s="49">
        <v>0</v>
      </c>
      <c r="I98" s="49">
        <v>1.4999999999999999E-2</v>
      </c>
      <c r="J98" s="49">
        <v>0</v>
      </c>
      <c r="K98" s="49">
        <v>0</v>
      </c>
      <c r="L98" s="49" t="e">
        <v>#DIV/0!</v>
      </c>
      <c r="M98" s="49">
        <v>0.1</v>
      </c>
      <c r="N98" s="49">
        <v>0</v>
      </c>
    </row>
    <row r="99" spans="1:14" x14ac:dyDescent="0.3">
      <c r="A99" s="5" t="s">
        <v>97</v>
      </c>
      <c r="B99" s="5" t="s">
        <v>100</v>
      </c>
      <c r="C99" s="6" t="s">
        <v>233</v>
      </c>
      <c r="D99" s="50">
        <v>2E-3</v>
      </c>
      <c r="E99" s="50">
        <v>3.0000000000000001E-3</v>
      </c>
      <c r="F99" s="50">
        <v>8.9999999999999993E-3</v>
      </c>
      <c r="G99" s="50">
        <v>0.121</v>
      </c>
      <c r="H99" s="50">
        <v>1.0999999999999999E-2</v>
      </c>
      <c r="I99" s="50">
        <v>0.75</v>
      </c>
      <c r="J99" s="50">
        <v>5.0000000000000001E-3</v>
      </c>
      <c r="K99" s="50">
        <v>2.8000000000000001E-2</v>
      </c>
      <c r="L99" s="50">
        <v>11.5</v>
      </c>
      <c r="M99" s="50">
        <v>6.2E-2</v>
      </c>
      <c r="N99" s="50">
        <v>0</v>
      </c>
    </row>
    <row r="100" spans="1:14" x14ac:dyDescent="0.3">
      <c r="A100" s="5" t="s">
        <v>99</v>
      </c>
      <c r="B100" s="5" t="s">
        <v>102</v>
      </c>
      <c r="C100" s="6" t="s">
        <v>233</v>
      </c>
      <c r="D100" s="49">
        <v>3.0000000000000001E-3</v>
      </c>
      <c r="E100" s="49">
        <v>5.0000000000000001E-3</v>
      </c>
      <c r="F100" s="49">
        <v>1.0999999999999999E-2</v>
      </c>
      <c r="G100" s="49">
        <v>1.6E-2</v>
      </c>
      <c r="H100" s="49">
        <v>0.01</v>
      </c>
      <c r="I100" s="49">
        <v>5.0000000000000001E-3</v>
      </c>
      <c r="J100" s="49">
        <v>5.0000000000000001E-3</v>
      </c>
      <c r="K100" s="49">
        <v>0.03</v>
      </c>
      <c r="L100" s="49">
        <v>2</v>
      </c>
      <c r="M100" s="49">
        <v>3.4000000000000002E-2</v>
      </c>
      <c r="N100" s="49">
        <v>1E-3</v>
      </c>
    </row>
    <row r="101" spans="1:14" x14ac:dyDescent="0.3">
      <c r="A101" s="5" t="s">
        <v>101</v>
      </c>
      <c r="B101" s="5" t="s">
        <v>104</v>
      </c>
      <c r="C101" s="6" t="s">
        <v>233</v>
      </c>
      <c r="D101" s="50">
        <v>5.0000000000000001E-3</v>
      </c>
      <c r="E101" s="50">
        <v>8.0000000000000002E-3</v>
      </c>
      <c r="F101" s="50">
        <v>2.1999999999999999E-2</v>
      </c>
      <c r="G101" s="50">
        <v>7.0000000000000001E-3</v>
      </c>
      <c r="H101" s="50">
        <v>5.0000000000000001E-3</v>
      </c>
      <c r="I101" s="50">
        <v>0.02</v>
      </c>
      <c r="J101" s="50">
        <v>0.02</v>
      </c>
      <c r="K101" s="50">
        <v>2.9000000000000001E-2</v>
      </c>
      <c r="L101" s="50" t="e">
        <v>#DIV/0!</v>
      </c>
      <c r="M101" s="50">
        <v>1.9450000000000001</v>
      </c>
      <c r="N101" s="50">
        <v>0</v>
      </c>
    </row>
    <row r="102" spans="1:14" x14ac:dyDescent="0.3">
      <c r="A102" s="5" t="s">
        <v>103</v>
      </c>
      <c r="B102" s="5" t="s">
        <v>320</v>
      </c>
      <c r="C102" s="6" t="s">
        <v>233</v>
      </c>
      <c r="D102" s="49">
        <v>6.0000000000000001E-3</v>
      </c>
      <c r="E102" s="49">
        <v>3.0000000000000001E-3</v>
      </c>
      <c r="F102" s="49">
        <v>7.0000000000000001E-3</v>
      </c>
      <c r="G102" s="49">
        <v>2E-3</v>
      </c>
      <c r="H102" s="49">
        <v>2E-3</v>
      </c>
      <c r="I102" s="49">
        <v>5.0000000000000001E-3</v>
      </c>
      <c r="J102" s="49">
        <v>4.0000000000000001E-3</v>
      </c>
      <c r="K102" s="49">
        <v>2E-3</v>
      </c>
      <c r="L102" s="49">
        <v>2E-3</v>
      </c>
      <c r="M102" s="49">
        <v>1.4999999999999999E-2</v>
      </c>
      <c r="N102" s="49">
        <v>7.0000000000000001E-3</v>
      </c>
    </row>
    <row r="103" spans="1:14" x14ac:dyDescent="0.3">
      <c r="A103" s="5" t="s">
        <v>105</v>
      </c>
      <c r="B103" s="5" t="s">
        <v>106</v>
      </c>
      <c r="C103" s="6" t="s">
        <v>233</v>
      </c>
      <c r="D103" s="50">
        <v>2E-3</v>
      </c>
      <c r="E103" s="50">
        <v>1.0999999999999999E-2</v>
      </c>
      <c r="F103" s="50">
        <v>0.01</v>
      </c>
      <c r="G103" s="50">
        <v>4.3999999999999997E-2</v>
      </c>
      <c r="H103" s="50">
        <v>10</v>
      </c>
      <c r="I103" s="50">
        <v>8.9999999999999993E-3</v>
      </c>
      <c r="J103" s="50">
        <v>1.2999999999999999E-2</v>
      </c>
      <c r="K103" s="50">
        <v>8.0000000000000002E-3</v>
      </c>
      <c r="L103" s="50">
        <v>4.9000000000000002E-2</v>
      </c>
      <c r="M103" s="50">
        <v>0.01</v>
      </c>
      <c r="N103" s="50">
        <v>2.5000000000000001E-2</v>
      </c>
    </row>
    <row r="104" spans="1:14" x14ac:dyDescent="0.3">
      <c r="A104" s="5" t="s">
        <v>107</v>
      </c>
      <c r="B104" s="5" t="s">
        <v>321</v>
      </c>
      <c r="C104" s="6" t="s">
        <v>233</v>
      </c>
      <c r="D104" s="49">
        <v>0.65500000000000003</v>
      </c>
      <c r="E104" s="49">
        <v>0.753</v>
      </c>
      <c r="F104" s="49">
        <v>0.47899999999999998</v>
      </c>
      <c r="G104" s="49">
        <v>0.73399999999999999</v>
      </c>
      <c r="H104" s="49">
        <v>0.65800000000000003</v>
      </c>
      <c r="I104" s="49">
        <v>0.55600000000000005</v>
      </c>
      <c r="J104" s="49">
        <v>0.24399999999999999</v>
      </c>
      <c r="K104" s="49">
        <v>0.53900000000000003</v>
      </c>
      <c r="L104" s="49">
        <v>0.69299999999999995</v>
      </c>
      <c r="M104" s="49">
        <v>0.69099999999999995</v>
      </c>
      <c r="N104" s="49">
        <v>0.30199999999999999</v>
      </c>
    </row>
    <row r="105" spans="1:14" x14ac:dyDescent="0.3">
      <c r="A105" s="5" t="s">
        <v>108</v>
      </c>
      <c r="B105" s="5" t="s">
        <v>322</v>
      </c>
      <c r="C105" s="6" t="s">
        <v>233</v>
      </c>
      <c r="D105" s="50">
        <v>0.129</v>
      </c>
      <c r="E105" s="50">
        <v>0.111</v>
      </c>
      <c r="F105" s="50">
        <v>0.17</v>
      </c>
      <c r="G105" s="50">
        <v>0.13200000000000001</v>
      </c>
      <c r="H105" s="50">
        <v>0.18099999999999999</v>
      </c>
      <c r="I105" s="50">
        <v>0.14099999999999999</v>
      </c>
      <c r="J105" s="50">
        <v>0.121</v>
      </c>
      <c r="K105" s="50">
        <v>9.0999999999999998E-2</v>
      </c>
      <c r="L105" s="50">
        <v>9.5000000000000001E-2</v>
      </c>
      <c r="M105" s="50">
        <v>0.105</v>
      </c>
      <c r="N105" s="50">
        <v>0.106</v>
      </c>
    </row>
    <row r="106" spans="1:14" x14ac:dyDescent="0.3">
      <c r="A106" s="5" t="s">
        <v>109</v>
      </c>
      <c r="B106" s="5" t="s">
        <v>323</v>
      </c>
      <c r="C106" s="6" t="s">
        <v>233</v>
      </c>
      <c r="D106" s="49">
        <v>2.5000000000000001E-2</v>
      </c>
      <c r="E106" s="49">
        <v>3.1E-2</v>
      </c>
      <c r="F106" s="49">
        <v>0.04</v>
      </c>
      <c r="G106" s="49">
        <v>6.6000000000000003E-2</v>
      </c>
      <c r="H106" s="49">
        <v>7.9000000000000001E-2</v>
      </c>
      <c r="I106" s="49">
        <v>7.3999999999999996E-2</v>
      </c>
      <c r="J106" s="49">
        <v>0.122</v>
      </c>
      <c r="K106" s="49">
        <v>5.8000000000000003E-2</v>
      </c>
      <c r="L106" s="49">
        <v>3.6999999999999998E-2</v>
      </c>
      <c r="M106" s="49">
        <v>3.1E-2</v>
      </c>
      <c r="N106" s="49">
        <v>4.1000000000000002E-2</v>
      </c>
    </row>
    <row r="107" spans="1:14" x14ac:dyDescent="0.3">
      <c r="A107" s="5" t="s">
        <v>110</v>
      </c>
      <c r="B107" s="5" t="s">
        <v>324</v>
      </c>
      <c r="C107" s="6" t="s">
        <v>233</v>
      </c>
      <c r="D107" s="50">
        <v>0.123</v>
      </c>
      <c r="E107" s="50">
        <v>7.0000000000000007E-2</v>
      </c>
      <c r="F107" s="50">
        <v>0.192</v>
      </c>
      <c r="G107" s="50">
        <v>5.0999999999999997E-2</v>
      </c>
      <c r="H107" s="50">
        <v>0.08</v>
      </c>
      <c r="I107" s="50">
        <v>0.22900000000000001</v>
      </c>
      <c r="J107" s="50">
        <v>0.254</v>
      </c>
      <c r="K107" s="50">
        <v>8.5999999999999993E-2</v>
      </c>
      <c r="L107" s="50">
        <v>0.09</v>
      </c>
      <c r="M107" s="50">
        <v>0.108</v>
      </c>
      <c r="N107" s="50">
        <v>0.3</v>
      </c>
    </row>
    <row r="108" spans="1:14" x14ac:dyDescent="0.3">
      <c r="A108" s="5" t="s">
        <v>325</v>
      </c>
      <c r="B108" s="5" t="s">
        <v>326</v>
      </c>
      <c r="C108" s="6" t="s">
        <v>233</v>
      </c>
      <c r="D108" s="49">
        <v>6.8000000000000005E-2</v>
      </c>
      <c r="E108" s="49">
        <v>3.5999999999999997E-2</v>
      </c>
      <c r="F108" s="49">
        <v>0.11899999999999999</v>
      </c>
      <c r="G108" s="49">
        <v>1.7000000000000001E-2</v>
      </c>
      <c r="H108" s="49">
        <v>2E-3</v>
      </c>
      <c r="I108" s="49">
        <v>0</v>
      </c>
      <c r="J108" s="49">
        <v>0.25900000000000001</v>
      </c>
      <c r="K108" s="49">
        <v>0.22600000000000001</v>
      </c>
      <c r="L108" s="49">
        <v>8.5000000000000006E-2</v>
      </c>
      <c r="M108" s="49">
        <v>6.5000000000000002E-2</v>
      </c>
      <c r="N108" s="49">
        <v>0.251</v>
      </c>
    </row>
    <row r="109" spans="1:14" x14ac:dyDescent="0.3">
      <c r="A109" s="5" t="s">
        <v>111</v>
      </c>
      <c r="B109" s="5" t="s">
        <v>327</v>
      </c>
      <c r="C109" s="6" t="s">
        <v>233</v>
      </c>
      <c r="D109" s="50">
        <v>1</v>
      </c>
      <c r="E109" s="50">
        <v>0.99399999999999999</v>
      </c>
      <c r="F109" s="50">
        <v>0.97499999999999998</v>
      </c>
      <c r="G109" s="50">
        <v>0.999</v>
      </c>
      <c r="H109" s="50">
        <v>0.999</v>
      </c>
      <c r="I109" s="50">
        <v>0.997</v>
      </c>
      <c r="J109" s="50">
        <v>0.95799999999999996</v>
      </c>
      <c r="K109" s="50">
        <v>0.97399999999999998</v>
      </c>
      <c r="L109" s="50">
        <v>0.99</v>
      </c>
      <c r="M109" s="50">
        <v>0.997</v>
      </c>
      <c r="N109" s="50">
        <v>0.98199999999999998</v>
      </c>
    </row>
    <row r="110" spans="1:14" x14ac:dyDescent="0.3">
      <c r="A110" s="5" t="s">
        <v>112</v>
      </c>
      <c r="B110" s="5" t="s">
        <v>328</v>
      </c>
      <c r="C110" s="6" t="s">
        <v>233</v>
      </c>
      <c r="D110" s="49">
        <v>0</v>
      </c>
      <c r="E110" s="49">
        <v>5.0000000000000001E-3</v>
      </c>
      <c r="F110" s="49">
        <v>1.4E-2</v>
      </c>
      <c r="G110" s="49">
        <v>1E-3</v>
      </c>
      <c r="H110" s="49">
        <v>1E-3</v>
      </c>
      <c r="I110" s="49">
        <v>3.0000000000000001E-3</v>
      </c>
      <c r="J110" s="49">
        <v>2.9000000000000001E-2</v>
      </c>
      <c r="K110" s="49">
        <v>1.4999999999999999E-2</v>
      </c>
      <c r="L110" s="49">
        <v>7.0000000000000001E-3</v>
      </c>
      <c r="M110" s="49">
        <v>2E-3</v>
      </c>
      <c r="N110" s="49">
        <v>8.9999999999999993E-3</v>
      </c>
    </row>
    <row r="111" spans="1:14" x14ac:dyDescent="0.3">
      <c r="A111" s="5" t="s">
        <v>113</v>
      </c>
      <c r="B111" s="5" t="s">
        <v>329</v>
      </c>
      <c r="C111" s="6" t="s">
        <v>233</v>
      </c>
      <c r="D111" s="50">
        <v>0</v>
      </c>
      <c r="E111" s="50">
        <v>1E-3</v>
      </c>
      <c r="F111" s="50">
        <v>3.0000000000000001E-3</v>
      </c>
      <c r="G111" s="50">
        <v>0</v>
      </c>
      <c r="H111" s="50">
        <v>0</v>
      </c>
      <c r="I111" s="50">
        <v>1E-3</v>
      </c>
      <c r="J111" s="50">
        <v>6.0000000000000001E-3</v>
      </c>
      <c r="K111" s="50">
        <v>4.0000000000000001E-3</v>
      </c>
      <c r="L111" s="50">
        <v>1E-3</v>
      </c>
      <c r="M111" s="50">
        <v>0</v>
      </c>
      <c r="N111" s="50">
        <v>3.0000000000000001E-3</v>
      </c>
    </row>
    <row r="112" spans="1:14" x14ac:dyDescent="0.3">
      <c r="A112" s="5" t="s">
        <v>114</v>
      </c>
      <c r="B112" s="5" t="s">
        <v>330</v>
      </c>
      <c r="C112" s="6" t="s">
        <v>233</v>
      </c>
      <c r="D112" s="49">
        <v>0</v>
      </c>
      <c r="E112" s="49">
        <v>0</v>
      </c>
      <c r="F112" s="49">
        <v>4.0000000000000001E-3</v>
      </c>
      <c r="G112" s="49">
        <v>0</v>
      </c>
      <c r="H112" s="49">
        <v>0</v>
      </c>
      <c r="I112" s="49">
        <v>0</v>
      </c>
      <c r="J112" s="49">
        <v>5.0000000000000001E-3</v>
      </c>
      <c r="K112" s="49">
        <v>4.0000000000000001E-3</v>
      </c>
      <c r="L112" s="49">
        <v>1E-3</v>
      </c>
      <c r="M112" s="49">
        <v>1E-3</v>
      </c>
      <c r="N112" s="49">
        <v>4.0000000000000001E-3</v>
      </c>
    </row>
    <row r="113" spans="1:14" x14ac:dyDescent="0.3">
      <c r="A113" s="5" t="s">
        <v>115</v>
      </c>
      <c r="B113" s="5" t="s">
        <v>331</v>
      </c>
      <c r="C113" s="6" t="s">
        <v>233</v>
      </c>
      <c r="D113" s="50">
        <v>0</v>
      </c>
      <c r="E113" s="50">
        <v>0</v>
      </c>
      <c r="F113" s="50">
        <v>3.0000000000000001E-3</v>
      </c>
      <c r="G113" s="50">
        <v>0</v>
      </c>
      <c r="H113" s="50">
        <v>0</v>
      </c>
      <c r="I113" s="50">
        <v>0</v>
      </c>
      <c r="J113" s="50">
        <v>2E-3</v>
      </c>
      <c r="K113" s="50">
        <v>3.0000000000000001E-3</v>
      </c>
      <c r="L113" s="50">
        <v>0</v>
      </c>
      <c r="M113" s="50">
        <v>1E-3</v>
      </c>
      <c r="N113" s="50">
        <v>1E-3</v>
      </c>
    </row>
    <row r="114" spans="1:14" x14ac:dyDescent="0.3">
      <c r="A114" s="5" t="s">
        <v>116</v>
      </c>
      <c r="B114" s="5" t="s">
        <v>467</v>
      </c>
      <c r="C114" s="6" t="s">
        <v>250</v>
      </c>
      <c r="D114" s="49">
        <v>1.0999999999999999E-2</v>
      </c>
      <c r="E114" s="49">
        <v>0.01</v>
      </c>
      <c r="F114" s="49">
        <v>1.2999999999999999E-2</v>
      </c>
      <c r="G114" s="49">
        <v>0.127</v>
      </c>
      <c r="H114" s="49">
        <v>0.11899999999999999</v>
      </c>
      <c r="I114" s="49">
        <v>0.14299999999999999</v>
      </c>
      <c r="J114" s="49">
        <v>3.9E-2</v>
      </c>
      <c r="K114" s="49">
        <v>2.3E-2</v>
      </c>
      <c r="L114" s="49">
        <v>8.5000000000000006E-2</v>
      </c>
      <c r="M114" s="49">
        <v>0.17</v>
      </c>
      <c r="N114" s="49">
        <v>5.8999999999999997E-2</v>
      </c>
    </row>
    <row r="115" spans="1:14" x14ac:dyDescent="0.3">
      <c r="A115" s="5" t="s">
        <v>117</v>
      </c>
      <c r="B115" s="5" t="s">
        <v>468</v>
      </c>
      <c r="C115" s="6" t="s">
        <v>261</v>
      </c>
      <c r="D115" s="51">
        <v>2399</v>
      </c>
      <c r="E115" s="51">
        <v>3420</v>
      </c>
      <c r="F115" s="51">
        <v>3382</v>
      </c>
      <c r="G115" s="51">
        <v>2345</v>
      </c>
      <c r="H115" s="51">
        <v>2509</v>
      </c>
      <c r="I115" s="51">
        <v>1403</v>
      </c>
      <c r="J115" s="51">
        <v>1654</v>
      </c>
      <c r="K115" s="51">
        <v>1145</v>
      </c>
      <c r="L115" s="51">
        <v>342</v>
      </c>
      <c r="M115" s="51">
        <v>2544</v>
      </c>
      <c r="N115" s="51">
        <v>1889</v>
      </c>
    </row>
    <row r="116" spans="1:14" x14ac:dyDescent="0.3">
      <c r="A116" s="5" t="s">
        <v>118</v>
      </c>
      <c r="B116" s="5" t="s">
        <v>119</v>
      </c>
      <c r="C116" s="6" t="s">
        <v>233</v>
      </c>
      <c r="D116" s="49">
        <v>0.121</v>
      </c>
      <c r="E116" s="49">
        <v>7.0999999999999994E-2</v>
      </c>
      <c r="F116" s="49">
        <v>0.15</v>
      </c>
      <c r="G116" s="49">
        <v>0.114</v>
      </c>
      <c r="H116" s="49">
        <v>0.14599999999999999</v>
      </c>
      <c r="I116" s="49">
        <v>4.1000000000000002E-2</v>
      </c>
      <c r="J116" s="49">
        <v>0.106</v>
      </c>
      <c r="K116" s="49">
        <v>2.8000000000000001E-2</v>
      </c>
      <c r="L116" s="49">
        <v>0.03</v>
      </c>
      <c r="M116" s="49">
        <v>8.2000000000000003E-2</v>
      </c>
      <c r="N116" s="49">
        <v>0.154</v>
      </c>
    </row>
    <row r="117" spans="1:14" x14ac:dyDescent="0.3">
      <c r="A117" s="5" t="s">
        <v>120</v>
      </c>
      <c r="B117" s="5" t="s">
        <v>121</v>
      </c>
      <c r="C117" s="6" t="s">
        <v>233</v>
      </c>
      <c r="D117" s="50" t="e">
        <v>#REF!</v>
      </c>
      <c r="E117" s="50" t="e">
        <v>#REF!</v>
      </c>
      <c r="F117" s="50" t="e">
        <v>#REF!</v>
      </c>
      <c r="G117" s="50" t="e">
        <v>#REF!</v>
      </c>
      <c r="H117" s="50" t="e">
        <v>#REF!</v>
      </c>
      <c r="I117" s="50" t="e">
        <v>#REF!</v>
      </c>
      <c r="J117" s="50" t="e">
        <v>#REF!</v>
      </c>
      <c r="K117" s="50" t="e">
        <v>#REF!</v>
      </c>
      <c r="L117" s="50" t="e">
        <v>#REF!</v>
      </c>
      <c r="M117" s="50" t="e">
        <v>#REF!</v>
      </c>
      <c r="N117" s="50" t="e">
        <v>#REF!</v>
      </c>
    </row>
    <row r="118" spans="1:14" x14ac:dyDescent="0.3">
      <c r="A118" s="5" t="s">
        <v>222</v>
      </c>
      <c r="B118" s="5" t="s">
        <v>332</v>
      </c>
      <c r="C118" s="6" t="s">
        <v>233</v>
      </c>
      <c r="D118" s="49">
        <v>1.9E-2</v>
      </c>
      <c r="E118" s="49">
        <v>3.5000000000000003E-2</v>
      </c>
      <c r="F118" s="49">
        <v>4.5999999999999999E-2</v>
      </c>
      <c r="G118" s="49">
        <v>1.0999999999999999E-2</v>
      </c>
      <c r="H118" s="49">
        <v>2.1000000000000001E-2</v>
      </c>
      <c r="I118" s="49">
        <v>4.2000000000000003E-2</v>
      </c>
      <c r="J118" s="49">
        <v>1.2E-2</v>
      </c>
      <c r="K118" s="49">
        <v>8.0000000000000002E-3</v>
      </c>
      <c r="L118" s="49">
        <v>0.01</v>
      </c>
      <c r="M118" s="49">
        <v>3.4000000000000002E-2</v>
      </c>
      <c r="N118" s="49">
        <v>1.9E-2</v>
      </c>
    </row>
    <row r="119" spans="1:14" x14ac:dyDescent="0.3">
      <c r="A119" s="5" t="s">
        <v>223</v>
      </c>
      <c r="B119" s="5" t="s">
        <v>333</v>
      </c>
      <c r="C119" s="6" t="s">
        <v>233</v>
      </c>
      <c r="D119" s="50">
        <v>9.1999999999999998E-2</v>
      </c>
      <c r="E119" s="50">
        <v>0.11799999999999999</v>
      </c>
      <c r="F119" s="50">
        <v>0.34200000000000003</v>
      </c>
      <c r="G119" s="50">
        <v>0.17499999999999999</v>
      </c>
      <c r="H119" s="50">
        <v>0.152</v>
      </c>
      <c r="I119" s="50">
        <v>0.105</v>
      </c>
      <c r="J119" s="50">
        <v>0.09</v>
      </c>
      <c r="K119" s="50">
        <v>3.9E-2</v>
      </c>
      <c r="L119" s="50">
        <v>2.5999999999999999E-2</v>
      </c>
      <c r="M119" s="50">
        <v>7.1999999999999995E-2</v>
      </c>
      <c r="N119" s="50">
        <v>0.46899999999999997</v>
      </c>
    </row>
    <row r="120" spans="1:14" x14ac:dyDescent="0.3">
      <c r="A120" s="5" t="s">
        <v>224</v>
      </c>
      <c r="B120" s="5" t="s">
        <v>334</v>
      </c>
      <c r="C120" s="6" t="s">
        <v>233</v>
      </c>
      <c r="D120" s="49">
        <v>9.5000000000000001E-2</v>
      </c>
      <c r="E120" s="49">
        <v>0.122</v>
      </c>
      <c r="F120" s="49">
        <v>0.40300000000000002</v>
      </c>
      <c r="G120" s="49">
        <v>0.161</v>
      </c>
      <c r="H120" s="49">
        <v>0.14499999999999999</v>
      </c>
      <c r="I120" s="49">
        <v>0.115</v>
      </c>
      <c r="J120" s="49">
        <v>8.1000000000000003E-2</v>
      </c>
      <c r="K120" s="49">
        <v>4.2999999999999997E-2</v>
      </c>
      <c r="L120" s="49">
        <v>2.1999999999999999E-2</v>
      </c>
      <c r="M120" s="49">
        <v>0.08</v>
      </c>
      <c r="N120" s="49">
        <v>0.53</v>
      </c>
    </row>
    <row r="121" spans="1:14" x14ac:dyDescent="0.3">
      <c r="A121" s="5" t="s">
        <v>122</v>
      </c>
      <c r="B121" s="5" t="s">
        <v>335</v>
      </c>
      <c r="C121" s="6" t="s">
        <v>336</v>
      </c>
      <c r="D121" s="51">
        <v>43.7</v>
      </c>
      <c r="E121" s="51">
        <v>36.700000000000003</v>
      </c>
      <c r="F121" s="51">
        <v>46.9</v>
      </c>
      <c r="G121" s="51">
        <v>24.7</v>
      </c>
      <c r="H121" s="51">
        <v>12.3</v>
      </c>
      <c r="I121" s="51">
        <v>32.799999999999997</v>
      </c>
      <c r="J121" s="51">
        <v>26.3</v>
      </c>
      <c r="K121" s="51">
        <v>30.4</v>
      </c>
      <c r="L121" s="51">
        <v>15</v>
      </c>
      <c r="M121" s="51">
        <v>61.4</v>
      </c>
      <c r="N121" s="51">
        <v>42.3</v>
      </c>
    </row>
    <row r="122" spans="1:14" x14ac:dyDescent="0.3">
      <c r="A122" s="7" t="s">
        <v>123</v>
      </c>
      <c r="B122" s="7" t="s">
        <v>478</v>
      </c>
      <c r="C122" s="6" t="s">
        <v>233</v>
      </c>
      <c r="D122" s="49">
        <v>0.375</v>
      </c>
      <c r="E122" s="49">
        <v>0.45700000000000002</v>
      </c>
      <c r="F122" s="49">
        <v>0.29199999999999998</v>
      </c>
      <c r="G122" s="49">
        <v>0.68</v>
      </c>
      <c r="H122" s="49">
        <v>0.55700000000000005</v>
      </c>
      <c r="I122" s="49">
        <v>0.54800000000000004</v>
      </c>
      <c r="J122" s="49">
        <v>0.45900000000000002</v>
      </c>
      <c r="K122" s="49">
        <v>0</v>
      </c>
      <c r="L122" s="49">
        <v>0.40100000000000002</v>
      </c>
      <c r="M122" s="49">
        <v>0.56499999999999995</v>
      </c>
      <c r="N122" s="49">
        <v>0.55400000000000005</v>
      </c>
    </row>
    <row r="123" spans="1:14" x14ac:dyDescent="0.3">
      <c r="A123" s="7" t="s">
        <v>124</v>
      </c>
      <c r="B123" s="7" t="s">
        <v>479</v>
      </c>
      <c r="C123" s="6" t="s">
        <v>233</v>
      </c>
      <c r="D123" s="50">
        <v>0.32</v>
      </c>
      <c r="E123" s="50">
        <v>0.379</v>
      </c>
      <c r="F123" s="50">
        <v>0.3</v>
      </c>
      <c r="G123" s="50">
        <v>0.36499999999999999</v>
      </c>
      <c r="H123" s="50">
        <v>0.20200000000000001</v>
      </c>
      <c r="I123" s="50">
        <v>0.503</v>
      </c>
      <c r="J123" s="50">
        <v>0.371</v>
      </c>
      <c r="K123" s="50">
        <v>0</v>
      </c>
      <c r="L123" s="50">
        <v>0.42799999999999999</v>
      </c>
      <c r="M123" s="50">
        <v>0.38</v>
      </c>
      <c r="N123" s="50">
        <v>0.36199999999999999</v>
      </c>
    </row>
    <row r="124" spans="1:14" x14ac:dyDescent="0.3">
      <c r="A124" s="5" t="s">
        <v>125</v>
      </c>
      <c r="B124" s="5" t="s">
        <v>469</v>
      </c>
      <c r="C124" s="39" t="s">
        <v>233</v>
      </c>
      <c r="D124" s="49">
        <v>0.29699999999999999</v>
      </c>
      <c r="E124" s="49">
        <v>0.23699999999999999</v>
      </c>
      <c r="F124" s="49">
        <v>0.13400000000000001</v>
      </c>
      <c r="G124" s="49">
        <v>0.128</v>
      </c>
      <c r="H124" s="49">
        <v>0.42199999999999999</v>
      </c>
      <c r="I124" s="49">
        <v>0.38500000000000001</v>
      </c>
      <c r="J124" s="49">
        <v>0.51100000000000001</v>
      </c>
      <c r="K124" s="49">
        <v>0.33300000000000002</v>
      </c>
      <c r="L124" s="49">
        <v>0.23</v>
      </c>
      <c r="M124" s="49">
        <v>0.19600000000000001</v>
      </c>
      <c r="N124" s="49">
        <v>0.48199999999999998</v>
      </c>
    </row>
    <row r="125" spans="1:14" x14ac:dyDescent="0.3">
      <c r="A125" s="5" t="s">
        <v>126</v>
      </c>
      <c r="B125" s="5" t="s">
        <v>127</v>
      </c>
      <c r="C125" s="39" t="s">
        <v>233</v>
      </c>
      <c r="D125" s="50">
        <v>0.255</v>
      </c>
      <c r="E125" s="50">
        <v>0.13700000000000001</v>
      </c>
      <c r="F125" s="50">
        <v>0.154</v>
      </c>
      <c r="G125" s="50">
        <v>5.3999999999999999E-2</v>
      </c>
      <c r="H125" s="50">
        <v>0.128</v>
      </c>
      <c r="I125" s="50">
        <v>0.372</v>
      </c>
      <c r="J125" s="50">
        <v>0.252</v>
      </c>
      <c r="K125" s="50">
        <v>0.26500000000000001</v>
      </c>
      <c r="L125" s="50">
        <v>0.53900000000000003</v>
      </c>
      <c r="M125" s="50">
        <v>0.14299999999999999</v>
      </c>
      <c r="N125" s="50">
        <v>0.185</v>
      </c>
    </row>
    <row r="126" spans="1:14" x14ac:dyDescent="0.3">
      <c r="A126" s="5" t="s">
        <v>128</v>
      </c>
      <c r="B126" s="5" t="s">
        <v>337</v>
      </c>
      <c r="C126" s="6" t="s">
        <v>233</v>
      </c>
      <c r="D126" s="49">
        <v>0.497</v>
      </c>
      <c r="E126" s="49">
        <v>0.46700000000000003</v>
      </c>
      <c r="F126" s="49">
        <v>0.40899999999999997</v>
      </c>
      <c r="G126" s="49">
        <v>0.4</v>
      </c>
      <c r="H126" s="49">
        <v>0.309</v>
      </c>
      <c r="I126" s="49">
        <v>0.68899999999999995</v>
      </c>
      <c r="J126" s="49">
        <v>0.53900000000000003</v>
      </c>
      <c r="K126" s="49">
        <v>0.26800000000000002</v>
      </c>
      <c r="L126" s="49">
        <v>0.74</v>
      </c>
      <c r="M126" s="49">
        <v>0.47599999999999998</v>
      </c>
      <c r="N126" s="49">
        <v>0.51900000000000002</v>
      </c>
    </row>
    <row r="127" spans="1:14" x14ac:dyDescent="0.3">
      <c r="A127" s="5" t="s">
        <v>129</v>
      </c>
      <c r="B127" s="5" t="s">
        <v>470</v>
      </c>
      <c r="C127" s="6" t="s">
        <v>250</v>
      </c>
      <c r="D127" s="51">
        <v>10.3</v>
      </c>
      <c r="E127" s="51">
        <v>10.199999999999999</v>
      </c>
      <c r="F127" s="51">
        <v>10.1</v>
      </c>
      <c r="G127" s="51">
        <v>12.6</v>
      </c>
      <c r="H127" s="51">
        <v>10.4</v>
      </c>
      <c r="I127" s="51">
        <v>8</v>
      </c>
      <c r="J127" s="51">
        <v>10.5</v>
      </c>
      <c r="K127" s="51">
        <v>10.3</v>
      </c>
      <c r="L127" s="51">
        <v>11</v>
      </c>
      <c r="M127" s="51">
        <v>10.5</v>
      </c>
      <c r="N127" s="51">
        <v>11.1</v>
      </c>
    </row>
    <row r="128" spans="1:14" x14ac:dyDescent="0.3">
      <c r="A128" s="5" t="s">
        <v>130</v>
      </c>
      <c r="B128" s="5" t="s">
        <v>131</v>
      </c>
      <c r="C128" s="6" t="s">
        <v>250</v>
      </c>
      <c r="D128" s="52">
        <v>148538</v>
      </c>
      <c r="E128" s="52">
        <v>106922</v>
      </c>
      <c r="F128" s="52">
        <v>79517</v>
      </c>
      <c r="G128" s="52">
        <v>106546</v>
      </c>
      <c r="H128" s="52">
        <v>108902</v>
      </c>
      <c r="I128" s="52">
        <v>45042</v>
      </c>
      <c r="J128" s="52">
        <v>88956</v>
      </c>
      <c r="K128" s="52">
        <v>98782</v>
      </c>
      <c r="L128" s="52">
        <v>107550</v>
      </c>
      <c r="M128" s="52">
        <v>74614</v>
      </c>
      <c r="N128" s="52">
        <v>70217</v>
      </c>
    </row>
    <row r="129" spans="1:14" x14ac:dyDescent="0.3">
      <c r="A129" s="5" t="s">
        <v>132</v>
      </c>
      <c r="B129" s="5" t="s">
        <v>338</v>
      </c>
      <c r="C129" s="6" t="s">
        <v>231</v>
      </c>
      <c r="D129" s="51">
        <v>9</v>
      </c>
      <c r="E129" s="51">
        <v>12</v>
      </c>
      <c r="F129" s="51">
        <v>15</v>
      </c>
      <c r="G129" s="51">
        <v>10</v>
      </c>
      <c r="H129" s="51">
        <v>5</v>
      </c>
      <c r="I129" s="51">
        <v>16</v>
      </c>
      <c r="J129" s="51">
        <v>15</v>
      </c>
      <c r="K129" s="51">
        <v>8</v>
      </c>
      <c r="L129" s="51">
        <v>7</v>
      </c>
      <c r="M129" s="51">
        <v>11</v>
      </c>
      <c r="N129" s="51">
        <v>10</v>
      </c>
    </row>
    <row r="130" spans="1:14" x14ac:dyDescent="0.3">
      <c r="A130" s="5" t="s">
        <v>133</v>
      </c>
      <c r="B130" s="5" t="s">
        <v>134</v>
      </c>
      <c r="C130" s="6" t="s">
        <v>233</v>
      </c>
      <c r="D130" s="49">
        <v>0.98199999999999998</v>
      </c>
      <c r="E130" s="49">
        <v>0.96</v>
      </c>
      <c r="F130" s="49">
        <v>0.95799999999999996</v>
      </c>
      <c r="G130" s="49">
        <v>0.98399999999999999</v>
      </c>
      <c r="H130" s="49">
        <v>0.998</v>
      </c>
      <c r="I130" s="49">
        <v>0.97799999999999998</v>
      </c>
      <c r="J130" s="49">
        <v>0.92900000000000005</v>
      </c>
      <c r="K130" s="49">
        <v>0.84499999999999997</v>
      </c>
      <c r="L130" s="49">
        <v>0.96</v>
      </c>
      <c r="M130" s="49">
        <v>0.93200000000000005</v>
      </c>
      <c r="N130" s="49">
        <v>0.94799999999999995</v>
      </c>
    </row>
    <row r="131" spans="1:14" x14ac:dyDescent="0.3">
      <c r="A131" s="5" t="s">
        <v>135</v>
      </c>
      <c r="B131" s="5" t="s">
        <v>136</v>
      </c>
      <c r="C131" s="6" t="s">
        <v>233</v>
      </c>
      <c r="D131" s="50">
        <v>0.90900000000000003</v>
      </c>
      <c r="E131" s="50">
        <v>0.93600000000000005</v>
      </c>
      <c r="F131" s="50">
        <v>0.92</v>
      </c>
      <c r="G131" s="50">
        <v>1.048</v>
      </c>
      <c r="H131" s="50">
        <v>0.92300000000000004</v>
      </c>
      <c r="I131" s="50">
        <v>0.66500000000000004</v>
      </c>
      <c r="J131" s="50">
        <v>0.879</v>
      </c>
      <c r="K131" s="50">
        <v>0.86199999999999999</v>
      </c>
      <c r="L131" s="50">
        <v>0.85899999999999999</v>
      </c>
      <c r="M131" s="50">
        <v>0.877</v>
      </c>
      <c r="N131" s="50">
        <v>0.92700000000000005</v>
      </c>
    </row>
    <row r="132" spans="1:14" x14ac:dyDescent="0.3">
      <c r="A132" s="5" t="s">
        <v>137</v>
      </c>
      <c r="B132" s="5" t="s">
        <v>138</v>
      </c>
      <c r="C132" s="6" t="s">
        <v>233</v>
      </c>
      <c r="D132" s="49">
        <v>4.0000000000000001E-3</v>
      </c>
      <c r="E132" s="49">
        <v>1.4999999999999999E-2</v>
      </c>
      <c r="F132" s="49">
        <v>0.01</v>
      </c>
      <c r="G132" s="49">
        <v>0.01</v>
      </c>
      <c r="H132" s="49">
        <v>2.8000000000000001E-2</v>
      </c>
      <c r="I132" s="49">
        <v>2.9000000000000001E-2</v>
      </c>
      <c r="J132" s="49">
        <v>2.9000000000000001E-2</v>
      </c>
      <c r="K132" s="49">
        <v>2.4E-2</v>
      </c>
      <c r="L132" s="49">
        <v>2E-3</v>
      </c>
      <c r="M132" s="49">
        <v>0.20100000000000001</v>
      </c>
      <c r="N132" s="49">
        <v>7.0000000000000001E-3</v>
      </c>
    </row>
    <row r="133" spans="1:14" x14ac:dyDescent="0.3">
      <c r="A133" s="5" t="s">
        <v>139</v>
      </c>
      <c r="B133" s="5" t="s">
        <v>140</v>
      </c>
      <c r="C133" s="6" t="s">
        <v>233</v>
      </c>
      <c r="D133" s="50">
        <v>0.39700000000000002</v>
      </c>
      <c r="E133" s="50">
        <v>0.54100000000000004</v>
      </c>
      <c r="F133" s="50">
        <v>0.53600000000000003</v>
      </c>
      <c r="G133" s="50">
        <v>0.34300000000000003</v>
      </c>
      <c r="H133" s="50">
        <v>0.33</v>
      </c>
      <c r="I133" s="50">
        <v>0.45900000000000002</v>
      </c>
      <c r="J133" s="50">
        <v>0.38400000000000001</v>
      </c>
      <c r="K133" s="50">
        <v>0.64300000000000002</v>
      </c>
      <c r="L133" s="50">
        <v>0.38900000000000001</v>
      </c>
      <c r="M133" s="50">
        <v>0.28999999999999998</v>
      </c>
      <c r="N133" s="50">
        <v>0.96199999999999997</v>
      </c>
    </row>
    <row r="134" spans="1:14" x14ac:dyDescent="0.3">
      <c r="A134" s="5" t="s">
        <v>141</v>
      </c>
      <c r="B134" s="5" t="s">
        <v>339</v>
      </c>
      <c r="C134" s="6" t="s">
        <v>233</v>
      </c>
      <c r="D134" s="49">
        <v>0.44700000000000001</v>
      </c>
      <c r="E134" s="49">
        <v>0.44700000000000001</v>
      </c>
      <c r="F134" s="49">
        <v>0.36399999999999999</v>
      </c>
      <c r="G134" s="49">
        <v>0.42599999999999999</v>
      </c>
      <c r="H134" s="49">
        <v>0.41399999999999998</v>
      </c>
      <c r="I134" s="49">
        <v>0.37</v>
      </c>
      <c r="J134" s="49">
        <v>0.61399999999999999</v>
      </c>
      <c r="K134" s="49">
        <v>0.71099999999999997</v>
      </c>
      <c r="L134" s="49">
        <v>0.45400000000000001</v>
      </c>
      <c r="M134" s="49">
        <v>0.76700000000000002</v>
      </c>
      <c r="N134" s="49">
        <v>0.35199999999999998</v>
      </c>
    </row>
    <row r="135" spans="1:14" x14ac:dyDescent="0.3">
      <c r="A135" s="5" t="s">
        <v>142</v>
      </c>
      <c r="B135" s="5" t="s">
        <v>463</v>
      </c>
      <c r="C135" s="6" t="s">
        <v>233</v>
      </c>
      <c r="D135" s="50">
        <v>0.83</v>
      </c>
      <c r="E135" s="50">
        <v>0.42499999999999999</v>
      </c>
      <c r="F135" s="50">
        <v>0.37</v>
      </c>
      <c r="G135" s="50">
        <v>0.79400000000000004</v>
      </c>
      <c r="H135" s="50">
        <v>0.21199999999999999</v>
      </c>
      <c r="I135" s="50">
        <v>6.2E-2</v>
      </c>
      <c r="J135" s="50">
        <v>0.97599999999999998</v>
      </c>
      <c r="K135" s="50">
        <v>0.622</v>
      </c>
      <c r="L135" s="50">
        <v>0.78800000000000003</v>
      </c>
      <c r="M135" s="50">
        <v>0.56999999999999995</v>
      </c>
      <c r="N135" s="50">
        <v>0.84699999999999998</v>
      </c>
    </row>
    <row r="136" spans="1:14" x14ac:dyDescent="0.3">
      <c r="A136" s="5" t="s">
        <v>143</v>
      </c>
      <c r="B136" s="5" t="s">
        <v>340</v>
      </c>
      <c r="C136" s="6" t="s">
        <v>473</v>
      </c>
      <c r="D136" s="52">
        <v>297171</v>
      </c>
      <c r="E136" s="52">
        <v>306967</v>
      </c>
      <c r="F136" s="52">
        <v>235060</v>
      </c>
      <c r="G136" s="52">
        <v>170943</v>
      </c>
      <c r="H136" s="52">
        <v>246037</v>
      </c>
      <c r="I136" s="52">
        <v>90227</v>
      </c>
      <c r="J136" s="52">
        <v>214266</v>
      </c>
      <c r="K136" s="52">
        <v>375666</v>
      </c>
      <c r="L136" s="52">
        <v>157245</v>
      </c>
      <c r="M136" s="52">
        <v>3852</v>
      </c>
      <c r="N136" s="52">
        <v>102495</v>
      </c>
    </row>
    <row r="137" spans="1:14" x14ac:dyDescent="0.3">
      <c r="A137" s="5" t="s">
        <v>144</v>
      </c>
      <c r="B137" s="5" t="s">
        <v>145</v>
      </c>
      <c r="C137" s="6" t="s">
        <v>231</v>
      </c>
      <c r="D137" s="51">
        <v>0</v>
      </c>
      <c r="E137" s="51">
        <v>0</v>
      </c>
      <c r="F137" s="51">
        <v>0</v>
      </c>
      <c r="G137" s="51">
        <v>106.2</v>
      </c>
      <c r="H137" s="51">
        <v>3.5</v>
      </c>
      <c r="I137" s="51">
        <v>276.10000000000002</v>
      </c>
      <c r="J137" s="51">
        <v>8.1999999999999993</v>
      </c>
      <c r="K137" s="51">
        <v>29.7</v>
      </c>
      <c r="L137" s="51">
        <v>30.2</v>
      </c>
      <c r="M137" s="51">
        <v>7.4</v>
      </c>
      <c r="N137" s="51">
        <v>13.7</v>
      </c>
    </row>
    <row r="138" spans="1:14" x14ac:dyDescent="0.3">
      <c r="A138" s="5" t="s">
        <v>146</v>
      </c>
      <c r="B138" s="5" t="s">
        <v>147</v>
      </c>
      <c r="C138" s="6" t="s">
        <v>233</v>
      </c>
      <c r="D138" s="49">
        <v>6.3E-2</v>
      </c>
      <c r="E138" s="49">
        <v>0.13200000000000001</v>
      </c>
      <c r="F138" s="49">
        <v>0.124</v>
      </c>
      <c r="G138" s="49">
        <v>6.3E-2</v>
      </c>
      <c r="H138" s="49">
        <v>3.5999999999999997E-2</v>
      </c>
      <c r="I138" s="49">
        <v>0.26900000000000002</v>
      </c>
      <c r="J138" s="49">
        <v>0.14299999999999999</v>
      </c>
      <c r="K138" s="49">
        <v>0.16500000000000001</v>
      </c>
      <c r="L138" s="49">
        <v>0.23899999999999999</v>
      </c>
      <c r="M138" s="49">
        <v>3.5999999999999997E-2</v>
      </c>
      <c r="N138" s="49">
        <v>2.5999999999999999E-2</v>
      </c>
    </row>
    <row r="139" spans="1:14" x14ac:dyDescent="0.3">
      <c r="A139" s="5" t="s">
        <v>148</v>
      </c>
      <c r="B139" s="5" t="s">
        <v>342</v>
      </c>
      <c r="C139" s="6" t="s">
        <v>233</v>
      </c>
      <c r="D139" s="50">
        <v>4.5999999999999999E-2</v>
      </c>
      <c r="E139" s="50">
        <v>2.5999999999999999E-2</v>
      </c>
      <c r="F139" s="50">
        <v>2.5000000000000001E-2</v>
      </c>
      <c r="G139" s="50">
        <v>0</v>
      </c>
      <c r="H139" s="50">
        <v>1E-3</v>
      </c>
      <c r="I139" s="50">
        <v>1.2E-2</v>
      </c>
      <c r="J139" s="50">
        <v>3.2000000000000001E-2</v>
      </c>
      <c r="K139" s="50">
        <v>4.2999999999999997E-2</v>
      </c>
      <c r="L139" s="50">
        <v>2E-3</v>
      </c>
      <c r="M139" s="50">
        <v>1.2E-2</v>
      </c>
      <c r="N139" s="50">
        <v>1.2E-2</v>
      </c>
    </row>
    <row r="140" spans="1:14" x14ac:dyDescent="0.3">
      <c r="A140" s="5" t="s">
        <v>149</v>
      </c>
      <c r="B140" s="5" t="s">
        <v>343</v>
      </c>
      <c r="C140" s="6" t="s">
        <v>250</v>
      </c>
      <c r="D140" s="52">
        <v>0.9</v>
      </c>
      <c r="E140" s="52">
        <v>0.02</v>
      </c>
      <c r="F140" s="52">
        <v>0.02</v>
      </c>
      <c r="G140" s="52">
        <v>0.05</v>
      </c>
      <c r="H140" s="52">
        <v>0.15</v>
      </c>
      <c r="I140" s="52">
        <v>0.01</v>
      </c>
      <c r="J140" s="52">
        <v>0.08</v>
      </c>
      <c r="K140" s="52">
        <v>0.08</v>
      </c>
      <c r="L140" s="52">
        <v>0.04</v>
      </c>
      <c r="M140" s="52">
        <v>0.01</v>
      </c>
      <c r="N140" s="52">
        <v>0.03</v>
      </c>
    </row>
    <row r="141" spans="1:14" x14ac:dyDescent="0.3">
      <c r="A141" s="5" t="s">
        <v>150</v>
      </c>
      <c r="B141" s="5" t="s">
        <v>344</v>
      </c>
      <c r="C141" s="6" t="s">
        <v>250</v>
      </c>
      <c r="D141" s="51">
        <v>2.7280000000000002</v>
      </c>
      <c r="E141" s="51">
        <v>7.0999999999999994E-2</v>
      </c>
      <c r="F141" s="51">
        <v>8.5000000000000006E-2</v>
      </c>
      <c r="G141" s="51">
        <v>0.17699999999999999</v>
      </c>
      <c r="H141" s="51">
        <v>0.29499999999999998</v>
      </c>
      <c r="I141" s="51">
        <v>2.1000000000000001E-2</v>
      </c>
      <c r="J141" s="51">
        <v>0.26200000000000001</v>
      </c>
      <c r="K141" s="51">
        <v>0.16400000000000001</v>
      </c>
      <c r="L141" s="51">
        <v>9.8000000000000004E-2</v>
      </c>
      <c r="M141" s="51">
        <v>6.6000000000000003E-2</v>
      </c>
      <c r="N141" s="51">
        <v>6.9000000000000006E-2</v>
      </c>
    </row>
    <row r="142" spans="1:14" x14ac:dyDescent="0.3">
      <c r="A142" s="5" t="s">
        <v>151</v>
      </c>
      <c r="B142" s="5" t="s">
        <v>345</v>
      </c>
      <c r="C142" s="6" t="s">
        <v>250</v>
      </c>
      <c r="D142" s="52">
        <v>1.35</v>
      </c>
      <c r="E142" s="52">
        <v>3.2000000000000001E-2</v>
      </c>
      <c r="F142" s="52">
        <v>2.9000000000000001E-2</v>
      </c>
      <c r="G142" s="52">
        <v>6.9000000000000006E-2</v>
      </c>
      <c r="H142" s="52">
        <v>0.314</v>
      </c>
      <c r="I142" s="52">
        <v>1.2E-2</v>
      </c>
      <c r="J142" s="52">
        <v>0.112</v>
      </c>
      <c r="K142" s="52">
        <v>0.155</v>
      </c>
      <c r="L142" s="52">
        <v>6.5000000000000002E-2</v>
      </c>
      <c r="M142" s="52">
        <v>1.4999999999999999E-2</v>
      </c>
      <c r="N142" s="52">
        <v>6.4000000000000001E-2</v>
      </c>
    </row>
    <row r="143" spans="1:14" x14ac:dyDescent="0.3">
      <c r="A143" s="5" t="s">
        <v>346</v>
      </c>
      <c r="B143" s="5" t="s">
        <v>347</v>
      </c>
      <c r="C143" s="6" t="s">
        <v>250</v>
      </c>
      <c r="D143" s="51">
        <v>0</v>
      </c>
      <c r="E143" s="51">
        <v>0</v>
      </c>
      <c r="F143" s="51">
        <v>0</v>
      </c>
      <c r="G143" s="51">
        <v>0</v>
      </c>
      <c r="H143" s="51">
        <v>0</v>
      </c>
      <c r="I143" s="51">
        <v>0</v>
      </c>
      <c r="J143" s="51">
        <v>0</v>
      </c>
      <c r="K143" s="51">
        <v>0</v>
      </c>
      <c r="L143" s="51">
        <v>0</v>
      </c>
      <c r="M143" s="51">
        <v>0</v>
      </c>
      <c r="N143" s="51">
        <v>0</v>
      </c>
    </row>
    <row r="144" spans="1:14" x14ac:dyDescent="0.3">
      <c r="A144" s="5" t="s">
        <v>348</v>
      </c>
      <c r="B144" s="5" t="s">
        <v>349</v>
      </c>
      <c r="C144" s="6" t="s">
        <v>250</v>
      </c>
      <c r="D144" s="52">
        <v>0</v>
      </c>
      <c r="E144" s="52">
        <v>0</v>
      </c>
      <c r="F144" s="52">
        <v>0</v>
      </c>
      <c r="G144" s="52">
        <v>0</v>
      </c>
      <c r="H144" s="52">
        <v>0</v>
      </c>
      <c r="I144" s="52"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</row>
    <row r="145" spans="1:14" x14ac:dyDescent="0.3">
      <c r="A145" s="5" t="s">
        <v>350</v>
      </c>
      <c r="B145" s="5" t="s">
        <v>351</v>
      </c>
      <c r="C145" s="6" t="s">
        <v>250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0</v>
      </c>
      <c r="M145" s="51">
        <v>0</v>
      </c>
      <c r="N145" s="51">
        <v>0</v>
      </c>
    </row>
    <row r="146" spans="1:14" x14ac:dyDescent="0.3">
      <c r="A146" s="5" t="s">
        <v>152</v>
      </c>
      <c r="B146" s="5" t="s">
        <v>153</v>
      </c>
      <c r="C146" s="6" t="s">
        <v>250</v>
      </c>
      <c r="D146" s="52">
        <v>5087</v>
      </c>
      <c r="E146" s="52">
        <v>4229</v>
      </c>
      <c r="F146" s="52">
        <v>3966</v>
      </c>
      <c r="G146" s="52">
        <v>5721</v>
      </c>
      <c r="H146" s="52">
        <v>7416</v>
      </c>
      <c r="I146" s="52">
        <v>1467</v>
      </c>
      <c r="J146" s="52">
        <v>5075</v>
      </c>
      <c r="K146" s="52">
        <v>3052</v>
      </c>
      <c r="L146" s="52">
        <v>3470</v>
      </c>
      <c r="M146" s="52">
        <v>2732</v>
      </c>
      <c r="N146" s="52">
        <v>2720</v>
      </c>
    </row>
    <row r="147" spans="1:14" x14ac:dyDescent="0.3">
      <c r="A147" s="5" t="s">
        <v>154</v>
      </c>
      <c r="B147" s="5" t="s">
        <v>155</v>
      </c>
      <c r="C147" s="6" t="s">
        <v>250</v>
      </c>
      <c r="D147" s="51">
        <v>2517</v>
      </c>
      <c r="E147" s="51">
        <v>1892</v>
      </c>
      <c r="F147" s="51">
        <v>1363</v>
      </c>
      <c r="G147" s="51">
        <v>2219</v>
      </c>
      <c r="H147" s="51">
        <v>7896</v>
      </c>
      <c r="I147" s="51">
        <v>877</v>
      </c>
      <c r="J147" s="51">
        <v>2158</v>
      </c>
      <c r="K147" s="51">
        <v>2887</v>
      </c>
      <c r="L147" s="51">
        <v>2320</v>
      </c>
      <c r="M147" s="51">
        <v>605</v>
      </c>
      <c r="N147" s="51">
        <v>2500</v>
      </c>
    </row>
    <row r="148" spans="1:14" x14ac:dyDescent="0.3">
      <c r="A148" s="5" t="s">
        <v>156</v>
      </c>
      <c r="B148" s="5" t="s">
        <v>157</v>
      </c>
      <c r="C148" s="6" t="s">
        <v>233</v>
      </c>
      <c r="D148" s="49">
        <v>0.33100000000000002</v>
      </c>
      <c r="E148" s="49">
        <v>0.309</v>
      </c>
      <c r="F148" s="49">
        <v>0.25600000000000001</v>
      </c>
      <c r="G148" s="49">
        <v>0.28000000000000003</v>
      </c>
      <c r="H148" s="49">
        <v>0.51600000000000001</v>
      </c>
      <c r="I148" s="49">
        <v>0.374</v>
      </c>
      <c r="J148" s="49">
        <v>0.29799999999999999</v>
      </c>
      <c r="K148" s="49">
        <v>0.48599999999999999</v>
      </c>
      <c r="L148" s="49">
        <v>0.40100000000000002</v>
      </c>
      <c r="M148" s="49">
        <v>0.18099999999999999</v>
      </c>
      <c r="N148" s="49">
        <v>0.47899999999999998</v>
      </c>
    </row>
    <row r="149" spans="1:14" x14ac:dyDescent="0.3">
      <c r="A149" s="5" t="s">
        <v>158</v>
      </c>
      <c r="B149" s="5" t="s">
        <v>352</v>
      </c>
      <c r="C149" s="6" t="s">
        <v>233</v>
      </c>
      <c r="D149" s="50">
        <v>0.01</v>
      </c>
      <c r="E149" s="50">
        <v>8.9999999999999993E-3</v>
      </c>
      <c r="F149" s="50">
        <v>6.0000000000000001E-3</v>
      </c>
      <c r="G149" s="50">
        <v>3.3000000000000002E-2</v>
      </c>
      <c r="H149" s="50">
        <v>2.5000000000000001E-2</v>
      </c>
      <c r="I149" s="50">
        <v>7.6999999999999999E-2</v>
      </c>
      <c r="J149" s="50">
        <v>5.3999999999999999E-2</v>
      </c>
      <c r="K149" s="50">
        <v>2.1000000000000001E-2</v>
      </c>
      <c r="L149" s="50">
        <v>1.6E-2</v>
      </c>
      <c r="M149" s="50">
        <v>2.8000000000000001E-2</v>
      </c>
      <c r="N149" s="50">
        <v>2.5000000000000001E-2</v>
      </c>
    </row>
    <row r="150" spans="1:14" x14ac:dyDescent="0.3">
      <c r="A150" s="5" t="s">
        <v>159</v>
      </c>
      <c r="B150" s="5" t="s">
        <v>353</v>
      </c>
      <c r="C150" s="6" t="s">
        <v>233</v>
      </c>
      <c r="D150" s="49">
        <v>3.5999999999999997E-2</v>
      </c>
      <c r="E150" s="49">
        <v>2.5000000000000001E-2</v>
      </c>
      <c r="F150" s="49">
        <v>2.8000000000000001E-2</v>
      </c>
      <c r="G150" s="49">
        <v>2.1000000000000001E-2</v>
      </c>
      <c r="H150" s="49">
        <v>1.9E-2</v>
      </c>
      <c r="I150" s="49">
        <v>1.4999999999999999E-2</v>
      </c>
      <c r="J150" s="49">
        <v>3.0000000000000001E-3</v>
      </c>
      <c r="K150" s="49">
        <v>1E-3</v>
      </c>
      <c r="L150" s="49">
        <v>6.0000000000000001E-3</v>
      </c>
      <c r="M150" s="49">
        <v>1.2999999999999999E-2</v>
      </c>
      <c r="N150" s="49">
        <v>1.0999999999999999E-2</v>
      </c>
    </row>
    <row r="151" spans="1:14" x14ac:dyDescent="0.3">
      <c r="A151" s="5" t="s">
        <v>354</v>
      </c>
      <c r="B151" s="5" t="s">
        <v>166</v>
      </c>
      <c r="C151" s="6" t="s">
        <v>336</v>
      </c>
      <c r="D151" s="51">
        <v>21.4</v>
      </c>
      <c r="E151" s="51">
        <v>23.4</v>
      </c>
      <c r="F151" s="51">
        <v>33</v>
      </c>
      <c r="G151" s="51">
        <v>36.200000000000003</v>
      </c>
      <c r="H151" s="51">
        <v>38.9</v>
      </c>
      <c r="I151" s="51">
        <v>5.6</v>
      </c>
      <c r="J151" s="51">
        <v>24.1</v>
      </c>
      <c r="K151" s="51">
        <v>16.7</v>
      </c>
      <c r="L151" s="51">
        <v>13.6</v>
      </c>
      <c r="M151" s="51">
        <v>8.1</v>
      </c>
      <c r="N151" s="51">
        <v>16.8</v>
      </c>
    </row>
    <row r="152" spans="1:14" x14ac:dyDescent="0.3">
      <c r="A152" s="5" t="s">
        <v>160</v>
      </c>
      <c r="B152" s="5" t="s">
        <v>355</v>
      </c>
      <c r="C152" s="6" t="s">
        <v>356</v>
      </c>
      <c r="D152" s="52">
        <v>29.5</v>
      </c>
      <c r="E152" s="52">
        <v>33.799999999999997</v>
      </c>
      <c r="F152" s="52">
        <v>40.6</v>
      </c>
      <c r="G152" s="52">
        <v>8.8000000000000007</v>
      </c>
      <c r="H152" s="52">
        <v>15.1</v>
      </c>
      <c r="I152" s="52">
        <v>24.9</v>
      </c>
      <c r="J152" s="52">
        <v>6.2</v>
      </c>
      <c r="K152" s="52">
        <v>9.1999999999999993</v>
      </c>
      <c r="L152" s="52">
        <v>17.2</v>
      </c>
      <c r="M152" s="52">
        <v>0.6</v>
      </c>
      <c r="N152" s="52">
        <v>35.799999999999997</v>
      </c>
    </row>
    <row r="153" spans="1:14" x14ac:dyDescent="0.3">
      <c r="A153" s="5" t="s">
        <v>161</v>
      </c>
      <c r="B153" s="5" t="s">
        <v>357</v>
      </c>
      <c r="C153" s="6" t="s">
        <v>356</v>
      </c>
      <c r="D153" s="51">
        <v>22.3</v>
      </c>
      <c r="E153" s="51">
        <v>41.5</v>
      </c>
      <c r="F153" s="51">
        <v>35.200000000000003</v>
      </c>
      <c r="G153" s="51">
        <v>15.5</v>
      </c>
      <c r="H153" s="51">
        <v>12</v>
      </c>
      <c r="I153" s="51">
        <v>71.3</v>
      </c>
      <c r="J153" s="51">
        <v>4.5</v>
      </c>
      <c r="K153" s="51">
        <v>9.1</v>
      </c>
      <c r="L153" s="51">
        <v>14.9</v>
      </c>
      <c r="M153" s="51">
        <v>0.5</v>
      </c>
      <c r="N153" s="51">
        <v>27.5</v>
      </c>
    </row>
    <row r="154" spans="1:14" x14ac:dyDescent="0.3">
      <c r="A154" s="5" t="s">
        <v>162</v>
      </c>
      <c r="B154" s="5" t="s">
        <v>358</v>
      </c>
      <c r="C154" s="6" t="s">
        <v>356</v>
      </c>
      <c r="D154" s="52">
        <v>40.5</v>
      </c>
      <c r="E154" s="52">
        <v>37</v>
      </c>
      <c r="F154" s="52">
        <v>43.1</v>
      </c>
      <c r="G154" s="52">
        <v>7.4</v>
      </c>
      <c r="H154" s="52">
        <v>9.5</v>
      </c>
      <c r="I154" s="52">
        <v>30.2</v>
      </c>
      <c r="J154" s="52">
        <v>3.1</v>
      </c>
      <c r="K154" s="52">
        <v>8.6999999999999993</v>
      </c>
      <c r="L154" s="52">
        <v>37.4</v>
      </c>
      <c r="M154" s="52">
        <v>0.4</v>
      </c>
      <c r="N154" s="52">
        <v>18.899999999999999</v>
      </c>
    </row>
    <row r="155" spans="1:14" x14ac:dyDescent="0.3">
      <c r="A155" s="5" t="s">
        <v>163</v>
      </c>
      <c r="B155" s="5" t="s">
        <v>359</v>
      </c>
      <c r="C155" s="6" t="s">
        <v>356</v>
      </c>
      <c r="D155" s="51">
        <v>1.1000000000000001</v>
      </c>
      <c r="E155" s="51">
        <v>1.1000000000000001</v>
      </c>
      <c r="F155" s="51">
        <v>1.1000000000000001</v>
      </c>
      <c r="G155" s="51">
        <v>0.7</v>
      </c>
      <c r="H155" s="51">
        <v>0.3</v>
      </c>
      <c r="I155" s="51">
        <v>2.9</v>
      </c>
      <c r="J155" s="51">
        <v>0.4</v>
      </c>
      <c r="K155" s="51">
        <v>0.5</v>
      </c>
      <c r="L155" s="51">
        <v>0.5</v>
      </c>
      <c r="M155" s="51">
        <v>0.3</v>
      </c>
      <c r="N155" s="51">
        <v>0.9</v>
      </c>
    </row>
    <row r="156" spans="1:14" x14ac:dyDescent="0.3">
      <c r="A156" s="5" t="s">
        <v>164</v>
      </c>
      <c r="B156" s="5" t="s">
        <v>360</v>
      </c>
      <c r="C156" s="6" t="s">
        <v>233</v>
      </c>
      <c r="D156" s="49">
        <v>9.1999999999999998E-2</v>
      </c>
      <c r="E156" s="49">
        <v>6.7000000000000004E-2</v>
      </c>
      <c r="F156" s="49">
        <v>5.7000000000000002E-2</v>
      </c>
      <c r="G156" s="49">
        <v>0.123</v>
      </c>
      <c r="H156" s="49">
        <v>0.25600000000000001</v>
      </c>
      <c r="I156" s="49">
        <v>6.0999999999999999E-2</v>
      </c>
      <c r="J156" s="49">
        <v>9.6000000000000002E-2</v>
      </c>
      <c r="K156" s="49">
        <v>0.11700000000000001</v>
      </c>
      <c r="L156" s="49">
        <v>0.129</v>
      </c>
      <c r="M156" s="49">
        <v>4.7E-2</v>
      </c>
      <c r="N156" s="49">
        <v>0.12</v>
      </c>
    </row>
    <row r="157" spans="1:14" x14ac:dyDescent="0.3">
      <c r="A157" s="5" t="s">
        <v>165</v>
      </c>
      <c r="B157" s="5" t="s">
        <v>168</v>
      </c>
      <c r="C157" s="6" t="s">
        <v>233</v>
      </c>
      <c r="D157" s="50">
        <v>0.26900000000000002</v>
      </c>
      <c r="E157" s="50">
        <v>0.20399999999999999</v>
      </c>
      <c r="F157" s="50">
        <v>0.21199999999999999</v>
      </c>
      <c r="G157" s="50">
        <v>0.32800000000000001</v>
      </c>
      <c r="H157" s="50">
        <v>0.42599999999999999</v>
      </c>
      <c r="I157" s="50">
        <v>0.161</v>
      </c>
      <c r="J157" s="50">
        <v>0.311</v>
      </c>
      <c r="K157" s="50">
        <v>0.154</v>
      </c>
      <c r="L157" s="50">
        <v>0.308</v>
      </c>
      <c r="M157" s="50">
        <v>0.19400000000000001</v>
      </c>
      <c r="N157" s="50">
        <v>0.23799999999999999</v>
      </c>
    </row>
    <row r="158" spans="1:14" x14ac:dyDescent="0.3">
      <c r="A158" s="5" t="s">
        <v>167</v>
      </c>
      <c r="B158" s="5" t="s">
        <v>170</v>
      </c>
      <c r="C158" s="6" t="s">
        <v>233</v>
      </c>
      <c r="D158" s="49">
        <v>0.23100000000000001</v>
      </c>
      <c r="E158" s="49">
        <v>0.154</v>
      </c>
      <c r="F158" s="49">
        <v>7.2999999999999995E-2</v>
      </c>
      <c r="G158" s="49">
        <v>0.20699999999999999</v>
      </c>
      <c r="H158" s="49">
        <v>0.182</v>
      </c>
      <c r="I158" s="49">
        <v>0.111</v>
      </c>
      <c r="J158" s="49">
        <v>0.48599999999999999</v>
      </c>
      <c r="K158" s="49">
        <v>0.10299999999999999</v>
      </c>
      <c r="L158" s="49">
        <v>0.19500000000000001</v>
      </c>
      <c r="M158" s="49">
        <v>0.156</v>
      </c>
      <c r="N158" s="49">
        <v>0.13600000000000001</v>
      </c>
    </row>
    <row r="159" spans="1:14" x14ac:dyDescent="0.3">
      <c r="A159" s="5" t="s">
        <v>169</v>
      </c>
      <c r="B159" s="5" t="s">
        <v>172</v>
      </c>
      <c r="C159" s="6" t="s">
        <v>361</v>
      </c>
      <c r="D159" s="51">
        <v>3.8</v>
      </c>
      <c r="E159" s="51">
        <v>3.6</v>
      </c>
      <c r="F159" s="51">
        <v>3.7</v>
      </c>
      <c r="G159" s="51">
        <v>4</v>
      </c>
      <c r="H159" s="51">
        <v>3.8</v>
      </c>
      <c r="I159" s="51">
        <v>3.2</v>
      </c>
      <c r="J159" s="51">
        <v>3.7</v>
      </c>
      <c r="K159" s="51">
        <v>3.3</v>
      </c>
      <c r="L159" s="51">
        <v>2.9</v>
      </c>
      <c r="M159" s="51">
        <v>3.7</v>
      </c>
      <c r="N159" s="51">
        <v>3.7</v>
      </c>
    </row>
    <row r="160" spans="1:14" x14ac:dyDescent="0.3">
      <c r="A160" s="5" t="s">
        <v>362</v>
      </c>
      <c r="B160" s="5" t="s">
        <v>174</v>
      </c>
      <c r="C160" s="6" t="s">
        <v>361</v>
      </c>
      <c r="D160" s="52">
        <v>2</v>
      </c>
      <c r="E160" s="52">
        <v>2.1</v>
      </c>
      <c r="F160" s="52">
        <v>2</v>
      </c>
      <c r="G160" s="52">
        <v>1.7</v>
      </c>
      <c r="H160" s="52">
        <v>1.6</v>
      </c>
      <c r="I160" s="52">
        <v>1.6</v>
      </c>
      <c r="J160" s="52">
        <v>2</v>
      </c>
      <c r="K160" s="52">
        <v>2</v>
      </c>
      <c r="L160" s="52">
        <v>1.6</v>
      </c>
      <c r="M160" s="52">
        <v>1.6</v>
      </c>
      <c r="N160" s="52">
        <v>1.6</v>
      </c>
    </row>
    <row r="161" spans="1:14" x14ac:dyDescent="0.3">
      <c r="A161" s="5" t="s">
        <v>363</v>
      </c>
      <c r="B161" s="5" t="s">
        <v>175</v>
      </c>
      <c r="C161" s="6" t="s">
        <v>361</v>
      </c>
      <c r="D161" s="51">
        <v>2.2000000000000002</v>
      </c>
      <c r="E161" s="51">
        <v>2.2000000000000002</v>
      </c>
      <c r="F161" s="51">
        <v>2.2000000000000002</v>
      </c>
      <c r="G161" s="51">
        <v>1.5</v>
      </c>
      <c r="H161" s="51">
        <v>1.8</v>
      </c>
      <c r="I161" s="51">
        <v>1.6</v>
      </c>
      <c r="J161" s="51">
        <v>2.6</v>
      </c>
      <c r="K161" s="51">
        <v>1.8</v>
      </c>
      <c r="L161" s="51">
        <v>1.9</v>
      </c>
      <c r="M161" s="51">
        <v>2.2000000000000002</v>
      </c>
      <c r="N161" s="51">
        <v>1.7</v>
      </c>
    </row>
    <row r="162" spans="1:14" x14ac:dyDescent="0.3">
      <c r="A162" s="5" t="s">
        <v>171</v>
      </c>
      <c r="B162" s="5" t="s">
        <v>364</v>
      </c>
      <c r="C162" s="6" t="s">
        <v>341</v>
      </c>
      <c r="D162" s="52">
        <v>37</v>
      </c>
      <c r="E162" s="52">
        <v>37</v>
      </c>
      <c r="F162" s="52">
        <v>37</v>
      </c>
      <c r="G162" s="52">
        <v>35</v>
      </c>
      <c r="H162" s="52">
        <v>36</v>
      </c>
      <c r="I162" s="52">
        <v>39.4</v>
      </c>
      <c r="J162" s="52">
        <v>36</v>
      </c>
      <c r="K162" s="52">
        <v>36</v>
      </c>
      <c r="L162" s="52">
        <v>37.700000000000003</v>
      </c>
      <c r="M162" s="52">
        <v>36</v>
      </c>
      <c r="N162" s="52">
        <v>33</v>
      </c>
    </row>
    <row r="163" spans="1:14" x14ac:dyDescent="0.3">
      <c r="A163" s="5" t="s">
        <v>173</v>
      </c>
      <c r="B163" s="5" t="s">
        <v>365</v>
      </c>
      <c r="C163" s="6" t="s">
        <v>341</v>
      </c>
      <c r="D163" s="51">
        <v>37</v>
      </c>
      <c r="E163" s="51">
        <v>36</v>
      </c>
      <c r="F163" s="51">
        <v>36</v>
      </c>
      <c r="G163" s="51">
        <v>36</v>
      </c>
      <c r="H163" s="51">
        <v>36</v>
      </c>
      <c r="I163" s="51">
        <v>39</v>
      </c>
      <c r="J163" s="51">
        <v>39</v>
      </c>
      <c r="K163" s="51">
        <v>36</v>
      </c>
      <c r="L163" s="51">
        <v>33.5</v>
      </c>
      <c r="M163" s="51">
        <v>38</v>
      </c>
      <c r="N163" s="51">
        <v>35</v>
      </c>
    </row>
    <row r="164" spans="1:14" x14ac:dyDescent="0.3">
      <c r="A164" s="5" t="s">
        <v>176</v>
      </c>
      <c r="B164" s="5" t="s">
        <v>178</v>
      </c>
      <c r="C164" s="6" t="s">
        <v>233</v>
      </c>
      <c r="D164" s="49">
        <v>1.7000000000000001E-2</v>
      </c>
      <c r="E164" s="49">
        <v>1.2E-2</v>
      </c>
      <c r="F164" s="49">
        <v>8.9999999999999993E-3</v>
      </c>
      <c r="G164" s="49">
        <v>1.4999999999999999E-2</v>
      </c>
      <c r="H164" s="49">
        <v>1.9E-2</v>
      </c>
      <c r="I164" s="49">
        <v>4.0000000000000001E-3</v>
      </c>
      <c r="J164" s="49">
        <v>0.01</v>
      </c>
      <c r="K164" s="49">
        <v>8.0000000000000002E-3</v>
      </c>
      <c r="L164" s="49">
        <v>7.0000000000000001E-3</v>
      </c>
      <c r="M164" s="49">
        <v>2E-3</v>
      </c>
      <c r="N164" s="49">
        <v>1.2E-2</v>
      </c>
    </row>
    <row r="165" spans="1:14" x14ac:dyDescent="0.3">
      <c r="A165" s="5" t="s">
        <v>177</v>
      </c>
      <c r="B165" s="5" t="s">
        <v>366</v>
      </c>
      <c r="C165" s="6" t="s">
        <v>233</v>
      </c>
      <c r="D165" s="50">
        <v>0.02</v>
      </c>
      <c r="E165" s="50">
        <v>1.0999999999999999E-2</v>
      </c>
      <c r="F165" s="50">
        <v>8.9999999999999993E-3</v>
      </c>
      <c r="G165" s="50">
        <v>5.0000000000000001E-3</v>
      </c>
      <c r="H165" s="50">
        <v>6.0000000000000001E-3</v>
      </c>
      <c r="I165" s="50">
        <v>1.0999999999999999E-2</v>
      </c>
      <c r="J165" s="50">
        <v>2.5999999999999999E-2</v>
      </c>
      <c r="K165" s="50">
        <v>1.9E-2</v>
      </c>
      <c r="L165" s="50">
        <v>2.3E-2</v>
      </c>
      <c r="M165" s="50">
        <v>3.0000000000000001E-3</v>
      </c>
      <c r="N165" s="50">
        <v>3.4000000000000002E-2</v>
      </c>
    </row>
    <row r="166" spans="1:14" x14ac:dyDescent="0.3">
      <c r="A166" s="5" t="s">
        <v>367</v>
      </c>
      <c r="B166" s="5" t="s">
        <v>368</v>
      </c>
      <c r="C166" s="6" t="s">
        <v>250</v>
      </c>
      <c r="D166" s="52">
        <v>46.8</v>
      </c>
      <c r="E166" s="52">
        <v>66.2</v>
      </c>
      <c r="F166" s="52">
        <v>78.3</v>
      </c>
      <c r="G166" s="52">
        <v>49.8</v>
      </c>
      <c r="H166" s="52">
        <v>41.7</v>
      </c>
      <c r="I166" s="52">
        <v>13.2</v>
      </c>
      <c r="J166" s="52">
        <v>42.5</v>
      </c>
      <c r="K166" s="52">
        <v>29.9</v>
      </c>
      <c r="L166" s="52">
        <v>45.6</v>
      </c>
      <c r="M166" s="52">
        <v>22.2</v>
      </c>
      <c r="N166" s="52">
        <v>28.1</v>
      </c>
    </row>
    <row r="167" spans="1:14" x14ac:dyDescent="0.3">
      <c r="A167" s="5" t="s">
        <v>369</v>
      </c>
      <c r="B167" s="5" t="s">
        <v>370</v>
      </c>
      <c r="C167" s="6" t="s">
        <v>471</v>
      </c>
      <c r="D167" s="51">
        <v>309950653.60000002</v>
      </c>
      <c r="E167" s="51">
        <v>237578400.59999999</v>
      </c>
      <c r="F167" s="51">
        <v>867228978.79999995</v>
      </c>
      <c r="G167" s="51">
        <v>184431490.40000001</v>
      </c>
      <c r="H167" s="51">
        <v>336659110.69999999</v>
      </c>
      <c r="I167" s="51">
        <v>714912215.5</v>
      </c>
      <c r="J167" s="51">
        <v>431202839.5</v>
      </c>
      <c r="K167" s="51">
        <v>594021632.79999995</v>
      </c>
      <c r="L167" s="51">
        <v>886882595.79999995</v>
      </c>
      <c r="M167" s="51">
        <v>697867534.79999995</v>
      </c>
      <c r="N167" s="51">
        <v>366960342.89999998</v>
      </c>
    </row>
    <row r="168" spans="1:14" x14ac:dyDescent="0.3">
      <c r="A168" s="5" t="s">
        <v>371</v>
      </c>
      <c r="B168" s="5" t="s">
        <v>179</v>
      </c>
      <c r="C168" s="6" t="s">
        <v>233</v>
      </c>
      <c r="D168" s="49">
        <v>8.1000000000000003E-2</v>
      </c>
      <c r="E168" s="49">
        <v>5.8000000000000003E-2</v>
      </c>
      <c r="F168" s="49">
        <v>4.2000000000000003E-2</v>
      </c>
      <c r="G168" s="49">
        <v>7.6999999999999999E-2</v>
      </c>
      <c r="H168" s="49">
        <v>9.7000000000000003E-2</v>
      </c>
      <c r="I168" s="49">
        <v>8.4000000000000005E-2</v>
      </c>
      <c r="J168" s="49">
        <v>0.13600000000000001</v>
      </c>
      <c r="K168" s="49">
        <v>8.1000000000000003E-2</v>
      </c>
      <c r="L168" s="49">
        <v>7.4999999999999997E-2</v>
      </c>
      <c r="M168" s="49">
        <v>4.2000000000000003E-2</v>
      </c>
      <c r="N168" s="49">
        <v>0.19</v>
      </c>
    </row>
    <row r="169" spans="1:14" x14ac:dyDescent="0.3">
      <c r="A169" s="5" t="s">
        <v>180</v>
      </c>
      <c r="B169" s="5" t="s">
        <v>372</v>
      </c>
      <c r="C169" s="6" t="s">
        <v>373</v>
      </c>
      <c r="D169" s="51">
        <v>50.1</v>
      </c>
      <c r="E169" s="51">
        <v>64.5</v>
      </c>
      <c r="F169" s="51">
        <v>94.4</v>
      </c>
      <c r="G169" s="51">
        <v>52.6</v>
      </c>
      <c r="H169" s="51">
        <v>72.7</v>
      </c>
      <c r="I169" s="51">
        <v>93.1</v>
      </c>
      <c r="J169" s="51">
        <v>46.2</v>
      </c>
      <c r="K169" s="51">
        <v>42.8</v>
      </c>
      <c r="L169" s="51">
        <v>54.2</v>
      </c>
      <c r="M169" s="51">
        <v>40.700000000000003</v>
      </c>
      <c r="N169" s="51">
        <v>69</v>
      </c>
    </row>
    <row r="170" spans="1:14" x14ac:dyDescent="0.3">
      <c r="A170" s="5" t="s">
        <v>181</v>
      </c>
      <c r="B170" s="5" t="s">
        <v>374</v>
      </c>
      <c r="C170" s="6" t="s">
        <v>373</v>
      </c>
      <c r="D170" s="52">
        <v>123</v>
      </c>
      <c r="E170" s="52">
        <v>105</v>
      </c>
      <c r="F170" s="52">
        <v>159</v>
      </c>
      <c r="G170" s="52">
        <v>157</v>
      </c>
      <c r="H170" s="52">
        <v>156</v>
      </c>
      <c r="I170" s="52">
        <v>158</v>
      </c>
      <c r="J170" s="52">
        <v>128</v>
      </c>
      <c r="K170" s="52">
        <v>79</v>
      </c>
      <c r="L170" s="52">
        <v>153</v>
      </c>
      <c r="M170" s="52">
        <v>172</v>
      </c>
      <c r="N170" s="52">
        <v>138</v>
      </c>
    </row>
    <row r="171" spans="1:14" x14ac:dyDescent="0.3">
      <c r="A171" s="5" t="s">
        <v>182</v>
      </c>
      <c r="B171" s="5" t="s">
        <v>375</v>
      </c>
      <c r="C171" s="6" t="s">
        <v>373</v>
      </c>
      <c r="D171" s="51">
        <v>42</v>
      </c>
      <c r="E171" s="51">
        <v>79</v>
      </c>
      <c r="F171" s="51">
        <v>73</v>
      </c>
      <c r="G171" s="51">
        <v>62</v>
      </c>
      <c r="H171" s="51">
        <v>93</v>
      </c>
      <c r="I171" s="51">
        <v>40</v>
      </c>
      <c r="J171" s="51">
        <v>60</v>
      </c>
      <c r="K171" s="51">
        <v>47</v>
      </c>
      <c r="L171" s="51">
        <v>58</v>
      </c>
      <c r="M171" s="51">
        <v>83</v>
      </c>
      <c r="N171" s="51">
        <v>145</v>
      </c>
    </row>
    <row r="172" spans="1:14" x14ac:dyDescent="0.3">
      <c r="A172" s="5" t="s">
        <v>376</v>
      </c>
      <c r="B172" s="5" t="s">
        <v>377</v>
      </c>
      <c r="C172" s="6" t="s">
        <v>233</v>
      </c>
      <c r="D172" s="52">
        <v>1</v>
      </c>
      <c r="E172" s="52">
        <v>1</v>
      </c>
      <c r="F172" s="52">
        <v>1</v>
      </c>
      <c r="G172" s="52">
        <v>1</v>
      </c>
      <c r="H172" s="52">
        <v>1</v>
      </c>
      <c r="I172" s="52">
        <v>1</v>
      </c>
      <c r="J172" s="52">
        <v>1</v>
      </c>
      <c r="K172" s="52">
        <v>1</v>
      </c>
      <c r="L172" s="52">
        <v>0.9</v>
      </c>
      <c r="M172" s="52">
        <v>1</v>
      </c>
      <c r="N172" s="52">
        <v>1</v>
      </c>
    </row>
    <row r="173" spans="1:14" x14ac:dyDescent="0.3">
      <c r="A173" s="5" t="s">
        <v>378</v>
      </c>
      <c r="B173" s="5" t="s">
        <v>184</v>
      </c>
      <c r="C173" s="6" t="s">
        <v>261</v>
      </c>
      <c r="D173" s="51">
        <v>1.9</v>
      </c>
      <c r="E173" s="51">
        <v>4.9000000000000004</v>
      </c>
      <c r="F173" s="51">
        <v>10.7</v>
      </c>
      <c r="G173" s="51">
        <v>6.3</v>
      </c>
      <c r="H173" s="51">
        <v>8.1</v>
      </c>
      <c r="I173" s="51">
        <v>5.7</v>
      </c>
      <c r="J173" s="51">
        <v>10.7</v>
      </c>
      <c r="K173" s="51">
        <v>6.5</v>
      </c>
      <c r="L173" s="51">
        <v>1.7</v>
      </c>
      <c r="M173" s="51">
        <v>27.3</v>
      </c>
      <c r="N173" s="51">
        <v>2</v>
      </c>
    </row>
    <row r="174" spans="1:14" x14ac:dyDescent="0.3">
      <c r="A174" s="5" t="s">
        <v>183</v>
      </c>
      <c r="B174" s="5" t="s">
        <v>188</v>
      </c>
      <c r="C174" s="6" t="s">
        <v>379</v>
      </c>
      <c r="D174" s="52">
        <v>1.1000000000000001</v>
      </c>
      <c r="E174" s="52">
        <v>1.5</v>
      </c>
      <c r="F174" s="52">
        <v>1.8</v>
      </c>
      <c r="G174" s="52">
        <v>1</v>
      </c>
      <c r="H174" s="52">
        <v>0</v>
      </c>
      <c r="I174" s="52">
        <v>0.2</v>
      </c>
      <c r="J174" s="52">
        <v>1.3</v>
      </c>
      <c r="K174" s="52">
        <v>1.7</v>
      </c>
      <c r="L174" s="52">
        <v>0.7</v>
      </c>
      <c r="M174" s="52">
        <v>0</v>
      </c>
      <c r="N174" s="52">
        <v>0.3</v>
      </c>
    </row>
    <row r="175" spans="1:14" x14ac:dyDescent="0.3">
      <c r="A175" s="5" t="s">
        <v>380</v>
      </c>
      <c r="B175" s="5" t="s">
        <v>186</v>
      </c>
      <c r="C175" s="6" t="s">
        <v>379</v>
      </c>
      <c r="D175" s="51">
        <v>3.1</v>
      </c>
      <c r="E175" s="51">
        <v>2.8</v>
      </c>
      <c r="F175" s="51">
        <v>4.5999999999999996</v>
      </c>
      <c r="G175" s="51">
        <v>2</v>
      </c>
      <c r="H175" s="51">
        <v>0</v>
      </c>
      <c r="I175" s="51">
        <v>0.2</v>
      </c>
      <c r="J175" s="51">
        <v>2.2000000000000002</v>
      </c>
      <c r="K175" s="51">
        <v>2.2000000000000002</v>
      </c>
      <c r="L175" s="51">
        <v>1.4</v>
      </c>
      <c r="M175" s="51">
        <v>0</v>
      </c>
      <c r="N175" s="51">
        <v>1.4</v>
      </c>
    </row>
    <row r="176" spans="1:14" x14ac:dyDescent="0.3">
      <c r="A176" s="5" t="s">
        <v>381</v>
      </c>
      <c r="B176" s="5" t="s">
        <v>382</v>
      </c>
      <c r="C176" s="6" t="s">
        <v>336</v>
      </c>
      <c r="D176" s="52">
        <v>54</v>
      </c>
      <c r="E176" s="52">
        <v>39.200000000000003</v>
      </c>
      <c r="F176" s="52">
        <v>6.8</v>
      </c>
      <c r="G176" s="52">
        <v>6.5</v>
      </c>
      <c r="H176" s="52">
        <v>29.3</v>
      </c>
      <c r="I176" s="52">
        <v>25.9</v>
      </c>
      <c r="J176" s="52">
        <v>48.7</v>
      </c>
      <c r="K176" s="52">
        <v>21</v>
      </c>
      <c r="L176" s="52">
        <v>0</v>
      </c>
      <c r="M176" s="52">
        <v>136.4</v>
      </c>
      <c r="N176" s="52">
        <v>106.7</v>
      </c>
    </row>
    <row r="177" spans="1:14" x14ac:dyDescent="0.3">
      <c r="A177" s="5" t="s">
        <v>383</v>
      </c>
      <c r="B177" s="5" t="s">
        <v>384</v>
      </c>
      <c r="C177" s="6" t="s">
        <v>336</v>
      </c>
      <c r="D177" s="51">
        <v>429.6</v>
      </c>
      <c r="E177" s="51">
        <v>322.39999999999998</v>
      </c>
      <c r="F177" s="51">
        <v>227.3</v>
      </c>
      <c r="G177" s="51">
        <v>218.4</v>
      </c>
      <c r="H177" s="51">
        <v>74.400000000000006</v>
      </c>
      <c r="I177" s="51">
        <v>72.099999999999994</v>
      </c>
      <c r="J177" s="51">
        <v>7.5</v>
      </c>
      <c r="K177" s="51">
        <v>301.3</v>
      </c>
      <c r="L177" s="51">
        <v>16.3</v>
      </c>
      <c r="M177" s="51">
        <v>199</v>
      </c>
      <c r="N177" s="51">
        <v>230.6</v>
      </c>
    </row>
    <row r="178" spans="1:14" x14ac:dyDescent="0.3">
      <c r="A178" s="5" t="s">
        <v>385</v>
      </c>
      <c r="B178" s="5" t="s">
        <v>386</v>
      </c>
      <c r="C178" s="6" t="s">
        <v>336</v>
      </c>
      <c r="D178" s="52">
        <v>44.7</v>
      </c>
      <c r="E178" s="52">
        <v>30.2</v>
      </c>
      <c r="F178" s="52">
        <v>6.5</v>
      </c>
      <c r="G178" s="52">
        <v>8.6999999999999993</v>
      </c>
      <c r="H178" s="52">
        <v>36.799999999999997</v>
      </c>
      <c r="I178" s="52">
        <v>43</v>
      </c>
      <c r="J178" s="52">
        <v>17.399999999999999</v>
      </c>
      <c r="K178" s="52">
        <v>25.5</v>
      </c>
      <c r="L178" s="52">
        <v>0</v>
      </c>
      <c r="M178" s="52">
        <v>226.3</v>
      </c>
      <c r="N178" s="52">
        <v>114.5</v>
      </c>
    </row>
    <row r="179" spans="1:14" x14ac:dyDescent="0.3">
      <c r="A179" s="5" t="s">
        <v>387</v>
      </c>
      <c r="B179" s="5" t="s">
        <v>388</v>
      </c>
      <c r="C179" s="6" t="s">
        <v>336</v>
      </c>
      <c r="D179" s="51">
        <v>385.3</v>
      </c>
      <c r="E179" s="51">
        <v>446.9</v>
      </c>
      <c r="F179" s="51">
        <v>364</v>
      </c>
      <c r="G179" s="51">
        <v>234.6</v>
      </c>
      <c r="H179" s="51">
        <v>51.3</v>
      </c>
      <c r="I179" s="51">
        <v>32.4</v>
      </c>
      <c r="J179" s="51" t="e">
        <v>#DIV/0!</v>
      </c>
      <c r="K179" s="51">
        <v>478</v>
      </c>
      <c r="L179" s="51">
        <v>0</v>
      </c>
      <c r="M179" s="51">
        <v>90</v>
      </c>
      <c r="N179" s="51">
        <v>98.7</v>
      </c>
    </row>
    <row r="180" spans="1:14" x14ac:dyDescent="0.3">
      <c r="A180" s="5" t="s">
        <v>389</v>
      </c>
      <c r="B180" s="5" t="s">
        <v>390</v>
      </c>
      <c r="C180" s="6" t="s">
        <v>233</v>
      </c>
      <c r="D180" s="49">
        <v>0</v>
      </c>
      <c r="E180" s="49">
        <v>0</v>
      </c>
      <c r="F180" s="49">
        <v>0</v>
      </c>
      <c r="G180" s="49">
        <v>0.11</v>
      </c>
      <c r="H180" s="49">
        <v>0.61</v>
      </c>
      <c r="I180" s="49">
        <v>0.90600000000000003</v>
      </c>
      <c r="J180" s="49">
        <v>2E-3</v>
      </c>
      <c r="K180" s="49">
        <v>3.92</v>
      </c>
      <c r="L180" s="49">
        <v>0</v>
      </c>
      <c r="M180" s="49">
        <v>1</v>
      </c>
      <c r="N180" s="49">
        <v>0.10299999999999999</v>
      </c>
    </row>
    <row r="181" spans="1:14" x14ac:dyDescent="0.3">
      <c r="A181" s="5" t="s">
        <v>391</v>
      </c>
      <c r="B181" s="5" t="s">
        <v>392</v>
      </c>
      <c r="C181" s="6" t="s">
        <v>233</v>
      </c>
      <c r="D181" s="50">
        <v>0</v>
      </c>
      <c r="E181" s="50">
        <v>0</v>
      </c>
      <c r="F181" s="50">
        <v>0</v>
      </c>
      <c r="G181" s="50">
        <v>0.12</v>
      </c>
      <c r="H181" s="50">
        <v>0.49</v>
      </c>
      <c r="I181" s="50">
        <v>0.89100000000000001</v>
      </c>
      <c r="J181" s="50">
        <v>0</v>
      </c>
      <c r="K181" s="50">
        <v>0</v>
      </c>
      <c r="L181" s="50">
        <v>0</v>
      </c>
      <c r="M181" s="50">
        <v>1</v>
      </c>
      <c r="N181" s="50">
        <v>0.57199999999999995</v>
      </c>
    </row>
    <row r="182" spans="1:14" x14ac:dyDescent="0.3">
      <c r="A182" s="5" t="s">
        <v>485</v>
      </c>
      <c r="B182" s="40" t="s">
        <v>487</v>
      </c>
      <c r="C182" s="41" t="s">
        <v>233</v>
      </c>
      <c r="D182" s="49">
        <v>3.1E-2</v>
      </c>
      <c r="E182" s="49">
        <v>5.0999999999999997E-2</v>
      </c>
      <c r="F182" s="49">
        <v>8.0000000000000002E-3</v>
      </c>
      <c r="G182" s="49">
        <v>1.6E-2</v>
      </c>
      <c r="H182" s="49">
        <v>5.0000000000000001E-3</v>
      </c>
      <c r="I182" s="49">
        <v>0.1</v>
      </c>
      <c r="J182" s="49">
        <v>1E-3</v>
      </c>
      <c r="K182" s="49">
        <v>5.0000000000000001E-3</v>
      </c>
      <c r="L182" s="49">
        <v>6.4000000000000001E-2</v>
      </c>
      <c r="M182" s="49">
        <v>2E-3</v>
      </c>
      <c r="N182" s="49">
        <v>4.2000000000000003E-2</v>
      </c>
    </row>
    <row r="183" spans="1:14" x14ac:dyDescent="0.3">
      <c r="A183" s="5" t="s">
        <v>486</v>
      </c>
      <c r="B183" s="40" t="s">
        <v>488</v>
      </c>
      <c r="C183" s="41" t="s">
        <v>233</v>
      </c>
      <c r="D183" s="50">
        <v>7.0000000000000001E-3</v>
      </c>
      <c r="E183" s="50">
        <v>2E-3</v>
      </c>
      <c r="F183" s="50">
        <v>1E-3</v>
      </c>
      <c r="G183" s="50">
        <v>0.161</v>
      </c>
      <c r="H183" s="50">
        <v>1E-3</v>
      </c>
      <c r="I183" s="50">
        <v>1.2E-2</v>
      </c>
      <c r="J183" s="50">
        <v>0</v>
      </c>
      <c r="K183" s="50">
        <v>1E-3</v>
      </c>
      <c r="L183" s="50">
        <v>0</v>
      </c>
      <c r="M183" s="50">
        <v>2E-3</v>
      </c>
      <c r="N183" s="50">
        <v>8.0000000000000002E-3</v>
      </c>
    </row>
    <row r="184" spans="1:14" x14ac:dyDescent="0.3">
      <c r="A184" s="5" t="s">
        <v>185</v>
      </c>
      <c r="B184" s="5" t="s">
        <v>393</v>
      </c>
      <c r="C184" s="6" t="s">
        <v>233</v>
      </c>
      <c r="D184" s="49">
        <v>1</v>
      </c>
      <c r="E184" s="49">
        <v>1</v>
      </c>
      <c r="F184" s="49">
        <v>1</v>
      </c>
      <c r="G184" s="49">
        <v>0.91400000000000003</v>
      </c>
      <c r="H184" s="49">
        <v>1</v>
      </c>
      <c r="I184" s="49">
        <v>1</v>
      </c>
      <c r="J184" s="49">
        <v>1</v>
      </c>
      <c r="K184" s="49">
        <v>0.99</v>
      </c>
      <c r="L184" s="49">
        <v>1</v>
      </c>
      <c r="M184" s="49">
        <v>1</v>
      </c>
      <c r="N184" s="49">
        <v>1</v>
      </c>
    </row>
    <row r="185" spans="1:14" x14ac:dyDescent="0.3">
      <c r="A185" s="5" t="s">
        <v>187</v>
      </c>
      <c r="B185" s="5" t="s">
        <v>394</v>
      </c>
      <c r="C185" s="6" t="s">
        <v>233</v>
      </c>
      <c r="D185" s="50">
        <v>1</v>
      </c>
      <c r="E185" s="50">
        <v>1</v>
      </c>
      <c r="F185" s="50">
        <v>1</v>
      </c>
      <c r="G185" s="50">
        <v>0.6</v>
      </c>
      <c r="H185" s="50">
        <v>1</v>
      </c>
      <c r="I185" s="50">
        <v>1</v>
      </c>
      <c r="J185" s="50">
        <v>1</v>
      </c>
      <c r="K185" s="50">
        <v>1.077</v>
      </c>
      <c r="L185" s="50">
        <v>1</v>
      </c>
      <c r="M185" s="50">
        <v>1</v>
      </c>
      <c r="N185" s="50">
        <v>1</v>
      </c>
    </row>
    <row r="186" spans="1:14" x14ac:dyDescent="0.3">
      <c r="A186" s="5" t="s">
        <v>395</v>
      </c>
      <c r="B186" s="5" t="s">
        <v>396</v>
      </c>
      <c r="C186" s="6" t="s">
        <v>233</v>
      </c>
      <c r="D186" s="49">
        <v>0</v>
      </c>
      <c r="E186" s="49">
        <v>0</v>
      </c>
      <c r="F186" s="49">
        <v>0</v>
      </c>
      <c r="G186" s="49">
        <v>3.5000000000000003E-2</v>
      </c>
      <c r="H186" s="49">
        <v>2.4E-2</v>
      </c>
      <c r="I186" s="49">
        <v>1.4E-2</v>
      </c>
      <c r="J186" s="49" t="e">
        <v>#DIV/0!</v>
      </c>
      <c r="K186" s="49">
        <v>0.124</v>
      </c>
      <c r="L186" s="49">
        <v>0.01</v>
      </c>
      <c r="M186" s="49">
        <v>3.7999999999999999E-2</v>
      </c>
      <c r="N186" s="49">
        <v>3.1E-2</v>
      </c>
    </row>
    <row r="187" spans="1:14" x14ac:dyDescent="0.3">
      <c r="A187" s="5" t="s">
        <v>397</v>
      </c>
      <c r="B187" s="5" t="s">
        <v>398</v>
      </c>
      <c r="C187" s="6" t="s">
        <v>233</v>
      </c>
      <c r="D187" s="50">
        <v>0</v>
      </c>
      <c r="E187" s="50">
        <v>0</v>
      </c>
      <c r="F187" s="50">
        <v>0</v>
      </c>
      <c r="G187" s="50">
        <v>2.4E-2</v>
      </c>
      <c r="H187" s="50">
        <v>1.6E-2</v>
      </c>
      <c r="I187" s="50">
        <v>8.9999999999999993E-3</v>
      </c>
      <c r="J187" s="50" t="e">
        <v>#DIV/0!</v>
      </c>
      <c r="K187" s="50">
        <v>0.442</v>
      </c>
      <c r="L187" s="50">
        <v>2.5999999999999999E-2</v>
      </c>
      <c r="M187" s="50">
        <v>2.3E-2</v>
      </c>
      <c r="N187" s="50">
        <v>1E-3</v>
      </c>
    </row>
    <row r="188" spans="1:14" x14ac:dyDescent="0.3">
      <c r="A188" s="5" t="s">
        <v>399</v>
      </c>
      <c r="B188" s="5" t="s">
        <v>400</v>
      </c>
      <c r="C188" s="6" t="s">
        <v>233</v>
      </c>
      <c r="D188" s="49">
        <v>1.631</v>
      </c>
      <c r="E188" s="49">
        <v>0.432</v>
      </c>
      <c r="F188" s="49">
        <v>4.8869999999999996</v>
      </c>
      <c r="G188" s="49">
        <v>0.55500000000000005</v>
      </c>
      <c r="H188" s="49">
        <v>5.9829999999999997</v>
      </c>
      <c r="I188" s="49">
        <v>0.61599999999999999</v>
      </c>
      <c r="J188" s="49">
        <v>0</v>
      </c>
      <c r="K188" s="49">
        <v>0.192</v>
      </c>
      <c r="L188" s="49">
        <v>8.4849999999999994</v>
      </c>
      <c r="M188" s="49">
        <v>0.80100000000000005</v>
      </c>
      <c r="N188" s="49">
        <v>0.58099999999999996</v>
      </c>
    </row>
    <row r="189" spans="1:14" x14ac:dyDescent="0.3">
      <c r="A189" s="5" t="s">
        <v>189</v>
      </c>
      <c r="B189" s="5" t="s">
        <v>401</v>
      </c>
      <c r="C189" s="6" t="s">
        <v>233</v>
      </c>
      <c r="D189" s="50">
        <v>1E-3</v>
      </c>
      <c r="E189" s="50">
        <v>4.0000000000000001E-3</v>
      </c>
      <c r="F189" s="50">
        <v>1.9E-2</v>
      </c>
      <c r="G189" s="50">
        <v>3.0000000000000001E-3</v>
      </c>
      <c r="H189" s="50">
        <v>1.2999999999999999E-2</v>
      </c>
      <c r="I189" s="50">
        <v>5.0000000000000001E-3</v>
      </c>
      <c r="J189" s="50">
        <v>0</v>
      </c>
      <c r="K189" s="50">
        <v>1.0999999999999999E-2</v>
      </c>
      <c r="L189" s="50">
        <v>2E-3</v>
      </c>
      <c r="M189" s="50">
        <v>2E-3</v>
      </c>
      <c r="N189" s="50">
        <v>3.0000000000000001E-3</v>
      </c>
    </row>
    <row r="190" spans="1:14" x14ac:dyDescent="0.3">
      <c r="A190" s="5" t="s">
        <v>190</v>
      </c>
      <c r="B190" s="5" t="s">
        <v>402</v>
      </c>
      <c r="C190" s="6" t="s">
        <v>233</v>
      </c>
      <c r="D190" s="49">
        <v>0.29399999999999998</v>
      </c>
      <c r="E190" s="49">
        <v>0.379</v>
      </c>
      <c r="F190" s="49">
        <v>1.24</v>
      </c>
      <c r="G190" s="49">
        <v>0.67800000000000005</v>
      </c>
      <c r="H190" s="49">
        <v>0.504</v>
      </c>
      <c r="I190" s="49">
        <v>0.67200000000000004</v>
      </c>
      <c r="J190" s="49">
        <v>0.22600000000000001</v>
      </c>
      <c r="K190" s="49">
        <v>0.30399999999999999</v>
      </c>
      <c r="L190" s="49">
        <v>0.59599999999999997</v>
      </c>
      <c r="M190" s="49">
        <v>0.32300000000000001</v>
      </c>
      <c r="N190" s="49">
        <v>0.184</v>
      </c>
    </row>
    <row r="191" spans="1:14" x14ac:dyDescent="0.3">
      <c r="A191" s="5" t="s">
        <v>403</v>
      </c>
      <c r="B191" s="5" t="s">
        <v>404</v>
      </c>
      <c r="C191" s="6" t="s">
        <v>250</v>
      </c>
      <c r="D191" s="50">
        <v>0.161</v>
      </c>
      <c r="E191" s="50">
        <v>0.193</v>
      </c>
      <c r="F191" s="50">
        <v>0.30299999999999999</v>
      </c>
      <c r="G191" s="50">
        <v>0.45800000000000002</v>
      </c>
      <c r="H191" s="50">
        <v>0.38</v>
      </c>
      <c r="I191" s="50">
        <v>0.29899999999999999</v>
      </c>
      <c r="J191" s="50">
        <v>0.65700000000000003</v>
      </c>
      <c r="K191" s="50">
        <v>0.26800000000000002</v>
      </c>
      <c r="L191" s="50">
        <v>0.58399999999999996</v>
      </c>
      <c r="M191" s="50">
        <v>0.52</v>
      </c>
      <c r="N191" s="50">
        <v>0.23200000000000001</v>
      </c>
    </row>
    <row r="192" spans="1:14" x14ac:dyDescent="0.3">
      <c r="A192" s="5" t="s">
        <v>191</v>
      </c>
      <c r="B192" s="5" t="s">
        <v>405</v>
      </c>
      <c r="C192" s="6" t="s">
        <v>231</v>
      </c>
      <c r="D192" s="52">
        <v>0.5</v>
      </c>
      <c r="E192" s="52">
        <v>18.2</v>
      </c>
      <c r="F192" s="52">
        <v>43.8</v>
      </c>
      <c r="G192" s="52">
        <v>14.8</v>
      </c>
      <c r="H192" s="52">
        <v>11.7</v>
      </c>
      <c r="I192" s="52">
        <v>35.5</v>
      </c>
      <c r="J192" s="52">
        <v>34.1</v>
      </c>
      <c r="K192" s="52">
        <v>0</v>
      </c>
      <c r="L192" s="52">
        <v>8</v>
      </c>
      <c r="M192" s="52">
        <v>57.5</v>
      </c>
      <c r="N192" s="52">
        <v>16.399999999999999</v>
      </c>
    </row>
    <row r="193" spans="1:14" x14ac:dyDescent="0.3">
      <c r="A193" s="5" t="s">
        <v>192</v>
      </c>
      <c r="B193" s="5" t="s">
        <v>406</v>
      </c>
      <c r="C193" s="6" t="s">
        <v>231</v>
      </c>
      <c r="D193" s="51">
        <v>3.4</v>
      </c>
      <c r="E193" s="51">
        <v>6</v>
      </c>
      <c r="F193" s="51">
        <v>24.9</v>
      </c>
      <c r="G193" s="51">
        <v>2.1</v>
      </c>
      <c r="H193" s="51">
        <v>12.7</v>
      </c>
      <c r="I193" s="51">
        <v>27.5</v>
      </c>
      <c r="J193" s="51">
        <v>1.3</v>
      </c>
      <c r="K193" s="51">
        <v>3.7</v>
      </c>
      <c r="L193" s="51">
        <v>3.1</v>
      </c>
      <c r="M193" s="51">
        <v>19.5</v>
      </c>
      <c r="N193" s="51">
        <v>1.9</v>
      </c>
    </row>
    <row r="194" spans="1:14" x14ac:dyDescent="0.3">
      <c r="A194" s="5" t="s">
        <v>407</v>
      </c>
      <c r="B194" s="5" t="s">
        <v>408</v>
      </c>
      <c r="C194" s="6" t="s">
        <v>231</v>
      </c>
      <c r="D194" s="52">
        <v>0.1</v>
      </c>
      <c r="E194" s="52">
        <v>0.2</v>
      </c>
      <c r="F194" s="52">
        <v>1.1000000000000001</v>
      </c>
      <c r="G194" s="52">
        <v>0.8</v>
      </c>
      <c r="H194" s="52">
        <v>1.6</v>
      </c>
      <c r="I194" s="52">
        <v>0.9</v>
      </c>
      <c r="J194" s="52">
        <v>0.1</v>
      </c>
      <c r="K194" s="52">
        <v>1</v>
      </c>
      <c r="L194" s="52">
        <v>0.7</v>
      </c>
      <c r="M194" s="52">
        <v>0.6</v>
      </c>
      <c r="N194" s="52">
        <v>0.2</v>
      </c>
    </row>
    <row r="195" spans="1:14" x14ac:dyDescent="0.3">
      <c r="A195" s="27" t="s">
        <v>409</v>
      </c>
      <c r="B195" s="27" t="s">
        <v>410</v>
      </c>
      <c r="C195" s="37" t="s">
        <v>231</v>
      </c>
      <c r="D195" s="51">
        <v>0.1</v>
      </c>
      <c r="E195" s="51">
        <v>4</v>
      </c>
      <c r="F195" s="51">
        <v>8.4</v>
      </c>
      <c r="G195" s="51">
        <v>1.4</v>
      </c>
      <c r="H195" s="51">
        <v>3.8</v>
      </c>
      <c r="I195" s="51">
        <v>5.8</v>
      </c>
      <c r="J195" s="51">
        <v>0</v>
      </c>
      <c r="K195" s="51">
        <v>0</v>
      </c>
      <c r="L195" s="51">
        <v>1.6</v>
      </c>
      <c r="M195" s="51">
        <v>0</v>
      </c>
      <c r="N195" s="51">
        <v>0.3</v>
      </c>
    </row>
    <row r="196" spans="1:14" x14ac:dyDescent="0.3">
      <c r="A196" s="27" t="s">
        <v>411</v>
      </c>
      <c r="B196" s="27" t="s">
        <v>412</v>
      </c>
      <c r="C196" s="37" t="s">
        <v>231</v>
      </c>
      <c r="D196" s="52">
        <v>0.9</v>
      </c>
      <c r="E196" s="52">
        <v>1.8</v>
      </c>
      <c r="F196" s="52">
        <v>8</v>
      </c>
      <c r="G196" s="52">
        <v>1.1000000000000001</v>
      </c>
      <c r="H196" s="52">
        <v>4.9000000000000004</v>
      </c>
      <c r="I196" s="52">
        <v>1.5</v>
      </c>
      <c r="J196" s="52">
        <v>0.2</v>
      </c>
      <c r="K196" s="52">
        <v>0.7</v>
      </c>
      <c r="L196" s="52">
        <v>1.4</v>
      </c>
      <c r="M196" s="52">
        <v>3</v>
      </c>
      <c r="N196" s="52">
        <v>0.3</v>
      </c>
    </row>
    <row r="197" spans="1:14" x14ac:dyDescent="0.3">
      <c r="A197" s="27" t="s">
        <v>413</v>
      </c>
      <c r="B197" s="27" t="s">
        <v>414</v>
      </c>
      <c r="C197" s="37" t="s">
        <v>231</v>
      </c>
      <c r="D197" s="51">
        <v>0</v>
      </c>
      <c r="E197" s="51">
        <v>0.1</v>
      </c>
      <c r="F197" s="51">
        <v>1.4</v>
      </c>
      <c r="G197" s="51">
        <v>0.6</v>
      </c>
      <c r="H197" s="51">
        <v>0.8</v>
      </c>
      <c r="I197" s="51">
        <v>0.6</v>
      </c>
      <c r="J197" s="51">
        <v>0</v>
      </c>
      <c r="K197" s="51">
        <v>0.3</v>
      </c>
      <c r="L197" s="51">
        <v>0.4</v>
      </c>
      <c r="M197" s="51">
        <v>0.2</v>
      </c>
      <c r="N197" s="51">
        <v>0</v>
      </c>
    </row>
    <row r="198" spans="1:14" x14ac:dyDescent="0.3">
      <c r="A198" s="27" t="s">
        <v>193</v>
      </c>
      <c r="B198" s="27" t="s">
        <v>415</v>
      </c>
      <c r="C198" s="37" t="s">
        <v>250</v>
      </c>
      <c r="D198" s="52">
        <v>0.56999999999999995</v>
      </c>
      <c r="E198" s="52">
        <v>0.76</v>
      </c>
      <c r="F198" s="52">
        <v>3.72</v>
      </c>
      <c r="G198" s="52">
        <v>1.02</v>
      </c>
      <c r="H198" s="52">
        <v>1.35</v>
      </c>
      <c r="I198" s="52">
        <v>2.11</v>
      </c>
      <c r="J198" s="52">
        <v>2.04</v>
      </c>
      <c r="K198" s="52">
        <v>0.72</v>
      </c>
      <c r="L198" s="52">
        <v>0.56999999999999995</v>
      </c>
      <c r="M198" s="52">
        <v>3.76</v>
      </c>
      <c r="N198" s="52">
        <v>0.83</v>
      </c>
    </row>
    <row r="199" spans="1:14" x14ac:dyDescent="0.3">
      <c r="A199" s="27" t="s">
        <v>194</v>
      </c>
      <c r="B199" s="27" t="s">
        <v>202</v>
      </c>
      <c r="C199" s="37" t="s">
        <v>233</v>
      </c>
      <c r="D199" s="50">
        <v>0.50800000000000001</v>
      </c>
      <c r="E199" s="50">
        <v>1</v>
      </c>
      <c r="F199" s="50">
        <v>0.46100000000000002</v>
      </c>
      <c r="G199" s="50">
        <v>0.41899999999999998</v>
      </c>
      <c r="H199" s="50">
        <v>0.47899999999999998</v>
      </c>
      <c r="I199" s="50">
        <v>0.58499999999999996</v>
      </c>
      <c r="J199" s="50">
        <v>0.58499999999999996</v>
      </c>
      <c r="K199" s="50">
        <v>0.49399999999999999</v>
      </c>
      <c r="L199" s="50">
        <v>0.72699999999999998</v>
      </c>
      <c r="M199" s="50">
        <v>0.51100000000000001</v>
      </c>
      <c r="N199" s="50">
        <v>0.45</v>
      </c>
    </row>
    <row r="200" spans="1:14" x14ac:dyDescent="0.3">
      <c r="A200" s="5" t="s">
        <v>195</v>
      </c>
      <c r="B200" s="5" t="s">
        <v>203</v>
      </c>
      <c r="C200" s="6" t="s">
        <v>233</v>
      </c>
      <c r="D200" s="49">
        <v>0.998</v>
      </c>
      <c r="E200" s="49">
        <v>0.99199999999999999</v>
      </c>
      <c r="F200" s="49">
        <v>0.98699999999999999</v>
      </c>
      <c r="G200" s="49">
        <v>0.996</v>
      </c>
      <c r="H200" s="49">
        <v>0.99299999999999999</v>
      </c>
      <c r="I200" s="49">
        <v>0.99099999999999999</v>
      </c>
      <c r="J200" s="49">
        <v>0.997</v>
      </c>
      <c r="K200" s="49">
        <v>0.998</v>
      </c>
      <c r="L200" s="49">
        <v>0.997</v>
      </c>
      <c r="M200" s="49">
        <v>0.98099999999999998</v>
      </c>
      <c r="N200" s="49">
        <v>0.999</v>
      </c>
    </row>
    <row r="201" spans="1:14" x14ac:dyDescent="0.3">
      <c r="A201" s="5" t="s">
        <v>196</v>
      </c>
      <c r="B201" s="5" t="s">
        <v>204</v>
      </c>
      <c r="C201" s="6" t="s">
        <v>233</v>
      </c>
      <c r="D201" s="50">
        <v>1</v>
      </c>
      <c r="E201" s="50">
        <v>1</v>
      </c>
      <c r="F201" s="50">
        <v>1</v>
      </c>
      <c r="G201" s="50">
        <v>0.999</v>
      </c>
      <c r="H201" s="50">
        <v>0.999</v>
      </c>
      <c r="I201" s="50">
        <v>1</v>
      </c>
      <c r="J201" s="50">
        <v>1</v>
      </c>
      <c r="K201" s="50">
        <v>1</v>
      </c>
      <c r="L201" s="50">
        <v>1</v>
      </c>
      <c r="M201" s="50">
        <v>0.998</v>
      </c>
      <c r="N201" s="50">
        <v>0.999</v>
      </c>
    </row>
    <row r="202" spans="1:14" ht="15.6" customHeight="1" x14ac:dyDescent="0.3">
      <c r="A202" s="5" t="s">
        <v>197</v>
      </c>
      <c r="B202" s="5" t="s">
        <v>416</v>
      </c>
      <c r="C202" s="6" t="s">
        <v>233</v>
      </c>
      <c r="D202" s="49">
        <v>0.98499999999999999</v>
      </c>
      <c r="E202" s="49">
        <v>0.96699999999999997</v>
      </c>
      <c r="F202" s="49">
        <v>0.94799999999999995</v>
      </c>
      <c r="G202" s="49">
        <v>0.98099999999999998</v>
      </c>
      <c r="H202" s="49">
        <v>0.96799999999999997</v>
      </c>
      <c r="I202" s="49">
        <v>0.93899999999999995</v>
      </c>
      <c r="J202" s="49">
        <v>0.97399999999999998</v>
      </c>
      <c r="K202" s="49">
        <v>0.98799999999999999</v>
      </c>
      <c r="L202" s="49">
        <v>0.96299999999999997</v>
      </c>
      <c r="M202" s="49">
        <v>0.91400000000000003</v>
      </c>
      <c r="N202" s="49">
        <v>0.998</v>
      </c>
    </row>
    <row r="203" spans="1:14" x14ac:dyDescent="0.3">
      <c r="A203" s="5" t="s">
        <v>417</v>
      </c>
      <c r="B203" s="5" t="s">
        <v>205</v>
      </c>
      <c r="C203" s="6" t="s">
        <v>233</v>
      </c>
      <c r="D203" s="50">
        <v>0.83399999999999996</v>
      </c>
      <c r="E203" s="50">
        <v>0.83499999999999996</v>
      </c>
      <c r="F203" s="50">
        <v>0.80700000000000005</v>
      </c>
      <c r="G203" s="50">
        <v>0.95</v>
      </c>
      <c r="H203" s="50">
        <v>0.94699999999999995</v>
      </c>
      <c r="I203" s="50">
        <v>92.33</v>
      </c>
      <c r="J203" s="50">
        <v>0.96499999999999997</v>
      </c>
      <c r="K203" s="50">
        <v>0.96699999999999997</v>
      </c>
      <c r="L203" s="50">
        <v>0.89400000000000002</v>
      </c>
      <c r="M203" s="50">
        <v>86.826999999999998</v>
      </c>
      <c r="N203" s="50">
        <v>0.95799999999999996</v>
      </c>
    </row>
    <row r="204" spans="1:14" x14ac:dyDescent="0.3">
      <c r="A204" s="5" t="s">
        <v>418</v>
      </c>
      <c r="B204" s="5" t="s">
        <v>206</v>
      </c>
      <c r="C204" s="6" t="s">
        <v>233</v>
      </c>
      <c r="D204" s="49">
        <v>0.76600000000000001</v>
      </c>
      <c r="E204" s="49">
        <v>1.004</v>
      </c>
      <c r="F204" s="49">
        <v>0.91100000000000003</v>
      </c>
      <c r="G204" s="49">
        <v>0.70499999999999996</v>
      </c>
      <c r="H204" s="49">
        <v>0.76500000000000001</v>
      </c>
      <c r="I204" s="49">
        <v>0.58199999999999996</v>
      </c>
      <c r="J204" s="49">
        <v>0.65700000000000003</v>
      </c>
      <c r="K204" s="49">
        <v>0.68500000000000005</v>
      </c>
      <c r="L204" s="49">
        <v>0.72299999999999998</v>
      </c>
      <c r="M204" s="49">
        <v>0.69399999999999995</v>
      </c>
      <c r="N204" s="49">
        <v>0.59099999999999997</v>
      </c>
    </row>
    <row r="205" spans="1:14" x14ac:dyDescent="0.3">
      <c r="A205" s="5" t="s">
        <v>419</v>
      </c>
      <c r="B205" s="5" t="s">
        <v>420</v>
      </c>
      <c r="C205" s="6" t="s">
        <v>231</v>
      </c>
      <c r="D205" s="51">
        <v>71.400000000000006</v>
      </c>
      <c r="E205" s="51">
        <v>29.9</v>
      </c>
      <c r="F205" s="51">
        <v>8.4</v>
      </c>
      <c r="G205" s="51">
        <v>26</v>
      </c>
      <c r="H205" s="51">
        <v>19.8</v>
      </c>
      <c r="I205" s="51">
        <v>16.399999999999999</v>
      </c>
      <c r="J205" s="51">
        <v>9.3000000000000007</v>
      </c>
      <c r="K205" s="51">
        <v>42.3</v>
      </c>
      <c r="L205" s="51">
        <v>27.4</v>
      </c>
      <c r="M205" s="51">
        <v>10.7</v>
      </c>
      <c r="N205" s="51">
        <v>21.9</v>
      </c>
    </row>
    <row r="206" spans="1:14" x14ac:dyDescent="0.3">
      <c r="A206" s="5" t="s">
        <v>421</v>
      </c>
      <c r="B206" s="5" t="s">
        <v>422</v>
      </c>
      <c r="C206" s="6" t="s">
        <v>373</v>
      </c>
      <c r="D206" s="52">
        <v>2.9</v>
      </c>
      <c r="E206" s="52">
        <v>3.2</v>
      </c>
      <c r="F206" s="52">
        <v>2.6</v>
      </c>
      <c r="G206" s="52">
        <v>2.2000000000000002</v>
      </c>
      <c r="H206" s="52">
        <v>2.2000000000000002</v>
      </c>
      <c r="I206" s="52">
        <v>2.2000000000000002</v>
      </c>
      <c r="J206" s="52">
        <v>3.4</v>
      </c>
      <c r="K206" s="52">
        <v>2.1</v>
      </c>
      <c r="L206" s="52">
        <v>2.1</v>
      </c>
      <c r="M206" s="52">
        <v>2.1</v>
      </c>
      <c r="N206" s="52">
        <v>2.2000000000000002</v>
      </c>
    </row>
    <row r="207" spans="1:14" x14ac:dyDescent="0.3">
      <c r="A207" s="27" t="s">
        <v>423</v>
      </c>
      <c r="B207" s="27" t="s">
        <v>424</v>
      </c>
      <c r="C207" s="37" t="s">
        <v>373</v>
      </c>
      <c r="D207" s="51">
        <v>0.9</v>
      </c>
      <c r="E207" s="51">
        <v>0.2</v>
      </c>
      <c r="F207" s="51">
        <v>0.3</v>
      </c>
      <c r="G207" s="51">
        <v>3</v>
      </c>
      <c r="H207" s="51">
        <v>4.9000000000000004</v>
      </c>
      <c r="I207" s="51">
        <v>4.9000000000000004</v>
      </c>
      <c r="J207" s="51">
        <v>5.8</v>
      </c>
      <c r="K207" s="51">
        <v>2.7</v>
      </c>
      <c r="L207" s="51">
        <v>2.5</v>
      </c>
      <c r="M207" s="51">
        <v>2.8</v>
      </c>
      <c r="N207" s="51">
        <v>1.5</v>
      </c>
    </row>
    <row r="208" spans="1:14" x14ac:dyDescent="0.3">
      <c r="A208" s="5" t="s">
        <v>198</v>
      </c>
      <c r="B208" s="5" t="s">
        <v>425</v>
      </c>
      <c r="C208" s="6" t="s">
        <v>250</v>
      </c>
      <c r="D208" s="52">
        <v>0.49</v>
      </c>
      <c r="E208" s="52">
        <v>0.8</v>
      </c>
      <c r="F208" s="52">
        <v>3.28</v>
      </c>
      <c r="G208" s="52">
        <v>1.46</v>
      </c>
      <c r="H208" s="52">
        <v>2.19</v>
      </c>
      <c r="I208" s="52">
        <v>0.65</v>
      </c>
      <c r="J208" s="52">
        <v>2.2799999999999998</v>
      </c>
      <c r="K208" s="52">
        <v>0.55000000000000004</v>
      </c>
      <c r="L208" s="52">
        <v>0.57999999999999996</v>
      </c>
      <c r="M208" s="52">
        <v>1.59</v>
      </c>
      <c r="N208" s="52">
        <v>1.23</v>
      </c>
    </row>
    <row r="209" spans="1:14" x14ac:dyDescent="0.3">
      <c r="A209" s="5" t="s">
        <v>199</v>
      </c>
      <c r="B209" s="5" t="s">
        <v>426</v>
      </c>
      <c r="C209" s="6" t="s">
        <v>231</v>
      </c>
      <c r="D209" s="51" t="e">
        <v>#DIV/0!</v>
      </c>
      <c r="E209" s="51" t="e">
        <v>#DIV/0!</v>
      </c>
      <c r="F209" s="51" t="e">
        <v>#DIV/0!</v>
      </c>
      <c r="G209" s="51" t="e">
        <v>#DIV/0!</v>
      </c>
      <c r="H209" s="51" t="e">
        <v>#DIV/0!</v>
      </c>
      <c r="I209" s="51" t="e">
        <v>#DIV/0!</v>
      </c>
      <c r="J209" s="51" t="e">
        <v>#DIV/0!</v>
      </c>
      <c r="K209" s="51" t="e">
        <v>#DIV/0!</v>
      </c>
      <c r="L209" s="51" t="e">
        <v>#DIV/0!</v>
      </c>
      <c r="M209" s="51" t="e">
        <v>#DIV/0!</v>
      </c>
      <c r="N209" s="51" t="e">
        <v>#DIV/0!</v>
      </c>
    </row>
    <row r="210" spans="1:14" x14ac:dyDescent="0.3">
      <c r="A210" s="5" t="s">
        <v>200</v>
      </c>
      <c r="B210" s="5" t="s">
        <v>207</v>
      </c>
      <c r="C210" s="6" t="s">
        <v>250</v>
      </c>
      <c r="D210" s="52">
        <v>0</v>
      </c>
      <c r="E210" s="52">
        <v>0</v>
      </c>
      <c r="F210" s="52">
        <v>2</v>
      </c>
      <c r="G210" s="52">
        <v>0</v>
      </c>
      <c r="H210" s="52">
        <v>1</v>
      </c>
      <c r="I210" s="52">
        <v>0</v>
      </c>
      <c r="J210" s="52">
        <v>2</v>
      </c>
      <c r="K210" s="52">
        <v>1</v>
      </c>
      <c r="L210" s="52">
        <v>2</v>
      </c>
      <c r="M210" s="52">
        <v>0</v>
      </c>
      <c r="N210" s="52">
        <v>1</v>
      </c>
    </row>
    <row r="211" spans="1:14" x14ac:dyDescent="0.3">
      <c r="A211" s="5" t="s">
        <v>201</v>
      </c>
      <c r="B211" s="5" t="s">
        <v>427</v>
      </c>
      <c r="C211" s="6" t="s">
        <v>336</v>
      </c>
      <c r="D211" s="51">
        <v>0.8</v>
      </c>
      <c r="E211" s="51">
        <v>0.6</v>
      </c>
      <c r="F211" s="51">
        <v>0.4</v>
      </c>
      <c r="G211" s="51">
        <v>1</v>
      </c>
      <c r="H211" s="51">
        <v>1.5</v>
      </c>
      <c r="I211" s="51">
        <v>0.3</v>
      </c>
      <c r="J211" s="51">
        <v>1.3</v>
      </c>
      <c r="K211" s="51">
        <v>0.6</v>
      </c>
      <c r="L211" s="51">
        <v>0.3</v>
      </c>
      <c r="M211" s="51">
        <v>0.3</v>
      </c>
      <c r="N211" s="51">
        <v>0.8</v>
      </c>
    </row>
    <row r="212" spans="1:14" x14ac:dyDescent="0.3">
      <c r="A212" s="5" t="s">
        <v>225</v>
      </c>
      <c r="B212" s="5" t="s">
        <v>428</v>
      </c>
      <c r="C212" s="6" t="s">
        <v>336</v>
      </c>
      <c r="D212" s="52">
        <v>0.3</v>
      </c>
      <c r="E212" s="52">
        <v>0.2</v>
      </c>
      <c r="F212" s="52">
        <v>0.3</v>
      </c>
      <c r="G212" s="52">
        <v>0</v>
      </c>
      <c r="H212" s="52">
        <v>0.4</v>
      </c>
      <c r="I212" s="52">
        <v>0.4</v>
      </c>
      <c r="J212" s="52">
        <v>0.6</v>
      </c>
      <c r="K212" s="52">
        <v>0.3</v>
      </c>
      <c r="L212" s="52">
        <v>0.2</v>
      </c>
      <c r="M212" s="52">
        <v>0.4</v>
      </c>
      <c r="N212" s="52">
        <v>0.4</v>
      </c>
    </row>
    <row r="213" spans="1:14" ht="15" thickBot="1" x14ac:dyDescent="0.35">
      <c r="A213" s="5" t="s">
        <v>226</v>
      </c>
      <c r="B213" s="5" t="s">
        <v>462</v>
      </c>
      <c r="C213" s="6" t="s">
        <v>233</v>
      </c>
      <c r="D213" s="50" t="e">
        <v>#DIV/0!</v>
      </c>
      <c r="E213" s="50" t="e">
        <v>#DIV/0!</v>
      </c>
      <c r="F213" s="50" t="e">
        <v>#DIV/0!</v>
      </c>
      <c r="G213" s="50" t="e">
        <v>#DIV/0!</v>
      </c>
      <c r="H213" s="50" t="e">
        <v>#DIV/0!</v>
      </c>
      <c r="I213" s="50" t="e">
        <v>#DIV/0!</v>
      </c>
      <c r="J213" s="50" t="e">
        <v>#DIV/0!</v>
      </c>
      <c r="K213" s="50" t="e">
        <v>#DIV/0!</v>
      </c>
      <c r="L213" s="50" t="e">
        <v>#DIV/0!</v>
      </c>
      <c r="M213" s="50" t="e">
        <v>#DIV/0!</v>
      </c>
      <c r="N213" s="50" t="e">
        <v>#DIV/0!</v>
      </c>
    </row>
    <row r="214" spans="1:14" ht="15" thickBot="1" x14ac:dyDescent="0.35">
      <c r="A214" s="33" t="s">
        <v>457</v>
      </c>
      <c r="B214" s="33" t="s">
        <v>454</v>
      </c>
      <c r="C214" s="34" t="s">
        <v>341</v>
      </c>
      <c r="D214" s="46">
        <v>5</v>
      </c>
      <c r="E214" s="46">
        <v>4</v>
      </c>
      <c r="F214" s="46">
        <v>5</v>
      </c>
      <c r="G214" s="46">
        <v>5.74</v>
      </c>
      <c r="H214" s="47">
        <v>5</v>
      </c>
      <c r="I214" s="47">
        <v>4</v>
      </c>
      <c r="J214" s="47">
        <v>4.51</v>
      </c>
      <c r="K214" s="47">
        <v>5.19</v>
      </c>
      <c r="L214" s="47">
        <v>5</v>
      </c>
      <c r="M214" s="47">
        <v>2.8</v>
      </c>
      <c r="N214" s="47">
        <v>4</v>
      </c>
    </row>
    <row r="215" spans="1:14" ht="15" thickBot="1" x14ac:dyDescent="0.35">
      <c r="A215" s="33" t="s">
        <v>458</v>
      </c>
      <c r="B215" s="33" t="s">
        <v>455</v>
      </c>
      <c r="C215" s="34" t="s">
        <v>341</v>
      </c>
      <c r="D215" s="46">
        <v>5</v>
      </c>
      <c r="E215" s="46">
        <v>4</v>
      </c>
      <c r="F215" s="46">
        <v>4</v>
      </c>
      <c r="G215" s="46">
        <v>4.6500000000000004</v>
      </c>
      <c r="H215" s="47">
        <v>5</v>
      </c>
      <c r="I215" s="47">
        <v>4</v>
      </c>
      <c r="J215" s="47">
        <v>4.51</v>
      </c>
      <c r="K215" s="47">
        <v>3.76</v>
      </c>
      <c r="L215" s="47">
        <v>5</v>
      </c>
      <c r="M215" s="47">
        <v>1.6</v>
      </c>
      <c r="N215" s="47">
        <v>3.97</v>
      </c>
    </row>
    <row r="216" spans="1:14" ht="15" thickBot="1" x14ac:dyDescent="0.35">
      <c r="A216" s="33" t="s">
        <v>459</v>
      </c>
      <c r="B216" s="33" t="s">
        <v>456</v>
      </c>
      <c r="C216" s="34" t="s">
        <v>341</v>
      </c>
      <c r="D216" s="46">
        <v>5</v>
      </c>
      <c r="E216" s="46">
        <v>5</v>
      </c>
      <c r="F216" s="46">
        <v>4</v>
      </c>
      <c r="G216" s="46">
        <v>4.91</v>
      </c>
      <c r="H216" s="47">
        <v>6</v>
      </c>
      <c r="I216" s="47">
        <v>4</v>
      </c>
      <c r="J216" s="47">
        <v>4.1900000000000004</v>
      </c>
      <c r="K216" s="47">
        <v>4.8899999999999997</v>
      </c>
      <c r="L216" s="47">
        <v>5</v>
      </c>
      <c r="M216" s="47">
        <v>2.2999999999999998</v>
      </c>
      <c r="N216" s="47">
        <v>7.02</v>
      </c>
    </row>
    <row r="217" spans="1:14" ht="15" thickBot="1" x14ac:dyDescent="0.35">
      <c r="A217" s="33" t="s">
        <v>464</v>
      </c>
      <c r="B217" s="33" t="s">
        <v>465</v>
      </c>
      <c r="C217" s="34" t="s">
        <v>341</v>
      </c>
      <c r="D217" s="46">
        <v>4</v>
      </c>
      <c r="E217" s="46">
        <v>4</v>
      </c>
      <c r="F217" s="46">
        <v>4</v>
      </c>
      <c r="G217" s="46">
        <v>6.85</v>
      </c>
      <c r="H217" s="47">
        <v>5</v>
      </c>
      <c r="I217" s="47">
        <v>4</v>
      </c>
      <c r="J217" s="47">
        <v>5.77</v>
      </c>
      <c r="K217" s="47">
        <v>5.49</v>
      </c>
      <c r="L217" s="47">
        <v>5</v>
      </c>
      <c r="M217" s="47">
        <v>2.8</v>
      </c>
      <c r="N217" s="47">
        <v>5.74</v>
      </c>
    </row>
    <row r="218" spans="1:14" ht="15" thickBot="1" x14ac:dyDescent="0.35">
      <c r="A218" s="33" t="s">
        <v>460</v>
      </c>
      <c r="B218" s="33" t="s">
        <v>430</v>
      </c>
      <c r="C218" s="34" t="s">
        <v>233</v>
      </c>
      <c r="D218" s="38">
        <v>0.99</v>
      </c>
      <c r="E218" s="38">
        <v>0.86</v>
      </c>
      <c r="F218" s="38">
        <v>0.82</v>
      </c>
      <c r="G218" s="38">
        <v>0.68</v>
      </c>
      <c r="H218" s="38">
        <v>0.85</v>
      </c>
      <c r="I218" s="38">
        <v>0.61</v>
      </c>
      <c r="J218" s="38">
        <v>0.82</v>
      </c>
      <c r="K218" s="38">
        <v>0.78</v>
      </c>
      <c r="L218" s="38">
        <v>0.79</v>
      </c>
      <c r="M218" s="38">
        <v>0.57999999999999996</v>
      </c>
      <c r="N218" s="38">
        <v>0.66</v>
      </c>
    </row>
    <row r="219" spans="1:14" ht="15" thickBot="1" x14ac:dyDescent="0.35">
      <c r="A219" s="33" t="s">
        <v>461</v>
      </c>
      <c r="B219" s="33" t="s">
        <v>430</v>
      </c>
      <c r="C219" s="34" t="s">
        <v>233</v>
      </c>
      <c r="D219" s="38">
        <v>0.99</v>
      </c>
      <c r="E219" s="38">
        <v>0.86</v>
      </c>
      <c r="F219" s="38">
        <v>0.82</v>
      </c>
      <c r="G219" s="38">
        <v>0.68</v>
      </c>
      <c r="H219" s="38">
        <v>0.85</v>
      </c>
      <c r="I219" s="38">
        <v>0.61</v>
      </c>
      <c r="J219" s="38">
        <v>0.82</v>
      </c>
      <c r="K219" s="38">
        <v>0.78</v>
      </c>
      <c r="L219" s="38">
        <v>0.79</v>
      </c>
      <c r="M219" s="38">
        <v>0.57999999999999996</v>
      </c>
      <c r="N219" s="38">
        <v>0.66</v>
      </c>
    </row>
    <row r="226" spans="4:14" x14ac:dyDescent="0.3"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</row>
    <row r="227" spans="4:14" x14ac:dyDescent="0.3">
      <c r="L227" s="45"/>
      <c r="M227" s="45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947F-1F5C-4088-AD95-7E8D0AD7C658}">
  <sheetPr>
    <tabColor rgb="FF00B050"/>
  </sheetPr>
  <dimension ref="A1:J2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 customHeight="1" x14ac:dyDescent="0.3"/>
  <cols>
    <col min="1" max="1" width="16.33203125" style="1" customWidth="1"/>
    <col min="2" max="2" width="35.88671875" style="1" bestFit="1" customWidth="1"/>
    <col min="3" max="3" width="14.6640625" style="20" customWidth="1"/>
    <col min="4" max="4" width="10.5546875" style="20" customWidth="1"/>
    <col min="5" max="5" width="8.6640625" style="20" bestFit="1" customWidth="1"/>
    <col min="6" max="6" width="10.88671875" style="20" bestFit="1" customWidth="1"/>
    <col min="7" max="7" width="10.77734375" style="20" customWidth="1"/>
    <col min="8" max="8" width="14.109375" style="20" customWidth="1"/>
    <col min="9" max="9" width="12.109375" style="20" customWidth="1"/>
    <col min="10" max="10" width="15.88671875" bestFit="1" customWidth="1"/>
  </cols>
  <sheetData>
    <row r="1" spans="1:10" ht="15" customHeight="1" x14ac:dyDescent="0.3">
      <c r="A1" s="8" t="s">
        <v>450</v>
      </c>
      <c r="B1" s="8" t="s">
        <v>474</v>
      </c>
      <c r="C1" s="18" t="s">
        <v>440</v>
      </c>
      <c r="D1" s="18" t="s">
        <v>441</v>
      </c>
      <c r="E1" s="18" t="s">
        <v>442</v>
      </c>
      <c r="F1" s="18" t="s">
        <v>443</v>
      </c>
      <c r="G1" s="18" t="s">
        <v>444</v>
      </c>
      <c r="H1" s="18" t="s">
        <v>445</v>
      </c>
      <c r="I1" s="18" t="s">
        <v>466</v>
      </c>
      <c r="J1" s="70" t="s">
        <v>537</v>
      </c>
    </row>
    <row r="2" spans="1:10" ht="14.4" x14ac:dyDescent="0.3">
      <c r="A2" s="5" t="s">
        <v>0</v>
      </c>
      <c r="B2" s="27" t="s">
        <v>232</v>
      </c>
      <c r="C2" s="20">
        <v>5</v>
      </c>
      <c r="D2" s="20">
        <v>823336</v>
      </c>
      <c r="E2" s="20">
        <v>1757228</v>
      </c>
      <c r="F2" s="20">
        <v>3316584</v>
      </c>
      <c r="G2" s="20">
        <v>4252031</v>
      </c>
      <c r="H2" s="20" t="s">
        <v>446</v>
      </c>
      <c r="I2" s="20" t="b">
        <f>TRUE</f>
        <v>1</v>
      </c>
      <c r="J2" s="71">
        <v>1</v>
      </c>
    </row>
    <row r="3" spans="1:10" ht="14.4" x14ac:dyDescent="0.3">
      <c r="A3" s="5" t="s">
        <v>1</v>
      </c>
      <c r="B3" s="27" t="s">
        <v>234</v>
      </c>
      <c r="C3" s="20">
        <v>5</v>
      </c>
      <c r="D3" s="20">
        <v>8179069</v>
      </c>
      <c r="E3" s="20">
        <v>1757229</v>
      </c>
      <c r="F3" s="20">
        <v>3316584</v>
      </c>
      <c r="G3" s="20">
        <v>4252031</v>
      </c>
      <c r="H3" s="20" t="s">
        <v>446</v>
      </c>
      <c r="I3" s="20" t="b">
        <f>TRUE</f>
        <v>1</v>
      </c>
      <c r="J3" s="71"/>
    </row>
    <row r="4" spans="1:10" ht="14.4" x14ac:dyDescent="0.3">
      <c r="A4" s="5" t="s">
        <v>2</v>
      </c>
      <c r="B4" s="27" t="s">
        <v>235</v>
      </c>
      <c r="C4" s="20">
        <v>6</v>
      </c>
      <c r="D4" s="20">
        <v>823336</v>
      </c>
      <c r="E4" s="20">
        <v>1757228</v>
      </c>
      <c r="F4" s="20">
        <v>3316584</v>
      </c>
      <c r="G4" s="20">
        <v>4252031</v>
      </c>
      <c r="H4" s="20" t="s">
        <v>446</v>
      </c>
      <c r="I4" s="20" t="b">
        <f>TRUE</f>
        <v>1</v>
      </c>
      <c r="J4" s="71"/>
    </row>
    <row r="5" spans="1:10" ht="14.4" x14ac:dyDescent="0.3">
      <c r="A5" s="5" t="s">
        <v>3</v>
      </c>
      <c r="B5" s="27" t="s">
        <v>236</v>
      </c>
      <c r="C5" s="20">
        <v>6</v>
      </c>
      <c r="D5" s="20">
        <v>8179069</v>
      </c>
      <c r="E5" s="20">
        <v>1757229</v>
      </c>
      <c r="F5" s="20">
        <v>3316584</v>
      </c>
      <c r="G5" s="20">
        <v>4252031</v>
      </c>
      <c r="H5" s="20" t="s">
        <v>446</v>
      </c>
      <c r="I5" s="20" t="b">
        <f>TRUE</f>
        <v>1</v>
      </c>
      <c r="J5" s="71"/>
    </row>
    <row r="6" spans="1:10" ht="14.4" x14ac:dyDescent="0.3">
      <c r="A6" s="5" t="s">
        <v>4</v>
      </c>
      <c r="B6" s="27" t="s">
        <v>237</v>
      </c>
      <c r="C6" s="20">
        <v>7</v>
      </c>
      <c r="D6" s="20">
        <v>823336</v>
      </c>
      <c r="E6" s="20">
        <v>1757228</v>
      </c>
      <c r="F6" s="20">
        <v>3316584</v>
      </c>
      <c r="G6" s="20">
        <v>4252031</v>
      </c>
      <c r="H6" s="20" t="s">
        <v>446</v>
      </c>
      <c r="I6" s="20" t="b">
        <f>TRUE</f>
        <v>1</v>
      </c>
      <c r="J6" s="71"/>
    </row>
    <row r="7" spans="1:10" ht="14.4" x14ac:dyDescent="0.3">
      <c r="A7" s="5" t="s">
        <v>219</v>
      </c>
      <c r="B7" s="27" t="s">
        <v>238</v>
      </c>
      <c r="C7" s="20">
        <v>7</v>
      </c>
      <c r="D7" s="20">
        <v>8179069</v>
      </c>
      <c r="E7" s="20">
        <v>1757229</v>
      </c>
      <c r="F7" s="20">
        <v>3316584</v>
      </c>
      <c r="G7" s="20">
        <v>4252031</v>
      </c>
      <c r="H7" s="20" t="s">
        <v>446</v>
      </c>
      <c r="I7" s="20" t="b">
        <f>TRUE</f>
        <v>1</v>
      </c>
      <c r="J7" s="71">
        <v>1</v>
      </c>
    </row>
    <row r="8" spans="1:10" ht="24" x14ac:dyDescent="0.3">
      <c r="A8" s="5" t="s">
        <v>239</v>
      </c>
      <c r="B8" s="27" t="s">
        <v>240</v>
      </c>
      <c r="C8" s="20">
        <v>8</v>
      </c>
      <c r="D8" s="20">
        <v>823336</v>
      </c>
      <c r="E8" s="20">
        <v>1757228</v>
      </c>
      <c r="F8" s="20">
        <v>3316584</v>
      </c>
      <c r="G8" s="20">
        <v>4252031</v>
      </c>
      <c r="H8" s="20" t="s">
        <v>446</v>
      </c>
      <c r="I8" s="20" t="b">
        <f>TRUE</f>
        <v>1</v>
      </c>
      <c r="J8" s="71"/>
    </row>
    <row r="9" spans="1:10" ht="24" x14ac:dyDescent="0.3">
      <c r="A9" s="5" t="s">
        <v>241</v>
      </c>
      <c r="B9" s="27" t="s">
        <v>242</v>
      </c>
      <c r="C9" s="20">
        <v>8</v>
      </c>
      <c r="D9" s="20">
        <v>8179069</v>
      </c>
      <c r="E9" s="20">
        <v>1757229</v>
      </c>
      <c r="F9" s="20">
        <v>3316584</v>
      </c>
      <c r="G9" s="20">
        <v>4252031</v>
      </c>
      <c r="H9" s="20" t="s">
        <v>446</v>
      </c>
      <c r="I9" s="20" t="b">
        <f>TRUE</f>
        <v>1</v>
      </c>
      <c r="J9" s="71"/>
    </row>
    <row r="10" spans="1:10" ht="14.4" x14ac:dyDescent="0.3">
      <c r="A10" s="5" t="s">
        <v>475</v>
      </c>
      <c r="B10" s="27" t="s">
        <v>481</v>
      </c>
      <c r="C10" s="20">
        <v>9</v>
      </c>
      <c r="D10" s="20">
        <v>823336</v>
      </c>
      <c r="E10" s="20">
        <v>1757228</v>
      </c>
      <c r="F10" s="20">
        <v>3316584</v>
      </c>
      <c r="G10" s="20">
        <v>4252031</v>
      </c>
      <c r="H10" s="20" t="s">
        <v>446</v>
      </c>
      <c r="I10" s="20" t="b">
        <f>TRUE</f>
        <v>1</v>
      </c>
      <c r="J10" s="71"/>
    </row>
    <row r="11" spans="1:10" ht="24" x14ac:dyDescent="0.3">
      <c r="A11" s="5" t="s">
        <v>476</v>
      </c>
      <c r="B11" s="27" t="s">
        <v>482</v>
      </c>
      <c r="C11" s="20">
        <v>9</v>
      </c>
      <c r="D11" s="20">
        <v>8179069</v>
      </c>
      <c r="E11" s="20">
        <v>1757229</v>
      </c>
      <c r="F11" s="20">
        <v>3316584</v>
      </c>
      <c r="G11" s="20">
        <v>4252031</v>
      </c>
      <c r="H11" s="20" t="s">
        <v>446</v>
      </c>
      <c r="I11" s="20" t="b">
        <f>TRUE</f>
        <v>1</v>
      </c>
      <c r="J11" s="71"/>
    </row>
    <row r="12" spans="1:10" ht="14.4" x14ac:dyDescent="0.3">
      <c r="A12" s="5" t="s">
        <v>480</v>
      </c>
      <c r="B12" s="27" t="s">
        <v>477</v>
      </c>
      <c r="C12" s="20">
        <v>10</v>
      </c>
      <c r="D12" s="20">
        <v>823336</v>
      </c>
      <c r="E12" s="20">
        <v>1757228</v>
      </c>
      <c r="F12" s="20">
        <v>3316584</v>
      </c>
      <c r="G12" s="20">
        <v>4252031</v>
      </c>
      <c r="H12" s="20" t="s">
        <v>446</v>
      </c>
      <c r="I12" s="20" t="b">
        <f>TRUE</f>
        <v>1</v>
      </c>
      <c r="J12" s="71"/>
    </row>
    <row r="13" spans="1:10" ht="24" x14ac:dyDescent="0.3">
      <c r="A13" s="5" t="s">
        <v>5</v>
      </c>
      <c r="B13" s="27" t="s">
        <v>243</v>
      </c>
      <c r="C13" s="20">
        <v>11</v>
      </c>
      <c r="D13" s="20">
        <v>823336</v>
      </c>
      <c r="E13" s="20">
        <v>1757228</v>
      </c>
      <c r="F13" s="20">
        <v>3316584</v>
      </c>
      <c r="G13" s="20">
        <v>4252031</v>
      </c>
      <c r="H13" s="20" t="s">
        <v>446</v>
      </c>
      <c r="I13" s="20" t="b">
        <f>TRUE</f>
        <v>1</v>
      </c>
      <c r="J13" s="71">
        <v>1</v>
      </c>
    </row>
    <row r="14" spans="1:10" ht="14.4" x14ac:dyDescent="0.3">
      <c r="A14" s="5" t="s">
        <v>6</v>
      </c>
      <c r="B14" s="27" t="s">
        <v>244</v>
      </c>
      <c r="C14" s="20">
        <v>12</v>
      </c>
      <c r="D14" s="20">
        <v>823336</v>
      </c>
      <c r="E14" s="20">
        <v>1757228</v>
      </c>
      <c r="F14" s="20">
        <v>3316584</v>
      </c>
      <c r="G14" s="20">
        <v>4252031</v>
      </c>
      <c r="H14" s="20" t="s">
        <v>446</v>
      </c>
      <c r="I14" s="20" t="b">
        <f>TRUE</f>
        <v>1</v>
      </c>
      <c r="J14" s="71"/>
    </row>
    <row r="15" spans="1:10" ht="14.4" x14ac:dyDescent="0.3">
      <c r="A15" s="5" t="s">
        <v>7</v>
      </c>
      <c r="B15" s="27" t="s">
        <v>245</v>
      </c>
      <c r="C15" s="20">
        <v>12</v>
      </c>
      <c r="D15" s="20">
        <v>5267358</v>
      </c>
      <c r="E15" s="20">
        <v>1757228</v>
      </c>
      <c r="F15" s="20">
        <v>3316584</v>
      </c>
      <c r="G15" s="20">
        <v>4252031</v>
      </c>
      <c r="H15" s="20" t="s">
        <v>446</v>
      </c>
      <c r="I15" s="20" t="b">
        <f>TRUE</f>
        <v>1</v>
      </c>
      <c r="J15" s="71">
        <v>1</v>
      </c>
    </row>
    <row r="16" spans="1:10" ht="14.4" x14ac:dyDescent="0.3">
      <c r="A16" s="5" t="s">
        <v>8</v>
      </c>
      <c r="B16" s="27" t="s">
        <v>246</v>
      </c>
      <c r="C16" s="20">
        <v>12</v>
      </c>
      <c r="D16" s="20">
        <v>9802188</v>
      </c>
      <c r="E16" s="20">
        <v>1757228</v>
      </c>
      <c r="F16" s="20">
        <v>3316584</v>
      </c>
      <c r="G16" s="20">
        <v>4252031</v>
      </c>
      <c r="H16" s="20" t="s">
        <v>446</v>
      </c>
      <c r="I16" s="20" t="b">
        <f>TRUE</f>
        <v>1</v>
      </c>
      <c r="J16" s="71"/>
    </row>
    <row r="17" spans="1:10" ht="24" x14ac:dyDescent="0.3">
      <c r="A17" s="5" t="s">
        <v>247</v>
      </c>
      <c r="B17" s="27" t="s">
        <v>248</v>
      </c>
      <c r="C17" s="20">
        <v>13</v>
      </c>
      <c r="D17" s="20">
        <v>823336</v>
      </c>
      <c r="E17" s="20">
        <v>1757228</v>
      </c>
      <c r="F17" s="20">
        <v>3316584</v>
      </c>
      <c r="G17" s="20">
        <v>4252031</v>
      </c>
      <c r="H17" s="20" t="s">
        <v>446</v>
      </c>
      <c r="I17" s="20" t="b">
        <f>TRUE</f>
        <v>1</v>
      </c>
      <c r="J17" s="71"/>
    </row>
    <row r="18" spans="1:10" ht="36" x14ac:dyDescent="0.3">
      <c r="A18" s="5" t="s">
        <v>451</v>
      </c>
      <c r="B18" s="27" t="s">
        <v>249</v>
      </c>
      <c r="C18" s="20">
        <v>13</v>
      </c>
      <c r="D18" s="20">
        <v>5267358</v>
      </c>
      <c r="E18" s="20">
        <v>1757228</v>
      </c>
      <c r="F18" s="20">
        <v>3316584</v>
      </c>
      <c r="G18" s="20">
        <v>4252031</v>
      </c>
      <c r="H18" s="20" t="s">
        <v>446</v>
      </c>
      <c r="I18" s="20" t="b">
        <f>TRUE</f>
        <v>1</v>
      </c>
      <c r="J18" s="71"/>
    </row>
    <row r="19" spans="1:10" ht="36" x14ac:dyDescent="0.3">
      <c r="A19" s="5" t="s">
        <v>452</v>
      </c>
      <c r="B19" s="27" t="s">
        <v>251</v>
      </c>
      <c r="C19" s="20">
        <v>13</v>
      </c>
      <c r="D19" s="20">
        <v>9802188</v>
      </c>
      <c r="E19" s="20">
        <v>1757228</v>
      </c>
      <c r="F19" s="20">
        <v>3316584</v>
      </c>
      <c r="G19" s="20">
        <v>4252031</v>
      </c>
      <c r="H19" s="20" t="s">
        <v>446</v>
      </c>
      <c r="I19" s="20" t="b">
        <f>TRUE</f>
        <v>1</v>
      </c>
      <c r="J19" s="71"/>
    </row>
    <row r="20" spans="1:10" ht="24" x14ac:dyDescent="0.3">
      <c r="A20" s="5" t="s">
        <v>9</v>
      </c>
      <c r="B20" s="27" t="s">
        <v>252</v>
      </c>
      <c r="C20" s="20">
        <v>14</v>
      </c>
      <c r="D20" s="20">
        <v>823336</v>
      </c>
      <c r="E20" s="20">
        <v>1757228</v>
      </c>
      <c r="F20" s="20">
        <v>3316584</v>
      </c>
      <c r="G20" s="20">
        <v>4252031</v>
      </c>
      <c r="H20" s="20" t="s">
        <v>446</v>
      </c>
      <c r="I20" s="20" t="b">
        <f>TRUE</f>
        <v>1</v>
      </c>
      <c r="J20" s="71">
        <v>1</v>
      </c>
    </row>
    <row r="21" spans="1:10" ht="14.4" x14ac:dyDescent="0.3">
      <c r="A21" s="5" t="s">
        <v>10</v>
      </c>
      <c r="B21" s="27" t="s">
        <v>253</v>
      </c>
      <c r="C21" s="20">
        <v>15</v>
      </c>
      <c r="D21" s="20">
        <v>823336</v>
      </c>
      <c r="E21" s="20">
        <v>1757228</v>
      </c>
      <c r="F21" s="20">
        <v>3316584</v>
      </c>
      <c r="G21" s="20">
        <v>4252031</v>
      </c>
      <c r="H21" s="20" t="s">
        <v>446</v>
      </c>
      <c r="I21" s="20" t="b">
        <f>TRUE</f>
        <v>1</v>
      </c>
      <c r="J21" s="71"/>
    </row>
    <row r="22" spans="1:10" ht="14.4" x14ac:dyDescent="0.3">
      <c r="A22" s="5" t="s">
        <v>11</v>
      </c>
      <c r="B22" s="27" t="s">
        <v>254</v>
      </c>
      <c r="C22" s="20">
        <v>15</v>
      </c>
      <c r="D22" s="20">
        <v>8179069</v>
      </c>
      <c r="E22" s="20">
        <v>1757229</v>
      </c>
      <c r="F22" s="20">
        <v>3316584</v>
      </c>
      <c r="G22" s="20">
        <v>4252031</v>
      </c>
      <c r="H22" s="20" t="s">
        <v>446</v>
      </c>
      <c r="I22" s="20" t="b">
        <f>TRUE</f>
        <v>1</v>
      </c>
      <c r="J22" s="71"/>
    </row>
    <row r="23" spans="1:10" ht="14.4" x14ac:dyDescent="0.3">
      <c r="A23" s="5" t="s">
        <v>12</v>
      </c>
      <c r="B23" s="27" t="s">
        <v>255</v>
      </c>
      <c r="C23" s="20">
        <v>16</v>
      </c>
      <c r="D23" s="20">
        <v>823336</v>
      </c>
      <c r="E23" s="20">
        <v>1757228</v>
      </c>
      <c r="F23" s="20">
        <v>3316584</v>
      </c>
      <c r="G23" s="20">
        <v>4252031</v>
      </c>
      <c r="H23" s="20" t="s">
        <v>446</v>
      </c>
      <c r="I23" s="20" t="b">
        <f>TRUE</f>
        <v>1</v>
      </c>
      <c r="J23" s="71"/>
    </row>
    <row r="24" spans="1:10" ht="14.4" x14ac:dyDescent="0.3">
      <c r="A24" s="5" t="s">
        <v>220</v>
      </c>
      <c r="B24" s="27" t="s">
        <v>256</v>
      </c>
      <c r="C24" s="20">
        <v>17</v>
      </c>
      <c r="D24" s="20">
        <v>823336</v>
      </c>
      <c r="E24" s="20">
        <v>1757228</v>
      </c>
      <c r="F24" s="20">
        <v>3316584</v>
      </c>
      <c r="G24" s="20">
        <v>4252031</v>
      </c>
      <c r="H24" s="20" t="s">
        <v>446</v>
      </c>
      <c r="I24" s="20" t="b">
        <f>TRUE</f>
        <v>1</v>
      </c>
      <c r="J24" s="71"/>
    </row>
    <row r="25" spans="1:10" ht="24" x14ac:dyDescent="0.3">
      <c r="A25" s="15" t="s">
        <v>257</v>
      </c>
      <c r="B25" s="27" t="s">
        <v>258</v>
      </c>
      <c r="C25" s="20">
        <v>17</v>
      </c>
      <c r="D25" s="20">
        <v>8179069</v>
      </c>
      <c r="E25" s="20">
        <v>1757229</v>
      </c>
      <c r="F25" s="20">
        <v>3316584</v>
      </c>
      <c r="G25" s="20">
        <v>4252031</v>
      </c>
      <c r="H25" s="20" t="s">
        <v>446</v>
      </c>
      <c r="I25" s="20" t="b">
        <f>TRUE</f>
        <v>1</v>
      </c>
      <c r="J25" s="71"/>
    </row>
    <row r="26" spans="1:10" ht="14.4" x14ac:dyDescent="0.3">
      <c r="A26" s="5" t="s">
        <v>13</v>
      </c>
      <c r="B26" s="27" t="s">
        <v>259</v>
      </c>
      <c r="C26" s="20">
        <v>18</v>
      </c>
      <c r="D26" s="20">
        <v>823336</v>
      </c>
      <c r="E26" s="20">
        <v>1757228</v>
      </c>
      <c r="F26" s="20">
        <v>3316584</v>
      </c>
      <c r="G26" s="20">
        <v>4252031</v>
      </c>
      <c r="H26" s="20" t="s">
        <v>446</v>
      </c>
      <c r="I26" s="20" t="b">
        <f>TRUE</f>
        <v>1</v>
      </c>
      <c r="J26" s="71"/>
    </row>
    <row r="27" spans="1:10" ht="14.4" x14ac:dyDescent="0.3">
      <c r="A27" s="5" t="s">
        <v>14</v>
      </c>
      <c r="B27" s="27" t="s">
        <v>260</v>
      </c>
      <c r="C27" s="20">
        <v>18</v>
      </c>
      <c r="D27" s="20">
        <v>8179069</v>
      </c>
      <c r="E27" s="20">
        <v>1757229</v>
      </c>
      <c r="F27" s="20">
        <v>3316584</v>
      </c>
      <c r="G27" s="20">
        <v>4252031</v>
      </c>
      <c r="H27" s="20" t="s">
        <v>446</v>
      </c>
      <c r="I27" s="20" t="b">
        <f>TRUE</f>
        <v>1</v>
      </c>
      <c r="J27" s="71">
        <v>1</v>
      </c>
    </row>
    <row r="28" spans="1:10" ht="14.4" x14ac:dyDescent="0.3">
      <c r="A28" s="5" t="s">
        <v>15</v>
      </c>
      <c r="B28" s="27" t="s">
        <v>16</v>
      </c>
      <c r="C28" s="20">
        <v>19</v>
      </c>
      <c r="D28" s="20">
        <v>823336</v>
      </c>
      <c r="E28" s="20">
        <v>1757228</v>
      </c>
      <c r="F28" s="20">
        <v>3316584</v>
      </c>
      <c r="G28" s="20">
        <v>4252031</v>
      </c>
      <c r="H28" s="20" t="s">
        <v>446</v>
      </c>
      <c r="I28" s="20" t="b">
        <f>TRUE</f>
        <v>1</v>
      </c>
      <c r="J28" s="71"/>
    </row>
    <row r="29" spans="1:10" ht="14.4" x14ac:dyDescent="0.3">
      <c r="A29" s="5" t="s">
        <v>17</v>
      </c>
      <c r="B29" s="27" t="s">
        <v>18</v>
      </c>
      <c r="C29" s="20">
        <v>20</v>
      </c>
      <c r="D29" s="20">
        <v>823336</v>
      </c>
      <c r="E29" s="20">
        <v>1757228</v>
      </c>
      <c r="F29" s="20">
        <v>3316584</v>
      </c>
      <c r="G29" s="20">
        <v>4252031</v>
      </c>
      <c r="H29" s="20" t="s">
        <v>446</v>
      </c>
      <c r="I29" s="20" t="b">
        <f>TRUE</f>
        <v>1</v>
      </c>
      <c r="J29" s="71"/>
    </row>
    <row r="30" spans="1:10" ht="24" x14ac:dyDescent="0.3">
      <c r="A30" s="5" t="s">
        <v>19</v>
      </c>
      <c r="B30" s="27" t="s">
        <v>20</v>
      </c>
      <c r="C30" s="20">
        <v>20</v>
      </c>
      <c r="D30" s="20">
        <v>8179069</v>
      </c>
      <c r="E30" s="20">
        <v>1757229</v>
      </c>
      <c r="F30" s="20">
        <v>3316584</v>
      </c>
      <c r="G30" s="20">
        <v>4252031</v>
      </c>
      <c r="H30" s="20" t="s">
        <v>446</v>
      </c>
      <c r="I30" s="20" t="b">
        <f>TRUE</f>
        <v>1</v>
      </c>
      <c r="J30" s="71"/>
    </row>
    <row r="31" spans="1:10" ht="14.4" x14ac:dyDescent="0.3">
      <c r="A31" s="5" t="s">
        <v>21</v>
      </c>
      <c r="B31" s="27" t="s">
        <v>262</v>
      </c>
      <c r="C31" s="20">
        <v>21</v>
      </c>
      <c r="D31" s="20">
        <v>823336</v>
      </c>
      <c r="E31" s="20">
        <v>1757228</v>
      </c>
      <c r="F31" s="20">
        <v>3316584</v>
      </c>
      <c r="G31" s="20">
        <v>4252031</v>
      </c>
      <c r="H31" s="20" t="s">
        <v>446</v>
      </c>
      <c r="I31" s="20" t="b">
        <f>TRUE</f>
        <v>1</v>
      </c>
      <c r="J31" s="71">
        <v>1</v>
      </c>
    </row>
    <row r="32" spans="1:10" ht="14.4" x14ac:dyDescent="0.3">
      <c r="A32" s="5" t="s">
        <v>22</v>
      </c>
      <c r="B32" s="27" t="s">
        <v>263</v>
      </c>
      <c r="C32" s="20">
        <v>21</v>
      </c>
      <c r="D32" s="20">
        <v>8179069</v>
      </c>
      <c r="E32" s="20">
        <v>1757229</v>
      </c>
      <c r="F32" s="20">
        <v>3316584</v>
      </c>
      <c r="G32" s="20">
        <v>4252031</v>
      </c>
      <c r="H32" s="20" t="s">
        <v>446</v>
      </c>
      <c r="I32" s="20" t="b">
        <f>TRUE</f>
        <v>1</v>
      </c>
      <c r="J32" s="71">
        <v>1</v>
      </c>
    </row>
    <row r="33" spans="1:10" ht="14.4" x14ac:dyDescent="0.3">
      <c r="A33" s="5" t="s">
        <v>23</v>
      </c>
      <c r="B33" s="27" t="s">
        <v>264</v>
      </c>
      <c r="C33" s="20">
        <v>22</v>
      </c>
      <c r="D33" s="20">
        <v>823336</v>
      </c>
      <c r="E33" s="20">
        <v>1757228</v>
      </c>
      <c r="F33" s="20">
        <v>3316584</v>
      </c>
      <c r="G33" s="20">
        <v>4252031</v>
      </c>
      <c r="H33" s="20" t="s">
        <v>446</v>
      </c>
      <c r="I33" s="20" t="b">
        <f>TRUE</f>
        <v>1</v>
      </c>
      <c r="J33" s="71"/>
    </row>
    <row r="34" spans="1:10" ht="14.4" x14ac:dyDescent="0.3">
      <c r="A34" s="5" t="s">
        <v>265</v>
      </c>
      <c r="B34" s="27" t="s">
        <v>266</v>
      </c>
      <c r="C34" s="20">
        <v>22</v>
      </c>
      <c r="D34" s="20">
        <v>8179069</v>
      </c>
      <c r="E34" s="20">
        <v>1757229</v>
      </c>
      <c r="F34" s="20">
        <v>3316584</v>
      </c>
      <c r="G34" s="20">
        <v>4252031</v>
      </c>
      <c r="H34" s="20" t="s">
        <v>446</v>
      </c>
      <c r="I34" s="20" t="b">
        <f>TRUE</f>
        <v>1</v>
      </c>
      <c r="J34" s="71"/>
    </row>
    <row r="35" spans="1:10" ht="24" x14ac:dyDescent="0.3">
      <c r="A35" s="5" t="s">
        <v>24</v>
      </c>
      <c r="B35" s="27" t="s">
        <v>267</v>
      </c>
      <c r="C35" s="20">
        <v>23</v>
      </c>
      <c r="D35" s="20">
        <v>823336</v>
      </c>
      <c r="E35" s="20">
        <v>1757228</v>
      </c>
      <c r="F35" s="20">
        <v>3316584</v>
      </c>
      <c r="G35" s="20">
        <v>4252031</v>
      </c>
      <c r="H35" s="20" t="s">
        <v>446</v>
      </c>
      <c r="I35" s="20" t="b">
        <f>TRUE</f>
        <v>1</v>
      </c>
      <c r="J35" s="71"/>
    </row>
    <row r="36" spans="1:10" ht="24" x14ac:dyDescent="0.3">
      <c r="A36" s="5" t="s">
        <v>25</v>
      </c>
      <c r="B36" s="27" t="s">
        <v>26</v>
      </c>
      <c r="C36" s="20">
        <v>23</v>
      </c>
      <c r="D36" s="20">
        <v>8179069</v>
      </c>
      <c r="E36" s="20">
        <v>1757229</v>
      </c>
      <c r="F36" s="20">
        <v>3316584</v>
      </c>
      <c r="G36" s="20">
        <v>4252031</v>
      </c>
      <c r="H36" s="20" t="s">
        <v>446</v>
      </c>
      <c r="I36" s="20" t="b">
        <f>TRUE</f>
        <v>1</v>
      </c>
      <c r="J36" s="71"/>
    </row>
    <row r="37" spans="1:10" ht="14.4" x14ac:dyDescent="0.3">
      <c r="A37" s="5" t="s">
        <v>27</v>
      </c>
      <c r="B37" s="27" t="s">
        <v>268</v>
      </c>
      <c r="C37" s="20">
        <v>25</v>
      </c>
      <c r="D37" s="20">
        <v>823336</v>
      </c>
      <c r="E37" s="20">
        <v>1757228</v>
      </c>
      <c r="F37" s="20">
        <v>3316584</v>
      </c>
      <c r="G37" s="20">
        <v>4252031</v>
      </c>
      <c r="H37" s="20" t="s">
        <v>446</v>
      </c>
      <c r="I37" s="20" t="b">
        <f>TRUE</f>
        <v>1</v>
      </c>
      <c r="J37" s="71"/>
    </row>
    <row r="38" spans="1:10" ht="14.4" x14ac:dyDescent="0.3">
      <c r="A38" s="5" t="s">
        <v>28</v>
      </c>
      <c r="B38" s="27" t="s">
        <v>269</v>
      </c>
      <c r="C38" s="20">
        <v>26</v>
      </c>
      <c r="D38" s="20">
        <v>823336</v>
      </c>
      <c r="E38" s="20">
        <v>1757228</v>
      </c>
      <c r="F38" s="20">
        <v>3316584</v>
      </c>
      <c r="G38" s="20">
        <v>4252031</v>
      </c>
      <c r="H38" s="20" t="s">
        <v>446</v>
      </c>
      <c r="I38" s="20" t="b">
        <f>TRUE</f>
        <v>1</v>
      </c>
      <c r="J38" s="71"/>
    </row>
    <row r="39" spans="1:10" ht="14.4" x14ac:dyDescent="0.3">
      <c r="A39" s="5" t="s">
        <v>270</v>
      </c>
      <c r="B39" s="27" t="s">
        <v>271</v>
      </c>
      <c r="C39" s="20">
        <v>26</v>
      </c>
      <c r="D39" s="20">
        <v>8179069</v>
      </c>
      <c r="E39" s="20">
        <v>1757229</v>
      </c>
      <c r="F39" s="20">
        <v>3316584</v>
      </c>
      <c r="G39" s="20">
        <v>4252031</v>
      </c>
      <c r="H39" s="20" t="s">
        <v>446</v>
      </c>
      <c r="I39" s="20" t="b">
        <f>TRUE</f>
        <v>1</v>
      </c>
      <c r="J39" s="71">
        <v>1</v>
      </c>
    </row>
    <row r="40" spans="1:10" ht="24" x14ac:dyDescent="0.3">
      <c r="A40" s="5" t="s">
        <v>272</v>
      </c>
      <c r="B40" s="27" t="s">
        <v>273</v>
      </c>
      <c r="C40" s="20">
        <v>27</v>
      </c>
      <c r="D40" s="20">
        <v>823336</v>
      </c>
      <c r="E40" s="20">
        <v>1757228</v>
      </c>
      <c r="F40" s="20">
        <v>3316584</v>
      </c>
      <c r="G40" s="20">
        <v>4252031</v>
      </c>
      <c r="H40" s="20" t="s">
        <v>446</v>
      </c>
      <c r="I40" s="20" t="b">
        <f>TRUE</f>
        <v>1</v>
      </c>
      <c r="J40" s="71"/>
    </row>
    <row r="41" spans="1:10" ht="24" x14ac:dyDescent="0.3">
      <c r="A41" s="5" t="s">
        <v>274</v>
      </c>
      <c r="B41" s="27" t="s">
        <v>275</v>
      </c>
      <c r="C41" s="20">
        <v>27</v>
      </c>
      <c r="D41" s="20">
        <v>8179069</v>
      </c>
      <c r="E41" s="20">
        <v>1757229</v>
      </c>
      <c r="F41" s="20">
        <v>3316584</v>
      </c>
      <c r="G41" s="20">
        <v>4252031</v>
      </c>
      <c r="H41" s="20" t="s">
        <v>446</v>
      </c>
      <c r="I41" s="20" t="b">
        <f>TRUE</f>
        <v>1</v>
      </c>
      <c r="J41" s="71"/>
    </row>
    <row r="42" spans="1:10" ht="24" x14ac:dyDescent="0.3">
      <c r="A42" s="5" t="s">
        <v>276</v>
      </c>
      <c r="B42" s="27" t="s">
        <v>277</v>
      </c>
      <c r="C42" s="20">
        <v>28</v>
      </c>
      <c r="D42" s="20">
        <v>823336</v>
      </c>
      <c r="E42" s="20">
        <v>1757228</v>
      </c>
      <c r="F42" s="20">
        <v>3316584</v>
      </c>
      <c r="G42" s="20">
        <v>4252031</v>
      </c>
      <c r="H42" s="20" t="s">
        <v>446</v>
      </c>
      <c r="I42" s="20" t="b">
        <f>TRUE</f>
        <v>1</v>
      </c>
      <c r="J42" s="71"/>
    </row>
    <row r="43" spans="1:10" ht="24" x14ac:dyDescent="0.3">
      <c r="A43" s="5" t="s">
        <v>278</v>
      </c>
      <c r="B43" s="27" t="s">
        <v>279</v>
      </c>
      <c r="C43" s="20">
        <v>28</v>
      </c>
      <c r="D43" s="20">
        <v>8179069</v>
      </c>
      <c r="E43" s="20">
        <v>1757229</v>
      </c>
      <c r="F43" s="20">
        <v>3316584</v>
      </c>
      <c r="G43" s="20">
        <v>4252031</v>
      </c>
      <c r="H43" s="20" t="s">
        <v>446</v>
      </c>
      <c r="I43" s="20" t="b">
        <f>TRUE</f>
        <v>1</v>
      </c>
      <c r="J43" s="71"/>
    </row>
    <row r="44" spans="1:10" ht="14.4" x14ac:dyDescent="0.3">
      <c r="A44" s="5" t="s">
        <v>29</v>
      </c>
      <c r="B44" s="27" t="s">
        <v>280</v>
      </c>
      <c r="C44" s="20">
        <v>29</v>
      </c>
      <c r="D44" s="20">
        <v>823336</v>
      </c>
      <c r="E44" s="20">
        <v>1757228</v>
      </c>
      <c r="F44" s="20">
        <v>3316584</v>
      </c>
      <c r="G44" s="20">
        <v>4252031</v>
      </c>
      <c r="H44" s="20" t="s">
        <v>446</v>
      </c>
      <c r="I44" s="20" t="b">
        <f>TRUE</f>
        <v>1</v>
      </c>
      <c r="J44" s="71"/>
    </row>
    <row r="45" spans="1:10" ht="24" x14ac:dyDescent="0.3">
      <c r="A45" s="5" t="s">
        <v>281</v>
      </c>
      <c r="B45" s="27" t="s">
        <v>282</v>
      </c>
      <c r="C45" s="20">
        <v>30</v>
      </c>
      <c r="D45" s="20">
        <v>823336</v>
      </c>
      <c r="E45" s="20">
        <v>1757228</v>
      </c>
      <c r="F45" s="20">
        <v>3316584</v>
      </c>
      <c r="G45" s="20">
        <v>4252031</v>
      </c>
      <c r="H45" s="20" t="s">
        <v>446</v>
      </c>
      <c r="I45" s="20" t="b">
        <f>TRUE</f>
        <v>1</v>
      </c>
      <c r="J45" s="71">
        <v>1</v>
      </c>
    </row>
    <row r="46" spans="1:10" ht="24" x14ac:dyDescent="0.3">
      <c r="A46" s="5" t="s">
        <v>30</v>
      </c>
      <c r="B46" s="27" t="s">
        <v>283</v>
      </c>
      <c r="C46" s="20">
        <v>32</v>
      </c>
      <c r="D46" s="20">
        <v>823336</v>
      </c>
      <c r="E46" s="20">
        <v>1757228</v>
      </c>
      <c r="F46" s="20">
        <v>3316584</v>
      </c>
      <c r="G46" s="20">
        <v>4252031</v>
      </c>
      <c r="H46" s="20" t="s">
        <v>446</v>
      </c>
      <c r="I46" s="20" t="b">
        <f>TRUE</f>
        <v>1</v>
      </c>
      <c r="J46" s="71"/>
    </row>
    <row r="47" spans="1:10" ht="24" x14ac:dyDescent="0.3">
      <c r="A47" s="5" t="s">
        <v>31</v>
      </c>
      <c r="B47" s="27" t="s">
        <v>284</v>
      </c>
      <c r="C47" s="20">
        <v>32</v>
      </c>
      <c r="D47" s="20">
        <v>8179069</v>
      </c>
      <c r="E47" s="20">
        <v>1757229</v>
      </c>
      <c r="F47" s="20">
        <v>3316584</v>
      </c>
      <c r="G47" s="20">
        <v>4252031</v>
      </c>
      <c r="H47" s="20" t="s">
        <v>446</v>
      </c>
      <c r="I47" s="20" t="b">
        <f>TRUE</f>
        <v>1</v>
      </c>
      <c r="J47" s="71"/>
    </row>
    <row r="48" spans="1:10" ht="14.4" x14ac:dyDescent="0.3">
      <c r="A48" s="5" t="s">
        <v>32</v>
      </c>
      <c r="B48" s="27" t="s">
        <v>285</v>
      </c>
      <c r="C48" s="20">
        <v>33</v>
      </c>
      <c r="D48" s="20">
        <v>823336</v>
      </c>
      <c r="E48" s="20">
        <v>1757228</v>
      </c>
      <c r="F48" s="20">
        <v>3316584</v>
      </c>
      <c r="G48" s="20">
        <v>5669375</v>
      </c>
      <c r="H48" s="35" t="s">
        <v>446</v>
      </c>
      <c r="I48" s="20" t="b">
        <f>TRUE</f>
        <v>1</v>
      </c>
      <c r="J48" s="71"/>
    </row>
    <row r="49" spans="1:10" ht="14.4" x14ac:dyDescent="0.3">
      <c r="A49" s="5" t="s">
        <v>33</v>
      </c>
      <c r="B49" s="27" t="s">
        <v>286</v>
      </c>
      <c r="C49" s="20">
        <v>33</v>
      </c>
      <c r="D49" s="20">
        <v>8179069</v>
      </c>
      <c r="E49" s="20">
        <v>1757229</v>
      </c>
      <c r="F49" s="20">
        <v>3316584</v>
      </c>
      <c r="G49" s="20">
        <v>5669375</v>
      </c>
      <c r="H49" s="35" t="s">
        <v>446</v>
      </c>
      <c r="I49" s="20" t="b">
        <f>TRUE</f>
        <v>1</v>
      </c>
      <c r="J49" s="71"/>
    </row>
    <row r="50" spans="1:10" ht="14.4" x14ac:dyDescent="0.3">
      <c r="A50" s="5" t="s">
        <v>34</v>
      </c>
      <c r="B50" s="27" t="s">
        <v>35</v>
      </c>
      <c r="C50" s="20">
        <v>34</v>
      </c>
      <c r="D50" s="20">
        <v>823336</v>
      </c>
      <c r="E50" s="20">
        <v>1757228</v>
      </c>
      <c r="F50" s="20">
        <v>3316584</v>
      </c>
      <c r="G50" s="20">
        <v>4252031</v>
      </c>
      <c r="H50" s="20" t="s">
        <v>446</v>
      </c>
      <c r="I50" s="20" t="b">
        <f>TRUE</f>
        <v>1</v>
      </c>
      <c r="J50" s="71"/>
    </row>
    <row r="51" spans="1:10" ht="14.4" x14ac:dyDescent="0.3">
      <c r="A51" s="5" t="s">
        <v>287</v>
      </c>
      <c r="B51" s="27" t="s">
        <v>36</v>
      </c>
      <c r="C51" s="20">
        <v>34</v>
      </c>
      <c r="D51" s="20">
        <v>8179069</v>
      </c>
      <c r="E51" s="20">
        <v>1757229</v>
      </c>
      <c r="F51" s="20">
        <v>3316584</v>
      </c>
      <c r="G51" s="20">
        <v>4252031</v>
      </c>
      <c r="H51" s="20" t="s">
        <v>446</v>
      </c>
      <c r="I51" s="20" t="b">
        <f>TRUE</f>
        <v>1</v>
      </c>
      <c r="J51" s="71"/>
    </row>
    <row r="52" spans="1:10" ht="14.4" x14ac:dyDescent="0.3">
      <c r="A52" s="5" t="s">
        <v>37</v>
      </c>
      <c r="B52" s="27" t="s">
        <v>289</v>
      </c>
      <c r="C52" s="20">
        <v>36</v>
      </c>
      <c r="D52" s="20">
        <v>823336</v>
      </c>
      <c r="E52" s="20">
        <v>1757228</v>
      </c>
      <c r="F52" s="20">
        <v>3316584</v>
      </c>
      <c r="G52" s="20">
        <v>4252031</v>
      </c>
      <c r="H52" s="20" t="s">
        <v>446</v>
      </c>
      <c r="I52" s="20" t="b">
        <f>TRUE</f>
        <v>1</v>
      </c>
      <c r="J52" s="71"/>
    </row>
    <row r="53" spans="1:10" ht="14.4" x14ac:dyDescent="0.3">
      <c r="A53" s="5" t="s">
        <v>38</v>
      </c>
      <c r="B53" s="27" t="s">
        <v>290</v>
      </c>
      <c r="C53" s="20">
        <v>36</v>
      </c>
      <c r="D53" s="20">
        <v>8179069</v>
      </c>
      <c r="E53" s="20">
        <v>1757229</v>
      </c>
      <c r="F53" s="20">
        <v>3316584</v>
      </c>
      <c r="G53" s="20">
        <v>4252031</v>
      </c>
      <c r="H53" s="20" t="s">
        <v>446</v>
      </c>
      <c r="I53" s="20" t="b">
        <f>TRUE</f>
        <v>1</v>
      </c>
      <c r="J53" s="71"/>
    </row>
    <row r="54" spans="1:10" ht="14.4" x14ac:dyDescent="0.3">
      <c r="A54" s="5" t="s">
        <v>39</v>
      </c>
      <c r="B54" s="27" t="s">
        <v>291</v>
      </c>
      <c r="C54" s="20">
        <v>37</v>
      </c>
      <c r="D54" s="20">
        <v>823336</v>
      </c>
      <c r="E54" s="20">
        <v>1757228</v>
      </c>
      <c r="F54" s="20">
        <v>3316584</v>
      </c>
      <c r="G54" s="20">
        <v>4252031</v>
      </c>
      <c r="H54" s="20" t="s">
        <v>446</v>
      </c>
      <c r="I54" s="20" t="b">
        <f>TRUE</f>
        <v>1</v>
      </c>
      <c r="J54" s="71"/>
    </row>
    <row r="55" spans="1:10" ht="14.4" x14ac:dyDescent="0.3">
      <c r="A55" s="5" t="s">
        <v>40</v>
      </c>
      <c r="B55" s="27" t="s">
        <v>292</v>
      </c>
      <c r="C55" s="20">
        <v>37</v>
      </c>
      <c r="D55" s="20">
        <v>5267358</v>
      </c>
      <c r="E55" s="20">
        <v>1757228</v>
      </c>
      <c r="F55" s="20">
        <v>3316584</v>
      </c>
      <c r="G55" s="20">
        <v>4252031</v>
      </c>
      <c r="H55" s="20" t="s">
        <v>446</v>
      </c>
      <c r="I55" s="20" t="b">
        <f>TRUE</f>
        <v>1</v>
      </c>
      <c r="J55" s="71"/>
    </row>
    <row r="56" spans="1:10" ht="14.4" x14ac:dyDescent="0.3">
      <c r="A56" s="5" t="s">
        <v>41</v>
      </c>
      <c r="B56" s="27" t="s">
        <v>293</v>
      </c>
      <c r="C56" s="20">
        <v>37</v>
      </c>
      <c r="D56" s="20">
        <v>9802188</v>
      </c>
      <c r="E56" s="20">
        <v>1757228</v>
      </c>
      <c r="F56" s="20">
        <v>3316584</v>
      </c>
      <c r="G56" s="20">
        <v>4252031</v>
      </c>
      <c r="H56" s="20" t="s">
        <v>446</v>
      </c>
      <c r="I56" s="20" t="b">
        <f>TRUE</f>
        <v>1</v>
      </c>
      <c r="J56" s="71"/>
    </row>
    <row r="57" spans="1:10" ht="14.4" x14ac:dyDescent="0.3">
      <c r="A57" s="5" t="s">
        <v>42</v>
      </c>
      <c r="B57" s="27" t="s">
        <v>294</v>
      </c>
      <c r="C57" s="20">
        <v>38</v>
      </c>
      <c r="D57" s="20">
        <v>823336</v>
      </c>
      <c r="E57" s="20">
        <v>1757228</v>
      </c>
      <c r="F57" s="20">
        <v>3316584</v>
      </c>
      <c r="G57" s="20">
        <v>4252031</v>
      </c>
      <c r="H57" s="20" t="s">
        <v>446</v>
      </c>
      <c r="I57" s="20" t="b">
        <f>TRUE</f>
        <v>1</v>
      </c>
      <c r="J57" s="71"/>
    </row>
    <row r="58" spans="1:10" ht="14.4" x14ac:dyDescent="0.3">
      <c r="A58" s="5" t="s">
        <v>43</v>
      </c>
      <c r="B58" s="27" t="s">
        <v>295</v>
      </c>
      <c r="C58" s="20">
        <v>38</v>
      </c>
      <c r="D58" s="20">
        <v>8179069</v>
      </c>
      <c r="E58" s="20">
        <v>1757229</v>
      </c>
      <c r="F58" s="20">
        <v>3316584</v>
      </c>
      <c r="G58" s="20">
        <v>4252031</v>
      </c>
      <c r="H58" s="20" t="s">
        <v>446</v>
      </c>
      <c r="I58" s="20" t="b">
        <f>TRUE</f>
        <v>1</v>
      </c>
      <c r="J58" s="71"/>
    </row>
    <row r="59" spans="1:10" ht="14.4" x14ac:dyDescent="0.3">
      <c r="A59" s="5" t="s">
        <v>44</v>
      </c>
      <c r="B59" s="27" t="s">
        <v>296</v>
      </c>
      <c r="C59" s="20">
        <v>39</v>
      </c>
      <c r="D59" s="20">
        <v>823336</v>
      </c>
      <c r="E59" s="20">
        <v>1757228</v>
      </c>
      <c r="F59" s="20">
        <v>3316584</v>
      </c>
      <c r="G59" s="20">
        <v>4252031</v>
      </c>
      <c r="H59" s="20" t="s">
        <v>446</v>
      </c>
      <c r="I59" s="20" t="b">
        <f>TRUE</f>
        <v>1</v>
      </c>
      <c r="J59" s="71"/>
    </row>
    <row r="60" spans="1:10" ht="14.4" x14ac:dyDescent="0.3">
      <c r="A60" s="5" t="s">
        <v>45</v>
      </c>
      <c r="B60" s="27" t="s">
        <v>297</v>
      </c>
      <c r="C60" s="20">
        <v>39</v>
      </c>
      <c r="D60" s="20">
        <v>5267358</v>
      </c>
      <c r="E60" s="20">
        <v>1757228</v>
      </c>
      <c r="F60" s="20">
        <v>3316584</v>
      </c>
      <c r="G60" s="20">
        <v>4252031</v>
      </c>
      <c r="H60" s="20" t="s">
        <v>446</v>
      </c>
      <c r="I60" s="20" t="b">
        <f>TRUE</f>
        <v>1</v>
      </c>
      <c r="J60" s="71"/>
    </row>
    <row r="61" spans="1:10" ht="24" x14ac:dyDescent="0.3">
      <c r="A61" s="5" t="s">
        <v>46</v>
      </c>
      <c r="B61" s="27" t="s">
        <v>298</v>
      </c>
      <c r="C61" s="20">
        <v>39</v>
      </c>
      <c r="D61" s="20">
        <v>9802188</v>
      </c>
      <c r="E61" s="20">
        <v>1757228</v>
      </c>
      <c r="F61" s="20">
        <v>3316584</v>
      </c>
      <c r="G61" s="20">
        <v>4252031</v>
      </c>
      <c r="H61" s="20" t="s">
        <v>446</v>
      </c>
      <c r="I61" s="20" t="b">
        <f>TRUE</f>
        <v>1</v>
      </c>
      <c r="J61" s="71"/>
    </row>
    <row r="62" spans="1:10" ht="14.4" x14ac:dyDescent="0.3">
      <c r="A62" s="5" t="s">
        <v>47</v>
      </c>
      <c r="B62" s="27" t="s">
        <v>299</v>
      </c>
      <c r="C62" s="20">
        <v>40</v>
      </c>
      <c r="D62" s="20">
        <v>823336</v>
      </c>
      <c r="E62" s="20">
        <v>1757228</v>
      </c>
      <c r="F62" s="20">
        <v>3316584</v>
      </c>
      <c r="G62" s="20">
        <v>4252031</v>
      </c>
      <c r="H62" s="20" t="s">
        <v>446</v>
      </c>
      <c r="I62" s="20" t="b">
        <f>TRUE</f>
        <v>1</v>
      </c>
      <c r="J62" s="71"/>
    </row>
    <row r="63" spans="1:10" ht="24" x14ac:dyDescent="0.3">
      <c r="A63" s="5" t="s">
        <v>48</v>
      </c>
      <c r="B63" s="27" t="s">
        <v>300</v>
      </c>
      <c r="C63" s="20">
        <v>40</v>
      </c>
      <c r="D63" s="20">
        <v>8179069</v>
      </c>
      <c r="E63" s="20">
        <v>1757229</v>
      </c>
      <c r="F63" s="20">
        <v>3316584</v>
      </c>
      <c r="G63" s="20">
        <v>4252031</v>
      </c>
      <c r="H63" s="20" t="s">
        <v>446</v>
      </c>
      <c r="I63" s="20" t="b">
        <f>TRUE</f>
        <v>1</v>
      </c>
      <c r="J63" s="71"/>
    </row>
    <row r="64" spans="1:10" ht="14.4" x14ac:dyDescent="0.3">
      <c r="A64" s="5" t="s">
        <v>49</v>
      </c>
      <c r="B64" s="27" t="s">
        <v>58</v>
      </c>
      <c r="C64" s="20">
        <v>41</v>
      </c>
      <c r="D64" s="20">
        <v>823336</v>
      </c>
      <c r="E64" s="20">
        <v>1757228</v>
      </c>
      <c r="F64" s="20">
        <v>3316584</v>
      </c>
      <c r="G64" s="20">
        <v>4252031</v>
      </c>
      <c r="H64" s="35" t="s">
        <v>446</v>
      </c>
      <c r="I64" s="20" t="b">
        <f>TRUE</f>
        <v>1</v>
      </c>
      <c r="J64" s="71"/>
    </row>
    <row r="65" spans="1:10" ht="14.4" x14ac:dyDescent="0.3">
      <c r="A65" s="5" t="s">
        <v>50</v>
      </c>
      <c r="B65" s="27" t="s">
        <v>59</v>
      </c>
      <c r="C65" s="20">
        <v>41</v>
      </c>
      <c r="D65" s="20">
        <v>5267358</v>
      </c>
      <c r="E65" s="20">
        <v>1757228</v>
      </c>
      <c r="F65" s="20">
        <v>3316584</v>
      </c>
      <c r="G65" s="20">
        <v>4252031</v>
      </c>
      <c r="H65" s="35" t="s">
        <v>446</v>
      </c>
      <c r="I65" s="20" t="b">
        <f>TRUE</f>
        <v>1</v>
      </c>
      <c r="J65" s="71"/>
    </row>
    <row r="66" spans="1:10" ht="14.4" x14ac:dyDescent="0.3">
      <c r="A66" s="5" t="s">
        <v>51</v>
      </c>
      <c r="B66" s="27" t="s">
        <v>301</v>
      </c>
      <c r="C66" s="20">
        <v>41</v>
      </c>
      <c r="D66" s="20">
        <v>9802188</v>
      </c>
      <c r="E66" s="20">
        <v>1757228</v>
      </c>
      <c r="F66" s="20">
        <v>3316584</v>
      </c>
      <c r="G66" s="20">
        <v>4252031</v>
      </c>
      <c r="H66" s="35" t="s">
        <v>446</v>
      </c>
      <c r="I66" s="20" t="b">
        <f>TRUE</f>
        <v>1</v>
      </c>
      <c r="J66" s="71"/>
    </row>
    <row r="67" spans="1:10" ht="14.4" x14ac:dyDescent="0.3">
      <c r="A67" s="5" t="s">
        <v>52</v>
      </c>
      <c r="B67" s="27" t="s">
        <v>302</v>
      </c>
      <c r="C67" s="20">
        <v>42</v>
      </c>
      <c r="D67" s="20">
        <v>823336</v>
      </c>
      <c r="E67" s="20">
        <v>1757228</v>
      </c>
      <c r="F67" s="20">
        <v>3316584</v>
      </c>
      <c r="G67" s="20">
        <v>4252031</v>
      </c>
      <c r="H67" s="35" t="s">
        <v>446</v>
      </c>
      <c r="I67" s="20" t="b">
        <f>TRUE</f>
        <v>1</v>
      </c>
      <c r="J67" s="71"/>
    </row>
    <row r="68" spans="1:10" ht="14.4" x14ac:dyDescent="0.3">
      <c r="A68" s="5" t="s">
        <v>53</v>
      </c>
      <c r="B68" s="27" t="s">
        <v>303</v>
      </c>
      <c r="C68" s="20">
        <v>42</v>
      </c>
      <c r="D68" s="20">
        <v>8179069</v>
      </c>
      <c r="E68" s="20">
        <v>1757229</v>
      </c>
      <c r="F68" s="20">
        <v>3316584</v>
      </c>
      <c r="G68" s="20">
        <v>4252031</v>
      </c>
      <c r="H68" s="35" t="s">
        <v>446</v>
      </c>
      <c r="I68" s="20" t="b">
        <f>TRUE</f>
        <v>1</v>
      </c>
      <c r="J68" s="71"/>
    </row>
    <row r="69" spans="1:10" ht="14.4" x14ac:dyDescent="0.3">
      <c r="A69" s="5" t="s">
        <v>54</v>
      </c>
      <c r="B69" s="27" t="s">
        <v>60</v>
      </c>
      <c r="C69" s="20">
        <v>43</v>
      </c>
      <c r="D69" s="20">
        <v>823336</v>
      </c>
      <c r="E69" s="20">
        <v>1757228</v>
      </c>
      <c r="F69" s="20">
        <v>3316584</v>
      </c>
      <c r="G69" s="20">
        <v>4252031</v>
      </c>
      <c r="H69" s="35" t="s">
        <v>446</v>
      </c>
      <c r="I69" s="20" t="b">
        <f>TRUE</f>
        <v>1</v>
      </c>
      <c r="J69" s="71"/>
    </row>
    <row r="70" spans="1:10" ht="14.4" x14ac:dyDescent="0.3">
      <c r="A70" s="5" t="s">
        <v>55</v>
      </c>
      <c r="B70" s="27" t="s">
        <v>61</v>
      </c>
      <c r="C70" s="20">
        <v>43</v>
      </c>
      <c r="D70" s="20">
        <v>5267358</v>
      </c>
      <c r="E70" s="20">
        <v>1757228</v>
      </c>
      <c r="F70" s="20">
        <v>3316584</v>
      </c>
      <c r="G70" s="20">
        <v>4252031</v>
      </c>
      <c r="H70" s="35" t="s">
        <v>446</v>
      </c>
      <c r="I70" s="20" t="b">
        <f>TRUE</f>
        <v>1</v>
      </c>
      <c r="J70" s="71"/>
    </row>
    <row r="71" spans="1:10" ht="14.4" x14ac:dyDescent="0.3">
      <c r="A71" s="5" t="s">
        <v>56</v>
      </c>
      <c r="B71" s="27" t="s">
        <v>62</v>
      </c>
      <c r="C71" s="20">
        <v>43</v>
      </c>
      <c r="D71" s="20">
        <v>9802188</v>
      </c>
      <c r="E71" s="20">
        <v>1757228</v>
      </c>
      <c r="F71" s="20">
        <v>3316584</v>
      </c>
      <c r="G71" s="20">
        <v>4252031</v>
      </c>
      <c r="H71" s="35" t="s">
        <v>446</v>
      </c>
      <c r="I71" s="20" t="b">
        <f>TRUE</f>
        <v>1</v>
      </c>
      <c r="J71" s="71"/>
    </row>
    <row r="72" spans="1:10" ht="14.4" x14ac:dyDescent="0.3">
      <c r="A72" s="5" t="s">
        <v>57</v>
      </c>
      <c r="B72" s="27" t="s">
        <v>304</v>
      </c>
      <c r="C72" s="20">
        <v>44</v>
      </c>
      <c r="D72" s="20">
        <v>823336</v>
      </c>
      <c r="E72" s="20">
        <v>1757228</v>
      </c>
      <c r="F72" s="20">
        <v>3316584</v>
      </c>
      <c r="G72" s="20">
        <v>4252031</v>
      </c>
      <c r="H72" s="35" t="s">
        <v>446</v>
      </c>
      <c r="I72" s="20" t="b">
        <f>TRUE</f>
        <v>1</v>
      </c>
      <c r="J72" s="72"/>
    </row>
    <row r="73" spans="1:10" ht="24" x14ac:dyDescent="0.3">
      <c r="A73" s="5" t="s">
        <v>63</v>
      </c>
      <c r="B73" s="27" t="s">
        <v>305</v>
      </c>
      <c r="C73" s="20">
        <v>45</v>
      </c>
      <c r="D73" s="20">
        <v>823336</v>
      </c>
      <c r="E73" s="20">
        <v>1757228</v>
      </c>
      <c r="F73" s="20">
        <v>3316584</v>
      </c>
      <c r="G73" s="20">
        <v>4252031</v>
      </c>
      <c r="H73" s="20" t="s">
        <v>446</v>
      </c>
      <c r="I73" s="20" t="b">
        <f>TRUE</f>
        <v>1</v>
      </c>
      <c r="J73" s="71">
        <v>1</v>
      </c>
    </row>
    <row r="74" spans="1:10" ht="24" x14ac:dyDescent="0.3">
      <c r="A74" s="5" t="s">
        <v>306</v>
      </c>
      <c r="B74" s="27" t="s">
        <v>307</v>
      </c>
      <c r="C74" s="20">
        <v>45</v>
      </c>
      <c r="D74" s="20">
        <v>8179069</v>
      </c>
      <c r="E74" s="20">
        <v>1757229</v>
      </c>
      <c r="F74" s="20">
        <v>3316584</v>
      </c>
      <c r="G74" s="20">
        <v>4252031</v>
      </c>
      <c r="H74" s="20" t="s">
        <v>446</v>
      </c>
      <c r="I74" s="20" t="b">
        <f>TRUE</f>
        <v>1</v>
      </c>
      <c r="J74" s="71"/>
    </row>
    <row r="75" spans="1:10" ht="14.4" x14ac:dyDescent="0.3">
      <c r="A75" s="5" t="s">
        <v>64</v>
      </c>
      <c r="B75" s="27" t="s">
        <v>65</v>
      </c>
      <c r="C75" s="20">
        <v>46</v>
      </c>
      <c r="D75" s="20">
        <v>975737</v>
      </c>
      <c r="E75" s="20">
        <v>1534260</v>
      </c>
      <c r="F75" s="20">
        <v>2844455</v>
      </c>
      <c r="G75" s="20">
        <v>4063594</v>
      </c>
      <c r="H75" s="20" t="s">
        <v>446</v>
      </c>
      <c r="I75" s="20" t="b">
        <v>0</v>
      </c>
      <c r="J75" s="71">
        <v>1</v>
      </c>
    </row>
    <row r="76" spans="1:10" ht="14.4" x14ac:dyDescent="0.3">
      <c r="A76" s="5" t="s">
        <v>66</v>
      </c>
      <c r="B76" s="27" t="s">
        <v>67</v>
      </c>
      <c r="C76" s="20">
        <v>46</v>
      </c>
      <c r="D76" s="20">
        <v>5485566</v>
      </c>
      <c r="E76" s="20">
        <v>1534260</v>
      </c>
      <c r="F76" s="20">
        <v>2844455</v>
      </c>
      <c r="G76" s="20">
        <v>4063594</v>
      </c>
      <c r="H76" s="20" t="s">
        <v>446</v>
      </c>
      <c r="I76" s="20" t="b">
        <v>0</v>
      </c>
      <c r="J76" s="71">
        <v>1</v>
      </c>
    </row>
    <row r="77" spans="1:10" ht="14.4" x14ac:dyDescent="0.3">
      <c r="A77" s="5" t="s">
        <v>68</v>
      </c>
      <c r="B77" s="27" t="s">
        <v>69</v>
      </c>
      <c r="C77" s="20">
        <v>46</v>
      </c>
      <c r="D77" s="20">
        <v>975737</v>
      </c>
      <c r="E77" s="20">
        <v>4422385</v>
      </c>
      <c r="F77" s="20">
        <v>2844455</v>
      </c>
      <c r="G77" s="20">
        <v>4063594</v>
      </c>
      <c r="H77" s="20" t="s">
        <v>446</v>
      </c>
      <c r="I77" s="20" t="b">
        <v>0</v>
      </c>
      <c r="J77" s="71">
        <v>1</v>
      </c>
    </row>
    <row r="78" spans="1:10" ht="14.4" x14ac:dyDescent="0.3">
      <c r="A78" s="5" t="s">
        <v>70</v>
      </c>
      <c r="B78" s="27" t="s">
        <v>71</v>
      </c>
      <c r="C78" s="20">
        <v>46</v>
      </c>
      <c r="D78" s="20">
        <v>5485566</v>
      </c>
      <c r="E78" s="20">
        <v>4422385</v>
      </c>
      <c r="F78" s="20">
        <v>2844455</v>
      </c>
      <c r="G78" s="20">
        <v>4063594</v>
      </c>
      <c r="H78" s="20" t="s">
        <v>446</v>
      </c>
      <c r="I78" s="20" t="b">
        <v>0</v>
      </c>
      <c r="J78" s="71">
        <v>1</v>
      </c>
    </row>
    <row r="79" spans="1:10" ht="14.4" x14ac:dyDescent="0.3">
      <c r="A79" s="5" t="s">
        <v>72</v>
      </c>
      <c r="B79" s="27" t="s">
        <v>308</v>
      </c>
      <c r="C79" s="20">
        <v>47</v>
      </c>
      <c r="D79" s="20">
        <v>823336</v>
      </c>
      <c r="E79" s="20">
        <v>1757228</v>
      </c>
      <c r="F79" s="20">
        <v>3316584</v>
      </c>
      <c r="G79" s="20">
        <v>4252031</v>
      </c>
      <c r="H79" s="20" t="s">
        <v>446</v>
      </c>
      <c r="I79" s="20" t="b">
        <f>TRUE</f>
        <v>1</v>
      </c>
      <c r="J79" s="71"/>
    </row>
    <row r="80" spans="1:10" ht="24" x14ac:dyDescent="0.3">
      <c r="A80" s="5" t="s">
        <v>73</v>
      </c>
      <c r="B80" s="27" t="s">
        <v>309</v>
      </c>
      <c r="C80" s="20">
        <v>47</v>
      </c>
      <c r="D80" s="20">
        <v>5267358</v>
      </c>
      <c r="E80" s="20">
        <v>1757228</v>
      </c>
      <c r="F80" s="20">
        <v>3316584</v>
      </c>
      <c r="G80" s="20">
        <v>4252031</v>
      </c>
      <c r="H80" s="20" t="s">
        <v>446</v>
      </c>
      <c r="I80" s="20" t="b">
        <f>TRUE</f>
        <v>1</v>
      </c>
      <c r="J80" s="71"/>
    </row>
    <row r="81" spans="1:10" ht="14.4" x14ac:dyDescent="0.3">
      <c r="A81" s="5" t="s">
        <v>74</v>
      </c>
      <c r="B81" s="27" t="s">
        <v>75</v>
      </c>
      <c r="C81" s="20">
        <v>47</v>
      </c>
      <c r="D81" s="20">
        <v>9802188</v>
      </c>
      <c r="E81" s="20">
        <v>1757228</v>
      </c>
      <c r="F81" s="20">
        <v>3316584</v>
      </c>
      <c r="G81" s="20">
        <v>4252031</v>
      </c>
      <c r="H81" s="20" t="s">
        <v>446</v>
      </c>
      <c r="I81" s="20" t="b">
        <f>TRUE</f>
        <v>1</v>
      </c>
      <c r="J81" s="71"/>
    </row>
    <row r="82" spans="1:10" ht="24" x14ac:dyDescent="0.3">
      <c r="A82" s="5" t="s">
        <v>76</v>
      </c>
      <c r="B82" s="27" t="s">
        <v>310</v>
      </c>
      <c r="C82" s="20">
        <v>48</v>
      </c>
      <c r="D82" s="20">
        <v>823336</v>
      </c>
      <c r="E82" s="20">
        <v>1757228</v>
      </c>
      <c r="F82" s="20">
        <v>3316584</v>
      </c>
      <c r="G82" s="20">
        <v>4252031</v>
      </c>
      <c r="H82" s="20" t="s">
        <v>446</v>
      </c>
      <c r="I82" s="20" t="b">
        <f>TRUE</f>
        <v>1</v>
      </c>
      <c r="J82" s="71"/>
    </row>
    <row r="83" spans="1:10" ht="14.4" x14ac:dyDescent="0.3">
      <c r="A83" s="5" t="s">
        <v>221</v>
      </c>
      <c r="B83" s="27" t="s">
        <v>311</v>
      </c>
      <c r="C83" s="20">
        <v>48</v>
      </c>
      <c r="D83" s="20">
        <v>8179069</v>
      </c>
      <c r="E83" s="20">
        <v>1757229</v>
      </c>
      <c r="F83" s="20">
        <v>3316584</v>
      </c>
      <c r="G83" s="20">
        <v>4252031</v>
      </c>
      <c r="H83" s="20" t="s">
        <v>446</v>
      </c>
      <c r="I83" s="20" t="b">
        <f>TRUE</f>
        <v>1</v>
      </c>
      <c r="J83" s="71"/>
    </row>
    <row r="84" spans="1:10" ht="14.4" x14ac:dyDescent="0.3">
      <c r="A84" s="5" t="s">
        <v>77</v>
      </c>
      <c r="B84" s="27" t="s">
        <v>312</v>
      </c>
      <c r="C84" s="20">
        <v>49</v>
      </c>
      <c r="D84" s="20">
        <v>823336</v>
      </c>
      <c r="E84" s="20">
        <v>1757228</v>
      </c>
      <c r="F84" s="20">
        <v>3316584</v>
      </c>
      <c r="G84" s="20">
        <v>4252031</v>
      </c>
      <c r="H84" s="20" t="s">
        <v>446</v>
      </c>
      <c r="I84" s="20" t="b">
        <f>TRUE</f>
        <v>1</v>
      </c>
      <c r="J84" s="71"/>
    </row>
    <row r="85" spans="1:10" ht="14.4" x14ac:dyDescent="0.3">
      <c r="A85" s="5" t="s">
        <v>78</v>
      </c>
      <c r="B85" s="27" t="s">
        <v>313</v>
      </c>
      <c r="C85" s="20">
        <v>49</v>
      </c>
      <c r="D85" s="20">
        <v>5267358</v>
      </c>
      <c r="E85" s="20">
        <v>1757228</v>
      </c>
      <c r="F85" s="20">
        <v>3316584</v>
      </c>
      <c r="G85" s="20">
        <v>4252031</v>
      </c>
      <c r="H85" s="20" t="s">
        <v>446</v>
      </c>
      <c r="I85" s="20" t="b">
        <f>TRUE</f>
        <v>1</v>
      </c>
      <c r="J85" s="71"/>
    </row>
    <row r="86" spans="1:10" ht="14.4" x14ac:dyDescent="0.3">
      <c r="A86" s="5" t="s">
        <v>79</v>
      </c>
      <c r="B86" s="27" t="s">
        <v>314</v>
      </c>
      <c r="C86" s="20">
        <v>49</v>
      </c>
      <c r="D86" s="20">
        <v>9802188</v>
      </c>
      <c r="E86" s="20">
        <v>1757228</v>
      </c>
      <c r="F86" s="20">
        <v>3316584</v>
      </c>
      <c r="G86" s="20">
        <v>4252031</v>
      </c>
      <c r="H86" s="20" t="s">
        <v>446</v>
      </c>
      <c r="I86" s="20" t="b">
        <f>TRUE</f>
        <v>1</v>
      </c>
      <c r="J86" s="71"/>
    </row>
    <row r="87" spans="1:10" ht="14.4" x14ac:dyDescent="0.3">
      <c r="A87" s="5" t="s">
        <v>80</v>
      </c>
      <c r="B87" s="27" t="s">
        <v>315</v>
      </c>
      <c r="C87" s="20">
        <v>51</v>
      </c>
      <c r="D87" s="20">
        <v>823336</v>
      </c>
      <c r="E87" s="20">
        <v>1757228</v>
      </c>
      <c r="F87" s="20">
        <v>3316584</v>
      </c>
      <c r="G87" s="20">
        <v>4252031</v>
      </c>
      <c r="H87" s="20" t="s">
        <v>446</v>
      </c>
      <c r="I87" s="20" t="b">
        <f>TRUE</f>
        <v>1</v>
      </c>
      <c r="J87" s="71"/>
    </row>
    <row r="88" spans="1:10" ht="24" x14ac:dyDescent="0.3">
      <c r="A88" s="5" t="s">
        <v>81</v>
      </c>
      <c r="B88" s="27" t="s">
        <v>316</v>
      </c>
      <c r="C88" s="20">
        <v>52</v>
      </c>
      <c r="D88" s="20">
        <v>823336</v>
      </c>
      <c r="E88" s="20">
        <v>1757228</v>
      </c>
      <c r="F88" s="20">
        <v>3316584</v>
      </c>
      <c r="G88" s="20">
        <v>4252031</v>
      </c>
      <c r="H88" s="20" t="s">
        <v>446</v>
      </c>
      <c r="I88" s="20" t="b">
        <f>TRUE</f>
        <v>1</v>
      </c>
      <c r="J88" s="71"/>
    </row>
    <row r="89" spans="1:10" ht="14.4" x14ac:dyDescent="0.3">
      <c r="A89" s="5" t="s">
        <v>82</v>
      </c>
      <c r="B89" s="27" t="s">
        <v>83</v>
      </c>
      <c r="C89" s="20">
        <v>53</v>
      </c>
      <c r="D89" s="20">
        <v>823336</v>
      </c>
      <c r="E89" s="20">
        <v>1757228</v>
      </c>
      <c r="F89" s="20">
        <v>3316584</v>
      </c>
      <c r="G89" s="20">
        <v>5000000</v>
      </c>
      <c r="H89" s="20" t="s">
        <v>448</v>
      </c>
      <c r="I89" s="20" t="b">
        <f>TRUE</f>
        <v>1</v>
      </c>
      <c r="J89" s="71"/>
    </row>
    <row r="90" spans="1:10" ht="14.4" x14ac:dyDescent="0.3">
      <c r="A90" s="5" t="s">
        <v>84</v>
      </c>
      <c r="B90" s="27" t="s">
        <v>85</v>
      </c>
      <c r="C90" s="20">
        <v>53</v>
      </c>
      <c r="D90" s="20">
        <v>8179069</v>
      </c>
      <c r="E90" s="20">
        <v>1757229</v>
      </c>
      <c r="F90" s="20">
        <v>3316584</v>
      </c>
      <c r="G90" s="20">
        <v>5000000</v>
      </c>
      <c r="H90" s="20" t="s">
        <v>448</v>
      </c>
      <c r="I90" s="20" t="b">
        <f>TRUE</f>
        <v>1</v>
      </c>
      <c r="J90" s="71"/>
    </row>
    <row r="91" spans="1:10" ht="14.4" x14ac:dyDescent="0.3">
      <c r="A91" s="5" t="s">
        <v>86</v>
      </c>
      <c r="B91" s="27" t="s">
        <v>87</v>
      </c>
      <c r="C91" s="20">
        <v>54</v>
      </c>
      <c r="D91" s="20">
        <v>823336</v>
      </c>
      <c r="E91" s="20">
        <v>1757228</v>
      </c>
      <c r="F91" s="20">
        <v>3316584</v>
      </c>
      <c r="G91" s="20">
        <v>5000000</v>
      </c>
      <c r="H91" s="20" t="s">
        <v>448</v>
      </c>
      <c r="I91" s="20" t="b">
        <f>TRUE</f>
        <v>1</v>
      </c>
      <c r="J91" s="71"/>
    </row>
    <row r="92" spans="1:10" ht="14.4" x14ac:dyDescent="0.3">
      <c r="A92" s="5" t="s">
        <v>88</v>
      </c>
      <c r="B92" s="27" t="s">
        <v>483</v>
      </c>
      <c r="C92" s="20">
        <v>54</v>
      </c>
      <c r="D92" s="20">
        <v>8179069</v>
      </c>
      <c r="E92" s="20">
        <v>1757229</v>
      </c>
      <c r="F92" s="20">
        <v>3316584</v>
      </c>
      <c r="G92" s="20">
        <v>5000000</v>
      </c>
      <c r="H92" s="20" t="s">
        <v>448</v>
      </c>
      <c r="I92" s="20" t="b">
        <f>TRUE</f>
        <v>1</v>
      </c>
      <c r="J92" s="71"/>
    </row>
    <row r="93" spans="1:10" ht="24" x14ac:dyDescent="0.3">
      <c r="A93" s="5" t="s">
        <v>89</v>
      </c>
      <c r="B93" s="27" t="s">
        <v>317</v>
      </c>
      <c r="C93" s="20">
        <v>55</v>
      </c>
      <c r="D93" s="20">
        <v>823336</v>
      </c>
      <c r="E93" s="20">
        <v>1757228</v>
      </c>
      <c r="F93" s="20">
        <v>3316584</v>
      </c>
      <c r="G93" s="20">
        <v>4252031</v>
      </c>
      <c r="H93" s="20" t="s">
        <v>446</v>
      </c>
      <c r="I93" s="20" t="b">
        <f>TRUE</f>
        <v>1</v>
      </c>
      <c r="J93" s="71"/>
    </row>
    <row r="94" spans="1:10" ht="24" x14ac:dyDescent="0.3">
      <c r="A94" s="5" t="s">
        <v>90</v>
      </c>
      <c r="B94" s="27" t="s">
        <v>318</v>
      </c>
      <c r="C94" s="20">
        <v>55</v>
      </c>
      <c r="D94" s="20">
        <v>8179069</v>
      </c>
      <c r="E94" s="20">
        <v>1757229</v>
      </c>
      <c r="F94" s="20">
        <v>3316584</v>
      </c>
      <c r="G94" s="20">
        <v>4252031</v>
      </c>
      <c r="H94" s="20" t="s">
        <v>446</v>
      </c>
      <c r="I94" s="20" t="b">
        <f>TRUE</f>
        <v>1</v>
      </c>
      <c r="J94" s="71"/>
    </row>
    <row r="95" spans="1:10" ht="14.4" x14ac:dyDescent="0.3">
      <c r="A95" s="5" t="s">
        <v>91</v>
      </c>
      <c r="B95" s="27" t="s">
        <v>92</v>
      </c>
      <c r="C95" s="20">
        <v>56</v>
      </c>
      <c r="D95" s="20">
        <v>823336</v>
      </c>
      <c r="E95" s="20">
        <v>1757228</v>
      </c>
      <c r="F95" s="20">
        <v>3316584</v>
      </c>
      <c r="G95" s="20">
        <v>4252031</v>
      </c>
      <c r="H95" s="20" t="s">
        <v>446</v>
      </c>
      <c r="I95" s="20" t="b">
        <f>TRUE</f>
        <v>1</v>
      </c>
      <c r="J95" s="71">
        <v>1</v>
      </c>
    </row>
    <row r="96" spans="1:10" ht="14.4" x14ac:dyDescent="0.3">
      <c r="A96" s="5" t="s">
        <v>93</v>
      </c>
      <c r="B96" s="27" t="s">
        <v>319</v>
      </c>
      <c r="C96" s="20">
        <v>56</v>
      </c>
      <c r="D96" s="20">
        <v>8179069</v>
      </c>
      <c r="E96" s="20">
        <v>1757229</v>
      </c>
      <c r="F96" s="20">
        <v>3316584</v>
      </c>
      <c r="G96" s="20">
        <v>4252031</v>
      </c>
      <c r="H96" s="20" t="s">
        <v>446</v>
      </c>
      <c r="I96" s="20" t="b">
        <f>TRUE</f>
        <v>1</v>
      </c>
      <c r="J96" s="71">
        <v>1</v>
      </c>
    </row>
    <row r="97" spans="1:10" ht="14.4" x14ac:dyDescent="0.3">
      <c r="A97" s="5" t="s">
        <v>94</v>
      </c>
      <c r="B97" s="27" t="s">
        <v>96</v>
      </c>
      <c r="C97" s="20">
        <v>57</v>
      </c>
      <c r="D97" s="20">
        <v>975737</v>
      </c>
      <c r="E97" s="20">
        <v>1534260</v>
      </c>
      <c r="F97" s="20">
        <v>2844455</v>
      </c>
      <c r="G97" s="20">
        <v>4063594</v>
      </c>
      <c r="H97" s="20" t="s">
        <v>446</v>
      </c>
      <c r="I97" s="20" t="b">
        <f>FALSE</f>
        <v>0</v>
      </c>
      <c r="J97" s="71"/>
    </row>
    <row r="98" spans="1:10" ht="14.4" x14ac:dyDescent="0.3">
      <c r="A98" s="5" t="s">
        <v>95</v>
      </c>
      <c r="B98" s="27" t="s">
        <v>98</v>
      </c>
      <c r="C98" s="20">
        <v>57</v>
      </c>
      <c r="D98" s="20">
        <v>975737</v>
      </c>
      <c r="E98" s="20">
        <v>4422385</v>
      </c>
      <c r="F98" s="20">
        <v>2844455</v>
      </c>
      <c r="G98" s="20">
        <v>4063594</v>
      </c>
      <c r="H98" s="20" t="s">
        <v>446</v>
      </c>
      <c r="I98" s="20" t="b">
        <f>FALSE</f>
        <v>0</v>
      </c>
      <c r="J98" s="71"/>
    </row>
    <row r="99" spans="1:10" ht="14.4" x14ac:dyDescent="0.3">
      <c r="A99" s="5" t="s">
        <v>97</v>
      </c>
      <c r="B99" s="27" t="s">
        <v>100</v>
      </c>
      <c r="C99" s="20">
        <v>57</v>
      </c>
      <c r="D99" s="20">
        <v>5485567</v>
      </c>
      <c r="E99" s="20">
        <v>1534260</v>
      </c>
      <c r="F99" s="20">
        <v>2844455</v>
      </c>
      <c r="G99" s="20">
        <v>4063594</v>
      </c>
      <c r="H99" s="20" t="s">
        <v>446</v>
      </c>
      <c r="I99" s="20" t="b">
        <f>FALSE</f>
        <v>0</v>
      </c>
      <c r="J99" s="71"/>
    </row>
    <row r="100" spans="1:10" ht="14.4" x14ac:dyDescent="0.3">
      <c r="A100" s="5" t="s">
        <v>99</v>
      </c>
      <c r="B100" s="27" t="s">
        <v>102</v>
      </c>
      <c r="C100" s="20">
        <v>57</v>
      </c>
      <c r="D100" s="20">
        <v>5485567</v>
      </c>
      <c r="E100" s="20">
        <v>4422385</v>
      </c>
      <c r="F100" s="20">
        <v>2844455</v>
      </c>
      <c r="G100" s="20">
        <v>4063594</v>
      </c>
      <c r="H100" s="20" t="s">
        <v>446</v>
      </c>
      <c r="I100" s="20" t="b">
        <f>FALSE</f>
        <v>0</v>
      </c>
      <c r="J100" s="71"/>
    </row>
    <row r="101" spans="1:10" ht="14.4" x14ac:dyDescent="0.3">
      <c r="A101" s="5" t="s">
        <v>101</v>
      </c>
      <c r="B101" s="27" t="s">
        <v>104</v>
      </c>
      <c r="C101" s="20">
        <v>57</v>
      </c>
      <c r="D101" s="20">
        <v>9864280</v>
      </c>
      <c r="E101" s="20">
        <v>1534260</v>
      </c>
      <c r="F101" s="20">
        <v>2844455</v>
      </c>
      <c r="G101" s="20">
        <v>4063594</v>
      </c>
      <c r="H101" s="20" t="s">
        <v>446</v>
      </c>
      <c r="I101" s="20" t="b">
        <f>FALSE</f>
        <v>0</v>
      </c>
      <c r="J101" s="71"/>
    </row>
    <row r="102" spans="1:10" ht="14.4" x14ac:dyDescent="0.3">
      <c r="A102" s="5" t="s">
        <v>103</v>
      </c>
      <c r="B102" s="27" t="s">
        <v>320</v>
      </c>
      <c r="C102" s="20">
        <v>57</v>
      </c>
      <c r="D102" s="20">
        <v>9864280</v>
      </c>
      <c r="E102" s="20">
        <v>4422385</v>
      </c>
      <c r="F102" s="20">
        <v>2844455</v>
      </c>
      <c r="G102" s="20">
        <v>4063594</v>
      </c>
      <c r="H102" s="20" t="s">
        <v>446</v>
      </c>
      <c r="I102" s="20" t="b">
        <f>FALSE</f>
        <v>0</v>
      </c>
      <c r="J102" s="71"/>
    </row>
    <row r="103" spans="1:10" ht="14.4" x14ac:dyDescent="0.3">
      <c r="A103" s="5" t="s">
        <v>105</v>
      </c>
      <c r="B103" s="27" t="s">
        <v>106</v>
      </c>
      <c r="C103" s="20">
        <v>58</v>
      </c>
      <c r="D103" s="20">
        <v>823336</v>
      </c>
      <c r="E103" s="20">
        <v>1757228</v>
      </c>
      <c r="F103" s="20">
        <v>3316584</v>
      </c>
      <c r="G103" s="20">
        <v>4252031</v>
      </c>
      <c r="H103" s="20" t="s">
        <v>446</v>
      </c>
      <c r="I103" s="20" t="b">
        <f>FALSE</f>
        <v>0</v>
      </c>
      <c r="J103" s="71"/>
    </row>
    <row r="104" spans="1:10" ht="14.4" x14ac:dyDescent="0.3">
      <c r="A104" s="5" t="s">
        <v>107</v>
      </c>
      <c r="B104" s="27" t="s">
        <v>321</v>
      </c>
      <c r="C104" s="20">
        <v>59</v>
      </c>
      <c r="D104" s="20">
        <v>823336</v>
      </c>
      <c r="E104" s="20">
        <v>1757228</v>
      </c>
      <c r="F104" s="20">
        <v>3316584</v>
      </c>
      <c r="G104" s="20">
        <v>11338750</v>
      </c>
      <c r="H104" s="20" t="s">
        <v>447</v>
      </c>
      <c r="I104" s="20" t="b">
        <f>FALSE</f>
        <v>0</v>
      </c>
      <c r="J104" s="73"/>
    </row>
    <row r="105" spans="1:10" ht="14.4" x14ac:dyDescent="0.3">
      <c r="A105" s="5" t="s">
        <v>108</v>
      </c>
      <c r="B105" s="27" t="s">
        <v>322</v>
      </c>
      <c r="C105" s="20">
        <v>59</v>
      </c>
      <c r="D105" s="20">
        <v>823336</v>
      </c>
      <c r="E105" s="20">
        <v>1757228</v>
      </c>
      <c r="F105" s="20">
        <v>3316584</v>
      </c>
      <c r="G105" s="20">
        <v>11338750</v>
      </c>
      <c r="H105" s="20" t="s">
        <v>447</v>
      </c>
      <c r="I105" s="20" t="b">
        <f>FALSE</f>
        <v>0</v>
      </c>
      <c r="J105" s="74"/>
    </row>
    <row r="106" spans="1:10" ht="14.4" x14ac:dyDescent="0.3">
      <c r="A106" s="5" t="s">
        <v>109</v>
      </c>
      <c r="B106" s="27" t="s">
        <v>323</v>
      </c>
      <c r="C106" s="20">
        <v>59</v>
      </c>
      <c r="D106" s="20">
        <v>823336</v>
      </c>
      <c r="E106" s="20">
        <v>1757228</v>
      </c>
      <c r="F106" s="20">
        <v>3316584</v>
      </c>
      <c r="G106" s="20">
        <v>11338750</v>
      </c>
      <c r="H106" s="20" t="s">
        <v>447</v>
      </c>
      <c r="I106" s="20" t="b">
        <f>FALSE</f>
        <v>0</v>
      </c>
      <c r="J106" s="74"/>
    </row>
    <row r="107" spans="1:10" ht="24" x14ac:dyDescent="0.3">
      <c r="A107" s="5" t="s">
        <v>110</v>
      </c>
      <c r="B107" s="27" t="s">
        <v>324</v>
      </c>
      <c r="C107" s="20">
        <v>59</v>
      </c>
      <c r="D107" s="20">
        <v>823336</v>
      </c>
      <c r="E107" s="20">
        <v>1757228</v>
      </c>
      <c r="F107" s="20">
        <v>3316584</v>
      </c>
      <c r="G107" s="20">
        <v>11338750</v>
      </c>
      <c r="H107" s="20" t="s">
        <v>447</v>
      </c>
      <c r="I107" s="20" t="b">
        <f>FALSE</f>
        <v>0</v>
      </c>
      <c r="J107" s="74"/>
    </row>
    <row r="108" spans="1:10" ht="14.4" x14ac:dyDescent="0.3">
      <c r="A108" s="5" t="s">
        <v>325</v>
      </c>
      <c r="B108" s="27" t="s">
        <v>326</v>
      </c>
      <c r="C108" s="20">
        <v>59</v>
      </c>
      <c r="D108" s="20">
        <v>823336</v>
      </c>
      <c r="E108" s="20">
        <v>1757228</v>
      </c>
      <c r="F108" s="20">
        <v>3316584</v>
      </c>
      <c r="G108" s="20">
        <v>11338750</v>
      </c>
      <c r="H108" s="20" t="s">
        <v>447</v>
      </c>
      <c r="I108" s="20" t="b">
        <f>FALSE</f>
        <v>0</v>
      </c>
      <c r="J108" s="74"/>
    </row>
    <row r="109" spans="1:10" ht="14.4" x14ac:dyDescent="0.3">
      <c r="A109" s="5" t="s">
        <v>111</v>
      </c>
      <c r="B109" s="27" t="s">
        <v>327</v>
      </c>
      <c r="C109" s="20">
        <v>60</v>
      </c>
      <c r="D109" s="20">
        <v>823336</v>
      </c>
      <c r="E109" s="20">
        <v>1757228</v>
      </c>
      <c r="F109" s="20">
        <v>3316584</v>
      </c>
      <c r="G109" s="20">
        <v>11338750</v>
      </c>
      <c r="H109" s="20" t="s">
        <v>447</v>
      </c>
      <c r="I109" s="20" t="b">
        <f>FALSE</f>
        <v>0</v>
      </c>
      <c r="J109" s="74"/>
    </row>
    <row r="110" spans="1:10" ht="14.4" x14ac:dyDescent="0.3">
      <c r="A110" s="5" t="s">
        <v>112</v>
      </c>
      <c r="B110" s="27" t="s">
        <v>328</v>
      </c>
      <c r="C110" s="20">
        <v>60</v>
      </c>
      <c r="D110" s="20">
        <v>823336</v>
      </c>
      <c r="E110" s="20">
        <v>1757228</v>
      </c>
      <c r="F110" s="20">
        <v>3316584</v>
      </c>
      <c r="G110" s="20">
        <v>11338750</v>
      </c>
      <c r="H110" s="20" t="s">
        <v>447</v>
      </c>
      <c r="I110" s="20" t="b">
        <f>FALSE</f>
        <v>0</v>
      </c>
      <c r="J110" s="74"/>
    </row>
    <row r="111" spans="1:10" ht="14.4" x14ac:dyDescent="0.3">
      <c r="A111" s="5" t="s">
        <v>113</v>
      </c>
      <c r="B111" s="27" t="s">
        <v>329</v>
      </c>
      <c r="C111" s="20">
        <v>60</v>
      </c>
      <c r="D111" s="20">
        <v>823336</v>
      </c>
      <c r="E111" s="20">
        <v>1757228</v>
      </c>
      <c r="F111" s="20">
        <v>3316584</v>
      </c>
      <c r="G111" s="20">
        <v>11338750</v>
      </c>
      <c r="H111" s="20" t="s">
        <v>447</v>
      </c>
      <c r="I111" s="20" t="b">
        <f>FALSE</f>
        <v>0</v>
      </c>
      <c r="J111" s="74"/>
    </row>
    <row r="112" spans="1:10" ht="24" x14ac:dyDescent="0.3">
      <c r="A112" s="5" t="s">
        <v>114</v>
      </c>
      <c r="B112" s="27" t="s">
        <v>330</v>
      </c>
      <c r="C112" s="20">
        <v>60</v>
      </c>
      <c r="D112" s="20">
        <v>823336</v>
      </c>
      <c r="E112" s="20">
        <v>1757228</v>
      </c>
      <c r="F112" s="20">
        <v>3316584</v>
      </c>
      <c r="G112" s="20">
        <v>11338750</v>
      </c>
      <c r="H112" s="20" t="s">
        <v>447</v>
      </c>
      <c r="I112" s="20" t="b">
        <f>FALSE</f>
        <v>0</v>
      </c>
      <c r="J112" s="74"/>
    </row>
    <row r="113" spans="1:10" ht="14.4" x14ac:dyDescent="0.3">
      <c r="A113" s="5" t="s">
        <v>115</v>
      </c>
      <c r="B113" s="27" t="s">
        <v>331</v>
      </c>
      <c r="C113" s="20">
        <v>60</v>
      </c>
      <c r="D113" s="20">
        <v>823336</v>
      </c>
      <c r="E113" s="20">
        <v>1757228</v>
      </c>
      <c r="F113" s="20">
        <v>3316584</v>
      </c>
      <c r="G113" s="20">
        <v>11338750</v>
      </c>
      <c r="H113" s="20" t="s">
        <v>447</v>
      </c>
      <c r="I113" s="20" t="b">
        <f>FALSE</f>
        <v>0</v>
      </c>
      <c r="J113" s="74"/>
    </row>
    <row r="114" spans="1:10" ht="14.4" x14ac:dyDescent="0.3">
      <c r="A114" s="5" t="s">
        <v>116</v>
      </c>
      <c r="B114" s="27" t="s">
        <v>467</v>
      </c>
      <c r="C114" s="20">
        <v>61</v>
      </c>
      <c r="D114">
        <v>975737</v>
      </c>
      <c r="E114">
        <v>1438004</v>
      </c>
      <c r="F114">
        <v>2844455</v>
      </c>
      <c r="G114" s="20">
        <v>4063594</v>
      </c>
      <c r="H114" s="20" t="s">
        <v>446</v>
      </c>
      <c r="I114" s="20" t="b">
        <f>TRUE</f>
        <v>1</v>
      </c>
      <c r="J114" s="71">
        <v>1</v>
      </c>
    </row>
    <row r="115" spans="1:10" ht="14.4" x14ac:dyDescent="0.3">
      <c r="A115" s="5" t="s">
        <v>117</v>
      </c>
      <c r="B115" s="5" t="s">
        <v>468</v>
      </c>
      <c r="C115" s="20">
        <v>62</v>
      </c>
      <c r="D115" s="20">
        <v>823336</v>
      </c>
      <c r="E115" s="20">
        <v>1757228</v>
      </c>
      <c r="F115" s="20">
        <v>3316584</v>
      </c>
      <c r="G115" s="20">
        <v>4252031</v>
      </c>
      <c r="H115" s="20" t="s">
        <v>446</v>
      </c>
      <c r="I115" s="20" t="b">
        <f>TRUE</f>
        <v>1</v>
      </c>
      <c r="J115" s="71"/>
    </row>
    <row r="116" spans="1:10" ht="14.4" x14ac:dyDescent="0.3">
      <c r="A116" s="5" t="s">
        <v>118</v>
      </c>
      <c r="B116" s="27" t="s">
        <v>119</v>
      </c>
      <c r="C116" s="20">
        <v>62</v>
      </c>
      <c r="D116" s="20">
        <v>5267358</v>
      </c>
      <c r="E116" s="20">
        <v>1757228</v>
      </c>
      <c r="F116" s="20">
        <v>3316584</v>
      </c>
      <c r="G116" s="20">
        <v>4252031</v>
      </c>
      <c r="H116" s="20" t="s">
        <v>446</v>
      </c>
      <c r="I116" s="20" t="b">
        <f>TRUE</f>
        <v>1</v>
      </c>
      <c r="J116" s="71"/>
    </row>
    <row r="117" spans="1:10" ht="14.4" x14ac:dyDescent="0.3">
      <c r="A117" s="5" t="s">
        <v>120</v>
      </c>
      <c r="B117" s="27" t="s">
        <v>121</v>
      </c>
      <c r="C117" s="20">
        <v>62</v>
      </c>
      <c r="D117" s="20">
        <v>9802188</v>
      </c>
      <c r="E117" s="20">
        <v>1757228</v>
      </c>
      <c r="F117" s="20">
        <v>3316584</v>
      </c>
      <c r="G117" s="20">
        <v>4252031</v>
      </c>
      <c r="H117" s="20" t="s">
        <v>446</v>
      </c>
      <c r="I117" s="20" t="b">
        <f>TRUE</f>
        <v>1</v>
      </c>
      <c r="J117" s="71">
        <v>1</v>
      </c>
    </row>
    <row r="118" spans="1:10" ht="14.4" x14ac:dyDescent="0.3">
      <c r="A118" s="5" t="s">
        <v>222</v>
      </c>
      <c r="B118" s="27" t="s">
        <v>332</v>
      </c>
      <c r="C118" s="20">
        <v>63</v>
      </c>
      <c r="D118" s="20">
        <v>823336</v>
      </c>
      <c r="E118" s="20">
        <v>1757228</v>
      </c>
      <c r="F118" s="20">
        <v>3316584</v>
      </c>
      <c r="G118" s="20">
        <v>4252031</v>
      </c>
      <c r="H118" s="20" t="s">
        <v>446</v>
      </c>
      <c r="I118" s="20" t="b">
        <f>TRUE</f>
        <v>1</v>
      </c>
      <c r="J118" s="71"/>
    </row>
    <row r="119" spans="1:10" ht="14.4" x14ac:dyDescent="0.3">
      <c r="A119" s="5" t="s">
        <v>223</v>
      </c>
      <c r="B119" s="27" t="s">
        <v>333</v>
      </c>
      <c r="C119" s="20">
        <v>63</v>
      </c>
      <c r="D119" s="20">
        <v>5267358</v>
      </c>
      <c r="E119" s="20">
        <v>1757228</v>
      </c>
      <c r="F119" s="20">
        <v>3316584</v>
      </c>
      <c r="G119" s="20">
        <v>4252031</v>
      </c>
      <c r="H119" s="20" t="s">
        <v>446</v>
      </c>
      <c r="I119" s="20" t="b">
        <f>TRUE</f>
        <v>1</v>
      </c>
      <c r="J119" s="71"/>
    </row>
    <row r="120" spans="1:10" ht="14.4" x14ac:dyDescent="0.3">
      <c r="A120" s="5" t="s">
        <v>224</v>
      </c>
      <c r="B120" s="27" t="s">
        <v>334</v>
      </c>
      <c r="C120" s="20">
        <v>63</v>
      </c>
      <c r="D120" s="20">
        <v>9802188</v>
      </c>
      <c r="E120" s="20">
        <v>1757228</v>
      </c>
      <c r="F120" s="20">
        <v>3316584</v>
      </c>
      <c r="G120" s="20">
        <v>4252031</v>
      </c>
      <c r="H120" s="20" t="s">
        <v>446</v>
      </c>
      <c r="I120" s="20" t="b">
        <f>TRUE</f>
        <v>1</v>
      </c>
      <c r="J120" s="71"/>
    </row>
    <row r="121" spans="1:10" ht="14.4" x14ac:dyDescent="0.3">
      <c r="A121" s="5" t="s">
        <v>122</v>
      </c>
      <c r="B121" s="27" t="s">
        <v>335</v>
      </c>
      <c r="C121" s="20">
        <v>64</v>
      </c>
      <c r="D121" s="20">
        <v>823336</v>
      </c>
      <c r="E121" s="20">
        <v>1757228</v>
      </c>
      <c r="F121" s="20">
        <v>3316584</v>
      </c>
      <c r="G121" s="20">
        <v>4252031</v>
      </c>
      <c r="H121" s="20" t="s">
        <v>446</v>
      </c>
      <c r="I121" s="20" t="b">
        <f>TRUE</f>
        <v>1</v>
      </c>
      <c r="J121" s="71"/>
    </row>
    <row r="122" spans="1:10" ht="14.4" x14ac:dyDescent="0.3">
      <c r="A122" s="5" t="s">
        <v>123</v>
      </c>
      <c r="B122" s="27" t="s">
        <v>478</v>
      </c>
      <c r="C122" s="20">
        <v>64</v>
      </c>
      <c r="D122" s="20">
        <v>5267358</v>
      </c>
      <c r="E122" s="20">
        <v>1757228</v>
      </c>
      <c r="F122" s="20">
        <v>3316584</v>
      </c>
      <c r="G122" s="20">
        <v>4252031</v>
      </c>
      <c r="H122" s="20" t="s">
        <v>446</v>
      </c>
      <c r="I122" s="20" t="b">
        <f>TRUE</f>
        <v>1</v>
      </c>
      <c r="J122" s="71"/>
    </row>
    <row r="123" spans="1:10" ht="14.4" x14ac:dyDescent="0.3">
      <c r="A123" s="5" t="s">
        <v>124</v>
      </c>
      <c r="B123" s="27" t="s">
        <v>479</v>
      </c>
      <c r="C123" s="20">
        <v>64</v>
      </c>
      <c r="D123" s="20">
        <v>9802188</v>
      </c>
      <c r="E123" s="20">
        <v>1757228</v>
      </c>
      <c r="F123" s="20">
        <v>3316584</v>
      </c>
      <c r="G123" s="20">
        <v>4252031</v>
      </c>
      <c r="H123" s="20" t="s">
        <v>446</v>
      </c>
      <c r="I123" s="20" t="b">
        <f>TRUE</f>
        <v>1</v>
      </c>
      <c r="J123" s="71"/>
    </row>
    <row r="124" spans="1:10" ht="14.4" x14ac:dyDescent="0.3">
      <c r="A124" s="5" t="s">
        <v>125</v>
      </c>
      <c r="B124" s="27" t="s">
        <v>469</v>
      </c>
      <c r="C124" s="20">
        <v>65</v>
      </c>
      <c r="D124" s="20">
        <v>823336</v>
      </c>
      <c r="E124" s="20">
        <v>1757228</v>
      </c>
      <c r="F124" s="20">
        <v>3316584</v>
      </c>
      <c r="G124" s="20">
        <v>4252031</v>
      </c>
      <c r="H124" s="20" t="s">
        <v>446</v>
      </c>
      <c r="I124" s="20" t="b">
        <f>TRUE</f>
        <v>1</v>
      </c>
      <c r="J124" s="71"/>
    </row>
    <row r="125" spans="1:10" ht="14.4" x14ac:dyDescent="0.3">
      <c r="A125" s="5" t="s">
        <v>126</v>
      </c>
      <c r="B125" s="27" t="s">
        <v>127</v>
      </c>
      <c r="C125" s="20">
        <v>65</v>
      </c>
      <c r="D125" s="20">
        <v>5267358</v>
      </c>
      <c r="E125" s="20">
        <v>1757228</v>
      </c>
      <c r="F125" s="20">
        <v>3316584</v>
      </c>
      <c r="G125" s="20">
        <v>4252031</v>
      </c>
      <c r="H125" s="20" t="s">
        <v>446</v>
      </c>
      <c r="I125" s="20" t="b">
        <f>TRUE</f>
        <v>1</v>
      </c>
      <c r="J125" s="71"/>
    </row>
    <row r="126" spans="1:10" ht="14.4" x14ac:dyDescent="0.3">
      <c r="A126" s="5" t="s">
        <v>128</v>
      </c>
      <c r="B126" s="27" t="s">
        <v>337</v>
      </c>
      <c r="C126" s="20">
        <v>65</v>
      </c>
      <c r="D126" s="20">
        <v>9802188</v>
      </c>
      <c r="E126" s="20">
        <v>1757228</v>
      </c>
      <c r="F126" s="20">
        <v>3316584</v>
      </c>
      <c r="G126" s="20">
        <v>4252031</v>
      </c>
      <c r="H126" s="20" t="s">
        <v>446</v>
      </c>
      <c r="I126" s="20" t="b">
        <f>TRUE</f>
        <v>1</v>
      </c>
      <c r="J126" s="71"/>
    </row>
    <row r="127" spans="1:10" ht="14.4" x14ac:dyDescent="0.3">
      <c r="A127" s="5" t="s">
        <v>129</v>
      </c>
      <c r="B127" s="5" t="s">
        <v>470</v>
      </c>
      <c r="C127" s="20">
        <v>66</v>
      </c>
      <c r="D127" s="20">
        <v>823336</v>
      </c>
      <c r="E127" s="20">
        <v>1757228</v>
      </c>
      <c r="F127" s="20">
        <v>3316584</v>
      </c>
      <c r="G127" s="20">
        <v>4252031</v>
      </c>
      <c r="H127" s="20" t="s">
        <v>446</v>
      </c>
      <c r="I127" s="20" t="b">
        <f>TRUE</f>
        <v>1</v>
      </c>
      <c r="J127" s="71"/>
    </row>
    <row r="128" spans="1:10" ht="14.4" x14ac:dyDescent="0.3">
      <c r="A128" s="5" t="s">
        <v>130</v>
      </c>
      <c r="B128" s="27" t="s">
        <v>131</v>
      </c>
      <c r="C128" s="20">
        <v>66</v>
      </c>
      <c r="D128" s="20">
        <v>5267358</v>
      </c>
      <c r="E128" s="20">
        <v>1757228</v>
      </c>
      <c r="F128" s="20">
        <v>3316584</v>
      </c>
      <c r="G128" s="20">
        <v>4252031</v>
      </c>
      <c r="H128" s="20" t="s">
        <v>448</v>
      </c>
      <c r="I128" s="20" t="b">
        <f>TRUE</f>
        <v>1</v>
      </c>
      <c r="J128" s="71"/>
    </row>
    <row r="129" spans="1:10" ht="14.4" x14ac:dyDescent="0.3">
      <c r="A129" s="5" t="s">
        <v>132</v>
      </c>
      <c r="B129" s="27" t="s">
        <v>338</v>
      </c>
      <c r="C129" s="20">
        <v>66</v>
      </c>
      <c r="D129" s="20">
        <v>9802188</v>
      </c>
      <c r="E129" s="20">
        <v>1757228</v>
      </c>
      <c r="F129" s="20">
        <v>3316584</v>
      </c>
      <c r="G129" s="20">
        <v>4252031</v>
      </c>
      <c r="H129" s="20" t="s">
        <v>448</v>
      </c>
      <c r="I129" s="20" t="b">
        <f>TRUE</f>
        <v>1</v>
      </c>
      <c r="J129" s="71"/>
    </row>
    <row r="130" spans="1:10" ht="14.4" x14ac:dyDescent="0.3">
      <c r="A130" s="5" t="s">
        <v>133</v>
      </c>
      <c r="B130" s="27" t="s">
        <v>134</v>
      </c>
      <c r="C130" s="20">
        <v>67</v>
      </c>
      <c r="D130" s="20">
        <v>823336</v>
      </c>
      <c r="E130" s="20">
        <v>1757228</v>
      </c>
      <c r="F130" s="20">
        <v>3316584</v>
      </c>
      <c r="G130" s="20">
        <v>4252031</v>
      </c>
      <c r="H130" s="20" t="s">
        <v>446</v>
      </c>
      <c r="I130" s="20" t="b">
        <f>TRUE</f>
        <v>1</v>
      </c>
      <c r="J130" s="71"/>
    </row>
    <row r="131" spans="1:10" ht="14.4" x14ac:dyDescent="0.3">
      <c r="A131" s="5" t="s">
        <v>135</v>
      </c>
      <c r="B131" s="27" t="s">
        <v>136</v>
      </c>
      <c r="C131" s="20">
        <v>67</v>
      </c>
      <c r="D131" s="20">
        <v>8179069</v>
      </c>
      <c r="E131" s="20">
        <v>1757229</v>
      </c>
      <c r="F131" s="20">
        <v>3316584</v>
      </c>
      <c r="G131" s="20">
        <v>4252031</v>
      </c>
      <c r="H131" s="20" t="s">
        <v>446</v>
      </c>
      <c r="I131" s="20" t="b">
        <f>TRUE</f>
        <v>1</v>
      </c>
      <c r="J131" s="71"/>
    </row>
    <row r="132" spans="1:10" ht="14.4" x14ac:dyDescent="0.3">
      <c r="A132" s="5" t="s">
        <v>137</v>
      </c>
      <c r="B132" s="27" t="s">
        <v>138</v>
      </c>
      <c r="C132" s="20">
        <v>68</v>
      </c>
      <c r="D132" s="20">
        <v>823336</v>
      </c>
      <c r="E132" s="20">
        <v>1757228</v>
      </c>
      <c r="F132" s="20">
        <v>3316584</v>
      </c>
      <c r="G132" s="20">
        <v>4252031</v>
      </c>
      <c r="H132" s="20" t="s">
        <v>446</v>
      </c>
      <c r="I132" s="20" t="b">
        <f>TRUE</f>
        <v>1</v>
      </c>
      <c r="J132" s="71">
        <v>1</v>
      </c>
    </row>
    <row r="133" spans="1:10" ht="14.4" x14ac:dyDescent="0.3">
      <c r="A133" s="5" t="s">
        <v>139</v>
      </c>
      <c r="B133" s="27" t="s">
        <v>140</v>
      </c>
      <c r="C133" s="20">
        <v>70</v>
      </c>
      <c r="D133" s="20">
        <v>823336</v>
      </c>
      <c r="E133" s="20">
        <v>1757228</v>
      </c>
      <c r="F133" s="20">
        <v>3316584</v>
      </c>
      <c r="G133" s="20">
        <v>4252031</v>
      </c>
      <c r="H133" s="20" t="s">
        <v>446</v>
      </c>
      <c r="I133" s="20" t="b">
        <f>TRUE</f>
        <v>1</v>
      </c>
      <c r="J133" s="71"/>
    </row>
    <row r="134" spans="1:10" ht="14.4" x14ac:dyDescent="0.3">
      <c r="A134" s="5" t="s">
        <v>141</v>
      </c>
      <c r="B134" s="27" t="s">
        <v>339</v>
      </c>
      <c r="C134" s="20">
        <v>71</v>
      </c>
      <c r="D134" s="20">
        <v>823336</v>
      </c>
      <c r="E134" s="20">
        <v>1757228</v>
      </c>
      <c r="F134" s="20">
        <v>3316584</v>
      </c>
      <c r="G134" s="20">
        <v>4252031</v>
      </c>
      <c r="H134" s="20" t="s">
        <v>446</v>
      </c>
      <c r="I134" s="20" t="b">
        <f>TRUE</f>
        <v>1</v>
      </c>
      <c r="J134" s="71"/>
    </row>
    <row r="135" spans="1:10" ht="14.4" x14ac:dyDescent="0.3">
      <c r="A135" s="5" t="s">
        <v>142</v>
      </c>
      <c r="B135" s="5" t="s">
        <v>463</v>
      </c>
      <c r="C135" s="20">
        <v>71</v>
      </c>
      <c r="D135" s="20">
        <v>5267358</v>
      </c>
      <c r="E135" s="20">
        <v>1757228</v>
      </c>
      <c r="F135" s="20">
        <v>3316584</v>
      </c>
      <c r="G135" s="20">
        <v>4252031</v>
      </c>
      <c r="H135" s="20" t="s">
        <v>446</v>
      </c>
      <c r="I135" s="20" t="b">
        <f>TRUE</f>
        <v>1</v>
      </c>
      <c r="J135" s="71"/>
    </row>
    <row r="136" spans="1:10" ht="14.4" x14ac:dyDescent="0.3">
      <c r="A136" s="5" t="s">
        <v>143</v>
      </c>
      <c r="B136" s="27" t="s">
        <v>340</v>
      </c>
      <c r="C136" s="20">
        <v>71</v>
      </c>
      <c r="D136" s="20">
        <v>9802188</v>
      </c>
      <c r="E136" s="20">
        <v>1757228</v>
      </c>
      <c r="F136" s="20">
        <v>3316584</v>
      </c>
      <c r="G136" s="20">
        <v>4252031</v>
      </c>
      <c r="H136" s="20" t="s">
        <v>446</v>
      </c>
      <c r="I136" s="20" t="b">
        <f>TRUE</f>
        <v>1</v>
      </c>
      <c r="J136" s="71"/>
    </row>
    <row r="137" spans="1:10" ht="14.4" x14ac:dyDescent="0.3">
      <c r="A137" s="5" t="s">
        <v>144</v>
      </c>
      <c r="B137" s="27" t="s">
        <v>145</v>
      </c>
      <c r="C137" s="20">
        <v>72</v>
      </c>
      <c r="D137" s="20">
        <v>823336</v>
      </c>
      <c r="E137" s="20">
        <v>1757228</v>
      </c>
      <c r="F137" s="20">
        <v>3316584</v>
      </c>
      <c r="G137" s="20">
        <v>4252031</v>
      </c>
      <c r="H137" s="20" t="s">
        <v>446</v>
      </c>
      <c r="I137" s="20" t="b">
        <f>TRUE</f>
        <v>1</v>
      </c>
      <c r="J137" s="71"/>
    </row>
    <row r="138" spans="1:10" ht="14.4" x14ac:dyDescent="0.3">
      <c r="A138" s="5" t="s">
        <v>146</v>
      </c>
      <c r="B138" s="27" t="s">
        <v>147</v>
      </c>
      <c r="C138" s="20">
        <v>73</v>
      </c>
      <c r="D138" s="20">
        <v>823336</v>
      </c>
      <c r="E138" s="20">
        <v>1757228</v>
      </c>
      <c r="F138" s="20">
        <v>3316584</v>
      </c>
      <c r="G138" s="20">
        <v>4252031</v>
      </c>
      <c r="H138" s="20" t="s">
        <v>446</v>
      </c>
      <c r="I138" s="20" t="b">
        <f>TRUE</f>
        <v>1</v>
      </c>
      <c r="J138" s="71"/>
    </row>
    <row r="139" spans="1:10" ht="14.4" x14ac:dyDescent="0.3">
      <c r="A139" s="5" t="s">
        <v>148</v>
      </c>
      <c r="B139" s="27" t="s">
        <v>342</v>
      </c>
      <c r="C139" s="20">
        <v>73</v>
      </c>
      <c r="D139" s="20">
        <v>8179069</v>
      </c>
      <c r="E139" s="20">
        <v>1757229</v>
      </c>
      <c r="F139" s="20">
        <v>3316584</v>
      </c>
      <c r="G139" s="20">
        <v>4252031</v>
      </c>
      <c r="H139" s="20" t="s">
        <v>446</v>
      </c>
      <c r="I139" s="20" t="b">
        <f>TRUE</f>
        <v>1</v>
      </c>
      <c r="J139" s="71"/>
    </row>
    <row r="140" spans="1:10" ht="14.4" x14ac:dyDescent="0.3">
      <c r="A140" s="5" t="s">
        <v>149</v>
      </c>
      <c r="B140" s="27" t="s">
        <v>343</v>
      </c>
      <c r="C140" s="20">
        <v>75</v>
      </c>
      <c r="D140" s="20">
        <v>823336</v>
      </c>
      <c r="E140" s="20">
        <v>1757228</v>
      </c>
      <c r="F140" s="20">
        <v>3316584</v>
      </c>
      <c r="G140" s="20">
        <v>4252031</v>
      </c>
      <c r="H140" s="20" t="s">
        <v>446</v>
      </c>
      <c r="I140" s="20" t="b">
        <f>TRUE</f>
        <v>1</v>
      </c>
      <c r="J140" s="71"/>
    </row>
    <row r="141" spans="1:10" ht="14.4" x14ac:dyDescent="0.3">
      <c r="A141" s="5" t="s">
        <v>150</v>
      </c>
      <c r="B141" s="27" t="s">
        <v>344</v>
      </c>
      <c r="C141" s="20">
        <v>75</v>
      </c>
      <c r="D141" s="20">
        <v>5267358</v>
      </c>
      <c r="E141" s="20">
        <v>1757228</v>
      </c>
      <c r="F141" s="20">
        <v>3316584</v>
      </c>
      <c r="G141" s="20">
        <v>4252031</v>
      </c>
      <c r="H141" s="20" t="s">
        <v>446</v>
      </c>
      <c r="I141" s="20" t="b">
        <f>TRUE</f>
        <v>1</v>
      </c>
      <c r="J141" s="71"/>
    </row>
    <row r="142" spans="1:10" ht="14.4" x14ac:dyDescent="0.3">
      <c r="A142" s="5" t="s">
        <v>151</v>
      </c>
      <c r="B142" s="27" t="s">
        <v>345</v>
      </c>
      <c r="C142" s="20">
        <v>75</v>
      </c>
      <c r="D142" s="20">
        <v>9802188</v>
      </c>
      <c r="E142" s="20">
        <v>1757228</v>
      </c>
      <c r="F142" s="20">
        <v>3316584</v>
      </c>
      <c r="G142" s="20">
        <v>4252031</v>
      </c>
      <c r="H142" s="20" t="s">
        <v>446</v>
      </c>
      <c r="I142" s="20" t="b">
        <f>TRUE</f>
        <v>1</v>
      </c>
      <c r="J142" s="71"/>
    </row>
    <row r="143" spans="1:10" ht="14.4" x14ac:dyDescent="0.3">
      <c r="A143" s="5" t="s">
        <v>346</v>
      </c>
      <c r="B143" s="27" t="s">
        <v>347</v>
      </c>
      <c r="C143" s="20">
        <v>76</v>
      </c>
      <c r="D143" s="20">
        <v>823336</v>
      </c>
      <c r="E143" s="20">
        <v>1757228</v>
      </c>
      <c r="F143" s="20">
        <v>3316584</v>
      </c>
      <c r="G143" s="20">
        <v>4252031</v>
      </c>
      <c r="H143" s="20" t="s">
        <v>446</v>
      </c>
      <c r="I143" s="20" t="b">
        <f>TRUE</f>
        <v>1</v>
      </c>
      <c r="J143" s="71"/>
    </row>
    <row r="144" spans="1:10" ht="14.4" x14ac:dyDescent="0.3">
      <c r="A144" s="5" t="s">
        <v>348</v>
      </c>
      <c r="B144" s="27" t="s">
        <v>349</v>
      </c>
      <c r="C144" s="20">
        <v>76</v>
      </c>
      <c r="D144" s="20">
        <v>5267358</v>
      </c>
      <c r="E144" s="20">
        <v>1757228</v>
      </c>
      <c r="F144" s="20">
        <v>3316584</v>
      </c>
      <c r="G144" s="20">
        <v>4252031</v>
      </c>
      <c r="H144" s="20" t="s">
        <v>446</v>
      </c>
      <c r="I144" s="20" t="b">
        <f>TRUE</f>
        <v>1</v>
      </c>
      <c r="J144" s="71"/>
    </row>
    <row r="145" spans="1:10" ht="14.4" x14ac:dyDescent="0.3">
      <c r="A145" s="5" t="s">
        <v>350</v>
      </c>
      <c r="B145" s="27" t="s">
        <v>351</v>
      </c>
      <c r="C145" s="20">
        <v>76</v>
      </c>
      <c r="D145" s="20">
        <v>9802188</v>
      </c>
      <c r="E145" s="20">
        <v>1757228</v>
      </c>
      <c r="F145" s="20">
        <v>3316584</v>
      </c>
      <c r="G145" s="20">
        <v>4252031</v>
      </c>
      <c r="H145" s="20" t="s">
        <v>446</v>
      </c>
      <c r="I145" s="20" t="b">
        <f>TRUE</f>
        <v>1</v>
      </c>
      <c r="J145" s="71"/>
    </row>
    <row r="146" spans="1:10" ht="14.4" x14ac:dyDescent="0.3">
      <c r="A146" s="5" t="s">
        <v>152</v>
      </c>
      <c r="B146" s="27" t="s">
        <v>153</v>
      </c>
      <c r="C146" s="20">
        <v>77</v>
      </c>
      <c r="D146" s="20">
        <v>823336</v>
      </c>
      <c r="E146" s="20">
        <v>1757228</v>
      </c>
      <c r="F146" s="20">
        <v>3316584</v>
      </c>
      <c r="G146" s="20">
        <v>4252031</v>
      </c>
      <c r="H146" s="20" t="s">
        <v>446</v>
      </c>
      <c r="I146" s="20" t="b">
        <f>TRUE</f>
        <v>1</v>
      </c>
      <c r="J146" s="71"/>
    </row>
    <row r="147" spans="1:10" ht="14.4" x14ac:dyDescent="0.3">
      <c r="A147" s="5" t="s">
        <v>154</v>
      </c>
      <c r="B147" s="27" t="s">
        <v>155</v>
      </c>
      <c r="C147" s="20">
        <v>77</v>
      </c>
      <c r="D147" s="20">
        <v>8179069</v>
      </c>
      <c r="E147" s="20">
        <v>1757229</v>
      </c>
      <c r="F147" s="20">
        <v>3316584</v>
      </c>
      <c r="G147" s="20">
        <v>4252031</v>
      </c>
      <c r="H147" s="20" t="s">
        <v>446</v>
      </c>
      <c r="I147" s="20" t="b">
        <f>TRUE</f>
        <v>1</v>
      </c>
      <c r="J147" s="71"/>
    </row>
    <row r="148" spans="1:10" ht="14.4" x14ac:dyDescent="0.3">
      <c r="A148" s="5" t="s">
        <v>156</v>
      </c>
      <c r="B148" s="27" t="s">
        <v>157</v>
      </c>
      <c r="C148" s="20">
        <v>78</v>
      </c>
      <c r="D148" s="20">
        <v>823336</v>
      </c>
      <c r="E148" s="20">
        <v>1757228</v>
      </c>
      <c r="F148" s="20">
        <v>3316584</v>
      </c>
      <c r="G148" s="20">
        <v>4252031</v>
      </c>
      <c r="H148" s="20" t="s">
        <v>446</v>
      </c>
      <c r="I148" s="20" t="b">
        <f>TRUE</f>
        <v>1</v>
      </c>
      <c r="J148" s="71"/>
    </row>
    <row r="149" spans="1:10" ht="14.4" x14ac:dyDescent="0.3">
      <c r="A149" s="5" t="s">
        <v>158</v>
      </c>
      <c r="B149" s="27" t="s">
        <v>352</v>
      </c>
      <c r="C149" s="20">
        <v>79</v>
      </c>
      <c r="D149" s="20">
        <v>823336</v>
      </c>
      <c r="E149" s="20">
        <v>1757228</v>
      </c>
      <c r="F149" s="20">
        <v>3316584</v>
      </c>
      <c r="G149" s="20">
        <v>4252031</v>
      </c>
      <c r="H149" s="20" t="s">
        <v>446</v>
      </c>
      <c r="I149" s="20" t="b">
        <f>TRUE</f>
        <v>1</v>
      </c>
      <c r="J149" s="71">
        <v>1</v>
      </c>
    </row>
    <row r="150" spans="1:10" ht="14.4" x14ac:dyDescent="0.3">
      <c r="A150" s="5" t="s">
        <v>159</v>
      </c>
      <c r="B150" s="27" t="s">
        <v>353</v>
      </c>
      <c r="C150" s="20">
        <v>79</v>
      </c>
      <c r="D150" s="20">
        <v>5267358</v>
      </c>
      <c r="E150" s="20">
        <v>1757228</v>
      </c>
      <c r="F150" s="20">
        <v>3316584</v>
      </c>
      <c r="G150" s="20">
        <v>4252031</v>
      </c>
      <c r="H150" s="20" t="s">
        <v>446</v>
      </c>
      <c r="I150" s="20" t="b">
        <f>TRUE</f>
        <v>1</v>
      </c>
      <c r="J150" s="71">
        <v>1</v>
      </c>
    </row>
    <row r="151" spans="1:10" ht="14.4" x14ac:dyDescent="0.3">
      <c r="A151" s="5" t="s">
        <v>354</v>
      </c>
      <c r="B151" s="27" t="s">
        <v>166</v>
      </c>
      <c r="C151" s="20">
        <v>79</v>
      </c>
      <c r="D151" s="20">
        <v>9802188</v>
      </c>
      <c r="E151" s="20">
        <v>1757228</v>
      </c>
      <c r="F151" s="20">
        <v>3316584</v>
      </c>
      <c r="G151" s="20">
        <v>4252031</v>
      </c>
      <c r="H151" s="20" t="s">
        <v>446</v>
      </c>
      <c r="I151" s="20" t="b">
        <f>TRUE</f>
        <v>1</v>
      </c>
      <c r="J151" s="71"/>
    </row>
    <row r="152" spans="1:10" ht="14.4" x14ac:dyDescent="0.3">
      <c r="A152" s="5" t="s">
        <v>160</v>
      </c>
      <c r="B152" s="27" t="s">
        <v>355</v>
      </c>
      <c r="C152" s="20">
        <v>80</v>
      </c>
      <c r="D152" s="20">
        <v>975737</v>
      </c>
      <c r="E152" s="20">
        <v>1534260</v>
      </c>
      <c r="F152" s="20">
        <v>2844455</v>
      </c>
      <c r="G152" s="20">
        <v>4063594</v>
      </c>
      <c r="H152" s="20" t="s">
        <v>446</v>
      </c>
      <c r="I152" s="20" t="b">
        <f>FALSE</f>
        <v>0</v>
      </c>
      <c r="J152" s="71"/>
    </row>
    <row r="153" spans="1:10" ht="14.4" x14ac:dyDescent="0.3">
      <c r="A153" s="5" t="s">
        <v>161</v>
      </c>
      <c r="B153" s="27" t="s">
        <v>357</v>
      </c>
      <c r="C153" s="20">
        <v>80</v>
      </c>
      <c r="D153" s="20">
        <v>5485566</v>
      </c>
      <c r="E153" s="20">
        <v>1534260</v>
      </c>
      <c r="F153" s="20">
        <v>2844455</v>
      </c>
      <c r="G153" s="20">
        <v>4063594</v>
      </c>
      <c r="H153" s="20" t="s">
        <v>446</v>
      </c>
      <c r="I153" s="20" t="b">
        <f>FALSE</f>
        <v>0</v>
      </c>
      <c r="J153" s="71"/>
    </row>
    <row r="154" spans="1:10" ht="14.4" x14ac:dyDescent="0.3">
      <c r="A154" s="5" t="s">
        <v>162</v>
      </c>
      <c r="B154" s="27" t="s">
        <v>358</v>
      </c>
      <c r="C154" s="20">
        <v>80</v>
      </c>
      <c r="D154" s="20">
        <v>975737</v>
      </c>
      <c r="E154" s="20">
        <v>4422385</v>
      </c>
      <c r="F154" s="20">
        <v>2844455</v>
      </c>
      <c r="G154" s="20">
        <v>4063594</v>
      </c>
      <c r="H154" s="20" t="s">
        <v>446</v>
      </c>
      <c r="I154" s="20" t="b">
        <f>FALSE</f>
        <v>0</v>
      </c>
      <c r="J154" s="71"/>
    </row>
    <row r="155" spans="1:10" ht="14.4" x14ac:dyDescent="0.3">
      <c r="A155" s="5" t="s">
        <v>163</v>
      </c>
      <c r="B155" s="27" t="s">
        <v>359</v>
      </c>
      <c r="C155" s="20">
        <v>80</v>
      </c>
      <c r="D155" s="20">
        <v>5485566</v>
      </c>
      <c r="E155" s="20">
        <v>4422385</v>
      </c>
      <c r="F155" s="20">
        <v>2844455</v>
      </c>
      <c r="G155" s="20">
        <v>4063594</v>
      </c>
      <c r="H155" s="20" t="s">
        <v>446</v>
      </c>
      <c r="I155" s="20" t="b">
        <f>FALSE</f>
        <v>0</v>
      </c>
      <c r="J155" s="71"/>
    </row>
    <row r="156" spans="1:10" ht="14.4" x14ac:dyDescent="0.3">
      <c r="A156" s="5" t="s">
        <v>164</v>
      </c>
      <c r="B156" s="27" t="s">
        <v>360</v>
      </c>
      <c r="C156" s="20">
        <v>81</v>
      </c>
      <c r="D156" s="20">
        <v>823336</v>
      </c>
      <c r="E156" s="20">
        <v>1757228</v>
      </c>
      <c r="F156" s="20">
        <v>3316584</v>
      </c>
      <c r="G156" s="20">
        <v>4252031</v>
      </c>
      <c r="H156" s="20" t="s">
        <v>446</v>
      </c>
      <c r="I156" s="20" t="b">
        <f>TRUE</f>
        <v>1</v>
      </c>
      <c r="J156" s="71"/>
    </row>
    <row r="157" spans="1:10" ht="14.4" x14ac:dyDescent="0.3">
      <c r="A157" s="5" t="s">
        <v>165</v>
      </c>
      <c r="B157" s="27" t="s">
        <v>168</v>
      </c>
      <c r="C157" s="20">
        <v>81</v>
      </c>
      <c r="D157" s="20">
        <v>8179069</v>
      </c>
      <c r="E157" s="20">
        <v>1757229</v>
      </c>
      <c r="F157" s="20">
        <v>3316584</v>
      </c>
      <c r="G157" s="20">
        <v>4252031</v>
      </c>
      <c r="H157" s="20" t="s">
        <v>446</v>
      </c>
      <c r="I157" s="20" t="b">
        <f>TRUE</f>
        <v>1</v>
      </c>
      <c r="J157" s="71"/>
    </row>
    <row r="158" spans="1:10" ht="14.4" x14ac:dyDescent="0.3">
      <c r="A158" s="5" t="s">
        <v>167</v>
      </c>
      <c r="B158" s="27" t="s">
        <v>170</v>
      </c>
      <c r="C158" s="20">
        <v>82</v>
      </c>
      <c r="D158" s="20">
        <v>823336</v>
      </c>
      <c r="E158" s="20">
        <v>1757228</v>
      </c>
      <c r="F158" s="20">
        <v>3316584</v>
      </c>
      <c r="G158" s="20">
        <v>4252031</v>
      </c>
      <c r="H158" s="20" t="s">
        <v>446</v>
      </c>
      <c r="I158" s="20" t="b">
        <f>TRUE</f>
        <v>1</v>
      </c>
      <c r="J158" s="71"/>
    </row>
    <row r="159" spans="1:10" ht="14.4" x14ac:dyDescent="0.3">
      <c r="A159" s="5" t="s">
        <v>169</v>
      </c>
      <c r="B159" s="27" t="s">
        <v>172</v>
      </c>
      <c r="C159" s="20">
        <v>83</v>
      </c>
      <c r="D159" s="20">
        <v>823336</v>
      </c>
      <c r="E159" s="20">
        <v>1757228</v>
      </c>
      <c r="F159" s="20">
        <v>3316584</v>
      </c>
      <c r="G159" s="20">
        <v>4252031</v>
      </c>
      <c r="H159" s="20" t="s">
        <v>446</v>
      </c>
      <c r="I159" s="20" t="b">
        <f>TRUE</f>
        <v>1</v>
      </c>
      <c r="J159" s="74"/>
    </row>
    <row r="160" spans="1:10" ht="14.4" x14ac:dyDescent="0.3">
      <c r="A160" s="5" t="s">
        <v>362</v>
      </c>
      <c r="B160" s="27" t="s">
        <v>174</v>
      </c>
      <c r="C160" s="20">
        <v>83</v>
      </c>
      <c r="D160" s="20">
        <v>5267358</v>
      </c>
      <c r="E160" s="20">
        <v>1757228</v>
      </c>
      <c r="F160" s="20">
        <v>3316584</v>
      </c>
      <c r="G160" s="20">
        <v>4252031</v>
      </c>
      <c r="H160" s="20" t="s">
        <v>446</v>
      </c>
      <c r="I160" s="20" t="b">
        <f>TRUE</f>
        <v>1</v>
      </c>
      <c r="J160" s="74"/>
    </row>
    <row r="161" spans="1:10" ht="14.4" x14ac:dyDescent="0.3">
      <c r="A161" s="5" t="s">
        <v>363</v>
      </c>
      <c r="B161" s="27" t="s">
        <v>175</v>
      </c>
      <c r="C161" s="20">
        <v>83</v>
      </c>
      <c r="D161" s="20">
        <v>9802188</v>
      </c>
      <c r="E161" s="20">
        <v>1757228</v>
      </c>
      <c r="F161" s="20">
        <v>3316584</v>
      </c>
      <c r="G161" s="20">
        <v>4252031</v>
      </c>
      <c r="H161" s="20" t="s">
        <v>446</v>
      </c>
      <c r="I161" s="20" t="b">
        <f>TRUE</f>
        <v>1</v>
      </c>
      <c r="J161" s="74"/>
    </row>
    <row r="162" spans="1:10" ht="14.4" x14ac:dyDescent="0.3">
      <c r="A162" s="5" t="s">
        <v>171</v>
      </c>
      <c r="B162" s="27" t="s">
        <v>364</v>
      </c>
      <c r="C162" s="20">
        <v>84</v>
      </c>
      <c r="D162" s="20">
        <v>823336</v>
      </c>
      <c r="E162" s="20">
        <v>1757228</v>
      </c>
      <c r="F162" s="20">
        <v>3316584</v>
      </c>
      <c r="G162" s="20">
        <v>4252031</v>
      </c>
      <c r="H162" s="20" t="s">
        <v>446</v>
      </c>
      <c r="I162" s="20" t="b">
        <f>TRUE</f>
        <v>1</v>
      </c>
      <c r="J162" s="71"/>
    </row>
    <row r="163" spans="1:10" ht="14.4" x14ac:dyDescent="0.3">
      <c r="A163" s="5" t="s">
        <v>173</v>
      </c>
      <c r="B163" s="27" t="s">
        <v>365</v>
      </c>
      <c r="C163" s="20">
        <v>84</v>
      </c>
      <c r="D163" s="20">
        <v>8179069</v>
      </c>
      <c r="E163" s="20">
        <v>1757229</v>
      </c>
      <c r="F163" s="20">
        <v>3316584</v>
      </c>
      <c r="G163" s="20">
        <v>4252031</v>
      </c>
      <c r="H163" s="20" t="s">
        <v>446</v>
      </c>
      <c r="I163" s="20" t="b">
        <f>TRUE</f>
        <v>1</v>
      </c>
      <c r="J163" s="71"/>
    </row>
    <row r="164" spans="1:10" ht="14.4" x14ac:dyDescent="0.3">
      <c r="A164" s="5" t="s">
        <v>176</v>
      </c>
      <c r="B164" s="27" t="s">
        <v>178</v>
      </c>
      <c r="C164" s="20">
        <v>85</v>
      </c>
      <c r="D164" s="20">
        <v>823336</v>
      </c>
      <c r="E164" s="20">
        <v>1757228</v>
      </c>
      <c r="F164" s="20">
        <v>3316584</v>
      </c>
      <c r="G164" s="20">
        <v>4252031</v>
      </c>
      <c r="H164" s="20" t="s">
        <v>446</v>
      </c>
      <c r="I164" s="20" t="b">
        <f>TRUE</f>
        <v>1</v>
      </c>
      <c r="J164" s="71"/>
    </row>
    <row r="165" spans="1:10" ht="14.4" x14ac:dyDescent="0.3">
      <c r="A165" s="5" t="s">
        <v>177</v>
      </c>
      <c r="B165" s="27" t="s">
        <v>366</v>
      </c>
      <c r="C165" s="20">
        <v>85</v>
      </c>
      <c r="D165" s="20">
        <v>8179069</v>
      </c>
      <c r="E165" s="20">
        <v>1757229</v>
      </c>
      <c r="F165" s="20">
        <v>3316584</v>
      </c>
      <c r="G165" s="20">
        <v>4252031</v>
      </c>
      <c r="H165" s="20" t="s">
        <v>446</v>
      </c>
      <c r="I165" s="20" t="b">
        <f>TRUE</f>
        <v>1</v>
      </c>
      <c r="J165" s="71"/>
    </row>
    <row r="166" spans="1:10" ht="14.4" x14ac:dyDescent="0.3">
      <c r="A166" s="5" t="s">
        <v>367</v>
      </c>
      <c r="B166" s="27" t="s">
        <v>368</v>
      </c>
      <c r="C166" s="20">
        <v>86</v>
      </c>
      <c r="D166" s="20">
        <v>823336</v>
      </c>
      <c r="E166" s="20">
        <v>1757228</v>
      </c>
      <c r="F166" s="20">
        <v>3316584</v>
      </c>
      <c r="G166" s="20">
        <v>4252031</v>
      </c>
      <c r="H166" s="20" t="s">
        <v>446</v>
      </c>
      <c r="I166" s="20" t="b">
        <f>TRUE</f>
        <v>1</v>
      </c>
      <c r="J166" s="71"/>
    </row>
    <row r="167" spans="1:10" ht="24" x14ac:dyDescent="0.3">
      <c r="A167" s="5" t="s">
        <v>369</v>
      </c>
      <c r="B167" s="27" t="s">
        <v>370</v>
      </c>
      <c r="C167" s="20">
        <v>86</v>
      </c>
      <c r="D167" s="20">
        <v>5267358</v>
      </c>
      <c r="E167" s="20">
        <v>1757228</v>
      </c>
      <c r="F167" s="20">
        <v>3316584</v>
      </c>
      <c r="G167" s="20">
        <v>4252031</v>
      </c>
      <c r="H167" s="20" t="s">
        <v>446</v>
      </c>
      <c r="I167" s="20" t="b">
        <f>TRUE</f>
        <v>1</v>
      </c>
      <c r="J167" s="71"/>
    </row>
    <row r="168" spans="1:10" ht="14.4" x14ac:dyDescent="0.3">
      <c r="A168" s="5" t="s">
        <v>371</v>
      </c>
      <c r="B168" s="27" t="s">
        <v>179</v>
      </c>
      <c r="C168" s="20">
        <v>86</v>
      </c>
      <c r="D168" s="20">
        <v>9802188</v>
      </c>
      <c r="E168" s="20">
        <v>1757228</v>
      </c>
      <c r="F168" s="20">
        <v>3316584</v>
      </c>
      <c r="G168" s="20">
        <v>4252031</v>
      </c>
      <c r="H168" s="20" t="s">
        <v>446</v>
      </c>
      <c r="I168" s="20" t="b">
        <f>TRUE</f>
        <v>1</v>
      </c>
      <c r="J168" s="71"/>
    </row>
    <row r="169" spans="1:10" ht="14.4" x14ac:dyDescent="0.3">
      <c r="A169" s="5" t="s">
        <v>180</v>
      </c>
      <c r="B169" s="27" t="s">
        <v>372</v>
      </c>
      <c r="C169" s="20">
        <v>88</v>
      </c>
      <c r="D169" s="20">
        <v>823336</v>
      </c>
      <c r="E169" s="20">
        <v>1757228</v>
      </c>
      <c r="F169" s="20">
        <v>3316584</v>
      </c>
      <c r="G169" s="20">
        <v>4252031</v>
      </c>
      <c r="H169" s="20" t="s">
        <v>446</v>
      </c>
      <c r="I169" s="20" t="b">
        <f>TRUE</f>
        <v>1</v>
      </c>
      <c r="J169" s="71">
        <v>1</v>
      </c>
    </row>
    <row r="170" spans="1:10" ht="14.4" x14ac:dyDescent="0.3">
      <c r="A170" s="5" t="s">
        <v>181</v>
      </c>
      <c r="B170" s="27" t="s">
        <v>374</v>
      </c>
      <c r="C170" s="20">
        <v>89</v>
      </c>
      <c r="D170" s="20">
        <v>823336</v>
      </c>
      <c r="E170" s="20">
        <v>1757228</v>
      </c>
      <c r="F170" s="20">
        <v>3316584</v>
      </c>
      <c r="G170" s="20">
        <v>4252031</v>
      </c>
      <c r="H170" s="20" t="s">
        <v>446</v>
      </c>
      <c r="I170" s="20" t="b">
        <f>TRUE</f>
        <v>1</v>
      </c>
      <c r="J170" s="71"/>
    </row>
    <row r="171" spans="1:10" ht="14.4" x14ac:dyDescent="0.3">
      <c r="A171" s="5" t="s">
        <v>182</v>
      </c>
      <c r="B171" s="27" t="s">
        <v>375</v>
      </c>
      <c r="C171" s="20">
        <v>89</v>
      </c>
      <c r="D171" s="20">
        <v>8179069</v>
      </c>
      <c r="E171" s="20">
        <v>1757229</v>
      </c>
      <c r="F171" s="20">
        <v>3316584</v>
      </c>
      <c r="G171" s="20">
        <v>4252031</v>
      </c>
      <c r="H171" s="20" t="s">
        <v>446</v>
      </c>
      <c r="I171" s="20" t="b">
        <f>TRUE</f>
        <v>1</v>
      </c>
      <c r="J171" s="71"/>
    </row>
    <row r="172" spans="1:10" ht="14.4" x14ac:dyDescent="0.3">
      <c r="A172" s="5" t="s">
        <v>376</v>
      </c>
      <c r="B172" s="27" t="s">
        <v>377</v>
      </c>
      <c r="C172" s="20">
        <v>90</v>
      </c>
      <c r="D172" s="20">
        <v>823336</v>
      </c>
      <c r="E172" s="20">
        <v>1757228</v>
      </c>
      <c r="F172" s="20">
        <v>3316584</v>
      </c>
      <c r="G172" s="20">
        <v>4252031</v>
      </c>
      <c r="H172" s="20" t="s">
        <v>446</v>
      </c>
      <c r="I172" s="20" t="b">
        <f>TRUE</f>
        <v>1</v>
      </c>
      <c r="J172" s="71"/>
    </row>
    <row r="173" spans="1:10" ht="14.4" x14ac:dyDescent="0.3">
      <c r="A173" s="5" t="s">
        <v>378</v>
      </c>
      <c r="B173" s="27" t="s">
        <v>184</v>
      </c>
      <c r="C173" s="20">
        <v>90</v>
      </c>
      <c r="D173" s="20">
        <v>8179069</v>
      </c>
      <c r="E173" s="20">
        <v>1757229</v>
      </c>
      <c r="F173" s="20">
        <v>3316584</v>
      </c>
      <c r="G173" s="20">
        <v>4252031</v>
      </c>
      <c r="H173" s="20" t="s">
        <v>446</v>
      </c>
      <c r="I173" s="20" t="b">
        <f>TRUE</f>
        <v>1</v>
      </c>
      <c r="J173" s="71"/>
    </row>
    <row r="174" spans="1:10" ht="24" x14ac:dyDescent="0.3">
      <c r="A174" s="5" t="s">
        <v>183</v>
      </c>
      <c r="B174" s="27" t="s">
        <v>188</v>
      </c>
      <c r="C174" s="20">
        <v>91</v>
      </c>
      <c r="D174" s="20">
        <v>823336</v>
      </c>
      <c r="E174" s="20">
        <v>1757228</v>
      </c>
      <c r="F174" s="20">
        <v>3316584</v>
      </c>
      <c r="G174" s="20">
        <v>4252031</v>
      </c>
      <c r="H174" s="20" t="s">
        <v>446</v>
      </c>
      <c r="I174" s="20" t="b">
        <f>TRUE</f>
        <v>1</v>
      </c>
      <c r="J174" s="71"/>
    </row>
    <row r="175" spans="1:10" ht="24" x14ac:dyDescent="0.3">
      <c r="A175" s="5" t="s">
        <v>380</v>
      </c>
      <c r="B175" s="27" t="s">
        <v>186</v>
      </c>
      <c r="C175" s="20">
        <v>91</v>
      </c>
      <c r="D175" s="20">
        <v>8179069</v>
      </c>
      <c r="E175" s="20">
        <v>1757229</v>
      </c>
      <c r="F175" s="20">
        <v>3316584</v>
      </c>
      <c r="G175" s="20">
        <v>4252031</v>
      </c>
      <c r="H175" s="20" t="s">
        <v>446</v>
      </c>
      <c r="I175" s="20" t="b">
        <f>TRUE</f>
        <v>1</v>
      </c>
      <c r="J175" s="71"/>
    </row>
    <row r="176" spans="1:10" ht="24" x14ac:dyDescent="0.3">
      <c r="A176" s="5" t="s">
        <v>381</v>
      </c>
      <c r="B176" s="27" t="s">
        <v>382</v>
      </c>
      <c r="C176" s="20">
        <v>92</v>
      </c>
      <c r="D176" s="20">
        <v>823336</v>
      </c>
      <c r="E176" s="20">
        <v>1757228</v>
      </c>
      <c r="F176" s="20">
        <v>3316584</v>
      </c>
      <c r="G176" s="20">
        <v>4252031</v>
      </c>
      <c r="H176" s="20" t="s">
        <v>446</v>
      </c>
      <c r="I176" s="20" t="b">
        <f>TRUE</f>
        <v>1</v>
      </c>
      <c r="J176" s="71"/>
    </row>
    <row r="177" spans="1:10" ht="24" x14ac:dyDescent="0.3">
      <c r="A177" s="5" t="s">
        <v>383</v>
      </c>
      <c r="B177" s="27" t="s">
        <v>384</v>
      </c>
      <c r="C177" s="20">
        <v>92</v>
      </c>
      <c r="D177" s="20">
        <v>8179069</v>
      </c>
      <c r="E177" s="20">
        <v>1757229</v>
      </c>
      <c r="F177" s="20">
        <v>3316584</v>
      </c>
      <c r="G177" s="20">
        <v>4252031</v>
      </c>
      <c r="H177" s="20" t="s">
        <v>446</v>
      </c>
      <c r="I177" s="20" t="b">
        <f>TRUE</f>
        <v>1</v>
      </c>
      <c r="J177" s="71">
        <v>1</v>
      </c>
    </row>
    <row r="178" spans="1:10" ht="24" x14ac:dyDescent="0.3">
      <c r="A178" s="15" t="s">
        <v>385</v>
      </c>
      <c r="B178" s="27" t="s">
        <v>386</v>
      </c>
      <c r="C178" s="20">
        <v>93</v>
      </c>
      <c r="D178" s="20">
        <v>823336</v>
      </c>
      <c r="E178" s="20">
        <v>1757228</v>
      </c>
      <c r="F178" s="20">
        <v>3316584</v>
      </c>
      <c r="G178" s="20">
        <v>4252031</v>
      </c>
      <c r="H178" s="20" t="s">
        <v>446</v>
      </c>
      <c r="I178" s="20" t="b">
        <f>TRUE</f>
        <v>1</v>
      </c>
      <c r="J178" s="71"/>
    </row>
    <row r="179" spans="1:10" ht="24" x14ac:dyDescent="0.3">
      <c r="A179" s="5" t="s">
        <v>387</v>
      </c>
      <c r="B179" s="27" t="s">
        <v>388</v>
      </c>
      <c r="C179" s="20">
        <v>93</v>
      </c>
      <c r="D179" s="20">
        <v>8179069</v>
      </c>
      <c r="E179" s="20">
        <v>1757229</v>
      </c>
      <c r="F179" s="20">
        <v>3316584</v>
      </c>
      <c r="G179" s="20">
        <v>4252031</v>
      </c>
      <c r="H179" s="20" t="s">
        <v>446</v>
      </c>
      <c r="I179" s="20" t="b">
        <f>TRUE</f>
        <v>1</v>
      </c>
      <c r="J179" s="71">
        <v>1</v>
      </c>
    </row>
    <row r="180" spans="1:10" ht="24" x14ac:dyDescent="0.3">
      <c r="A180" s="5" t="s">
        <v>389</v>
      </c>
      <c r="B180" s="27" t="s">
        <v>390</v>
      </c>
      <c r="C180" s="20">
        <v>94</v>
      </c>
      <c r="D180" s="20">
        <v>823336</v>
      </c>
      <c r="E180" s="20">
        <v>1757228</v>
      </c>
      <c r="F180" s="20">
        <v>3316584</v>
      </c>
      <c r="G180" s="20">
        <v>4252031</v>
      </c>
      <c r="H180" s="20" t="s">
        <v>446</v>
      </c>
      <c r="I180" s="20" t="b">
        <f>TRUE</f>
        <v>1</v>
      </c>
      <c r="J180" s="71"/>
    </row>
    <row r="181" spans="1:10" ht="24" x14ac:dyDescent="0.3">
      <c r="A181" s="5" t="s">
        <v>391</v>
      </c>
      <c r="B181" s="27" t="s">
        <v>392</v>
      </c>
      <c r="C181" s="20">
        <v>94</v>
      </c>
      <c r="D181" s="20">
        <v>8179069</v>
      </c>
      <c r="E181" s="20">
        <v>1757229</v>
      </c>
      <c r="F181" s="20">
        <v>3316584</v>
      </c>
      <c r="G181" s="20">
        <v>4252031</v>
      </c>
      <c r="H181" s="20" t="s">
        <v>446</v>
      </c>
      <c r="I181" s="20" t="b">
        <f>TRUE</f>
        <v>1</v>
      </c>
      <c r="J181" s="71"/>
    </row>
    <row r="182" spans="1:10" ht="20.399999999999999" customHeight="1" x14ac:dyDescent="0.3">
      <c r="A182" s="5" t="s">
        <v>485</v>
      </c>
      <c r="B182" s="27" t="s">
        <v>487</v>
      </c>
      <c r="C182" s="42">
        <v>95</v>
      </c>
      <c r="D182" s="42">
        <v>823336</v>
      </c>
      <c r="E182" s="42">
        <v>1757228</v>
      </c>
      <c r="F182" s="42">
        <v>3316584</v>
      </c>
      <c r="G182" s="42">
        <v>4252031</v>
      </c>
      <c r="H182" s="42" t="s">
        <v>446</v>
      </c>
      <c r="I182" s="42" t="b">
        <v>1</v>
      </c>
      <c r="J182" s="71"/>
    </row>
    <row r="183" spans="1:10" ht="22.8" customHeight="1" x14ac:dyDescent="0.3">
      <c r="A183" s="5" t="s">
        <v>486</v>
      </c>
      <c r="B183" s="27" t="s">
        <v>488</v>
      </c>
      <c r="C183" s="42">
        <v>95</v>
      </c>
      <c r="D183" s="42">
        <v>8179069</v>
      </c>
      <c r="E183" s="42">
        <v>1757229</v>
      </c>
      <c r="F183" s="42">
        <v>3316584</v>
      </c>
      <c r="G183" s="42">
        <v>4252031</v>
      </c>
      <c r="H183" s="42" t="s">
        <v>446</v>
      </c>
      <c r="I183" s="42" t="b">
        <v>1</v>
      </c>
      <c r="J183" s="71"/>
    </row>
    <row r="184" spans="1:10" ht="14.4" x14ac:dyDescent="0.3">
      <c r="A184" s="5" t="s">
        <v>185</v>
      </c>
      <c r="B184" s="27" t="s">
        <v>393</v>
      </c>
      <c r="C184" s="35">
        <v>96</v>
      </c>
      <c r="D184" s="20">
        <v>823336</v>
      </c>
      <c r="E184" s="20">
        <v>1757228</v>
      </c>
      <c r="F184" s="20">
        <v>3316584</v>
      </c>
      <c r="G184" s="20">
        <v>4252031</v>
      </c>
      <c r="H184" s="20" t="s">
        <v>446</v>
      </c>
      <c r="I184" s="20" t="b">
        <f>TRUE</f>
        <v>1</v>
      </c>
      <c r="J184" s="71"/>
    </row>
    <row r="185" spans="1:10" ht="24" x14ac:dyDescent="0.3">
      <c r="A185" s="5" t="s">
        <v>187</v>
      </c>
      <c r="B185" s="27" t="s">
        <v>394</v>
      </c>
      <c r="C185" s="35">
        <v>96</v>
      </c>
      <c r="D185" s="20">
        <v>8179069</v>
      </c>
      <c r="E185" s="20">
        <v>1757229</v>
      </c>
      <c r="F185" s="20">
        <v>3316584</v>
      </c>
      <c r="G185" s="20">
        <v>4252031</v>
      </c>
      <c r="H185" s="20" t="s">
        <v>446</v>
      </c>
      <c r="I185" s="20" t="b">
        <f>TRUE</f>
        <v>1</v>
      </c>
      <c r="J185" s="71"/>
    </row>
    <row r="186" spans="1:10" ht="24" x14ac:dyDescent="0.3">
      <c r="A186" s="5" t="s">
        <v>395</v>
      </c>
      <c r="B186" s="27" t="s">
        <v>396</v>
      </c>
      <c r="C186" s="35">
        <v>97</v>
      </c>
      <c r="D186" s="20">
        <v>823336</v>
      </c>
      <c r="E186" s="20">
        <v>1757228</v>
      </c>
      <c r="F186" s="20">
        <v>3316584</v>
      </c>
      <c r="G186" s="20">
        <v>4252031</v>
      </c>
      <c r="H186" s="20" t="s">
        <v>446</v>
      </c>
      <c r="I186" s="20" t="b">
        <f>TRUE</f>
        <v>1</v>
      </c>
      <c r="J186" s="71"/>
    </row>
    <row r="187" spans="1:10" ht="24" x14ac:dyDescent="0.3">
      <c r="A187" s="5" t="s">
        <v>397</v>
      </c>
      <c r="B187" s="27" t="s">
        <v>398</v>
      </c>
      <c r="C187" s="35">
        <v>97</v>
      </c>
      <c r="D187" s="20">
        <v>5267358</v>
      </c>
      <c r="E187" s="20">
        <v>1757228</v>
      </c>
      <c r="F187" s="20">
        <v>3316584</v>
      </c>
      <c r="G187" s="20">
        <v>4252031</v>
      </c>
      <c r="H187" s="20" t="s">
        <v>446</v>
      </c>
      <c r="I187" s="20" t="b">
        <f>TRUE</f>
        <v>1</v>
      </c>
      <c r="J187" s="71"/>
    </row>
    <row r="188" spans="1:10" ht="24" x14ac:dyDescent="0.3">
      <c r="A188" s="5" t="s">
        <v>399</v>
      </c>
      <c r="B188" s="27" t="s">
        <v>400</v>
      </c>
      <c r="C188" s="35">
        <v>97</v>
      </c>
      <c r="D188" s="20">
        <v>9802188</v>
      </c>
      <c r="E188" s="20">
        <v>1757228</v>
      </c>
      <c r="F188" s="20">
        <v>3316584</v>
      </c>
      <c r="G188" s="20">
        <v>4252031</v>
      </c>
      <c r="H188" s="20" t="s">
        <v>446</v>
      </c>
      <c r="I188" s="20" t="b">
        <f>TRUE</f>
        <v>1</v>
      </c>
      <c r="J188" s="71"/>
    </row>
    <row r="189" spans="1:10" ht="24" x14ac:dyDescent="0.3">
      <c r="A189" s="5" t="s">
        <v>189</v>
      </c>
      <c r="B189" s="27" t="s">
        <v>401</v>
      </c>
      <c r="C189" s="35">
        <v>98</v>
      </c>
      <c r="D189" s="20">
        <v>823336</v>
      </c>
      <c r="E189" s="20">
        <v>1757228</v>
      </c>
      <c r="F189" s="20">
        <v>3316584</v>
      </c>
      <c r="G189" s="20">
        <v>4252031</v>
      </c>
      <c r="H189" s="20" t="s">
        <v>446</v>
      </c>
      <c r="I189" s="20" t="b">
        <f>TRUE</f>
        <v>1</v>
      </c>
      <c r="J189" s="71">
        <v>1</v>
      </c>
    </row>
    <row r="190" spans="1:10" ht="14.4" x14ac:dyDescent="0.3">
      <c r="A190" s="5" t="s">
        <v>190</v>
      </c>
      <c r="B190" s="27" t="s">
        <v>402</v>
      </c>
      <c r="C190" s="35">
        <v>98</v>
      </c>
      <c r="D190" s="20">
        <v>5267358</v>
      </c>
      <c r="E190" s="20">
        <v>1757228</v>
      </c>
      <c r="F190" s="20">
        <v>3316584</v>
      </c>
      <c r="G190" s="20">
        <v>4252031</v>
      </c>
      <c r="H190" s="20" t="s">
        <v>446</v>
      </c>
      <c r="I190" s="20" t="b">
        <f>TRUE</f>
        <v>1</v>
      </c>
      <c r="J190" s="71"/>
    </row>
    <row r="191" spans="1:10" ht="24" x14ac:dyDescent="0.3">
      <c r="A191" s="5" t="s">
        <v>403</v>
      </c>
      <c r="B191" s="27" t="s">
        <v>404</v>
      </c>
      <c r="C191" s="35">
        <v>98</v>
      </c>
      <c r="D191" s="20">
        <v>9802188</v>
      </c>
      <c r="E191" s="20">
        <v>1757228</v>
      </c>
      <c r="F191" s="20">
        <v>3316584</v>
      </c>
      <c r="G191" s="20">
        <v>4252031</v>
      </c>
      <c r="H191" s="20" t="s">
        <v>446</v>
      </c>
      <c r="I191" s="20" t="b">
        <f>TRUE</f>
        <v>1</v>
      </c>
      <c r="J191" s="71"/>
    </row>
    <row r="192" spans="1:10" ht="24" x14ac:dyDescent="0.3">
      <c r="A192" s="5" t="s">
        <v>191</v>
      </c>
      <c r="B192" s="27" t="s">
        <v>405</v>
      </c>
      <c r="C192" s="35">
        <v>99</v>
      </c>
      <c r="D192" s="20">
        <v>823336</v>
      </c>
      <c r="E192" s="20">
        <v>1757228</v>
      </c>
      <c r="F192" s="20">
        <v>3316584</v>
      </c>
      <c r="G192" s="20">
        <v>4252031</v>
      </c>
      <c r="H192" s="20" t="s">
        <v>446</v>
      </c>
      <c r="I192" s="20" t="b">
        <f>TRUE</f>
        <v>1</v>
      </c>
      <c r="J192" s="71"/>
    </row>
    <row r="193" spans="1:10" ht="24" x14ac:dyDescent="0.3">
      <c r="A193" s="5" t="s">
        <v>192</v>
      </c>
      <c r="B193" s="27" t="s">
        <v>406</v>
      </c>
      <c r="C193" s="35">
        <v>99</v>
      </c>
      <c r="D193" s="20">
        <v>5267358</v>
      </c>
      <c r="E193" s="20">
        <v>1757228</v>
      </c>
      <c r="F193" s="20">
        <v>3316584</v>
      </c>
      <c r="G193" s="20">
        <v>4252031</v>
      </c>
      <c r="H193" s="20" t="s">
        <v>446</v>
      </c>
      <c r="I193" s="20" t="b">
        <f>TRUE</f>
        <v>1</v>
      </c>
      <c r="J193" s="71"/>
    </row>
    <row r="194" spans="1:10" ht="24" x14ac:dyDescent="0.3">
      <c r="A194" s="5" t="s">
        <v>407</v>
      </c>
      <c r="B194" s="27" t="s">
        <v>408</v>
      </c>
      <c r="C194" s="35">
        <v>99</v>
      </c>
      <c r="D194" s="20">
        <v>9802188</v>
      </c>
      <c r="E194" s="20">
        <v>1757228</v>
      </c>
      <c r="F194" s="20">
        <v>3316584</v>
      </c>
      <c r="G194" s="20">
        <v>4252031</v>
      </c>
      <c r="H194" s="20" t="s">
        <v>446</v>
      </c>
      <c r="I194" s="20" t="b">
        <f>TRUE</f>
        <v>1</v>
      </c>
      <c r="J194" s="71"/>
    </row>
    <row r="195" spans="1:10" ht="24" x14ac:dyDescent="0.3">
      <c r="A195" s="5" t="s">
        <v>409</v>
      </c>
      <c r="B195" s="27" t="s">
        <v>410</v>
      </c>
      <c r="C195" s="35">
        <v>100</v>
      </c>
      <c r="D195" s="20">
        <v>823336</v>
      </c>
      <c r="E195" s="20">
        <v>1757228</v>
      </c>
      <c r="F195" s="20">
        <v>3316584</v>
      </c>
      <c r="G195" s="20">
        <v>4252031</v>
      </c>
      <c r="H195" s="20" t="s">
        <v>446</v>
      </c>
      <c r="I195" s="20" t="b">
        <f>TRUE</f>
        <v>1</v>
      </c>
      <c r="J195" s="71"/>
    </row>
    <row r="196" spans="1:10" ht="24" x14ac:dyDescent="0.3">
      <c r="A196" s="5" t="s">
        <v>411</v>
      </c>
      <c r="B196" s="27" t="s">
        <v>412</v>
      </c>
      <c r="C196" s="35">
        <v>100</v>
      </c>
      <c r="D196" s="20">
        <v>5267358</v>
      </c>
      <c r="E196" s="20">
        <v>1757228</v>
      </c>
      <c r="F196" s="20">
        <v>3316584</v>
      </c>
      <c r="G196" s="20">
        <v>4252031</v>
      </c>
      <c r="H196" s="20" t="s">
        <v>446</v>
      </c>
      <c r="I196" s="20" t="b">
        <f>TRUE</f>
        <v>1</v>
      </c>
      <c r="J196" s="71"/>
    </row>
    <row r="197" spans="1:10" ht="24" x14ac:dyDescent="0.3">
      <c r="A197" s="5" t="s">
        <v>413</v>
      </c>
      <c r="B197" s="27" t="s">
        <v>414</v>
      </c>
      <c r="C197" s="35">
        <v>100</v>
      </c>
      <c r="D197" s="20">
        <v>9802188</v>
      </c>
      <c r="E197" s="20">
        <v>1757228</v>
      </c>
      <c r="F197" s="20">
        <v>3316584</v>
      </c>
      <c r="G197" s="20">
        <v>4252031</v>
      </c>
      <c r="H197" s="20" t="s">
        <v>446</v>
      </c>
      <c r="I197" s="20" t="b">
        <f>TRUE</f>
        <v>1</v>
      </c>
      <c r="J197" s="71"/>
    </row>
    <row r="198" spans="1:10" ht="14.4" x14ac:dyDescent="0.3">
      <c r="A198" s="5" t="s">
        <v>193</v>
      </c>
      <c r="B198" s="27" t="s">
        <v>415</v>
      </c>
      <c r="C198" s="35">
        <v>101</v>
      </c>
      <c r="D198" s="20">
        <v>823336</v>
      </c>
      <c r="E198" s="20">
        <v>1757228</v>
      </c>
      <c r="F198" s="20">
        <v>3316584</v>
      </c>
      <c r="G198" s="20">
        <v>4252031</v>
      </c>
      <c r="H198" s="20" t="s">
        <v>446</v>
      </c>
      <c r="I198" s="20" t="b">
        <f>TRUE</f>
        <v>1</v>
      </c>
      <c r="J198" s="71">
        <v>1</v>
      </c>
    </row>
    <row r="199" spans="1:10" ht="14.4" x14ac:dyDescent="0.3">
      <c r="A199" s="5" t="s">
        <v>194</v>
      </c>
      <c r="B199" s="27" t="s">
        <v>202</v>
      </c>
      <c r="C199" s="35">
        <v>101</v>
      </c>
      <c r="D199" s="20">
        <v>5267358</v>
      </c>
      <c r="E199" s="20">
        <v>1757228</v>
      </c>
      <c r="F199" s="20">
        <v>3316584</v>
      </c>
      <c r="G199" s="20">
        <v>4252031</v>
      </c>
      <c r="H199" s="20" t="s">
        <v>446</v>
      </c>
      <c r="I199" s="20" t="b">
        <f>TRUE</f>
        <v>1</v>
      </c>
      <c r="J199" s="71"/>
    </row>
    <row r="200" spans="1:10" ht="14.4" x14ac:dyDescent="0.3">
      <c r="A200" s="5" t="s">
        <v>195</v>
      </c>
      <c r="B200" s="27" t="s">
        <v>203</v>
      </c>
      <c r="C200" s="35">
        <v>101</v>
      </c>
      <c r="D200" s="20">
        <v>9802188</v>
      </c>
      <c r="E200" s="20">
        <v>1757228</v>
      </c>
      <c r="F200" s="20">
        <v>3316584</v>
      </c>
      <c r="G200" s="20">
        <v>4252031</v>
      </c>
      <c r="H200" s="20" t="s">
        <v>446</v>
      </c>
      <c r="I200" s="20" t="b">
        <f>TRUE</f>
        <v>1</v>
      </c>
      <c r="J200" s="71"/>
    </row>
    <row r="201" spans="1:10" ht="14.4" x14ac:dyDescent="0.3">
      <c r="A201" s="5" t="s">
        <v>196</v>
      </c>
      <c r="B201" s="27" t="s">
        <v>204</v>
      </c>
      <c r="C201" s="35">
        <v>102</v>
      </c>
      <c r="D201" s="20">
        <v>823336</v>
      </c>
      <c r="E201" s="20">
        <v>1757228</v>
      </c>
      <c r="F201" s="20">
        <v>3316584</v>
      </c>
      <c r="G201" s="20">
        <v>4252031</v>
      </c>
      <c r="H201" s="20" t="s">
        <v>446</v>
      </c>
      <c r="I201" s="20" t="b">
        <f>TRUE</f>
        <v>1</v>
      </c>
      <c r="J201" s="71"/>
    </row>
    <row r="202" spans="1:10" ht="14.4" x14ac:dyDescent="0.3">
      <c r="A202" s="5" t="s">
        <v>197</v>
      </c>
      <c r="B202" s="27" t="s">
        <v>416</v>
      </c>
      <c r="C202" s="35">
        <v>102</v>
      </c>
      <c r="D202" s="20">
        <v>5267358</v>
      </c>
      <c r="E202" s="20">
        <v>1757228</v>
      </c>
      <c r="F202" s="20">
        <v>3316584</v>
      </c>
      <c r="G202" s="20">
        <v>4252031</v>
      </c>
      <c r="H202" s="20" t="s">
        <v>446</v>
      </c>
      <c r="I202" s="20" t="b">
        <f>TRUE</f>
        <v>1</v>
      </c>
      <c r="J202" s="71"/>
    </row>
    <row r="203" spans="1:10" ht="14.4" x14ac:dyDescent="0.3">
      <c r="A203" s="5" t="s">
        <v>417</v>
      </c>
      <c r="B203" s="27" t="s">
        <v>205</v>
      </c>
      <c r="C203" s="35">
        <v>102</v>
      </c>
      <c r="D203" s="20">
        <v>9802188</v>
      </c>
      <c r="E203" s="20">
        <v>1757228</v>
      </c>
      <c r="F203" s="20">
        <v>3316584</v>
      </c>
      <c r="G203" s="20">
        <v>4252031</v>
      </c>
      <c r="H203" s="20" t="s">
        <v>446</v>
      </c>
      <c r="I203" s="20" t="b">
        <f>TRUE</f>
        <v>1</v>
      </c>
      <c r="J203" s="71"/>
    </row>
    <row r="204" spans="1:10" ht="14.4" x14ac:dyDescent="0.3">
      <c r="A204" s="5" t="s">
        <v>418</v>
      </c>
      <c r="B204" s="27" t="s">
        <v>206</v>
      </c>
      <c r="C204" s="35">
        <v>103</v>
      </c>
      <c r="D204" s="20">
        <v>823336</v>
      </c>
      <c r="E204" s="20">
        <v>1757228</v>
      </c>
      <c r="F204" s="20">
        <v>3316584</v>
      </c>
      <c r="G204" s="20">
        <v>4252031</v>
      </c>
      <c r="H204" s="20" t="s">
        <v>446</v>
      </c>
      <c r="I204" s="20" t="b">
        <f>TRUE</f>
        <v>1</v>
      </c>
      <c r="J204" s="71"/>
    </row>
    <row r="205" spans="1:10" ht="14.4" x14ac:dyDescent="0.3">
      <c r="A205" s="5" t="s">
        <v>419</v>
      </c>
      <c r="B205" s="27" t="s">
        <v>420</v>
      </c>
      <c r="C205" s="35">
        <v>103</v>
      </c>
      <c r="D205" s="20">
        <v>8179069</v>
      </c>
      <c r="E205" s="20">
        <v>1757229</v>
      </c>
      <c r="F205" s="20">
        <v>3316584</v>
      </c>
      <c r="G205" s="20">
        <v>4252031</v>
      </c>
      <c r="H205" s="20" t="s">
        <v>446</v>
      </c>
      <c r="I205" s="20" t="b">
        <f>TRUE</f>
        <v>1</v>
      </c>
      <c r="J205" s="71"/>
    </row>
    <row r="206" spans="1:10" ht="14.4" x14ac:dyDescent="0.3">
      <c r="A206" s="5" t="s">
        <v>421</v>
      </c>
      <c r="B206" s="27" t="s">
        <v>422</v>
      </c>
      <c r="C206" s="35">
        <v>104</v>
      </c>
      <c r="D206" s="20">
        <v>823336</v>
      </c>
      <c r="E206" s="20">
        <v>1757228</v>
      </c>
      <c r="F206" s="20">
        <v>3316584</v>
      </c>
      <c r="G206" s="20">
        <v>4252031</v>
      </c>
      <c r="H206" s="20" t="s">
        <v>446</v>
      </c>
      <c r="I206" s="20" t="b">
        <f>TRUE</f>
        <v>1</v>
      </c>
      <c r="J206" s="71"/>
    </row>
    <row r="207" spans="1:10" ht="14.4" x14ac:dyDescent="0.3">
      <c r="A207" s="5" t="s">
        <v>423</v>
      </c>
      <c r="B207" s="27" t="s">
        <v>424</v>
      </c>
      <c r="C207" s="35">
        <v>104</v>
      </c>
      <c r="D207" s="20">
        <v>8179069</v>
      </c>
      <c r="E207" s="20">
        <v>1757229</v>
      </c>
      <c r="F207" s="20">
        <v>3316584</v>
      </c>
      <c r="G207" s="20">
        <v>4252031</v>
      </c>
      <c r="H207" s="20" t="s">
        <v>446</v>
      </c>
      <c r="I207" s="20" t="b">
        <f>TRUE</f>
        <v>1</v>
      </c>
      <c r="J207" s="71"/>
    </row>
    <row r="208" spans="1:10" ht="24" x14ac:dyDescent="0.3">
      <c r="A208" s="5" t="s">
        <v>198</v>
      </c>
      <c r="B208" s="27" t="s">
        <v>425</v>
      </c>
      <c r="C208" s="35">
        <v>105</v>
      </c>
      <c r="D208" s="20">
        <v>823336</v>
      </c>
      <c r="E208" s="20">
        <v>1757228</v>
      </c>
      <c r="F208" s="20">
        <v>3316584</v>
      </c>
      <c r="G208" s="20">
        <v>4252031</v>
      </c>
      <c r="H208" s="20" t="s">
        <v>446</v>
      </c>
      <c r="I208" s="20" t="b">
        <f>TRUE</f>
        <v>1</v>
      </c>
      <c r="J208" s="71"/>
    </row>
    <row r="209" spans="1:10" ht="14.4" x14ac:dyDescent="0.3">
      <c r="A209" s="5" t="s">
        <v>199</v>
      </c>
      <c r="B209" s="27" t="s">
        <v>426</v>
      </c>
      <c r="C209" s="35">
        <v>106</v>
      </c>
      <c r="D209" s="20">
        <v>823336</v>
      </c>
      <c r="E209" s="20">
        <v>1757228</v>
      </c>
      <c r="F209" s="20">
        <v>3316584</v>
      </c>
      <c r="G209" s="20">
        <v>4252031</v>
      </c>
      <c r="H209" s="20" t="s">
        <v>446</v>
      </c>
      <c r="I209" s="20" t="b">
        <f>TRUE</f>
        <v>1</v>
      </c>
      <c r="J209" s="71"/>
    </row>
    <row r="210" spans="1:10" ht="14.4" x14ac:dyDescent="0.3">
      <c r="A210" s="5" t="s">
        <v>200</v>
      </c>
      <c r="B210" s="27" t="s">
        <v>207</v>
      </c>
      <c r="C210" s="35">
        <v>106</v>
      </c>
      <c r="D210" s="20">
        <v>8179069</v>
      </c>
      <c r="E210" s="20">
        <v>1757229</v>
      </c>
      <c r="F210" s="20">
        <v>3316584</v>
      </c>
      <c r="G210" s="20">
        <v>4252031</v>
      </c>
      <c r="H210" s="20" t="s">
        <v>446</v>
      </c>
      <c r="I210" s="20" t="b">
        <f>TRUE</f>
        <v>1</v>
      </c>
      <c r="J210" s="71">
        <v>1</v>
      </c>
    </row>
    <row r="211" spans="1:10" ht="14.4" x14ac:dyDescent="0.3">
      <c r="A211" s="5" t="s">
        <v>201</v>
      </c>
      <c r="B211" s="27" t="s">
        <v>427</v>
      </c>
      <c r="C211" s="35">
        <v>107</v>
      </c>
      <c r="D211" s="20">
        <v>823336</v>
      </c>
      <c r="E211" s="20">
        <v>1757228</v>
      </c>
      <c r="F211" s="20">
        <v>3316584</v>
      </c>
      <c r="G211" s="20">
        <v>4252031</v>
      </c>
      <c r="H211" s="20" t="s">
        <v>446</v>
      </c>
      <c r="I211" s="20" t="b">
        <f>TRUE</f>
        <v>1</v>
      </c>
      <c r="J211" s="71"/>
    </row>
    <row r="212" spans="1:10" ht="14.4" x14ac:dyDescent="0.3">
      <c r="A212" s="5" t="s">
        <v>225</v>
      </c>
      <c r="B212" s="27" t="s">
        <v>428</v>
      </c>
      <c r="C212" s="35">
        <v>107</v>
      </c>
      <c r="D212" s="20">
        <v>5389333</v>
      </c>
      <c r="E212" s="20">
        <v>1757229</v>
      </c>
      <c r="F212" s="20">
        <v>3316584</v>
      </c>
      <c r="G212" s="20">
        <v>4252031</v>
      </c>
      <c r="H212" s="20" t="s">
        <v>446</v>
      </c>
      <c r="I212" s="20" t="b">
        <f>TRUE</f>
        <v>1</v>
      </c>
      <c r="J212" s="71"/>
    </row>
    <row r="213" spans="1:10" ht="24" x14ac:dyDescent="0.3">
      <c r="A213" s="5" t="s">
        <v>226</v>
      </c>
      <c r="B213" s="27" t="s">
        <v>462</v>
      </c>
      <c r="C213" s="35">
        <v>107</v>
      </c>
      <c r="D213" s="20">
        <v>9947408</v>
      </c>
      <c r="E213" s="20">
        <v>1757228</v>
      </c>
      <c r="F213" s="20">
        <v>3316584</v>
      </c>
      <c r="G213" s="20">
        <v>4252031</v>
      </c>
      <c r="H213" s="20" t="s">
        <v>446</v>
      </c>
      <c r="I213" s="20" t="b">
        <f>TRUE</f>
        <v>1</v>
      </c>
      <c r="J213" s="71"/>
    </row>
    <row r="214" spans="1:10" ht="14.4" x14ac:dyDescent="0.3">
      <c r="A214" s="26" t="s">
        <v>457</v>
      </c>
      <c r="B214" s="27" t="s">
        <v>454</v>
      </c>
      <c r="C214" s="35">
        <v>53</v>
      </c>
      <c r="D214" s="20">
        <v>823336</v>
      </c>
      <c r="E214" s="20">
        <v>1757228</v>
      </c>
      <c r="F214" s="20">
        <v>3316584</v>
      </c>
      <c r="G214" s="20">
        <v>5000000</v>
      </c>
      <c r="H214" s="20" t="s">
        <v>448</v>
      </c>
      <c r="I214" s="20" t="b">
        <f>FALSE</f>
        <v>0</v>
      </c>
    </row>
    <row r="215" spans="1:10" ht="14.4" x14ac:dyDescent="0.3">
      <c r="A215" s="26" t="s">
        <v>458</v>
      </c>
      <c r="B215" s="27" t="s">
        <v>455</v>
      </c>
      <c r="C215" s="35">
        <v>53</v>
      </c>
      <c r="D215" s="20">
        <v>8179069</v>
      </c>
      <c r="E215" s="20">
        <v>1757229</v>
      </c>
      <c r="F215" s="20">
        <v>3316584</v>
      </c>
      <c r="G215" s="20">
        <v>5000000</v>
      </c>
      <c r="H215" s="20" t="s">
        <v>448</v>
      </c>
      <c r="I215" s="20" t="b">
        <f>FALSE</f>
        <v>0</v>
      </c>
    </row>
    <row r="216" spans="1:10" ht="14.4" x14ac:dyDescent="0.3">
      <c r="A216" s="26" t="s">
        <v>459</v>
      </c>
      <c r="B216" s="27" t="s">
        <v>456</v>
      </c>
      <c r="C216" s="35">
        <v>54</v>
      </c>
      <c r="D216" s="20">
        <v>823336</v>
      </c>
      <c r="E216" s="20">
        <v>1757228</v>
      </c>
      <c r="F216" s="20">
        <v>3316584</v>
      </c>
      <c r="G216" s="20">
        <v>5000000</v>
      </c>
      <c r="H216" s="20" t="s">
        <v>448</v>
      </c>
      <c r="I216" s="20" t="b">
        <f>FALSE</f>
        <v>0</v>
      </c>
    </row>
    <row r="217" spans="1:10" ht="14.4" x14ac:dyDescent="0.3">
      <c r="A217" s="26" t="s">
        <v>464</v>
      </c>
      <c r="B217" s="27" t="s">
        <v>465</v>
      </c>
      <c r="C217" s="35">
        <v>54</v>
      </c>
      <c r="D217" s="20">
        <v>8179069</v>
      </c>
      <c r="E217" s="20">
        <v>1757229</v>
      </c>
      <c r="F217" s="20">
        <v>3316584</v>
      </c>
      <c r="G217" s="20">
        <v>5000000</v>
      </c>
      <c r="H217" s="20" t="s">
        <v>448</v>
      </c>
      <c r="I217" s="20" t="b">
        <f>FALSE</f>
        <v>0</v>
      </c>
    </row>
    <row r="218" spans="1:10" ht="14.4" x14ac:dyDescent="0.3">
      <c r="A218" s="26" t="s">
        <v>460</v>
      </c>
      <c r="B218" s="27" t="s">
        <v>430</v>
      </c>
      <c r="C218" s="35">
        <v>66</v>
      </c>
      <c r="D218" s="20">
        <v>9947408</v>
      </c>
      <c r="E218" s="20">
        <v>1757228</v>
      </c>
      <c r="F218" s="20">
        <v>3316584</v>
      </c>
      <c r="G218" s="20">
        <v>4252031</v>
      </c>
      <c r="H218" s="20" t="s">
        <v>448</v>
      </c>
      <c r="I218" s="20" t="b">
        <f>FALSE</f>
        <v>0</v>
      </c>
    </row>
    <row r="219" spans="1:10" ht="14.4" x14ac:dyDescent="0.3">
      <c r="A219" s="26" t="s">
        <v>461</v>
      </c>
      <c r="B219" s="27" t="s">
        <v>430</v>
      </c>
      <c r="C219" s="35">
        <v>66</v>
      </c>
      <c r="D219" s="20">
        <v>9947408</v>
      </c>
      <c r="E219" s="20">
        <v>1757228</v>
      </c>
      <c r="F219" s="20">
        <v>3316584</v>
      </c>
      <c r="G219" s="20">
        <v>4252031</v>
      </c>
      <c r="H219" s="20" t="s">
        <v>448</v>
      </c>
      <c r="I219" s="20" t="b">
        <f>FALSE</f>
        <v>0</v>
      </c>
    </row>
  </sheetData>
  <autoFilter ref="A1:I219" xr:uid="{ADF24C41-C62C-41FE-A876-F6ABAAB57253}"/>
  <dataValidations count="1">
    <dataValidation type="whole" allowBlank="1" showInputMessage="1" showErrorMessage="1" sqref="J2:J213" xr:uid="{1596DEAF-E01D-4CB0-8D2A-252B81E88546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9BEB-8CDA-45FA-B181-3F6AA17B4368}">
  <dimension ref="A1:P1"/>
  <sheetViews>
    <sheetView topLeftCell="C1" workbookViewId="0">
      <selection activeCell="P17" sqref="P17"/>
    </sheetView>
  </sheetViews>
  <sheetFormatPr defaultRowHeight="14.4" x14ac:dyDescent="0.3"/>
  <cols>
    <col min="1" max="1" width="11.88671875" style="1" customWidth="1"/>
    <col min="2" max="2" width="30.33203125" style="1" bestFit="1" customWidth="1"/>
    <col min="3" max="5" width="8.88671875" style="1"/>
    <col min="6" max="6" width="9.77734375" style="1" customWidth="1"/>
    <col min="7" max="16" width="8.88671875" style="1"/>
  </cols>
  <sheetData>
    <row r="1" spans="1:16" s="20" customFormat="1" ht="28.8" x14ac:dyDescent="0.3">
      <c r="A1" s="21" t="s">
        <v>229</v>
      </c>
      <c r="B1" s="20" t="s">
        <v>453</v>
      </c>
      <c r="C1" s="21" t="s">
        <v>228</v>
      </c>
      <c r="D1" s="22" t="s">
        <v>213</v>
      </c>
      <c r="E1" s="22" t="s">
        <v>215</v>
      </c>
      <c r="F1" s="22" t="s">
        <v>214</v>
      </c>
      <c r="G1" s="23" t="s">
        <v>227</v>
      </c>
      <c r="H1" s="23" t="s">
        <v>449</v>
      </c>
      <c r="I1" s="22" t="s">
        <v>212</v>
      </c>
      <c r="J1" s="23" t="s">
        <v>218</v>
      </c>
      <c r="K1" s="24" t="s">
        <v>208</v>
      </c>
      <c r="L1" s="24" t="s">
        <v>209</v>
      </c>
      <c r="M1" s="24" t="s">
        <v>210</v>
      </c>
      <c r="N1" s="22" t="s">
        <v>211</v>
      </c>
      <c r="O1" s="25" t="s">
        <v>216</v>
      </c>
      <c r="P1" s="23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8DBE-6A11-4BFD-9C15-6958FE65C4C1}">
  <dimension ref="A1:O12"/>
  <sheetViews>
    <sheetView showGridLines="0" workbookViewId="0">
      <selection activeCell="R6" sqref="R6"/>
    </sheetView>
  </sheetViews>
  <sheetFormatPr defaultColWidth="8.88671875" defaultRowHeight="14.4" x14ac:dyDescent="0.3"/>
  <cols>
    <col min="1" max="1" width="37.6640625" style="10" customWidth="1"/>
    <col min="2" max="2" width="38.5546875" style="10" hidden="1" customWidth="1"/>
    <col min="3" max="4" width="8.88671875" style="1"/>
    <col min="5" max="5" width="9.77734375" style="1" customWidth="1"/>
    <col min="6" max="15" width="8.88671875" style="1"/>
    <col min="16" max="16384" width="8.88671875" style="10"/>
  </cols>
  <sheetData>
    <row r="1" spans="1:15" ht="28.8" x14ac:dyDescent="0.25">
      <c r="A1" s="28"/>
      <c r="B1" s="28"/>
      <c r="C1" s="22" t="s">
        <v>213</v>
      </c>
      <c r="D1" s="22" t="s">
        <v>215</v>
      </c>
      <c r="E1" s="22" t="s">
        <v>214</v>
      </c>
      <c r="F1" s="23" t="s">
        <v>227</v>
      </c>
      <c r="G1" s="23" t="s">
        <v>449</v>
      </c>
      <c r="H1" s="22" t="s">
        <v>212</v>
      </c>
      <c r="I1" s="23" t="s">
        <v>218</v>
      </c>
      <c r="J1" s="24" t="s">
        <v>208</v>
      </c>
      <c r="K1" s="24" t="s">
        <v>209</v>
      </c>
      <c r="L1" s="24" t="s">
        <v>210</v>
      </c>
      <c r="M1" s="22" t="s">
        <v>211</v>
      </c>
      <c r="N1" s="25" t="s">
        <v>216</v>
      </c>
      <c r="O1" s="23" t="s">
        <v>217</v>
      </c>
    </row>
    <row r="2" spans="1:15" ht="15.6" x14ac:dyDescent="0.3">
      <c r="A2" s="11" t="s">
        <v>429</v>
      </c>
      <c r="B2" s="11"/>
      <c r="C2" s="1">
        <v>58746</v>
      </c>
      <c r="D2" s="1">
        <v>1742</v>
      </c>
      <c r="E2" s="1">
        <v>29516</v>
      </c>
      <c r="F2" s="1">
        <v>0</v>
      </c>
      <c r="G2" s="1">
        <v>0</v>
      </c>
      <c r="H2" s="32">
        <v>13223</v>
      </c>
      <c r="I2" s="32">
        <v>36011</v>
      </c>
      <c r="J2" s="1">
        <v>32904</v>
      </c>
      <c r="K2" s="1">
        <v>25230</v>
      </c>
      <c r="L2" s="32">
        <v>19026</v>
      </c>
      <c r="M2" s="32">
        <v>39359</v>
      </c>
      <c r="N2" s="1">
        <v>70457</v>
      </c>
      <c r="O2" s="32">
        <v>37175</v>
      </c>
    </row>
    <row r="3" spans="1:15" ht="15.6" x14ac:dyDescent="0.3">
      <c r="A3" s="12" t="s">
        <v>430</v>
      </c>
      <c r="B3" s="30"/>
      <c r="C3" s="31">
        <v>0.86</v>
      </c>
      <c r="D3" s="31">
        <v>0.99</v>
      </c>
      <c r="E3" s="31">
        <v>0.82</v>
      </c>
      <c r="F3" s="31">
        <v>0.7</v>
      </c>
      <c r="G3" s="31">
        <v>0.6</v>
      </c>
      <c r="H3" s="29">
        <v>0.78</v>
      </c>
      <c r="I3" s="29">
        <v>0.79</v>
      </c>
      <c r="J3" s="31">
        <v>0.68</v>
      </c>
      <c r="K3" s="31">
        <v>0.85</v>
      </c>
      <c r="L3" s="29">
        <v>0.82</v>
      </c>
      <c r="M3" s="29">
        <v>0.66</v>
      </c>
      <c r="N3" s="31">
        <v>0.61</v>
      </c>
      <c r="O3" s="29">
        <v>0.57999999999999996</v>
      </c>
    </row>
    <row r="4" spans="1:15" ht="36" x14ac:dyDescent="0.3">
      <c r="A4" s="13" t="s">
        <v>431</v>
      </c>
      <c r="B4" s="14" t="s">
        <v>432</v>
      </c>
    </row>
    <row r="5" spans="1:15" ht="36" x14ac:dyDescent="0.3">
      <c r="A5" s="13" t="s">
        <v>433</v>
      </c>
      <c r="B5" s="14" t="s">
        <v>432</v>
      </c>
    </row>
    <row r="6" spans="1:15" ht="36" x14ac:dyDescent="0.3">
      <c r="A6" s="13" t="s">
        <v>434</v>
      </c>
      <c r="B6" s="14" t="s">
        <v>432</v>
      </c>
    </row>
    <row r="7" spans="1:15" ht="36" x14ac:dyDescent="0.3">
      <c r="A7" s="13" t="s">
        <v>435</v>
      </c>
      <c r="B7" s="14" t="s">
        <v>432</v>
      </c>
    </row>
    <row r="8" spans="1:15" ht="36" x14ac:dyDescent="0.3">
      <c r="A8" s="13" t="s">
        <v>436</v>
      </c>
      <c r="B8" s="14" t="s">
        <v>432</v>
      </c>
    </row>
    <row r="9" spans="1:15" ht="36" x14ac:dyDescent="0.3">
      <c r="A9" s="13" t="s">
        <v>437</v>
      </c>
      <c r="B9" s="14" t="s">
        <v>432</v>
      </c>
    </row>
    <row r="10" spans="1:15" ht="36" x14ac:dyDescent="0.3">
      <c r="A10" s="13" t="s">
        <v>438</v>
      </c>
      <c r="B10" s="14" t="s">
        <v>432</v>
      </c>
    </row>
    <row r="11" spans="1:15" ht="36" x14ac:dyDescent="0.3">
      <c r="A11" s="13" t="s">
        <v>439</v>
      </c>
      <c r="B11" s="14" t="s">
        <v>432</v>
      </c>
    </row>
    <row r="12" spans="1:15" x14ac:dyDescent="0.3">
      <c r="A12" s="9"/>
      <c r="B1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0EE-96CE-4EF3-B9A9-2AE76C9B4BD8}">
  <dimension ref="A1:BG214"/>
  <sheetViews>
    <sheetView workbookViewId="0">
      <selection activeCell="J18" sqref="J18"/>
    </sheetView>
  </sheetViews>
  <sheetFormatPr defaultRowHeight="14.4" x14ac:dyDescent="0.3"/>
  <cols>
    <col min="1" max="1" width="10" customWidth="1"/>
    <col min="2" max="2" width="20" customWidth="1"/>
    <col min="3" max="3" width="10" customWidth="1"/>
    <col min="4" max="14" width="20" customWidth="1"/>
    <col min="15" max="16" width="15" customWidth="1"/>
    <col min="17" max="17" width="19" customWidth="1"/>
    <col min="18" max="28" width="20" customWidth="1"/>
    <col min="29" max="30" width="16" customWidth="1"/>
    <col min="31" max="42" width="20" customWidth="1"/>
    <col min="43" max="44" width="17" customWidth="1"/>
    <col min="45" max="56" width="20" customWidth="1"/>
    <col min="57" max="58" width="17" customWidth="1"/>
    <col min="59" max="59" width="20" customWidth="1"/>
  </cols>
  <sheetData>
    <row r="1" spans="1:59" ht="15.6" x14ac:dyDescent="0.3">
      <c r="D1" s="53">
        <v>2021</v>
      </c>
      <c r="E1" s="53">
        <v>2021</v>
      </c>
      <c r="F1" s="53">
        <v>2021</v>
      </c>
      <c r="G1" s="53">
        <v>2021</v>
      </c>
      <c r="H1" s="53">
        <v>2021</v>
      </c>
      <c r="I1" s="53">
        <v>2021</v>
      </c>
      <c r="J1" s="53">
        <v>2021</v>
      </c>
      <c r="K1" s="53">
        <v>2021</v>
      </c>
      <c r="L1" s="53">
        <v>2021</v>
      </c>
      <c r="M1" s="53">
        <v>2021</v>
      </c>
      <c r="N1" s="53">
        <v>2021</v>
      </c>
      <c r="O1" s="53">
        <v>2021</v>
      </c>
      <c r="P1" s="53">
        <v>2021</v>
      </c>
      <c r="Q1" s="53">
        <v>2021</v>
      </c>
      <c r="R1" s="53">
        <v>2022</v>
      </c>
      <c r="S1" s="53">
        <v>2022</v>
      </c>
      <c r="T1" s="53">
        <v>2022</v>
      </c>
      <c r="U1" s="53">
        <v>2022</v>
      </c>
      <c r="V1" s="53">
        <v>2022</v>
      </c>
      <c r="W1" s="53">
        <v>2022</v>
      </c>
      <c r="X1" s="53">
        <v>2022</v>
      </c>
      <c r="Y1" s="53">
        <v>2022</v>
      </c>
      <c r="Z1" s="53">
        <v>2022</v>
      </c>
      <c r="AA1" s="53">
        <v>2022</v>
      </c>
      <c r="AB1" s="53">
        <v>2022</v>
      </c>
      <c r="AC1" s="53">
        <v>2022</v>
      </c>
      <c r="AD1" s="53">
        <v>2022</v>
      </c>
      <c r="AE1" s="53">
        <v>2022</v>
      </c>
      <c r="AF1" s="53">
        <v>2023</v>
      </c>
      <c r="AG1" s="53">
        <v>2023</v>
      </c>
      <c r="AH1" s="53">
        <v>2023</v>
      </c>
      <c r="AI1" s="53">
        <v>2023</v>
      </c>
      <c r="AJ1" s="53">
        <v>2023</v>
      </c>
      <c r="AK1" s="53">
        <v>2023</v>
      </c>
      <c r="AL1" s="53">
        <v>2023</v>
      </c>
      <c r="AM1" s="53">
        <v>2023</v>
      </c>
      <c r="AN1" s="53">
        <v>2023</v>
      </c>
      <c r="AO1" s="53">
        <v>2023</v>
      </c>
      <c r="AP1" s="53">
        <v>2023</v>
      </c>
      <c r="AQ1" s="53">
        <v>2023</v>
      </c>
      <c r="AR1" s="53">
        <v>2023</v>
      </c>
      <c r="AS1" s="53">
        <v>2023</v>
      </c>
      <c r="AT1" s="53">
        <v>2024</v>
      </c>
      <c r="AU1" s="53">
        <v>2024</v>
      </c>
      <c r="AV1" s="53">
        <v>2024</v>
      </c>
      <c r="AW1" s="53">
        <v>2024</v>
      </c>
      <c r="AX1" s="53">
        <v>2024</v>
      </c>
      <c r="AY1" s="53">
        <v>2024</v>
      </c>
      <c r="AZ1" s="53">
        <v>2024</v>
      </c>
      <c r="BA1" s="53">
        <v>2024</v>
      </c>
      <c r="BB1" s="53">
        <v>2024</v>
      </c>
      <c r="BC1" s="53">
        <v>2024</v>
      </c>
      <c r="BD1" s="53">
        <v>2024</v>
      </c>
      <c r="BE1" s="53">
        <v>2024</v>
      </c>
      <c r="BF1" s="53">
        <v>2024</v>
      </c>
      <c r="BG1" s="53">
        <v>2024</v>
      </c>
    </row>
    <row r="2" spans="1:59" x14ac:dyDescent="0.3">
      <c r="A2" s="54" t="s">
        <v>229</v>
      </c>
      <c r="B2" s="54" t="s">
        <v>489</v>
      </c>
      <c r="C2" s="54" t="s">
        <v>228</v>
      </c>
      <c r="D2" s="55" t="s">
        <v>215</v>
      </c>
      <c r="E2" s="55" t="s">
        <v>490</v>
      </c>
      <c r="F2" s="55" t="s">
        <v>491</v>
      </c>
      <c r="G2" s="55" t="s">
        <v>492</v>
      </c>
      <c r="H2" s="55" t="s">
        <v>493</v>
      </c>
      <c r="I2" s="55" t="s">
        <v>494</v>
      </c>
      <c r="J2" s="55" t="s">
        <v>532</v>
      </c>
      <c r="K2" s="55" t="s">
        <v>536</v>
      </c>
      <c r="L2" s="55" t="s">
        <v>533</v>
      </c>
      <c r="M2" s="55" t="s">
        <v>534</v>
      </c>
      <c r="N2" s="55" t="s">
        <v>535</v>
      </c>
      <c r="O2" s="56" t="s">
        <v>495</v>
      </c>
      <c r="P2" s="56" t="s">
        <v>496</v>
      </c>
      <c r="Q2" s="56" t="s">
        <v>497</v>
      </c>
      <c r="R2" s="55" t="s">
        <v>215</v>
      </c>
      <c r="S2" s="55" t="s">
        <v>490</v>
      </c>
      <c r="T2" s="55" t="s">
        <v>491</v>
      </c>
      <c r="U2" s="55" t="s">
        <v>492</v>
      </c>
      <c r="V2" s="55" t="s">
        <v>493</v>
      </c>
      <c r="W2" s="55" t="s">
        <v>494</v>
      </c>
      <c r="X2" s="55" t="s">
        <v>532</v>
      </c>
      <c r="Y2" s="55" t="s">
        <v>536</v>
      </c>
      <c r="Z2" s="55" t="s">
        <v>533</v>
      </c>
      <c r="AA2" s="55" t="s">
        <v>534</v>
      </c>
      <c r="AB2" s="55" t="s">
        <v>535</v>
      </c>
      <c r="AC2" s="56" t="s">
        <v>495</v>
      </c>
      <c r="AD2" s="56" t="s">
        <v>496</v>
      </c>
      <c r="AE2" s="56" t="s">
        <v>497</v>
      </c>
      <c r="AF2" s="55" t="s">
        <v>215</v>
      </c>
      <c r="AG2" s="55" t="s">
        <v>490</v>
      </c>
      <c r="AH2" s="55" t="s">
        <v>491</v>
      </c>
      <c r="AI2" s="55" t="s">
        <v>492</v>
      </c>
      <c r="AJ2" s="55" t="s">
        <v>493</v>
      </c>
      <c r="AK2" s="55" t="s">
        <v>494</v>
      </c>
      <c r="AL2" s="55" t="s">
        <v>532</v>
      </c>
      <c r="AM2" s="55" t="s">
        <v>536</v>
      </c>
      <c r="AN2" s="55" t="s">
        <v>533</v>
      </c>
      <c r="AO2" s="55" t="s">
        <v>534</v>
      </c>
      <c r="AP2" s="55" t="s">
        <v>535</v>
      </c>
      <c r="AQ2" s="56" t="s">
        <v>495</v>
      </c>
      <c r="AR2" s="56" t="s">
        <v>496</v>
      </c>
      <c r="AS2" s="56" t="s">
        <v>497</v>
      </c>
      <c r="AT2" s="55" t="s">
        <v>215</v>
      </c>
      <c r="AU2" s="55" t="s">
        <v>490</v>
      </c>
      <c r="AV2" s="55" t="s">
        <v>491</v>
      </c>
      <c r="AW2" s="55" t="s">
        <v>492</v>
      </c>
      <c r="AX2" s="55" t="s">
        <v>493</v>
      </c>
      <c r="AY2" s="55" t="s">
        <v>494</v>
      </c>
      <c r="AZ2" s="55" t="s">
        <v>532</v>
      </c>
      <c r="BA2" s="55" t="s">
        <v>536</v>
      </c>
      <c r="BB2" s="55" t="s">
        <v>533</v>
      </c>
      <c r="BC2" s="55" t="s">
        <v>534</v>
      </c>
      <c r="BD2" s="55" t="s">
        <v>535</v>
      </c>
      <c r="BE2" s="56" t="s">
        <v>495</v>
      </c>
      <c r="BF2" s="56" t="s">
        <v>496</v>
      </c>
      <c r="BG2" s="56" t="s">
        <v>497</v>
      </c>
    </row>
    <row r="3" spans="1:59" x14ac:dyDescent="0.3">
      <c r="A3" s="57" t="s">
        <v>0</v>
      </c>
      <c r="B3" s="57" t="s">
        <v>232</v>
      </c>
      <c r="C3" s="57" t="s">
        <v>233</v>
      </c>
      <c r="D3" s="49">
        <f>ROUND(([1]Veri_2021!D22-[1]Veri_2021!D27)/[1]Veri_2021!D22,[1]APGler!$N3)</f>
        <v>-0.18</v>
      </c>
      <c r="E3" s="49">
        <f>ROUND(([1]Veri_2021!E22-[1]Veri_2021!E27)/[1]Veri_2021!E22,[1]APGler!$N3)</f>
        <v>5.0000000000000001E-3</v>
      </c>
      <c r="F3" s="49">
        <f>ROUND(([1]Veri_2021!F22-[1]Veri_2021!F27)/[1]Veri_2021!F22,[1]APGler!$N3)</f>
        <v>-5.8999999999999997E-2</v>
      </c>
      <c r="G3" s="49">
        <f>ROUND(([1]Veri_2021!G22-[1]Veri_2021!G27)/[1]Veri_2021!G22,[1]APGler!$N3)</f>
        <v>0.219</v>
      </c>
      <c r="H3" s="49">
        <f>ROUND(([1]Veri_2021!H22-[1]Veri_2021!H27)/[1]Veri_2021!H22,[1]APGler!$N3)</f>
        <v>0.25600000000000001</v>
      </c>
      <c r="I3" s="49">
        <f>ROUND(([1]Veri_2021!I22-[1]Veri_2021!I27)/[1]Veri_2021!I22,[1]APGler!$N3)</f>
        <v>0.105</v>
      </c>
      <c r="J3" s="49">
        <f>ROUND(([1]Veri_2021!J22-[1]Veri_2021!J27)/[1]Veri_2021!J22,[1]APGler!$N3)</f>
        <v>-3.0000000000000001E-3</v>
      </c>
      <c r="K3" s="49">
        <f>ROUND(([1]Veri_2021!K22-[1]Veri_2021!K27)/[1]Veri_2021!K22,[1]APGler!$N3)</f>
        <v>0.222</v>
      </c>
      <c r="L3" s="49">
        <f>ROUND(([1]Veri_2021!L22-[1]Veri_2021!L27)/[1]Veri_2021!L22,[1]APGler!$N3)</f>
        <v>4.2999999999999997E-2</v>
      </c>
      <c r="M3" s="49">
        <f>ROUND(([1]Veri_2021!M22-[1]Veri_2021!M27)/[1]Veri_2021!M22,[1]APGler!$N3)</f>
        <v>1.7999999999999999E-2</v>
      </c>
      <c r="N3" s="49">
        <f>ROUND(([1]Veri_2021!N22-[1]Veri_2021!N27)/[1]Veri_2021!N22,[1]APGler!$N3)</f>
        <v>0.17799999999999999</v>
      </c>
      <c r="O3" s="52">
        <f t="shared" ref="O3:O66" si="0">MIN(D3:N3)</f>
        <v>-0.18</v>
      </c>
      <c r="P3" s="52">
        <f t="shared" ref="P3:P66" si="1">MAX(D3:N3)</f>
        <v>0.25600000000000001</v>
      </c>
      <c r="Q3" s="52">
        <f t="shared" ref="Q3:Q66" si="2">AVERAGE(D3:N3)</f>
        <v>7.3090909090909095E-2</v>
      </c>
      <c r="R3" s="49">
        <f>([1]Veri_2022!D22-[1]Veri_2022!D27)/[1]Veri_2022!D22</f>
        <v>-5.6892255917395641E-2</v>
      </c>
      <c r="S3" s="49">
        <f>([1]Veri_2022!E22-[1]Veri_2022!E27)/[1]Veri_2022!E22</f>
        <v>9.6437060607165205E-3</v>
      </c>
      <c r="T3" s="49">
        <f>([1]Veri_2022!F22-[1]Veri_2022!F27)/[1]Veri_2022!F22</f>
        <v>-2.125686674820489E-2</v>
      </c>
      <c r="U3" s="49">
        <f>([1]Veri_2022!G22-[1]Veri_2022!G27)/[1]Veri_2022!G22</f>
        <v>-6.7427360327916644E-2</v>
      </c>
      <c r="V3" s="49">
        <f>([1]Veri_2022!H22-[1]Veri_2022!H27)/[1]Veri_2022!H22</f>
        <v>2.4367268979762994E-2</v>
      </c>
      <c r="W3" s="49">
        <f>([1]Veri_2022!I22-[1]Veri_2022!I27)/[1]Veri_2022!I22</f>
        <v>0.30183024318486484</v>
      </c>
      <c r="X3" s="49">
        <f>([1]Veri_2022!J22-[1]Veri_2022!J27)/[1]Veri_2022!J22</f>
        <v>0.10816762453054629</v>
      </c>
      <c r="Y3" s="49">
        <f>([1]Veri_2022!K22-[1]Veri_2022!K27)/[1]Veri_2022!K22</f>
        <v>0.12345344629763161</v>
      </c>
      <c r="Z3" s="49">
        <f>([1]Veri_2022!L22-[1]Veri_2022!L27)/[1]Veri_2022!L22</f>
        <v>8.7040119691304499E-2</v>
      </c>
      <c r="AA3" s="49">
        <f>([1]Veri_2022!M22-[1]Veri_2022!M27)/[1]Veri_2022!M22</f>
        <v>0.14799496275374643</v>
      </c>
      <c r="AB3" s="49">
        <f>([1]Veri_2022!N22-[1]Veri_2022!N27)/[1]Veri_2022!N22</f>
        <v>0.31357089786907066</v>
      </c>
      <c r="AC3" s="52">
        <f t="shared" ref="AC3:AC66" si="3">MIN(R3:AB3)</f>
        <v>-6.7427360327916644E-2</v>
      </c>
      <c r="AD3" s="52">
        <f t="shared" ref="AD3:AD66" si="4">MAX(R3:AB3)</f>
        <v>0.31357089786907066</v>
      </c>
      <c r="AE3" s="52">
        <f t="shared" ref="AE3:AE66" si="5">AVERAGE(R3:AB3)</f>
        <v>8.8226526034011515E-2</v>
      </c>
      <c r="AF3" s="49">
        <f>([1]Veri_2023!D22-[1]Veri_2023!D27)/[1]Veri_2023!D22</f>
        <v>-0.27511703099120327</v>
      </c>
      <c r="AG3" s="49">
        <f>([1]Veri_2023!E22-[1]Veri_2023!E27)/[1]Veri_2023!E22</f>
        <v>-0.22079959939768526</v>
      </c>
      <c r="AH3" s="49">
        <f>([1]Veri_2023!F22-[1]Veri_2023!F27)/[1]Veri_2023!F22</f>
        <v>-0.56278841788171174</v>
      </c>
      <c r="AI3" s="49">
        <f>([1]Veri_2023!G22-[1]Veri_2023!G27)/[1]Veri_2023!G22</f>
        <v>-0.16811332147772576</v>
      </c>
      <c r="AJ3" s="49">
        <f>([1]Veri_2023!H22-[1]Veri_2023!H27)/[1]Veri_2023!H22</f>
        <v>-0.14696137512629587</v>
      </c>
      <c r="AK3" s="49">
        <f>([1]Veri_2023!I22-[1]Veri_2023!I27)/[1]Veri_2023!I22</f>
        <v>-4.7483023426366788E-2</v>
      </c>
      <c r="AL3" s="49">
        <f>([1]Veri_2023!J22-[1]Veri_2023!J27)/[1]Veri_2023!J22</f>
        <v>-8.090315283527888E-2</v>
      </c>
      <c r="AM3" s="49">
        <f>([1]Veri_2023!K22-[1]Veri_2023!K27)/[1]Veri_2023!K22</f>
        <v>-9.4441247960487418E-2</v>
      </c>
      <c r="AN3" s="49">
        <f>([1]Veri_2023!L22-[1]Veri_2023!L27)/[1]Veri_2023!L22</f>
        <v>-8.9226357042112587E-3</v>
      </c>
      <c r="AO3" s="49">
        <f>([1]Veri_2023!M22-[1]Veri_2023!M27)/[1]Veri_2023!M22</f>
        <v>0.15285161424157015</v>
      </c>
      <c r="AP3" s="49">
        <f>([1]Veri_2023!N22-[1]Veri_2023!N27)/[1]Veri_2023!N22</f>
        <v>0.16749743853623819</v>
      </c>
      <c r="AQ3" s="52">
        <f t="shared" ref="AQ3:AQ66" si="6">MIN(AF3:AP3)</f>
        <v>-0.56278841788171174</v>
      </c>
      <c r="AR3" s="52">
        <f t="shared" ref="AR3:AR66" si="7">MAX(AF3:AP3)</f>
        <v>0.16749743853623819</v>
      </c>
      <c r="AS3" s="52">
        <f t="shared" ref="AS3:AS66" si="8">AVERAGE(AF3:AP3)</f>
        <v>-0.11683461382028709</v>
      </c>
      <c r="AT3" s="49">
        <f>ROUND(([1]Veri_2024_2!D22-[1]Veri_2024_2!D27)/[1]Veri_2024_2!D22,[1]APGler!$N$3)</f>
        <v>-2.4E-2</v>
      </c>
      <c r="AU3" s="49">
        <f>ROUND(([1]Veri_2024_2!E22-[1]Veri_2024_2!E27)/[1]Veri_2024_2!E22,[1]APGler!$N$3)</f>
        <v>0.08</v>
      </c>
      <c r="AV3" s="49">
        <f>ROUND(([1]Veri_2024_2!F22-[1]Veri_2024_2!F27)/[1]Veri_2024_2!F22,[1]APGler!$N$3)</f>
        <v>-7.0000000000000007E-2</v>
      </c>
      <c r="AW3" s="49">
        <f>ROUND(([1]Veri_2024_2!G22-[1]Veri_2024_2!G27)/[1]Veri_2024_2!G22,[1]APGler!$N$3)</f>
        <v>-0.223</v>
      </c>
      <c r="AX3" s="49">
        <f>ROUND(([1]Veri_2024_2!H22-[1]Veri_2024_2!H27)/[1]Veri_2024_2!H22,[1]APGler!$N$3)</f>
        <v>-0.14499999999999999</v>
      </c>
      <c r="AY3" s="49">
        <f>ROUND(([1]Veri_2024_2!I22-[1]Veri_2024_2!I27)/[1]Veri_2024_2!I22,[1]APGler!$N$3)</f>
        <v>-5.8000000000000003E-2</v>
      </c>
      <c r="AZ3" s="49">
        <f>ROUND(([1]Veri_2024_2!J22-[1]Veri_2024_2!J27)/[1]Veri_2024_2!J22,[1]APGler!$N$3)</f>
        <v>-0.16900000000000001</v>
      </c>
      <c r="BA3" s="49">
        <f>ROUND(([1]Veri_2024_2!K22-[1]Veri_2024_2!K27)/[1]Veri_2024_2!K22,[1]APGler!$N$3)</f>
        <v>8.5000000000000006E-2</v>
      </c>
      <c r="BB3" s="49">
        <f>ROUND(([1]Veri_2024_2!L22-[1]Veri_2024_2!L27)/[1]Veri_2024_2!L22,[1]APGler!$N$3)</f>
        <v>-0.10299999999999999</v>
      </c>
      <c r="BC3" s="49">
        <f>ROUND(([1]Veri_2024_2!M22-[1]Veri_2024_2!M27)/[1]Veri_2024_2!M22,[1]APGler!$N$3)</f>
        <v>-7.3999999999999996E-2</v>
      </c>
      <c r="BD3" s="49">
        <f>ROUND(([1]Veri_2024_2!N22-[1]Veri_2024_2!N27)/[1]Veri_2024_2!N22,[1]APGler!$N$3)</f>
        <v>-2.8000000000000001E-2</v>
      </c>
      <c r="BE3" s="52">
        <f t="shared" ref="BE3:BE66" si="9">MIN(AT3:BD3)</f>
        <v>-0.223</v>
      </c>
      <c r="BF3" s="52">
        <f t="shared" ref="BF3:BF66" si="10">MAX(AT3:BD3)</f>
        <v>8.5000000000000006E-2</v>
      </c>
      <c r="BG3" s="52">
        <f t="shared" ref="BG3:BG66" si="11">AVERAGE(AT3:BD3)</f>
        <v>-6.6272727272727275E-2</v>
      </c>
    </row>
    <row r="4" spans="1:59" x14ac:dyDescent="0.3">
      <c r="A4" s="58" t="s">
        <v>1</v>
      </c>
      <c r="B4" s="58" t="s">
        <v>234</v>
      </c>
      <c r="C4" s="58" t="s">
        <v>233</v>
      </c>
      <c r="D4" s="50">
        <f>ROUND((([1]Veri_2021!D22-[1]Veri_2021!D25)-([1]Veri_2021!D27-[1]Veri_2021!D28))/([1]Veri_2021!D22-[1]Veri_2021!D25),[1]APGler!$N4)</f>
        <v>-0.16300000000000001</v>
      </c>
      <c r="E4" s="50">
        <f>ROUND((([1]Veri_2021!E22-[1]Veri_2021!E25)-([1]Veri_2021!E27-[1]Veri_2021!E28))/([1]Veri_2021!E22-[1]Veri_2021!E25),[1]APGler!$N4)</f>
        <v>-1.7000000000000001E-2</v>
      </c>
      <c r="F4" s="50">
        <f>ROUND((([1]Veri_2021!F22-[1]Veri_2021!F25)-([1]Veri_2021!F27-[1]Veri_2021!F28))/([1]Veri_2021!F22-[1]Veri_2021!F25),[1]APGler!$N4)</f>
        <v>-4.1000000000000002E-2</v>
      </c>
      <c r="G4" s="50">
        <f>ROUND((([1]Veri_2021!G22-[1]Veri_2021!G25)-([1]Veri_2021!G27-[1]Veri_2021!G28))/([1]Veri_2021!G22-[1]Veri_2021!G25),[1]APGler!$N4)</f>
        <v>0.21299999999999999</v>
      </c>
      <c r="H4" s="50">
        <f>ROUND((([1]Veri_2021!H22-[1]Veri_2021!H25)-([1]Veri_2021!H27-[1]Veri_2021!H28))/([1]Veri_2021!H22-[1]Veri_2021!H25),[1]APGler!$N4)</f>
        <v>0.252</v>
      </c>
      <c r="I4" s="50">
        <f>ROUND((([1]Veri_2021!I22-[1]Veri_2021!I25)-([1]Veri_2021!I27-[1]Veri_2021!I28))/([1]Veri_2021!I22-[1]Veri_2021!I25),[1]APGler!$N4)</f>
        <v>0.104</v>
      </c>
      <c r="J4" s="50">
        <f>ROUND((([1]Veri_2021!J22-[1]Veri_2021!J25)-([1]Veri_2021!J27-[1]Veri_2021!J28))/([1]Veri_2021!J22-[1]Veri_2021!J25),[1]APGler!$N4)</f>
        <v>-2.1999999999999999E-2</v>
      </c>
      <c r="K4" s="50">
        <f>ROUND((([1]Veri_2021!K22-[1]Veri_2021!K25)-([1]Veri_2021!K27-[1]Veri_2021!K28))/([1]Veri_2021!K22-[1]Veri_2021!K25),[1]APGler!$N4)</f>
        <v>0.20699999999999999</v>
      </c>
      <c r="L4" s="50">
        <f>ROUND((([1]Veri_2021!L22-[1]Veri_2021!L25)-([1]Veri_2021!L27-[1]Veri_2021!L28))/([1]Veri_2021!L22-[1]Veri_2021!L25),[1]APGler!$N4)</f>
        <v>-1.2E-2</v>
      </c>
      <c r="M4" s="50">
        <f>ROUND((([1]Veri_2021!M22-[1]Veri_2021!M25)-([1]Veri_2021!M27-[1]Veri_2021!M28))/([1]Veri_2021!M22-[1]Veri_2021!M25),[1]APGler!$N4)</f>
        <v>-5.0000000000000001E-3</v>
      </c>
      <c r="N4" s="50">
        <f>ROUND((([1]Veri_2021!N22-[1]Veri_2021!N25)-([1]Veri_2021!N27-[1]Veri_2021!N28))/([1]Veri_2021!N22-[1]Veri_2021!N25),[1]APGler!$N4)</f>
        <v>0.14499999999999999</v>
      </c>
      <c r="O4" s="51">
        <f t="shared" si="0"/>
        <v>-0.16300000000000001</v>
      </c>
      <c r="P4" s="51">
        <f t="shared" si="1"/>
        <v>0.252</v>
      </c>
      <c r="Q4" s="51">
        <f t="shared" si="2"/>
        <v>6.0090909090909084E-2</v>
      </c>
      <c r="R4" s="50">
        <f>(([1]Veri_2022!D22-[1]Veri_2022!D25)-([1]Veri_2022!D27-[1]Veri_2022!D28))/([1]Veri_2022!D22-[1]Veri_2022!D25)</f>
        <v>-5.8617977427529021E-2</v>
      </c>
      <c r="S4" s="50">
        <f>(([1]Veri_2022!E22-[1]Veri_2022!E25)-([1]Veri_2022!E27-[1]Veri_2022!E28))/([1]Veri_2022!E22-[1]Veri_2022!E25)</f>
        <v>-3.4708965381305419E-2</v>
      </c>
      <c r="T4" s="50">
        <f>(([1]Veri_2022!F22-[1]Veri_2022!F25)-([1]Veri_2022!F27-[1]Veri_2022!F28))/([1]Veri_2022!F22-[1]Veri_2022!F25)</f>
        <v>-2.7044376840013193E-2</v>
      </c>
      <c r="U4" s="50">
        <f>(([1]Veri_2022!G22-[1]Veri_2022!G25)-([1]Veri_2022!G27-[1]Veri_2022!G28))/([1]Veri_2022!G22-[1]Veri_2022!G25)</f>
        <v>-7.9218372766548764E-2</v>
      </c>
      <c r="V4" s="50">
        <f>(([1]Veri_2022!H22-[1]Veri_2022!H25)-([1]Veri_2022!H27-[1]Veri_2022!H28))/([1]Veri_2022!H22-[1]Veri_2022!H25)</f>
        <v>1.8987347875374237E-2</v>
      </c>
      <c r="W4" s="50">
        <f>(([1]Veri_2022!I22-[1]Veri_2022!I25)-([1]Veri_2022!I27-[1]Veri_2022!I28))/([1]Veri_2022!I22-[1]Veri_2022!I25)</f>
        <v>0.29077726626561434</v>
      </c>
      <c r="X4" s="50">
        <f>(([1]Veri_2022!J22-[1]Veri_2022!J25)-([1]Veri_2022!J27-[1]Veri_2022!J28))/([1]Veri_2022!J22-[1]Veri_2022!J25)</f>
        <v>8.6974046399928617E-2</v>
      </c>
      <c r="Y4" s="50">
        <f>(([1]Veri_2022!K22-[1]Veri_2022!K25)-([1]Veri_2022!K27-[1]Veri_2022!K28))/([1]Veri_2022!K22-[1]Veri_2022!K25)</f>
        <v>8.5092534382197008E-2</v>
      </c>
      <c r="Z4" s="50">
        <f>(([1]Veri_2022!L22-[1]Veri_2022!L25)-([1]Veri_2022!L27-[1]Veri_2022!L28))/([1]Veri_2022!L22-[1]Veri_2022!L25)</f>
        <v>4.4389024719655792E-2</v>
      </c>
      <c r="AA4" s="50">
        <f>(([1]Veri_2022!M22-[1]Veri_2022!M25)-([1]Veri_2022!M27-[1]Veri_2022!M28))/([1]Veri_2022!M22-[1]Veri_2022!M25)</f>
        <v>0.13229698894834313</v>
      </c>
      <c r="AB4" s="50">
        <f>(([1]Veri_2022!N22-[1]Veri_2022!N25)-([1]Veri_2022!N27-[1]Veri_2022!N28))/([1]Veri_2022!N22-[1]Veri_2022!N25)</f>
        <v>0.27772604476168444</v>
      </c>
      <c r="AC4" s="51">
        <f t="shared" si="3"/>
        <v>-7.9218372766548764E-2</v>
      </c>
      <c r="AD4" s="51">
        <f t="shared" si="4"/>
        <v>0.29077726626561434</v>
      </c>
      <c r="AE4" s="51">
        <f t="shared" si="5"/>
        <v>6.6968505539763745E-2</v>
      </c>
      <c r="AF4" s="50">
        <f>(([1]Veri_2023!D22-[1]Veri_2023!D25)-([1]Veri_2023!D27-[1]Veri_2023!D28))/([1]Veri_2023!D22-[1]Veri_2023!D25)</f>
        <v>-0.28990702737217977</v>
      </c>
      <c r="AG4" s="50">
        <f>(([1]Veri_2023!E22-[1]Veri_2023!E25)-([1]Veri_2023!E27-[1]Veri_2023!E28))/([1]Veri_2023!E22-[1]Veri_2023!E25)</f>
        <v>-0.27903294734721135</v>
      </c>
      <c r="AH4" s="50">
        <f>(([1]Veri_2023!F22-[1]Veri_2023!F25)-([1]Veri_2023!F27-[1]Veri_2023!F28))/([1]Veri_2023!F22-[1]Veri_2023!F25)</f>
        <v>-0.6125862213541472</v>
      </c>
      <c r="AI4" s="50">
        <f>(([1]Veri_2023!G22-[1]Veri_2023!G25)-([1]Veri_2023!G27-[1]Veri_2023!G28))/([1]Veri_2023!G22-[1]Veri_2023!G25)</f>
        <v>-0.17357824087229812</v>
      </c>
      <c r="AJ4" s="50">
        <f>(([1]Veri_2023!H22-[1]Veri_2023!H25)-([1]Veri_2023!H27-[1]Veri_2023!H28))/([1]Veri_2023!H22-[1]Veri_2023!H25)</f>
        <v>-0.15031886009489384</v>
      </c>
      <c r="AK4" s="50">
        <f>(([1]Veri_2023!I22-[1]Veri_2023!I25)-([1]Veri_2023!I27-[1]Veri_2023!I28))/([1]Veri_2023!I22-[1]Veri_2023!I25)</f>
        <v>-8.5539868843404421E-2</v>
      </c>
      <c r="AL4" s="50">
        <f>(([1]Veri_2023!J22-[1]Veri_2023!J25)-([1]Veri_2023!J27-[1]Veri_2023!J28))/([1]Veri_2023!J22-[1]Veri_2023!J25)</f>
        <v>-8.8531851376152895E-2</v>
      </c>
      <c r="AM4" s="50">
        <f>(([1]Veri_2023!K22-[1]Veri_2023!K25)-([1]Veri_2023!K27-[1]Veri_2023!K28))/([1]Veri_2023!K22-[1]Veri_2023!K25)</f>
        <v>-0.15532749117609163</v>
      </c>
      <c r="AN4" s="50">
        <f>(([1]Veri_2023!L22-[1]Veri_2023!L25)-([1]Veri_2023!L27-[1]Veri_2023!L28))/([1]Veri_2023!L22-[1]Veri_2023!L25)</f>
        <v>-5.660469154472992E-2</v>
      </c>
      <c r="AO4" s="50">
        <f>(([1]Veri_2023!M22-[1]Veri_2023!M25)-([1]Veri_2023!M27-[1]Veri_2023!M28))/([1]Veri_2023!M22-[1]Veri_2023!M25)</f>
        <v>0.12371947888091644</v>
      </c>
      <c r="AP4" s="50">
        <f>(([1]Veri_2023!N22-[1]Veri_2023!N25)-([1]Veri_2023!N27-[1]Veri_2023!N28))/([1]Veri_2023!N22-[1]Veri_2023!N25)</f>
        <v>0.12562330561037158</v>
      </c>
      <c r="AQ4" s="51">
        <f t="shared" si="6"/>
        <v>-0.6125862213541472</v>
      </c>
      <c r="AR4" s="51">
        <f t="shared" si="7"/>
        <v>0.12562330561037158</v>
      </c>
      <c r="AS4" s="51">
        <f t="shared" si="8"/>
        <v>-0.14928040140816556</v>
      </c>
      <c r="AT4" s="50">
        <f>ROUND((([1]Veri_2024_2!D22-[1]Veri_2024_2!D25)-([1]Veri_2024_2!D27-[1]Veri_2024_2!D28))/([1]Veri_2024_2!D22-[1]Veri_2024_2!D25),[1]APGler!$N$4)</f>
        <v>-0.03</v>
      </c>
      <c r="AU4" s="50">
        <f>ROUND((([1]Veri_2024_2!E22-[1]Veri_2024_2!E25)-([1]Veri_2024_2!E27-[1]Veri_2024_2!E28))/([1]Veri_2024_2!E22-[1]Veri_2024_2!E25),[1]APGler!$N$4)</f>
        <v>5.3999999999999999E-2</v>
      </c>
      <c r="AV4" s="50">
        <f>ROUND((([1]Veri_2024_2!F22-[1]Veri_2024_2!F25)-([1]Veri_2024_2!F27-[1]Veri_2024_2!F28))/([1]Veri_2024_2!F22-[1]Veri_2024_2!F25),[1]APGler!$N$4)</f>
        <v>-7.8E-2</v>
      </c>
      <c r="AW4" s="50">
        <f>ROUND((([1]Veri_2024_2!G22-[1]Veri_2024_2!G25)-([1]Veri_2024_2!G27-[1]Veri_2024_2!G28))/([1]Veri_2024_2!G22-[1]Veri_2024_2!G25),[1]APGler!$N$4)</f>
        <v>-0.251</v>
      </c>
      <c r="AX4" s="50">
        <f>ROUND((([1]Veri_2024_2!H22-[1]Veri_2024_2!H25)-([1]Veri_2024_2!H27-[1]Veri_2024_2!H28))/([1]Veri_2024_2!H22-[1]Veri_2024_2!H25),[1]APGler!$N$4)</f>
        <v>-0.153</v>
      </c>
      <c r="AY4" s="50">
        <f>ROUND((([1]Veri_2024_2!I22-[1]Veri_2024_2!I25)-([1]Veri_2024_2!I27-[1]Veri_2024_2!I28))/([1]Veri_2024_2!I22-[1]Veri_2024_2!I25),[1]APGler!$N$4)</f>
        <v>-9.9000000000000005E-2</v>
      </c>
      <c r="AZ4" s="50">
        <f>ROUND((([1]Veri_2024_2!J22-[1]Veri_2024_2!J25)-([1]Veri_2024_2!J27-[1]Veri_2024_2!J28))/([1]Veri_2024_2!J22-[1]Veri_2024_2!J25),[1]APGler!$N$4)</f>
        <v>-0.17199999999999999</v>
      </c>
      <c r="BA4" s="50">
        <f>ROUND((([1]Veri_2024_2!K22-[1]Veri_2024_2!K25)-([1]Veri_2024_2!K27-[1]Veri_2024_2!K28))/([1]Veri_2024_2!K22-[1]Veri_2024_2!K25),[1]APGler!$N$4)</f>
        <v>4.7E-2</v>
      </c>
      <c r="BB4" s="50">
        <f>ROUND((([1]Veri_2024_2!L22-[1]Veri_2024_2!L25)-([1]Veri_2024_2!L27-[1]Veri_2024_2!L28))/([1]Veri_2024_2!L22-[1]Veri_2024_2!L25),[1]APGler!$N$4)</f>
        <v>-0.157</v>
      </c>
      <c r="BC4" s="50">
        <f>ROUND((([1]Veri_2024_2!M22-[1]Veri_2024_2!M25)-([1]Veri_2024_2!M27-[1]Veri_2024_2!M28))/([1]Veri_2024_2!M22-[1]Veri_2024_2!M25),[1]APGler!$N$4)</f>
        <v>-0.10199999999999999</v>
      </c>
      <c r="BD4" s="50">
        <f>ROUND((([1]Veri_2024_2!N22-[1]Veri_2024_2!N25)-([1]Veri_2024_2!N27-[1]Veri_2024_2!N28))/([1]Veri_2024_2!N22-[1]Veri_2024_2!N25),[1]APGler!$N$4)</f>
        <v>-8.4000000000000005E-2</v>
      </c>
      <c r="BE4" s="51">
        <f t="shared" si="9"/>
        <v>-0.251</v>
      </c>
      <c r="BF4" s="51">
        <f t="shared" si="10"/>
        <v>5.3999999999999999E-2</v>
      </c>
      <c r="BG4" s="51">
        <f t="shared" si="11"/>
        <v>-9.3181818181818171E-2</v>
      </c>
    </row>
    <row r="5" spans="1:59" x14ac:dyDescent="0.3">
      <c r="A5" s="57" t="s">
        <v>2</v>
      </c>
      <c r="B5" s="57" t="s">
        <v>235</v>
      </c>
      <c r="C5" s="57" t="s">
        <v>233</v>
      </c>
      <c r="D5" s="49">
        <f>ROUND(([1]Veri_2021!D21-[1]Veri_2021!D26)/[1]Veri_2021!D21,[1]APGler!$N5)</f>
        <v>-0.184</v>
      </c>
      <c r="E5" s="49">
        <f>ROUND(([1]Veri_2021!E21-[1]Veri_2021!E26)/[1]Veri_2021!E21,[1]APGler!$N5)</f>
        <v>-5.0000000000000001E-3</v>
      </c>
      <c r="F5" s="49">
        <f>ROUND(([1]Veri_2021!F21-[1]Veri_2021!F26)/[1]Veri_2021!F21,[1]APGler!$N5)</f>
        <v>-6.4000000000000001E-2</v>
      </c>
      <c r="G5" s="49">
        <f>ROUND(([1]Veri_2021!G21-[1]Veri_2021!G26)/[1]Veri_2021!G21,[1]APGler!$N5)</f>
        <v>0.17399999999999999</v>
      </c>
      <c r="H5" s="49">
        <f>ROUND(([1]Veri_2021!H21-[1]Veri_2021!H26)/[1]Veri_2021!H21,[1]APGler!$N5)</f>
        <v>0.23899999999999999</v>
      </c>
      <c r="I5" s="49">
        <f>ROUND(([1]Veri_2021!I21-[1]Veri_2021!I26)/[1]Veri_2021!I21,[1]APGler!$N5)</f>
        <v>0.10100000000000001</v>
      </c>
      <c r="J5" s="49">
        <f>ROUND(([1]Veri_2021!J21-[1]Veri_2021!J26)/[1]Veri_2021!J21,[1]APGler!$N5)</f>
        <v>-1E-3</v>
      </c>
      <c r="K5" s="49">
        <f>ROUND(([1]Veri_2021!K21-[1]Veri_2021!K26)/[1]Veri_2021!K21,[1]APGler!$N5)</f>
        <v>0.214</v>
      </c>
      <c r="L5" s="49">
        <f>ROUND(([1]Veri_2021!L21-[1]Veri_2021!L26)/[1]Veri_2021!L21,[1]APGler!$N5)</f>
        <v>0</v>
      </c>
      <c r="M5" s="49">
        <f>ROUND(([1]Veri_2021!M21-[1]Veri_2021!M26)/[1]Veri_2021!M21,[1]APGler!$N5)</f>
        <v>1E-3</v>
      </c>
      <c r="N5" s="49">
        <f>ROUND(([1]Veri_2021!N21-[1]Veri_2021!N26)/[1]Veri_2021!N21,[1]APGler!$N5)</f>
        <v>0.17899999999999999</v>
      </c>
      <c r="O5" s="52">
        <f t="shared" si="0"/>
        <v>-0.184</v>
      </c>
      <c r="P5" s="52">
        <f t="shared" si="1"/>
        <v>0.23899999999999999</v>
      </c>
      <c r="Q5" s="52">
        <f t="shared" si="2"/>
        <v>5.9454545454545447E-2</v>
      </c>
      <c r="R5" s="49">
        <f>([1]Veri_2022!D21-[1]Veri_2022!D26)/[1]Veri_2022!D21</f>
        <v>-8.466988549327209E-2</v>
      </c>
      <c r="S5" s="49">
        <f>([1]Veri_2022!E21-[1]Veri_2022!E26)/[1]Veri_2022!E21</f>
        <v>1.1775272448923636E-2</v>
      </c>
      <c r="T5" s="49">
        <f>([1]Veri_2022!F21-[1]Veri_2022!F26)/[1]Veri_2022!F21</f>
        <v>-4.490337928141315E-2</v>
      </c>
      <c r="U5" s="49">
        <f>([1]Veri_2022!G21-[1]Veri_2022!G26)/[1]Veri_2022!G21</f>
        <v>8.5865090530618891E-3</v>
      </c>
      <c r="V5" s="49">
        <f>([1]Veri_2022!H21-[1]Veri_2022!H26)/[1]Veri_2022!H21</f>
        <v>0.10372879302395491</v>
      </c>
      <c r="W5" s="49">
        <f>([1]Veri_2022!I21-[1]Veri_2022!I26)/[1]Veri_2022!I21</f>
        <v>0.33186384627634369</v>
      </c>
      <c r="X5" s="49">
        <f>([1]Veri_2022!J21-[1]Veri_2022!J26)/[1]Veri_2022!J21</f>
        <v>0.14982594782107964</v>
      </c>
      <c r="Y5" s="49">
        <f>([1]Veri_2022!K21-[1]Veri_2022!K26)/[1]Veri_2022!K21</f>
        <v>0.22794368769403883</v>
      </c>
      <c r="Z5" s="49">
        <f>([1]Veri_2022!L21-[1]Veri_2022!L26)/[1]Veri_2022!L21</f>
        <v>0.1735760945200914</v>
      </c>
      <c r="AA5" s="49">
        <f>([1]Veri_2022!M21-[1]Veri_2022!M26)/[1]Veri_2022!M21</f>
        <v>0.15568558368623725</v>
      </c>
      <c r="AB5" s="49">
        <f>([1]Veri_2022!N21-[1]Veri_2022!N26)/[1]Veri_2022!N21</f>
        <v>0.3354643187992839</v>
      </c>
      <c r="AC5" s="52">
        <f t="shared" si="3"/>
        <v>-8.466988549327209E-2</v>
      </c>
      <c r="AD5" s="52">
        <f t="shared" si="4"/>
        <v>0.3354643187992839</v>
      </c>
      <c r="AE5" s="52">
        <f t="shared" si="5"/>
        <v>0.12444334441348452</v>
      </c>
      <c r="AF5" s="49">
        <f>([1]Veri_2023!D21-[1]Veri_2023!D26)/[1]Veri_2023!D21</f>
        <v>-0.33895797839535036</v>
      </c>
      <c r="AG5" s="49">
        <f>([1]Veri_2023!E21-[1]Veri_2023!E26)/[1]Veri_2023!E21</f>
        <v>-0.27198447860942543</v>
      </c>
      <c r="AH5" s="49">
        <f>([1]Veri_2023!F21-[1]Veri_2023!F26)/[1]Veri_2023!F21</f>
        <v>-0.68596954419028888</v>
      </c>
      <c r="AI5" s="49">
        <f>([1]Veri_2023!G21-[1]Veri_2023!G26)/[1]Veri_2023!G21</f>
        <v>-0.16696419234198223</v>
      </c>
      <c r="AJ5" s="49">
        <f>([1]Veri_2023!H21-[1]Veri_2023!H26)/[1]Veri_2023!H21</f>
        <v>-0.14325212973089699</v>
      </c>
      <c r="AK5" s="49">
        <f>([1]Veri_2023!I21-[1]Veri_2023!I26)/[1]Veri_2023!I21</f>
        <v>-2.1689392059341072E-2</v>
      </c>
      <c r="AL5" s="49">
        <f>([1]Veri_2023!J21-[1]Veri_2023!J26)/[1]Veri_2023!J21</f>
        <v>-5.9634938341076957E-2</v>
      </c>
      <c r="AM5" s="49">
        <f>([1]Veri_2023!K21-[1]Veri_2023!K26)/[1]Veri_2023!K21</f>
        <v>-9.1953793985140558E-2</v>
      </c>
      <c r="AN5" s="49">
        <f>([1]Veri_2023!L21-[1]Veri_2023!L26)/[1]Veri_2023!L21</f>
        <v>9.1440562431525069E-2</v>
      </c>
      <c r="AO5" s="49">
        <f>([1]Veri_2023!M21-[1]Veri_2023!M26)/[1]Veri_2023!M21</f>
        <v>7.1327566638256373E-2</v>
      </c>
      <c r="AP5" s="49">
        <f>([1]Veri_2023!N21-[1]Veri_2023!N26)/[1]Veri_2023!N21</f>
        <v>0.13803448355170872</v>
      </c>
      <c r="AQ5" s="52">
        <f t="shared" si="6"/>
        <v>-0.68596954419028888</v>
      </c>
      <c r="AR5" s="52">
        <f t="shared" si="7"/>
        <v>0.13803448355170872</v>
      </c>
      <c r="AS5" s="52">
        <f t="shared" si="8"/>
        <v>-0.13450943954836478</v>
      </c>
      <c r="AT5" s="49">
        <f>ROUND(([1]Veri_2024_2!D21-[1]Veri_2024_2!D26)/[1]Veri_2024_2!D21,[1]APGler!$N$5)</f>
        <v>-0.185</v>
      </c>
      <c r="AU5" s="49">
        <f>ROUND(([1]Veri_2024_2!E21-[1]Veri_2024_2!E26)/[1]Veri_2024_2!E21,[1]APGler!$N$5)</f>
        <v>-0.06</v>
      </c>
      <c r="AV5" s="49">
        <f>ROUND(([1]Veri_2024_2!F21-[1]Veri_2024_2!F26)/[1]Veri_2024_2!F21,[1]APGler!$N$5)</f>
        <v>-0.24</v>
      </c>
      <c r="AW5" s="49">
        <f>ROUND(([1]Veri_2024_2!G21-[1]Veri_2024_2!G26)/[1]Veri_2024_2!G21,[1]APGler!$N$5)</f>
        <v>-0.28100000000000003</v>
      </c>
      <c r="AX5" s="49">
        <f>ROUND(([1]Veri_2024_2!H21-[1]Veri_2024_2!H26)/[1]Veri_2024_2!H21,[1]APGler!$N$5)</f>
        <v>-0.24</v>
      </c>
      <c r="AY5" s="49">
        <f>ROUND(([1]Veri_2024_2!I21-[1]Veri_2024_2!I26)/[1]Veri_2024_2!I21,[1]APGler!$N$5)</f>
        <v>-0.09</v>
      </c>
      <c r="AZ5" s="49">
        <f>ROUND(([1]Veri_2024_2!J21-[1]Veri_2024_2!J26)/[1]Veri_2024_2!J21,[1]APGler!$N$5)</f>
        <v>-0.23300000000000001</v>
      </c>
      <c r="BA5" s="49">
        <f>ROUND(([1]Veri_2024_2!K21-[1]Veri_2024_2!K26)/[1]Veri_2024_2!K21,[1]APGler!$N$5)</f>
        <v>4.2000000000000003E-2</v>
      </c>
      <c r="BB5" s="49">
        <f>ROUND(([1]Veri_2024_2!L21-[1]Veri_2024_2!L26)/[1]Veri_2024_2!L21,[1]APGler!$N$5)</f>
        <v>-8.7999999999999995E-2</v>
      </c>
      <c r="BC5" s="49">
        <f>ROUND(([1]Veri_2024_2!M21-[1]Veri_2024_2!M26)/[1]Veri_2024_2!M21,[1]APGler!$N$5)</f>
        <v>-6.3E-2</v>
      </c>
      <c r="BD5" s="49">
        <f>ROUND(([1]Veri_2024_2!N21-[1]Veri_2024_2!N26)/[1]Veri_2024_2!N21,[1]APGler!$N$5)</f>
        <v>-1.6E-2</v>
      </c>
      <c r="BE5" s="52">
        <f t="shared" si="9"/>
        <v>-0.28100000000000003</v>
      </c>
      <c r="BF5" s="52">
        <f t="shared" si="10"/>
        <v>4.2000000000000003E-2</v>
      </c>
      <c r="BG5" s="52">
        <f t="shared" si="11"/>
        <v>-0.13218181818181821</v>
      </c>
    </row>
    <row r="6" spans="1:59" x14ac:dyDescent="0.3">
      <c r="A6" s="58" t="s">
        <v>3</v>
      </c>
      <c r="B6" s="58" t="s">
        <v>236</v>
      </c>
      <c r="C6" s="58" t="s">
        <v>233</v>
      </c>
      <c r="D6" s="50">
        <f>ROUND((([1]Veri_2021!D21-[1]Veri_2021!D25)-([1]Veri_2021!D26-[1]Veri_2021!D28))/([1]Veri_2021!D21-[1]Veri_2021!D25),[1]APGler!$N6)</f>
        <v>-0.16400000000000001</v>
      </c>
      <c r="E6" s="50">
        <f>ROUND((([1]Veri_2021!E21-[1]Veri_2021!E25)-([1]Veri_2021!E26-[1]Veri_2021!E28))/([1]Veri_2021!E21-[1]Veri_2021!E25),[1]APGler!$N6)</f>
        <v>-3.2000000000000001E-2</v>
      </c>
      <c r="F6" s="50">
        <f>ROUND((([1]Veri_2021!F21-[1]Veri_2021!F25)-([1]Veri_2021!F26-[1]Veri_2021!F28))/([1]Veri_2021!F21-[1]Veri_2021!F25),[1]APGler!$N6)</f>
        <v>-4.3999999999999997E-2</v>
      </c>
      <c r="G6" s="50">
        <f>ROUND((([1]Veri_2021!G21-[1]Veri_2021!G25)-([1]Veri_2021!G26-[1]Veri_2021!G28))/([1]Veri_2021!G21-[1]Veri_2021!G25),[1]APGler!$N6)</f>
        <v>0.16300000000000001</v>
      </c>
      <c r="H6" s="50">
        <f>ROUND((([1]Veri_2021!H21-[1]Veri_2021!H25)-([1]Veri_2021!H26-[1]Veri_2021!H28))/([1]Veri_2021!H21-[1]Veri_2021!H25),[1]APGler!$N6)</f>
        <v>0.23100000000000001</v>
      </c>
      <c r="I6" s="50">
        <f>ROUND((([1]Veri_2021!I21-[1]Veri_2021!I25)-([1]Veri_2021!I26-[1]Veri_2021!I28))/([1]Veri_2021!I21-[1]Veri_2021!I25),[1]APGler!$N6)</f>
        <v>0.1</v>
      </c>
      <c r="J6" s="50">
        <f>ROUND((([1]Veri_2021!J21-[1]Veri_2021!J25)-([1]Veri_2021!J26-[1]Veri_2021!J28))/([1]Veri_2021!J21-[1]Veri_2021!J25),[1]APGler!$N6)</f>
        <v>-2.5999999999999999E-2</v>
      </c>
      <c r="K6" s="50">
        <f>ROUND((([1]Veri_2021!K21-[1]Veri_2021!K25)-([1]Veri_2021!K26-[1]Veri_2021!K28))/([1]Veri_2021!K21-[1]Veri_2021!K25),[1]APGler!$N6)</f>
        <v>0.192</v>
      </c>
      <c r="L6" s="50">
        <f>ROUND((([1]Veri_2021!L21-[1]Veri_2021!L25)-([1]Veri_2021!L26-[1]Veri_2021!L28))/([1]Veri_2021!L21-[1]Veri_2021!L25),[1]APGler!$N6)</f>
        <v>-7.1999999999999995E-2</v>
      </c>
      <c r="M6" s="50">
        <f>ROUND((([1]Veri_2021!M21-[1]Veri_2021!M25)-([1]Veri_2021!M26-[1]Veri_2021!M28))/([1]Veri_2021!M21-[1]Veri_2021!M25),[1]APGler!$N6)</f>
        <v>-2.9000000000000001E-2</v>
      </c>
      <c r="N6" s="50">
        <f>ROUND((([1]Veri_2021!N21-[1]Veri_2021!N25)-([1]Veri_2021!N26-[1]Veri_2021!N28))/([1]Veri_2021!N21-[1]Veri_2021!N25),[1]APGler!$N6)</f>
        <v>0.13300000000000001</v>
      </c>
      <c r="O6" s="51">
        <f t="shared" si="0"/>
        <v>-0.16400000000000001</v>
      </c>
      <c r="P6" s="51">
        <f t="shared" si="1"/>
        <v>0.23100000000000001</v>
      </c>
      <c r="Q6" s="51">
        <f t="shared" si="2"/>
        <v>4.1090909090909095E-2</v>
      </c>
      <c r="R6" s="50">
        <f>(([1]Veri_2022!D21-[1]Veri_2022!D25)-([1]Veri_2022!D299-[1]Veri_2022!D28))/([1]Veri_2022!D21-[1]Veri_2022!D25)</f>
        <v>-1.2002981917236484</v>
      </c>
      <c r="S6" s="50">
        <f>(([1]Veri_2022!E21-[1]Veri_2022!E25)-([1]Veri_2022!E299-[1]Veri_2022!E28))/([1]Veri_2022!E21-[1]Veri_2022!E25)</f>
        <v>-0.99445719211525607</v>
      </c>
      <c r="T6" s="50">
        <f>(([1]Veri_2022!F21-[1]Veri_2022!F25)-([1]Veri_2022!F299-[1]Veri_2022!F28))/([1]Veri_2022!F21-[1]Veri_2022!F25)</f>
        <v>-1.0560371585903325</v>
      </c>
      <c r="U6" s="50">
        <f>(([1]Veri_2022!G21-[1]Veri_2022!G25)-([1]Veri_2022!G299-[1]Veri_2022!G28))/([1]Veri_2022!G21-[1]Veri_2022!G25)</f>
        <v>-0.77941801658495402</v>
      </c>
      <c r="V6" s="50">
        <f>(([1]Veri_2022!H21-[1]Veri_2022!H25)-([1]Veri_2022!H299-[1]Veri_2022!H28))/([1]Veri_2022!H21-[1]Veri_2022!H25)</f>
        <v>-0.61257010574411108</v>
      </c>
      <c r="W6" s="50">
        <f>(([1]Veri_2022!I21-[1]Veri_2022!I25)-([1]Veri_2022!I299-[1]Veri_2022!I28))/([1]Veri_2022!I21-[1]Veri_2022!I25)</f>
        <v>-0.52274014177140993</v>
      </c>
      <c r="X6" s="50">
        <f>(([1]Veri_2022!J21-[1]Veri_2022!J25)-([1]Veri_2022!J299-[1]Veri_2022!J28))/([1]Veri_2022!J21-[1]Veri_2022!J25)</f>
        <v>-0.81368703399708997</v>
      </c>
      <c r="Y6" s="50">
        <f>(([1]Veri_2022!K21-[1]Veri_2022!K25)-([1]Veri_2022!K299-[1]Veri_2022!K28))/([1]Veri_2022!K21-[1]Veri_2022!K25)</f>
        <v>-0.56330447639147407</v>
      </c>
      <c r="Z6" s="50">
        <f>(([1]Veri_2022!L21-[1]Veri_2022!L25)-([1]Veri_2022!L299-[1]Veri_2022!L28))/([1]Veri_2022!L21-[1]Veri_2022!L25)</f>
        <v>-0.81669420792551928</v>
      </c>
      <c r="AA6" s="50">
        <f>(([1]Veri_2022!M21-[1]Veri_2022!M25)-([1]Veri_2022!M299-[1]Veri_2022!M28))/([1]Veri_2022!M21-[1]Veri_2022!M25)</f>
        <v>-0.81463228538428312</v>
      </c>
      <c r="AB6" s="50">
        <f>(([1]Veri_2022!N21-[1]Veri_2022!N25)-([1]Veri_2022!N299-[1]Veri_2022!N28))/([1]Veri_2022!N21-[1]Veri_2022!N25)</f>
        <v>-0.48075146555035991</v>
      </c>
      <c r="AC6" s="51">
        <f t="shared" si="3"/>
        <v>-1.2002981917236484</v>
      </c>
      <c r="AD6" s="51">
        <f t="shared" si="4"/>
        <v>-0.48075146555035991</v>
      </c>
      <c r="AE6" s="51">
        <f t="shared" si="5"/>
        <v>-0.78678093416167638</v>
      </c>
      <c r="AF6" s="50">
        <f>(([1]Veri_2023!D21-[1]Veri_2023!D25)-([1]Veri_2023!D26-[1]Veri_2023!D28))/([1]Veri_2023!D21-[1]Veri_2023!D25)</f>
        <v>-0.36235719063839433</v>
      </c>
      <c r="AG6" s="50">
        <f>(([1]Veri_2023!E21-[1]Veri_2023!E25)-([1]Veri_2023!E26-[1]Veri_2023!E28))/([1]Veri_2023!E21-[1]Veri_2023!E25)</f>
        <v>-0.35153673020499543</v>
      </c>
      <c r="AH6" s="50">
        <f>(([1]Veri_2023!F21-[1]Veri_2023!F25)-([1]Veri_2023!F26-[1]Veri_2023!F28))/([1]Veri_2023!F21-[1]Veri_2023!F25)</f>
        <v>-0.76149205347229754</v>
      </c>
      <c r="AI6" s="50">
        <f>(([1]Veri_2023!G21-[1]Veri_2023!G25)-([1]Veri_2023!G26-[1]Veri_2023!G28))/([1]Veri_2023!G21-[1]Veri_2023!G25)</f>
        <v>-0.17393219207472768</v>
      </c>
      <c r="AJ6" s="50">
        <f>(([1]Veri_2023!H21-[1]Veri_2023!H25)-([1]Veri_2023!H26-[1]Veri_2023!H28))/([1]Veri_2023!H21-[1]Veri_2023!H25)</f>
        <v>-0.14723999717009717</v>
      </c>
      <c r="AK6" s="50">
        <f>(([1]Veri_2023!I21-[1]Veri_2023!I25)-([1]Veri_2023!I26-[1]Veri_2023!I28))/([1]Veri_2023!I21-[1]Veri_2023!I25)</f>
        <v>-6.7556764261133578E-2</v>
      </c>
      <c r="AL6" s="50">
        <f>(([1]Veri_2023!J21-[1]Veri_2023!J25)-([1]Veri_2023!J26-[1]Veri_2023!J28))/([1]Veri_2023!J21-[1]Veri_2023!J25)</f>
        <v>-6.7497518823525879E-2</v>
      </c>
      <c r="AM6" s="50">
        <f>(([1]Veri_2023!K21-[1]Veri_2023!K25)-([1]Veri_2023!K26-[1]Veri_2023!K28))/([1]Veri_2023!K21-[1]Veri_2023!K25)</f>
        <v>-0.16874270898794852</v>
      </c>
      <c r="AN6" s="50">
        <f>(([1]Veri_2023!L21-[1]Veri_2023!L25)-([1]Veri_2023!L26-[1]Veri_2023!L28))/([1]Veri_2023!L21-[1]Veri_2023!L25)</f>
        <v>4.0178934647844382E-2</v>
      </c>
      <c r="AO6" s="50">
        <f>(([1]Veri_2023!M21-[1]Veri_2023!M25)-([1]Veri_2023!M26-[1]Veri_2023!M28))/([1]Veri_2023!M21-[1]Veri_2023!M25)</f>
        <v>2.7050993301413723E-2</v>
      </c>
      <c r="AP6" s="50">
        <f>(([1]Veri_2023!N21-[1]Veri_2023!N25)-([1]Veri_2023!N26-[1]Veri_2023!N28))/([1]Veri_2023!N21-[1]Veri_2023!N25)</f>
        <v>8.1203165536892302E-2</v>
      </c>
      <c r="AQ6" s="51">
        <f t="shared" si="6"/>
        <v>-0.76149205347229754</v>
      </c>
      <c r="AR6" s="51">
        <f t="shared" si="7"/>
        <v>8.1203165536892302E-2</v>
      </c>
      <c r="AS6" s="51">
        <f t="shared" si="8"/>
        <v>-0.17744746019517907</v>
      </c>
      <c r="AT6" s="50">
        <f>ROUND((([1]Veri_2024_2!D21-[1]Veri_2024_2!D25)-([1]Veri_2024_2!D26-[1]Veri_2024_2!D28))/([1]Veri_2024_2!D21-[1]Veri_2024_2!D25),[1]APGler!$N$6)</f>
        <v>-0.20300000000000001</v>
      </c>
      <c r="AU6" s="50">
        <f>ROUND((([1]Veri_2024_2!E21-[1]Veri_2024_2!E25)-([1]Veri_2024_2!E26-[1]Veri_2024_2!E28))/([1]Veri_2024_2!E21-[1]Veri_2024_2!E25),[1]APGler!$N$6)</f>
        <v>-0.107</v>
      </c>
      <c r="AV6" s="50">
        <f>ROUND((([1]Veri_2024_2!F21-[1]Veri_2024_2!F25)-([1]Veri_2024_2!F26-[1]Veri_2024_2!F28))/([1]Veri_2024_2!F21-[1]Veri_2024_2!F25),[1]APGler!$N$6)</f>
        <v>-0.26400000000000001</v>
      </c>
      <c r="AW6" s="50">
        <f>ROUND((([1]Veri_2024_2!G21-[1]Veri_2024_2!G25)-([1]Veri_2024_2!G26-[1]Veri_2024_2!G28))/([1]Veri_2024_2!G21-[1]Veri_2024_2!G25),[1]APGler!$N$6)</f>
        <v>-0.32200000000000001</v>
      </c>
      <c r="AX6" s="50">
        <f>ROUND((([1]Veri_2024_2!H21-[1]Veri_2024_2!H25)-([1]Veri_2024_2!H26-[1]Veri_2024_2!H28))/([1]Veri_2024_2!H21-[1]Veri_2024_2!H25),[1]APGler!$N$6)</f>
        <v>-0.25900000000000001</v>
      </c>
      <c r="AY6" s="50">
        <f>ROUND((([1]Veri_2024_2!I21-[1]Veri_2024_2!I25)-([1]Veri_2024_2!I26-[1]Veri_2024_2!I28))/([1]Veri_2024_2!I21-[1]Veri_2024_2!I25),[1]APGler!$N$6)</f>
        <v>-0.14299999999999999</v>
      </c>
      <c r="AZ6" s="50">
        <f>ROUND((([1]Veri_2024_2!J21-[1]Veri_2024_2!J25)-([1]Veri_2024_2!J26-[1]Veri_2024_2!J28))/([1]Veri_2024_2!J21-[1]Veri_2024_2!J25),[1]APGler!$N$6)</f>
        <v>-0.24099999999999999</v>
      </c>
      <c r="BA6" s="50">
        <f>ROUND((([1]Veri_2024_2!K21-[1]Veri_2024_2!K25)-([1]Veri_2024_2!K26-[1]Veri_2024_2!K28))/([1]Veri_2024_2!K21-[1]Veri_2024_2!K25),[1]APGler!$N$6)</f>
        <v>-0.01</v>
      </c>
      <c r="BB6" s="50">
        <f>ROUND((([1]Veri_2024_2!L21-[1]Veri_2024_2!L25)-([1]Veri_2024_2!L26-[1]Veri_2024_2!L28))/([1]Veri_2024_2!L21-[1]Veri_2024_2!L25),[1]APGler!$N$6)</f>
        <v>-0.154</v>
      </c>
      <c r="BC6" s="50">
        <f>ROUND((([1]Veri_2024_2!M21-[1]Veri_2024_2!M25)-([1]Veri_2024_2!M26-[1]Veri_2024_2!M28))/([1]Veri_2024_2!M21-[1]Veri_2024_2!M25),[1]APGler!$N$6)</f>
        <v>-9.7000000000000003E-2</v>
      </c>
      <c r="BD6" s="50">
        <f>ROUND((([1]Veri_2024_2!N21-[1]Veri_2024_2!N25)-([1]Veri_2024_2!N26-[1]Veri_2024_2!N28))/([1]Veri_2024_2!N21-[1]Veri_2024_2!N25),[1]APGler!$N$6)</f>
        <v>-8.5999999999999993E-2</v>
      </c>
      <c r="BE6" s="51">
        <f t="shared" si="9"/>
        <v>-0.32200000000000001</v>
      </c>
      <c r="BF6" s="51">
        <f t="shared" si="10"/>
        <v>-0.01</v>
      </c>
      <c r="BG6" s="51">
        <f t="shared" si="11"/>
        <v>-0.17145454545454547</v>
      </c>
    </row>
    <row r="7" spans="1:59" x14ac:dyDescent="0.3">
      <c r="A7" s="57" t="s">
        <v>4</v>
      </c>
      <c r="B7" s="57" t="s">
        <v>237</v>
      </c>
      <c r="C7" s="57" t="s">
        <v>233</v>
      </c>
      <c r="D7" s="49">
        <f>ROUND(([1]Veri_2021!D25-[1]Veri_2021!D28)/[1]Veri_2021!D25,[1]APGler!$N7)</f>
        <v>-0.441</v>
      </c>
      <c r="E7" s="49">
        <f>ROUND(([1]Veri_2021!E25-[1]Veri_2021!E28)/[1]Veri_2021!E25,[1]APGler!$N7)</f>
        <v>0.33400000000000002</v>
      </c>
      <c r="F7" s="49">
        <f>ROUND(([1]Veri_2021!F25-[1]Veri_2021!F28)/[1]Veri_2021!F25,[1]APGler!$N7)</f>
        <v>-0.318</v>
      </c>
      <c r="G7" s="49">
        <f>ROUND(([1]Veri_2021!G25-[1]Veri_2021!G28)/[1]Veri_2021!G25,[1]APGler!$N7)</f>
        <v>0.30399999999999999</v>
      </c>
      <c r="H7" s="49">
        <f>ROUND(([1]Veri_2021!H25-[1]Veri_2021!H28)/[1]Veri_2021!H25,[1]APGler!$N7)</f>
        <v>0.32700000000000001</v>
      </c>
      <c r="I7" s="49">
        <f>ROUND(([1]Veri_2021!I25-[1]Veri_2021!I28)/[1]Veri_2021!I25,[1]APGler!$N7)</f>
        <v>0.11799999999999999</v>
      </c>
      <c r="J7" s="49">
        <f>ROUND(([1]Veri_2021!J25-[1]Veri_2021!J28)/[1]Veri_2021!J25,[1]APGler!$N7)</f>
        <v>0.26900000000000002</v>
      </c>
      <c r="K7" s="49">
        <f>ROUND(([1]Veri_2021!K25-[1]Veri_2021!K28)/[1]Veri_2021!K25,[1]APGler!$N7)</f>
        <v>0.45600000000000002</v>
      </c>
      <c r="L7" s="49">
        <f>ROUND(([1]Veri_2021!L25-[1]Veri_2021!L28)/[1]Veri_2021!L25,[1]APGler!$N7)</f>
        <v>0.85899999999999999</v>
      </c>
      <c r="M7" s="49">
        <f>ROUND(([1]Veri_2021!M25-[1]Veri_2021!M28)/[1]Veri_2021!M25,[1]APGler!$N7)</f>
        <v>0.36699999999999999</v>
      </c>
      <c r="N7" s="49">
        <f>ROUND(([1]Veri_2021!N25-[1]Veri_2021!N28)/[1]Veri_2021!N25,[1]APGler!$N7)</f>
        <v>0.68</v>
      </c>
      <c r="O7" s="52">
        <f t="shared" si="0"/>
        <v>-0.441</v>
      </c>
      <c r="P7" s="52">
        <f t="shared" si="1"/>
        <v>0.85899999999999999</v>
      </c>
      <c r="Q7" s="52">
        <f t="shared" si="2"/>
        <v>0.26863636363636362</v>
      </c>
      <c r="R7" s="49">
        <f>([1]Veri_2022!D25-[1]Veri_2022!D28)/[1]Veri_2022!D25</f>
        <v>-3.1211876302315898E-2</v>
      </c>
      <c r="S7" s="49">
        <f>([1]Veri_2022!E25-[1]Veri_2022!E28)/[1]Veri_2022!E25</f>
        <v>0.66965369775747241</v>
      </c>
      <c r="T7" s="49">
        <f>([1]Veri_2022!F25-[1]Veri_2022!F28)/[1]Veri_2022!F25</f>
        <v>6.4866795332275434E-2</v>
      </c>
      <c r="U7" s="49">
        <f>([1]Veri_2022!G25-[1]Veri_2022!G28)/[1]Veri_2022!G25</f>
        <v>0.1080341342945855</v>
      </c>
      <c r="V7" s="49">
        <f>([1]Veri_2022!H25-[1]Veri_2022!H28)/[1]Veri_2022!H25</f>
        <v>0.10442561874745226</v>
      </c>
      <c r="W7" s="49">
        <f>([1]Veri_2022!I25-[1]Veri_2022!I28)/[1]Veri_2022!I25</f>
        <v>0.46630906638799668</v>
      </c>
      <c r="X7" s="49">
        <f>([1]Veri_2022!J25-[1]Veri_2022!J28)/[1]Veri_2022!J25</f>
        <v>0.42354825147426139</v>
      </c>
      <c r="Y7" s="49">
        <f>([1]Veri_2022!K25-[1]Veri_2022!K28)/[1]Veri_2022!K25</f>
        <v>0.69430034980112265</v>
      </c>
      <c r="Z7" s="49">
        <f>([1]Veri_2022!L25-[1]Veri_2022!L28)/[1]Veri_2022!L25</f>
        <v>0.72172903295988755</v>
      </c>
      <c r="AA7" s="49">
        <f>([1]Veri_2022!M25-[1]Veri_2022!M28)/[1]Veri_2022!M25</f>
        <v>0.38159576342939266</v>
      </c>
      <c r="AB7" s="49">
        <f>([1]Veri_2022!N25-[1]Veri_2022!N28)/[1]Veri_2022!N25</f>
        <v>0.84697645006231959</v>
      </c>
      <c r="AC7" s="52">
        <f t="shared" si="3"/>
        <v>-3.1211876302315898E-2</v>
      </c>
      <c r="AD7" s="52">
        <f t="shared" si="4"/>
        <v>0.84697645006231959</v>
      </c>
      <c r="AE7" s="52">
        <f t="shared" si="5"/>
        <v>0.40456611672222276</v>
      </c>
      <c r="AF7" s="49">
        <f>([1]Veri_2023!D25-[1]Veri_2023!D28)/[1]Veri_2023!D25</f>
        <v>-5.5027799131433824E-2</v>
      </c>
      <c r="AG7" s="49">
        <f>([1]Veri_2023!E25-[1]Veri_2023!E28)/[1]Veri_2023!E25</f>
        <v>0.64576807842264417</v>
      </c>
      <c r="AH7" s="49">
        <f>([1]Veri_2023!F25-[1]Veri_2023!F28)/[1]Veri_2023!F25</f>
        <v>0.17825032426762374</v>
      </c>
      <c r="AI7" s="49">
        <f>([1]Veri_2023!G25-[1]Veri_2023!G28)/[1]Veri_2023!G25</f>
        <v>-8.6790116201351755E-2</v>
      </c>
      <c r="AJ7" s="49">
        <f>([1]Veri_2023!H25-[1]Veri_2023!H28)/[1]Veri_2023!H25</f>
        <v>-9.6998801188824535E-2</v>
      </c>
      <c r="AK7" s="49">
        <f>([1]Veri_2023!I25-[1]Veri_2023!I28)/[1]Veri_2023!I25</f>
        <v>0.5188390809938348</v>
      </c>
      <c r="AL7" s="49">
        <f>([1]Veri_2023!J25-[1]Veri_2023!J28)/[1]Veri_2023!J25</f>
        <v>3.2619146880108661E-2</v>
      </c>
      <c r="AM7" s="49">
        <f>([1]Veri_2023!K25-[1]Veri_2023!K28)/[1]Veri_2023!K25</f>
        <v>0.81160403798600378</v>
      </c>
      <c r="AN7" s="49">
        <f>([1]Veri_2023!L25-[1]Veri_2023!L28)/[1]Veri_2023!L25</f>
        <v>0.70063176668445959</v>
      </c>
      <c r="AO7" s="49">
        <f>([1]Veri_2023!M25-[1]Veri_2023!M28)/[1]Veri_2023!M25</f>
        <v>0.58636553329891661</v>
      </c>
      <c r="AP7" s="49">
        <f>([1]Veri_2023!N25-[1]Veri_2023!N28)/[1]Veri_2023!N25</f>
        <v>0.7906244165997296</v>
      </c>
      <c r="AQ7" s="52">
        <f t="shared" si="6"/>
        <v>-9.6998801188824535E-2</v>
      </c>
      <c r="AR7" s="52">
        <f t="shared" si="7"/>
        <v>0.81160403798600378</v>
      </c>
      <c r="AS7" s="52">
        <f t="shared" si="8"/>
        <v>0.36598960623742821</v>
      </c>
      <c r="AT7" s="49">
        <f>ROUND(([1]Veri_2024_2!D25-[1]Veri_2024_2!D28)/[1]Veri_2024_2!D25,[1]APGler!$N$7)</f>
        <v>9.2999999999999999E-2</v>
      </c>
      <c r="AU7" s="49">
        <f>ROUND(([1]Veri_2024_2!E25-[1]Veri_2024_2!E28)/[1]Veri_2024_2!E25,[1]APGler!$N$7)</f>
        <v>0.63800000000000001</v>
      </c>
      <c r="AV7" s="49">
        <f>ROUND(([1]Veri_2024_2!F25-[1]Veri_2024_2!F28)/[1]Veri_2024_2!F25,[1]APGler!$N$7)</f>
        <v>0.109</v>
      </c>
      <c r="AW7" s="49">
        <f>ROUND(([1]Veri_2024_2!G25-[1]Veri_2024_2!G28)/[1]Veri_2024_2!G25,[1]APGler!$N$7)</f>
        <v>0.16700000000000001</v>
      </c>
      <c r="AX7" s="49">
        <f>ROUND(([1]Veri_2024_2!H25-[1]Veri_2024_2!H28)/[1]Veri_2024_2!H25,[1]APGler!$N$7)</f>
        <v>-3.5000000000000003E-2</v>
      </c>
      <c r="AY7" s="49">
        <f>ROUND(([1]Veri_2024_2!I25-[1]Veri_2024_2!I28)/[1]Veri_2024_2!I25,[1]APGler!$N$7)</f>
        <v>0.50900000000000001</v>
      </c>
      <c r="AZ7" s="49">
        <f>ROUND(([1]Veri_2024_2!J25-[1]Veri_2024_2!J28)/[1]Veri_2024_2!J25,[1]APGler!$N$7)</f>
        <v>-8.7999999999999995E-2</v>
      </c>
      <c r="BA7" s="49">
        <f>ROUND(([1]Veri_2024_2!K25-[1]Veri_2024_2!K28)/[1]Veri_2024_2!K25,[1]APGler!$N$7)</f>
        <v>0.66</v>
      </c>
      <c r="BB7" s="49">
        <f>ROUND(([1]Veri_2024_2!L25-[1]Veri_2024_2!L28)/[1]Veri_2024_2!L25,[1]APGler!$N$7)</f>
        <v>0.70499999999999996</v>
      </c>
      <c r="BC7" s="49">
        <f>ROUND(([1]Veri_2024_2!M25-[1]Veri_2024_2!M28)/[1]Veri_2024_2!M25,[1]APGler!$N$7)</f>
        <v>0.438</v>
      </c>
      <c r="BD7" s="49">
        <f>ROUND(([1]Veri_2024_2!N25-[1]Veri_2024_2!N28)/[1]Veri_2024_2!N25,[1]APGler!$N$7)</f>
        <v>0.80400000000000005</v>
      </c>
      <c r="BE7" s="52">
        <f t="shared" si="9"/>
        <v>-8.7999999999999995E-2</v>
      </c>
      <c r="BF7" s="52">
        <f t="shared" si="10"/>
        <v>0.80400000000000005</v>
      </c>
      <c r="BG7" s="52">
        <f t="shared" si="11"/>
        <v>0.36363636363636365</v>
      </c>
    </row>
    <row r="8" spans="1:59" x14ac:dyDescent="0.3">
      <c r="A8" s="58" t="s">
        <v>219</v>
      </c>
      <c r="B8" s="58" t="s">
        <v>238</v>
      </c>
      <c r="C8" s="58" t="s">
        <v>233</v>
      </c>
      <c r="D8" s="50">
        <f>ROUND(([1]Veri_2021!D298-[1]Veri_2021!D301)/[1]Veri_2021!D298,[1]APGler!$N8)</f>
        <v>-0.441</v>
      </c>
      <c r="E8" s="50">
        <f>ROUND(([1]Veri_2021!E298-[1]Veri_2021!E301)/[1]Veri_2021!E298,[1]APGler!$N8)</f>
        <v>0.33400000000000002</v>
      </c>
      <c r="F8" s="50">
        <f>ROUND(([1]Veri_2021!F298-[1]Veri_2021!F301)/[1]Veri_2021!F298,[1]APGler!$N8)</f>
        <v>-0.318</v>
      </c>
      <c r="G8" s="50">
        <f>ROUND(([1]Veri_2021!G298-[1]Veri_2021!G301)/[1]Veri_2021!G298,[1]APGler!$N8)</f>
        <v>0.30399999999999999</v>
      </c>
      <c r="H8" s="50">
        <f>ROUND(([1]Veri_2021!H298-[1]Veri_2021!H301)/[1]Veri_2021!H298,[1]APGler!$N8)</f>
        <v>0.32700000000000001</v>
      </c>
      <c r="I8" s="50">
        <f>ROUND(([1]Veri_2021!I298-[1]Veri_2021!I301)/[1]Veri_2021!I298,[1]APGler!$N8)</f>
        <v>0.11799999999999999</v>
      </c>
      <c r="J8" s="50">
        <f>ROUND(([1]Veri_2021!J298-[1]Veri_2021!J301)/[1]Veri_2021!J298,[1]APGler!$N8)</f>
        <v>0.26900000000000002</v>
      </c>
      <c r="K8" s="50">
        <f>ROUND(([1]Veri_2021!K298-[1]Veri_2021!K301)/[1]Veri_2021!K298,[1]APGler!$N8)</f>
        <v>0.45600000000000002</v>
      </c>
      <c r="L8" s="50">
        <f>ROUND(([1]Veri_2021!L298-[1]Veri_2021!L301)/[1]Veri_2021!L298,[1]APGler!$N8)</f>
        <v>0.85899999999999999</v>
      </c>
      <c r="M8" s="50">
        <f>ROUND(([1]Veri_2021!M298-[1]Veri_2021!M301)/[1]Veri_2021!M298,[1]APGler!$N8)</f>
        <v>0.36699999999999999</v>
      </c>
      <c r="N8" s="50">
        <f>ROUND(([1]Veri_2021!N298-[1]Veri_2021!N301)/[1]Veri_2021!N298,[1]APGler!$N8)</f>
        <v>0.68</v>
      </c>
      <c r="O8" s="51">
        <f t="shared" si="0"/>
        <v>-0.441</v>
      </c>
      <c r="P8" s="51">
        <f t="shared" si="1"/>
        <v>0.85899999999999999</v>
      </c>
      <c r="Q8" s="51">
        <f t="shared" si="2"/>
        <v>0.26863636363636362</v>
      </c>
      <c r="R8" s="50">
        <f>([1]Veri_2022!D298-[1]Veri_2022!D301)/[1]Veri_2022!D298</f>
        <v>-0.21516704870892039</v>
      </c>
      <c r="S8" s="50">
        <f>([1]Veri_2022!E298-[1]Veri_2022!E301)/[1]Veri_2022!E298</f>
        <v>0.52081364930877982</v>
      </c>
      <c r="T8" s="50">
        <f>([1]Veri_2022!F298-[1]Veri_2022!F301)/[1]Veri_2022!F298</f>
        <v>-0.10327251378816701</v>
      </c>
      <c r="U8" s="50">
        <f>([1]Veri_2022!G298-[1]Veri_2022!G301)/[1]Veri_2022!G298</f>
        <v>0.19407169121648155</v>
      </c>
      <c r="V8" s="50">
        <f>([1]Veri_2022!H298-[1]Veri_2022!H301)/[1]Veri_2022!H298</f>
        <v>0.20248298943775145</v>
      </c>
      <c r="W8" s="50">
        <f>([1]Veri_2022!I298-[1]Veri_2022!I301)/[1]Veri_2022!I298</f>
        <v>0.30277998289169522</v>
      </c>
      <c r="X8" s="50">
        <f>([1]Veri_2022!J298-[1]Veri_2022!J301)/[1]Veri_2022!J298</f>
        <v>0.35117286882569054</v>
      </c>
      <c r="Y8" s="50">
        <f>([1]Veri_2022!K298-[1]Veri_2022!K301)/[1]Veri_2022!K298</f>
        <v>0.5817207139643924</v>
      </c>
      <c r="Z8" s="50">
        <f>([1]Veri_2022!L298-[1]Veri_2022!L301)/[1]Veri_2022!L298</f>
        <v>0.78331295449067506</v>
      </c>
      <c r="AA8" s="50">
        <f>([1]Veri_2022!M298-[1]Veri_2022!M301)/[1]Veri_2022!M298</f>
        <v>0.37546007650211344</v>
      </c>
      <c r="AB8" s="50">
        <f>([1]Veri_2022!N298-[1]Veri_2022!N301)/[1]Veri_2022!N298</f>
        <v>0.76880037249322131</v>
      </c>
      <c r="AC8" s="51">
        <f t="shared" si="3"/>
        <v>-0.21516704870892039</v>
      </c>
      <c r="AD8" s="51">
        <f t="shared" si="4"/>
        <v>0.78331295449067506</v>
      </c>
      <c r="AE8" s="51">
        <f t="shared" si="5"/>
        <v>0.3420159760576103</v>
      </c>
      <c r="AF8" s="50">
        <f>([1]Veri_2023!D298-[1]Veri_2023!D301)/[1]Veri_2023!D298</f>
        <v>-0.15387207657571211</v>
      </c>
      <c r="AG8" s="50">
        <f>([1]Veri_2023!E298-[1]Veri_2023!E301)/[1]Veri_2023!E298</f>
        <v>0.56881225052480378</v>
      </c>
      <c r="AH8" s="50">
        <f>([1]Veri_2023!F298-[1]Veri_2023!F301)/[1]Veri_2023!F298</f>
        <v>5.5051938383350258E-3</v>
      </c>
      <c r="AI8" s="50">
        <f>([1]Veri_2023!G298-[1]Veri_2023!G301)/[1]Veri_2023!G298</f>
        <v>8.9019062460376844E-2</v>
      </c>
      <c r="AJ8" s="50">
        <f>([1]Veri_2023!H298-[1]Veri_2023!H301)/[1]Veri_2023!H298</f>
        <v>9.0358952600599465E-2</v>
      </c>
      <c r="AK8" s="50">
        <f>([1]Veri_2023!I298-[1]Veri_2023!I301)/[1]Veri_2023!I298</f>
        <v>0.38346626320128535</v>
      </c>
      <c r="AL8" s="50">
        <f>([1]Veri_2023!J298-[1]Veri_2023!J301)/[1]Veri_2023!J298</f>
        <v>0.23066982221870569</v>
      </c>
      <c r="AM8" s="50">
        <f>([1]Veri_2023!K298-[1]Veri_2023!K301)/[1]Veri_2023!K298</f>
        <v>0.66752915116522515</v>
      </c>
      <c r="AN8" s="50">
        <f>([1]Veri_2023!L298-[1]Veri_2023!L301)/[1]Veri_2023!L298</f>
        <v>0.7524132642901844</v>
      </c>
      <c r="AO8" s="50">
        <f>([1]Veri_2023!M298-[1]Veri_2023!M301)/[1]Veri_2023!M298</f>
        <v>0.45369274387733527</v>
      </c>
      <c r="AP8" s="50">
        <f>([1]Veri_2023!N298-[1]Veri_2023!N301)/[1]Veri_2023!N298</f>
        <v>0.77696153569564375</v>
      </c>
      <c r="AQ8" s="51">
        <f t="shared" si="6"/>
        <v>-0.15387207657571211</v>
      </c>
      <c r="AR8" s="51">
        <f t="shared" si="7"/>
        <v>0.77696153569564375</v>
      </c>
      <c r="AS8" s="51">
        <f t="shared" si="8"/>
        <v>0.35132328757243475</v>
      </c>
      <c r="AT8" s="50" t="e">
        <f>ROUND(([1]Veri_2024_2!D298-[1]Veri_2024_2!D301)/[1]Veri_2024_2!D298,[1]APGler!$N$8)</f>
        <v>#DIV/0!</v>
      </c>
      <c r="AU8" s="50" t="e">
        <f>ROUND(([1]Veri_2024_2!E298-[1]Veri_2024_2!E301)/[1]Veri_2024_2!E298,[1]APGler!$N$8)</f>
        <v>#DIV/0!</v>
      </c>
      <c r="AV8" s="50" t="e">
        <f>ROUND(([1]Veri_2024_2!F298-[1]Veri_2024_2!F301)/[1]Veri_2024_2!F298,[1]APGler!$N$8)</f>
        <v>#DIV/0!</v>
      </c>
      <c r="AW8" s="50" t="e">
        <f>ROUND(([1]Veri_2024_2!G298-[1]Veri_2024_2!G301)/[1]Veri_2024_2!G298,[1]APGler!$N$8)</f>
        <v>#DIV/0!</v>
      </c>
      <c r="AX8" s="50" t="e">
        <f>ROUND(([1]Veri_2024_2!H298-[1]Veri_2024_2!H301)/[1]Veri_2024_2!H298,[1]APGler!$N$8)</f>
        <v>#DIV/0!</v>
      </c>
      <c r="AY8" s="50" t="e">
        <f>ROUND(([1]Veri_2024_2!I298-[1]Veri_2024_2!I301)/[1]Veri_2024_2!I298,[1]APGler!$N$8)</f>
        <v>#DIV/0!</v>
      </c>
      <c r="AZ8" s="50" t="e">
        <f>ROUND(([1]Veri_2024_2!J298-[1]Veri_2024_2!J301)/[1]Veri_2024_2!J298,[1]APGler!$N$8)</f>
        <v>#DIV/0!</v>
      </c>
      <c r="BA8" s="50" t="e">
        <f>ROUND(([1]Veri_2024_2!K298-[1]Veri_2024_2!K301)/[1]Veri_2024_2!K298,[1]APGler!$N$8)</f>
        <v>#DIV/0!</v>
      </c>
      <c r="BB8" s="50" t="e">
        <f>ROUND(([1]Veri_2024_2!L298-[1]Veri_2024_2!L301)/[1]Veri_2024_2!L298,[1]APGler!$N$8)</f>
        <v>#DIV/0!</v>
      </c>
      <c r="BC8" s="50" t="e">
        <f>ROUND(([1]Veri_2024_2!M298-[1]Veri_2024_2!M301)/[1]Veri_2024_2!M298,[1]APGler!$N$8)</f>
        <v>#DIV/0!</v>
      </c>
      <c r="BD8" s="50" t="e">
        <f>ROUND(([1]Veri_2024_2!N298-[1]Veri_2024_2!N301)/[1]Veri_2024_2!N298,[1]APGler!$N$8)</f>
        <v>#DIV/0!</v>
      </c>
      <c r="BE8" s="51" t="e">
        <f t="shared" si="9"/>
        <v>#DIV/0!</v>
      </c>
      <c r="BF8" s="51" t="e">
        <f t="shared" si="10"/>
        <v>#DIV/0!</v>
      </c>
      <c r="BG8" s="51" t="e">
        <f t="shared" si="11"/>
        <v>#DIV/0!</v>
      </c>
    </row>
    <row r="9" spans="1:59" x14ac:dyDescent="0.3">
      <c r="A9" s="57" t="s">
        <v>239</v>
      </c>
      <c r="B9" s="57" t="s">
        <v>498</v>
      </c>
      <c r="C9" s="57" t="s">
        <v>233</v>
      </c>
      <c r="D9" s="49">
        <f>ROUND([1]Veri_2021!D29/[1]Veri_2021!D22,[1]APGler!$N9)</f>
        <v>1.333</v>
      </c>
      <c r="E9" s="49">
        <f>ROUND([1]Veri_2021!E29/[1]Veri_2021!E22,[1]APGler!$N9)</f>
        <v>1.8320000000000001</v>
      </c>
      <c r="F9" s="49">
        <f>ROUND([1]Veri_2021!F29/[1]Veri_2021!F22,[1]APGler!$N9)</f>
        <v>1.8240000000000001</v>
      </c>
      <c r="G9" s="49">
        <f>ROUND([1]Veri_2021!G29/[1]Veri_2021!G22,[1]APGler!$N9)</f>
        <v>2.081</v>
      </c>
      <c r="H9" s="49">
        <f>ROUND([1]Veri_2021!H29/[1]Veri_2021!H22,[1]APGler!$N9)</f>
        <v>2.1539999999999999</v>
      </c>
      <c r="I9" s="49">
        <f>ROUND([1]Veri_2021!I29/[1]Veri_2021!I22,[1]APGler!$N9)</f>
        <v>1.4830000000000001</v>
      </c>
      <c r="J9" s="49">
        <f>ROUND([1]Veri_2021!J29/[1]Veri_2021!J22,[1]APGler!$N9)</f>
        <v>1.3149999999999999</v>
      </c>
      <c r="K9" s="49">
        <f>ROUND([1]Veri_2021!K29/[1]Veri_2021!K22,[1]APGler!$N9)</f>
        <v>1.877</v>
      </c>
      <c r="L9" s="49">
        <f>ROUND([1]Veri_2021!L29/[1]Veri_2021!L22,[1]APGler!$N9)</f>
        <v>1.3360000000000001</v>
      </c>
      <c r="M9" s="49">
        <f>ROUND([1]Veri_2021!M29/[1]Veri_2021!M22,[1]APGler!$N9)</f>
        <v>1.371</v>
      </c>
      <c r="N9" s="49">
        <f>ROUND([1]Veri_2021!N29/[1]Veri_2021!N22,[1]APGler!$N9)</f>
        <v>1.5960000000000001</v>
      </c>
      <c r="O9" s="52">
        <f t="shared" si="0"/>
        <v>1.3149999999999999</v>
      </c>
      <c r="P9" s="52">
        <f t="shared" si="1"/>
        <v>2.1539999999999999</v>
      </c>
      <c r="Q9" s="52">
        <f t="shared" si="2"/>
        <v>1.6547272727272728</v>
      </c>
      <c r="R9" s="49">
        <f>[1]Veri_2022!D29/[1]Veri_2022!D22</f>
        <v>1.2019424729681329</v>
      </c>
      <c r="S9" s="49">
        <f>[1]Veri_2022!E29/[1]Veri_2022!E22</f>
        <v>1.4294316031370837</v>
      </c>
      <c r="T9" s="49">
        <f>[1]Veri_2022!F29/[1]Veri_2022!F22</f>
        <v>1.5192380034614155</v>
      </c>
      <c r="U9" s="49">
        <f>[1]Veri_2022!G29/[1]Veri_2022!G22</f>
        <v>1.9199865328455192</v>
      </c>
      <c r="V9" s="49">
        <f>[1]Veri_2022!H29/[1]Veri_2022!H22</f>
        <v>1.9344994608962145</v>
      </c>
      <c r="W9" s="49">
        <f>[1]Veri_2022!I29/[1]Veri_2022!I22</f>
        <v>1.0836706495070312</v>
      </c>
      <c r="X9" s="49">
        <f>[1]Veri_2022!J29/[1]Veri_2022!J22</f>
        <v>1.3463615570542151</v>
      </c>
      <c r="Y9" s="49">
        <f>[1]Veri_2022!K29/[1]Veri_2022!K22</f>
        <v>1.7161661768040977</v>
      </c>
      <c r="Z9" s="49">
        <f>[1]Veri_2022!L29/[1]Veri_2022!L22</f>
        <v>1.0546928583631159</v>
      </c>
      <c r="AA9" s="49">
        <f>[1]Veri_2022!M29/[1]Veri_2022!M22</f>
        <v>1.4657518474300582</v>
      </c>
      <c r="AB9" s="49">
        <f>[1]Veri_2022!N29/[1]Veri_2022!N22</f>
        <v>1.7453824423988955</v>
      </c>
      <c r="AC9" s="52">
        <f t="shared" si="3"/>
        <v>1.0546928583631159</v>
      </c>
      <c r="AD9" s="52">
        <f t="shared" si="4"/>
        <v>1.9344994608962145</v>
      </c>
      <c r="AE9" s="52">
        <f t="shared" si="5"/>
        <v>1.4924657822605254</v>
      </c>
      <c r="AF9" s="49">
        <f>[1]Veri_2023!D29/[1]Veri_2023!D22</f>
        <v>0.7155121546115748</v>
      </c>
      <c r="AG9" s="49">
        <f>[1]Veri_2023!E29/[1]Veri_2023!E22</f>
        <v>1.0428953758218686</v>
      </c>
      <c r="AH9" s="49">
        <f>[1]Veri_2023!F29/[1]Veri_2023!F22</f>
        <v>0.73566117009531062</v>
      </c>
      <c r="AI9" s="49">
        <f>[1]Veri_2023!G29/[1]Veri_2023!G22</f>
        <v>1.7244742817513661</v>
      </c>
      <c r="AJ9" s="49">
        <f>[1]Veri_2023!H29/[1]Veri_2023!H22</f>
        <v>2.2648838338556638</v>
      </c>
      <c r="AK9" s="49">
        <f>[1]Veri_2023!I29/[1]Veri_2023!I22</f>
        <v>0.76200244710227361</v>
      </c>
      <c r="AL9" s="49">
        <f>[1]Veri_2023!J29/[1]Veri_2023!J22</f>
        <v>1.3216990595652196</v>
      </c>
      <c r="AM9" s="49">
        <f>[1]Veri_2023!K29/[1]Veri_2023!K22</f>
        <v>1.1828392814835049</v>
      </c>
      <c r="AN9" s="49">
        <f>[1]Veri_2023!L29/[1]Veri_2023!L22</f>
        <v>0.93843175522366207</v>
      </c>
      <c r="AO9" s="49">
        <f>[1]Veri_2023!M29/[1]Veri_2023!M22</f>
        <v>1.3684733714997703</v>
      </c>
      <c r="AP9" s="49">
        <f>[1]Veri_2023!N29/[1]Veri_2023!N22</f>
        <v>1.5551531540767731</v>
      </c>
      <c r="AQ9" s="52">
        <f t="shared" si="6"/>
        <v>0.7155121546115748</v>
      </c>
      <c r="AR9" s="52">
        <f t="shared" si="7"/>
        <v>2.2648838338556638</v>
      </c>
      <c r="AS9" s="52">
        <f t="shared" si="8"/>
        <v>1.2374568986442716</v>
      </c>
      <c r="AT9" s="49">
        <f>ROUND([1]Veri_2024_2!D29/[1]Veri_2024_2!D22,[1]APGler!$N$9)</f>
        <v>0.79</v>
      </c>
      <c r="AU9" s="49">
        <f>ROUND([1]Veri_2024_2!E29/[1]Veri_2024_2!E22,[1]APGler!$N$9)</f>
        <v>1.1060000000000001</v>
      </c>
      <c r="AV9" s="49">
        <f>ROUND([1]Veri_2024_2!F29/[1]Veri_2024_2!F22,[1]APGler!$N$9)</f>
        <v>1.171</v>
      </c>
      <c r="AW9" s="49">
        <f>ROUND([1]Veri_2024_2!G29/[1]Veri_2024_2!G22,[1]APGler!$N$9)</f>
        <v>1.4690000000000001</v>
      </c>
      <c r="AX9" s="49">
        <f>ROUND([1]Veri_2024_2!H29/[1]Veri_2024_2!H22,[1]APGler!$N$9)</f>
        <v>2.4809999999999999</v>
      </c>
      <c r="AY9" s="49">
        <f>ROUND([1]Veri_2024_2!I29/[1]Veri_2024_2!I22,[1]APGler!$N$9)</f>
        <v>0.68</v>
      </c>
      <c r="AZ9" s="49">
        <f>ROUND([1]Veri_2024_2!J29/[1]Veri_2024_2!J22,[1]APGler!$N$9)</f>
        <v>0.53400000000000003</v>
      </c>
      <c r="BA9" s="49">
        <f>ROUND([1]Veri_2024_2!K29/[1]Veri_2024_2!K22,[1]APGler!$N$9)</f>
        <v>1.833</v>
      </c>
      <c r="BB9" s="49">
        <f>ROUND([1]Veri_2024_2!L29/[1]Veri_2024_2!L22,[1]APGler!$N$9)</f>
        <v>0.89</v>
      </c>
      <c r="BC9" s="49">
        <f>ROUND([1]Veri_2024_2!M29/[1]Veri_2024_2!M22,[1]APGler!$N$9)</f>
        <v>0.313</v>
      </c>
      <c r="BD9" s="49">
        <f>ROUND([1]Veri_2024_2!N29/[1]Veri_2024_2!N22,[1]APGler!$N$9)</f>
        <v>0.90800000000000003</v>
      </c>
      <c r="BE9" s="52">
        <f t="shared" si="9"/>
        <v>0.313</v>
      </c>
      <c r="BF9" s="52">
        <f t="shared" si="10"/>
        <v>2.4809999999999999</v>
      </c>
      <c r="BG9" s="52">
        <f t="shared" si="11"/>
        <v>1.1068181818181819</v>
      </c>
    </row>
    <row r="10" spans="1:59" x14ac:dyDescent="0.3">
      <c r="A10" s="58" t="s">
        <v>241</v>
      </c>
      <c r="B10" s="58" t="s">
        <v>499</v>
      </c>
      <c r="C10" s="58" t="s">
        <v>233</v>
      </c>
      <c r="D10" s="50">
        <f>ROUND([1]Veri_2021!D304/[1]Veri_2021!D297,[1]APGler!$N10)</f>
        <v>0.224</v>
      </c>
      <c r="E10" s="50">
        <f>ROUND([1]Veri_2021!E304/[1]Veri_2021!E297,[1]APGler!$N10)</f>
        <v>0.13400000000000001</v>
      </c>
      <c r="F10" s="50">
        <f>ROUND([1]Veri_2021!F304/[1]Veri_2021!F297,[1]APGler!$N10)</f>
        <v>0.186</v>
      </c>
      <c r="G10" s="50">
        <f>ROUND([1]Veri_2021!G304/[1]Veri_2021!G297,[1]APGler!$N10)</f>
        <v>0</v>
      </c>
      <c r="H10" s="50">
        <f>ROUND([1]Veri_2021!H304/[1]Veri_2021!H297,[1]APGler!$N10)</f>
        <v>0</v>
      </c>
      <c r="I10" s="50">
        <f>ROUND([1]Veri_2021!I304/[1]Veri_2021!I297,[1]APGler!$N10)</f>
        <v>0.38</v>
      </c>
      <c r="J10" s="50">
        <f>ROUND([1]Veri_2021!J304/[1]Veri_2021!J297,[1]APGler!$N10)</f>
        <v>0.40200000000000002</v>
      </c>
      <c r="K10" s="50">
        <f>ROUND([1]Veri_2021!K304/[1]Veri_2021!K297,[1]APGler!$N10)</f>
        <v>0.34</v>
      </c>
      <c r="L10" s="50">
        <f>ROUND([1]Veri_2021!L304/[1]Veri_2021!L297,[1]APGler!$N10)</f>
        <v>0.108</v>
      </c>
      <c r="M10" s="50">
        <f>ROUND([1]Veri_2021!M304/[1]Veri_2021!M297,[1]APGler!$N10)</f>
        <v>0.45500000000000002</v>
      </c>
      <c r="N10" s="50">
        <f>ROUND([1]Veri_2021!N304/[1]Veri_2021!N297,[1]APGler!$N10)</f>
        <v>0.14199999999999999</v>
      </c>
      <c r="O10" s="51">
        <f t="shared" si="0"/>
        <v>0</v>
      </c>
      <c r="P10" s="51">
        <f t="shared" si="1"/>
        <v>0.45500000000000002</v>
      </c>
      <c r="Q10" s="51">
        <f t="shared" si="2"/>
        <v>0.21554545454545454</v>
      </c>
      <c r="R10" s="50">
        <f>[1]Veri_2022!D302/[1]Veri_2022!D297</f>
        <v>1.2606609569756209</v>
      </c>
      <c r="S10" s="50">
        <f>[1]Veri_2022!E302/[1]Veri_2022!E297</f>
        <v>1.6078923147516666</v>
      </c>
      <c r="T10" s="50">
        <f>[1]Veri_2022!F302/[1]Veri_2022!F297</f>
        <v>1.6528484858786914</v>
      </c>
      <c r="U10" s="50">
        <f>[1]Veri_2022!G302/[1]Veri_2022!G297</f>
        <v>1.9908825044291902</v>
      </c>
      <c r="V10" s="50">
        <f>[1]Veri_2022!H302/[1]Veri_2022!H297</f>
        <v>2.030842376036984</v>
      </c>
      <c r="W10" s="50">
        <f>[1]Veri_2022!I302/[1]Veri_2022!I297</f>
        <v>1.2707565879294862</v>
      </c>
      <c r="X10" s="50">
        <f>[1]Veri_2022!J302/[1]Veri_2022!J297</f>
        <v>1.3317446261710923</v>
      </c>
      <c r="Y10" s="50">
        <f>[1]Veri_2022!K302/[1]Veri_2022!K297</f>
        <v>1.7919145016132787</v>
      </c>
      <c r="Z10" s="50">
        <f>[1]Veri_2022!L302/[1]Veri_2022!L297</f>
        <v>1.1808016393194516</v>
      </c>
      <c r="AA10" s="50">
        <f>[1]Veri_2022!M302/[1]Veri_2022!M297</f>
        <v>1.4250639460312053</v>
      </c>
      <c r="AB10" s="50">
        <f>[1]Veri_2022!N302/[1]Veri_2022!N297</f>
        <v>1.6752739481752466</v>
      </c>
      <c r="AC10" s="51">
        <f t="shared" si="3"/>
        <v>1.1808016393194516</v>
      </c>
      <c r="AD10" s="51">
        <f t="shared" si="4"/>
        <v>2.030842376036984</v>
      </c>
      <c r="AE10" s="51">
        <f t="shared" si="5"/>
        <v>1.5653347170283558</v>
      </c>
      <c r="AF10" s="50">
        <f>[1]Veri_2023!D302/[1]Veri_2023!D297</f>
        <v>1.0519995529942838</v>
      </c>
      <c r="AG10" s="50">
        <f>[1]Veri_2023!E302/[1]Veri_2023!E297</f>
        <v>1.3908606900842968</v>
      </c>
      <c r="AH10" s="50">
        <f>[1]Veri_2023!F302/[1]Veri_2023!F297</f>
        <v>1.2984561589043193</v>
      </c>
      <c r="AI10" s="50">
        <f>[1]Veri_2023!G302/[1]Veri_2023!G297</f>
        <v>1.8912360470776168</v>
      </c>
      <c r="AJ10" s="50">
        <f>[1]Veri_2023!H302/[1]Veri_2023!H297</f>
        <v>2.1184659774017933</v>
      </c>
      <c r="AK10" s="50">
        <f>[1]Veri_2023!I302/[1]Veri_2023!I297</f>
        <v>1.0807646848991241</v>
      </c>
      <c r="AL10" s="50">
        <f>[1]Veri_2023!J302/[1]Veri_2023!J297</f>
        <v>1.3279445720593157</v>
      </c>
      <c r="AM10" s="50">
        <f>[1]Veri_2023!K302/[1]Veri_2023!K297</f>
        <v>1.5645652887048394</v>
      </c>
      <c r="AN10" s="50">
        <f>[1]Veri_2023!L302/[1]Veri_2023!L297</f>
        <v>1.0902229414173183</v>
      </c>
      <c r="AO10" s="50">
        <f>[1]Veri_2023!M302/[1]Veri_2023!M297</f>
        <v>1.4040724000506959</v>
      </c>
      <c r="AP10" s="50">
        <f>[1]Veri_2023!N302/[1]Veri_2023!N297</f>
        <v>1.6303544364725608</v>
      </c>
      <c r="AQ10" s="51">
        <f t="shared" si="6"/>
        <v>1.0519995529942838</v>
      </c>
      <c r="AR10" s="51">
        <f t="shared" si="7"/>
        <v>2.1184659774017933</v>
      </c>
      <c r="AS10" s="51">
        <f t="shared" si="8"/>
        <v>1.4408129772787424</v>
      </c>
      <c r="AT10" s="50" t="e">
        <f>ROUND([1]Veri_2024_2!D302/[1]Veri_2024_2!D297,[1]APGler!$N$10)</f>
        <v>#DIV/0!</v>
      </c>
      <c r="AU10" s="50" t="e">
        <f>ROUND([1]Veri_2024_2!E302/[1]Veri_2024_2!E297,[1]APGler!$N$10)</f>
        <v>#DIV/0!</v>
      </c>
      <c r="AV10" s="50" t="e">
        <f>ROUND([1]Veri_2024_2!F302/[1]Veri_2024_2!F297,[1]APGler!$N$10)</f>
        <v>#DIV/0!</v>
      </c>
      <c r="AW10" s="50" t="e">
        <f>ROUND([1]Veri_2024_2!G302/[1]Veri_2024_2!G297,[1]APGler!$N$10)</f>
        <v>#DIV/0!</v>
      </c>
      <c r="AX10" s="50" t="e">
        <f>ROUND([1]Veri_2024_2!H302/[1]Veri_2024_2!H297,[1]APGler!$N$10)</f>
        <v>#DIV/0!</v>
      </c>
      <c r="AY10" s="50" t="e">
        <f>ROUND([1]Veri_2024_2!I302/[1]Veri_2024_2!I297,[1]APGler!$N$10)</f>
        <v>#DIV/0!</v>
      </c>
      <c r="AZ10" s="50" t="e">
        <f>ROUND([1]Veri_2024_2!J302/[1]Veri_2024_2!J297,[1]APGler!$N$10)</f>
        <v>#DIV/0!</v>
      </c>
      <c r="BA10" s="50" t="e">
        <f>ROUND([1]Veri_2024_2!K302/[1]Veri_2024_2!K297,[1]APGler!$N$10)</f>
        <v>#DIV/0!</v>
      </c>
      <c r="BB10" s="50" t="e">
        <f>ROUND([1]Veri_2024_2!L302/[1]Veri_2024_2!L297,[1]APGler!$N$10)</f>
        <v>#DIV/0!</v>
      </c>
      <c r="BC10" s="50" t="e">
        <f>ROUND([1]Veri_2024_2!M302/[1]Veri_2024_2!M297,[1]APGler!$N$10)</f>
        <v>#DIV/0!</v>
      </c>
      <c r="BD10" s="50" t="e">
        <f>ROUND([1]Veri_2024_2!N302/[1]Veri_2024_2!N297,[1]APGler!$N$10)</f>
        <v>#DIV/0!</v>
      </c>
      <c r="BE10" s="51" t="e">
        <f t="shared" si="9"/>
        <v>#DIV/0!</v>
      </c>
      <c r="BF10" s="51" t="e">
        <f t="shared" si="10"/>
        <v>#DIV/0!</v>
      </c>
      <c r="BG10" s="51" t="e">
        <f t="shared" si="11"/>
        <v>#DIV/0!</v>
      </c>
    </row>
    <row r="11" spans="1:59" x14ac:dyDescent="0.3">
      <c r="A11" s="57" t="s">
        <v>475</v>
      </c>
      <c r="B11" s="57" t="s">
        <v>500</v>
      </c>
      <c r="C11" s="57" t="s">
        <v>233</v>
      </c>
      <c r="D11" s="49">
        <f>ROUND(([1]Veri_2021!D29-[1]Veri_2021!D30-[1]Veri_2021!D31)/[1]Veri_2021!D22,[1]APGler!$N11)</f>
        <v>3.9E-2</v>
      </c>
      <c r="E11" s="49">
        <f>ROUND(([1]Veri_2021!E29-[1]Veri_2021!E30-[1]Veri_2021!E31)/[1]Veri_2021!E22,[1]APGler!$N11)</f>
        <v>6.6000000000000003E-2</v>
      </c>
      <c r="F11" s="49">
        <f>ROUND(([1]Veri_2021!F29-[1]Veri_2021!F30-[1]Veri_2021!F31)/[1]Veri_2021!F22,[1]APGler!$N11)</f>
        <v>8.8999999999999996E-2</v>
      </c>
      <c r="G11" s="49">
        <f>ROUND(([1]Veri_2021!G29-[1]Veri_2021!G30-[1]Veri_2021!G31)/[1]Veri_2021!G22,[1]APGler!$N11)</f>
        <v>2.081</v>
      </c>
      <c r="H11" s="49">
        <f>ROUND(([1]Veri_2021!H29-[1]Veri_2021!H30-[1]Veri_2021!H31)/[1]Veri_2021!H22,[1]APGler!$N11)</f>
        <v>2.1539999999999999</v>
      </c>
      <c r="I11" s="49">
        <f>ROUND(([1]Veri_2021!I29-[1]Veri_2021!I30-[1]Veri_2021!I31)/[1]Veri_2021!I22,[1]APGler!$N11)</f>
        <v>0.38</v>
      </c>
      <c r="J11" s="49">
        <f>ROUND(([1]Veri_2021!J29-[1]Veri_2021!J30-[1]Veri_2021!J31)/[1]Veri_2021!J22,[1]APGler!$N11)</f>
        <v>0.41499999999999998</v>
      </c>
      <c r="K11" s="49">
        <f>ROUND(([1]Veri_2021!K29-[1]Veri_2021!K30-[1]Veri_2021!K31)/[1]Veri_2021!K22,[1]APGler!$N11)</f>
        <v>0.39800000000000002</v>
      </c>
      <c r="L11" s="49">
        <f>ROUND(([1]Veri_2021!L29-[1]Veri_2021!L30-[1]Veri_2021!L31)/[1]Veri_2021!L22,[1]APGler!$N11)</f>
        <v>9.6000000000000002E-2</v>
      </c>
      <c r="M11" s="49">
        <f>ROUND(([1]Veri_2021!M29-[1]Veri_2021!M30-[1]Veri_2021!M31)/[1]Veri_2021!M22,[1]APGler!$N11)</f>
        <v>5.2999999999999999E-2</v>
      </c>
      <c r="N11" s="49">
        <f>ROUND(([1]Veri_2021!N29-[1]Veri_2021!N30-[1]Veri_2021!N31)/[1]Veri_2021!N22,[1]APGler!$N11)</f>
        <v>0.248</v>
      </c>
      <c r="O11" s="52">
        <f t="shared" si="0"/>
        <v>3.9E-2</v>
      </c>
      <c r="P11" s="52">
        <f t="shared" si="1"/>
        <v>2.1539999999999999</v>
      </c>
      <c r="Q11" s="52">
        <f t="shared" si="2"/>
        <v>0.54718181818181821</v>
      </c>
      <c r="R11" s="49">
        <f>([1]Veri_2022!D29-[1]Veri_2022!D30-[1]Veri_2022!D31)/[1]Veri_2022!D22</f>
        <v>0.13010141276859644</v>
      </c>
      <c r="S11" s="49">
        <f>([1]Veri_2022!E29-[1]Veri_2022!E30-[1]Veri_2022!E31)/[1]Veri_2022!E22</f>
        <v>6.6362048853533834E-2</v>
      </c>
      <c r="T11" s="49">
        <f>([1]Veri_2022!F29-[1]Veri_2022!F30-[1]Veri_2022!F31)/[1]Veri_2022!F22</f>
        <v>0.10883728137631056</v>
      </c>
      <c r="U11" s="49">
        <f>([1]Veri_2022!G29-[1]Veri_2022!G30-[1]Veri_2022!G31)/[1]Veri_2022!G22</f>
        <v>1.9199865328455192</v>
      </c>
      <c r="V11" s="49">
        <f>([1]Veri_2022!H29-[1]Veri_2022!H30-[1]Veri_2022!H31)/[1]Veri_2022!H22</f>
        <v>1.9344994608962145</v>
      </c>
      <c r="W11" s="49">
        <f>([1]Veri_2022!I29-[1]Veri_2022!I30-[1]Veri_2022!I31)/[1]Veri_2022!I22</f>
        <v>0.23807474795653821</v>
      </c>
      <c r="X11" s="49">
        <f>([1]Veri_2022!J29-[1]Veri_2022!J30-[1]Veri_2022!J31)/[1]Veri_2022!J22</f>
        <v>0.44357512824577666</v>
      </c>
      <c r="Y11" s="49">
        <f>([1]Veri_2022!K29-[1]Veri_2022!K30-[1]Veri_2022!K31)/[1]Veri_2022!K22</f>
        <v>0.25918028188160813</v>
      </c>
      <c r="Z11" s="49">
        <f>([1]Veri_2022!L29-[1]Veri_2022!L30-[1]Veri_2022!L31)/[1]Veri_2022!L22</f>
        <v>0.19147838355382885</v>
      </c>
      <c r="AA11" s="49">
        <f>([1]Veri_2022!M29-[1]Veri_2022!M30-[1]Veri_2022!M31)/[1]Veri_2022!M22</f>
        <v>0.84325446147121785</v>
      </c>
      <c r="AB11" s="49">
        <f>([1]Veri_2022!N29-[1]Veri_2022!N30-[1]Veri_2022!N31)/[1]Veri_2022!N22</f>
        <v>0.42090004145810195</v>
      </c>
      <c r="AC11" s="52">
        <f t="shared" si="3"/>
        <v>6.6362048853533834E-2</v>
      </c>
      <c r="AD11" s="52">
        <f t="shared" si="4"/>
        <v>1.9344994608962145</v>
      </c>
      <c r="AE11" s="52">
        <f t="shared" si="5"/>
        <v>0.59602270739156793</v>
      </c>
      <c r="AF11" s="49">
        <f>([1]Veri_2023!D29-[1]Veri_2023!D30-[1]Veri_2023!D31)/[1]Veri_2023!D22</f>
        <v>-0.14856517969756813</v>
      </c>
      <c r="AG11" s="49">
        <f>([1]Veri_2023!E29-[1]Veri_2023!E30-[1]Veri_2023!E31)/[1]Veri_2023!E22</f>
        <v>-0.1568381120346827</v>
      </c>
      <c r="AH11" s="49">
        <f>([1]Veri_2023!F29-[1]Veri_2023!F30-[1]Veri_2023!F31)/[1]Veri_2023!F22</f>
        <v>-0.45170102326275724</v>
      </c>
      <c r="AI11" s="49">
        <f>([1]Veri_2023!G29-[1]Veri_2023!G30-[1]Veri_2023!G31)/[1]Veri_2023!G22</f>
        <v>1.7244742817513661</v>
      </c>
      <c r="AJ11" s="49">
        <f>([1]Veri_2023!H29-[1]Veri_2023!H30-[1]Veri_2023!H31)/[1]Veri_2023!H22</f>
        <v>2.2648838338556638</v>
      </c>
      <c r="AK11" s="49">
        <f>([1]Veri_2023!I29-[1]Veri_2023!I30-[1]Veri_2023!I31)/[1]Veri_2023!I22</f>
        <v>6.29668571824583E-2</v>
      </c>
      <c r="AL11" s="49">
        <f>([1]Veri_2023!J29-[1]Veri_2023!J30-[1]Veri_2023!J31)/[1]Veri_2023!J22</f>
        <v>0.19899989603349222</v>
      </c>
      <c r="AM11" s="49">
        <f>([1]Veri_2023!K29-[1]Veri_2023!K30-[1]Veri_2023!K31)/[1]Veri_2023!K22</f>
        <v>1.3843142478856171E-2</v>
      </c>
      <c r="AN11" s="49">
        <f>([1]Veri_2023!L29-[1]Veri_2023!L30-[1]Veri_2023!L31)/[1]Veri_2023!L22</f>
        <v>0.1310740361482351</v>
      </c>
      <c r="AO11" s="49">
        <f>([1]Veri_2023!M29-[1]Veri_2023!M30-[1]Veri_2023!M31)/[1]Veri_2023!M22</f>
        <v>0.9408520344024861</v>
      </c>
      <c r="AP11" s="49">
        <f>([1]Veri_2023!N29-[1]Veri_2023!N30-[1]Veri_2023!N31)/[1]Veri_2023!N22</f>
        <v>0.27172691845350311</v>
      </c>
      <c r="AQ11" s="52">
        <f t="shared" si="6"/>
        <v>-0.45170102326275724</v>
      </c>
      <c r="AR11" s="52">
        <f t="shared" si="7"/>
        <v>2.2648838338556638</v>
      </c>
      <c r="AS11" s="52">
        <f t="shared" si="8"/>
        <v>0.44106515321009565</v>
      </c>
      <c r="AT11" s="49">
        <f>ROUND(([1]Veri_2024_2!D29-[1]Veri_2024_2!D30-[1]Veri_2024_2!D31)/[1]Veri_2024_2!D22,[1]APGler!$N$11)</f>
        <v>1.7999999999999999E-2</v>
      </c>
      <c r="AU11" s="49">
        <f>ROUND(([1]Veri_2024_2!E29-[1]Veri_2024_2!E30-[1]Veri_2024_2!E31)/[1]Veri_2024_2!E22,[1]APGler!$N$11)</f>
        <v>7.0000000000000007E-2</v>
      </c>
      <c r="AV11" s="49">
        <f>ROUND(([1]Veri_2024_2!F29-[1]Veri_2024_2!F30-[1]Veri_2024_2!F31)/[1]Veri_2024_2!F22,[1]APGler!$N$11)</f>
        <v>0.129</v>
      </c>
      <c r="AW11" s="49">
        <f>ROUND(([1]Veri_2024_2!G29-[1]Veri_2024_2!G30-[1]Veri_2024_2!G31)/[1]Veri_2024_2!G22,[1]APGler!$N$11)</f>
        <v>1.4690000000000001</v>
      </c>
      <c r="AX11" s="49">
        <f>ROUND(([1]Veri_2024_2!H29-[1]Veri_2024_2!H30-[1]Veri_2024_2!H31)/[1]Veri_2024_2!H22,[1]APGler!$N$11)</f>
        <v>2.4809999999999999</v>
      </c>
      <c r="AY11" s="49">
        <f>ROUND(([1]Veri_2024_2!I29-[1]Veri_2024_2!I30-[1]Veri_2024_2!I31)/[1]Veri_2024_2!I22,[1]APGler!$N$11)</f>
        <v>-8.8999999999999996E-2</v>
      </c>
      <c r="AZ11" s="49">
        <f>ROUND(([1]Veri_2024_2!J29-[1]Veri_2024_2!J30-[1]Veri_2024_2!J31)/[1]Veri_2024_2!J22,[1]APGler!$N$11)</f>
        <v>-7.0000000000000001E-3</v>
      </c>
      <c r="BA11" s="49">
        <f>ROUND(([1]Veri_2024_2!K29-[1]Veri_2024_2!K30-[1]Veri_2024_2!K31)/[1]Veri_2024_2!K22,[1]APGler!$N$11)</f>
        <v>0.19</v>
      </c>
      <c r="BB11" s="49">
        <f>ROUND(([1]Veri_2024_2!L29-[1]Veri_2024_2!L30-[1]Veri_2024_2!L31)/[1]Veri_2024_2!L22,[1]APGler!$N$11)</f>
        <v>-1.2E-2</v>
      </c>
      <c r="BC11" s="49">
        <f>ROUND(([1]Veri_2024_2!M29-[1]Veri_2024_2!M30-[1]Veri_2024_2!M31)/[1]Veri_2024_2!M22,[1]APGler!$N$11)</f>
        <v>6.6000000000000003E-2</v>
      </c>
      <c r="BD11" s="49">
        <f>ROUND(([1]Veri_2024_2!N29-[1]Veri_2024_2!N30-[1]Veri_2024_2!N31)/[1]Veri_2024_2!N22,[1]APGler!$N$11)</f>
        <v>1.4999999999999999E-2</v>
      </c>
      <c r="BE11" s="52">
        <f t="shared" si="9"/>
        <v>-8.8999999999999996E-2</v>
      </c>
      <c r="BF11" s="52">
        <f t="shared" si="10"/>
        <v>2.4809999999999999</v>
      </c>
      <c r="BG11" s="52">
        <f t="shared" si="11"/>
        <v>0.39363636363636362</v>
      </c>
    </row>
    <row r="12" spans="1:59" x14ac:dyDescent="0.3">
      <c r="A12" s="58" t="s">
        <v>476</v>
      </c>
      <c r="B12" s="58" t="s">
        <v>501</v>
      </c>
      <c r="C12" s="58" t="s">
        <v>233</v>
      </c>
      <c r="D12" s="50">
        <f>[1]Veri_2021!D303/[1]Veri_2021!D297</f>
        <v>0.22396019681201412</v>
      </c>
      <c r="E12" s="50">
        <f>[1]Veri_2021!E303/[1]Veri_2021!E297</f>
        <v>0.1338412115345996</v>
      </c>
      <c r="F12" s="50">
        <f>[1]Veri_2021!F303/[1]Veri_2021!F297</f>
        <v>0.18594089597469948</v>
      </c>
      <c r="G12" s="50">
        <f>[1]Veri_2021!G303/[1]Veri_2021!G297</f>
        <v>0</v>
      </c>
      <c r="H12" s="50">
        <f>[1]Veri_2021!H303/[1]Veri_2021!H297</f>
        <v>0</v>
      </c>
      <c r="I12" s="50">
        <f>[1]Veri_2021!I303/[1]Veri_2021!I297</f>
        <v>0.3798121131558963</v>
      </c>
      <c r="J12" s="50">
        <f>[1]Veri_2021!J303/[1]Veri_2021!J297</f>
        <v>0.40211369342959019</v>
      </c>
      <c r="K12" s="50">
        <f>[1]Veri_2021!K303/[1]Veri_2021!K297</f>
        <v>0.34035083812373612</v>
      </c>
      <c r="L12" s="50">
        <f>[1]Veri_2021!L303/[1]Veri_2021!L297</f>
        <v>0.10827286199284492</v>
      </c>
      <c r="M12" s="50">
        <f>[1]Veri_2021!M303/[1]Veri_2021!M297</f>
        <v>0.45514334939254658</v>
      </c>
      <c r="N12" s="50">
        <f>[1]Veri_2021!N303/[1]Veri_2021!N297</f>
        <v>0.14152044229040561</v>
      </c>
      <c r="O12" s="51">
        <f t="shared" si="0"/>
        <v>0</v>
      </c>
      <c r="P12" s="51">
        <f t="shared" si="1"/>
        <v>0.45514334939254658</v>
      </c>
      <c r="Q12" s="51">
        <f t="shared" si="2"/>
        <v>0.21554141842784844</v>
      </c>
      <c r="R12" s="50">
        <f>[1]Veri_2022!D304/[1]Veri_2022!D297</f>
        <v>0.17219021698057513</v>
      </c>
      <c r="S12" s="50">
        <f>[1]Veri_2022!E304/[1]Veri_2022!E297</f>
        <v>9.6266432082686551E-2</v>
      </c>
      <c r="T12" s="50">
        <f>[1]Veri_2022!F304/[1]Veri_2022!F297</f>
        <v>0.14267690126095178</v>
      </c>
      <c r="U12" s="50">
        <f>[1]Veri_2022!G304/[1]Veri_2022!G297</f>
        <v>0</v>
      </c>
      <c r="V12" s="50">
        <f>[1]Veri_2022!H304/[1]Veri_2022!H297</f>
        <v>0</v>
      </c>
      <c r="W12" s="50">
        <f>[1]Veri_2022!I304/[1]Veri_2022!I297</f>
        <v>0.30454783285486414</v>
      </c>
      <c r="X12" s="50">
        <f>[1]Veri_2022!J304/[1]Veri_2022!J297</f>
        <v>0.41476344664977877</v>
      </c>
      <c r="Y12" s="50">
        <f>[1]Veri_2022!K304/[1]Veri_2022!K297</f>
        <v>0.29752247524816422</v>
      </c>
      <c r="Z12" s="50">
        <f>[1]Veri_2022!L304/[1]Veri_2022!L297</f>
        <v>0.15421373538803168</v>
      </c>
      <c r="AA12" s="50">
        <f>[1]Veri_2022!M304/[1]Veri_2022!M297</f>
        <v>0.44342633912012658</v>
      </c>
      <c r="AB12" s="50">
        <f>[1]Veri_2022!N304/[1]Veri_2022!N297</f>
        <v>0.21642054888423146</v>
      </c>
      <c r="AC12" s="51">
        <f t="shared" si="3"/>
        <v>0</v>
      </c>
      <c r="AD12" s="51">
        <f t="shared" si="4"/>
        <v>0.44342633912012658</v>
      </c>
      <c r="AE12" s="51">
        <f t="shared" si="5"/>
        <v>0.20382072076994637</v>
      </c>
      <c r="AF12" s="50">
        <f>[1]Veri_2023!D304/[1]Veri_2023!D297</f>
        <v>4.9417735200899135E-2</v>
      </c>
      <c r="AG12" s="50">
        <f>[1]Veri_2023!E304/[1]Veri_2023!E297</f>
        <v>-9.5832549659632699E-4</v>
      </c>
      <c r="AH12" s="50">
        <f>[1]Veri_2023!F304/[1]Veri_2023!F297</f>
        <v>-8.6984992388593474E-2</v>
      </c>
      <c r="AI12" s="50">
        <f>[1]Veri_2023!G304/[1]Veri_2023!G297</f>
        <v>0</v>
      </c>
      <c r="AJ12" s="50">
        <f>[1]Veri_2023!H304/[1]Veri_2023!H297</f>
        <v>0</v>
      </c>
      <c r="AK12" s="50">
        <f>[1]Veri_2023!I304/[1]Veri_2023!I297</f>
        <v>0.21433052451479043</v>
      </c>
      <c r="AL12" s="50">
        <f>[1]Veri_2023!J304/[1]Veri_2023!J297</f>
        <v>0.32443075723340259</v>
      </c>
      <c r="AM12" s="50">
        <f>[1]Veri_2023!K304/[1]Veri_2023!K297</f>
        <v>0.19163362787435084</v>
      </c>
      <c r="AN12" s="50">
        <f>[1]Veri_2023!L304/[1]Veri_2023!L297</f>
        <v>0.14556594552417487</v>
      </c>
      <c r="AO12" s="50">
        <f>[1]Veri_2023!M304/[1]Veri_2023!M297</f>
        <v>0.4250213820139368</v>
      </c>
      <c r="AP12" s="50">
        <f>[1]Veri_2023!N304/[1]Veri_2023!N297</f>
        <v>0.23856067528780239</v>
      </c>
      <c r="AQ12" s="51">
        <f t="shared" si="6"/>
        <v>-8.6984992388593474E-2</v>
      </c>
      <c r="AR12" s="51">
        <f t="shared" si="7"/>
        <v>0.4250213820139368</v>
      </c>
      <c r="AS12" s="51">
        <f t="shared" si="8"/>
        <v>0.13645612088765158</v>
      </c>
      <c r="AT12" s="50" t="e">
        <f>ROUND([1]Veri_2024_2!D304/[1]Veri_2024_2!D297,[1]APGler!$N$12)</f>
        <v>#DIV/0!</v>
      </c>
      <c r="AU12" s="50" t="e">
        <f>ROUND([1]Veri_2024_2!E304/[1]Veri_2024_2!E297,[1]APGler!$N$12)</f>
        <v>#DIV/0!</v>
      </c>
      <c r="AV12" s="50" t="e">
        <f>ROUND([1]Veri_2024_2!F304/[1]Veri_2024_2!F297,[1]APGler!$N$12)</f>
        <v>#DIV/0!</v>
      </c>
      <c r="AW12" s="50" t="e">
        <f>ROUND([1]Veri_2024_2!G304/[1]Veri_2024_2!G297,[1]APGler!$N$12)</f>
        <v>#DIV/0!</v>
      </c>
      <c r="AX12" s="50" t="e">
        <f>ROUND([1]Veri_2024_2!H304/[1]Veri_2024_2!H297,[1]APGler!$N$12)</f>
        <v>#DIV/0!</v>
      </c>
      <c r="AY12" s="50" t="e">
        <f>ROUND([1]Veri_2024_2!I304/[1]Veri_2024_2!I297,[1]APGler!$N$12)</f>
        <v>#DIV/0!</v>
      </c>
      <c r="AZ12" s="50" t="e">
        <f>ROUND([1]Veri_2024_2!J304/[1]Veri_2024_2!J297,[1]APGler!$N$12)</f>
        <v>#DIV/0!</v>
      </c>
      <c r="BA12" s="50" t="e">
        <f>ROUND([1]Veri_2024_2!K304/[1]Veri_2024_2!K297,[1]APGler!$N$12)</f>
        <v>#DIV/0!</v>
      </c>
      <c r="BB12" s="50" t="e">
        <f>ROUND([1]Veri_2024_2!L304/[1]Veri_2024_2!L297,[1]APGler!$N$12)</f>
        <v>#DIV/0!</v>
      </c>
      <c r="BC12" s="50" t="e">
        <f>ROUND([1]Veri_2024_2!M304/[1]Veri_2024_2!M297,[1]APGler!$N$12)</f>
        <v>#DIV/0!</v>
      </c>
      <c r="BD12" s="50" t="e">
        <f>ROUND([1]Veri_2024_2!N304/[1]Veri_2024_2!N297,[1]APGler!$N$12)</f>
        <v>#DIV/0!</v>
      </c>
      <c r="BE12" s="51" t="e">
        <f t="shared" si="9"/>
        <v>#DIV/0!</v>
      </c>
      <c r="BF12" s="51" t="e">
        <f t="shared" si="10"/>
        <v>#DIV/0!</v>
      </c>
      <c r="BG12" s="51" t="e">
        <f t="shared" si="11"/>
        <v>#DIV/0!</v>
      </c>
    </row>
    <row r="13" spans="1:59" x14ac:dyDescent="0.3">
      <c r="A13" s="57" t="s">
        <v>480</v>
      </c>
      <c r="B13" s="57" t="s">
        <v>477</v>
      </c>
      <c r="C13" s="57" t="s">
        <v>233</v>
      </c>
      <c r="D13" s="49">
        <f>[1]Veri_2021!D31/([1]Veri_2021!D58+[1]Veri_2021!D31)</f>
        <v>6.0807413705537001E-2</v>
      </c>
      <c r="E13" s="49">
        <f>[1]Veri_2021!E31/([1]Veri_2021!E58+[1]Veri_2021!E31)</f>
        <v>0.12344393764375557</v>
      </c>
      <c r="F13" s="49">
        <f>[1]Veri_2021!F31/([1]Veri_2021!F58+[1]Veri_2021!F31)</f>
        <v>0.13525030330510579</v>
      </c>
      <c r="G13" s="49">
        <f>[1]Veri_2021!G31/([1]Veri_2021!G58+[1]Veri_2021!G31)</f>
        <v>0</v>
      </c>
      <c r="H13" s="49">
        <f>[1]Veri_2021!H31/([1]Veri_2021!H58+[1]Veri_2021!H31)</f>
        <v>0</v>
      </c>
      <c r="I13" s="49">
        <f>[1]Veri_2021!I31/([1]Veri_2021!I58+[1]Veri_2021!I31)</f>
        <v>5.2488895801249436E-2</v>
      </c>
      <c r="J13" s="49">
        <f>[1]Veri_2021!J31/([1]Veri_2021!J58+[1]Veri_2021!J31)</f>
        <v>0.14420113254605796</v>
      </c>
      <c r="K13" s="49">
        <f>[1]Veri_2021!K31/([1]Veri_2021!K58+[1]Veri_2021!K31)</f>
        <v>-3.4498626161543144E-2</v>
      </c>
      <c r="L13" s="49">
        <f>[1]Veri_2021!L31/([1]Veri_2021!L58+[1]Veri_2021!L31)</f>
        <v>6.3507207975395746E-2</v>
      </c>
      <c r="M13" s="49">
        <f>[1]Veri_2021!M31/([1]Veri_2021!M58+[1]Veri_2021!M31)</f>
        <v>0.11595317814621836</v>
      </c>
      <c r="N13" s="49">
        <f>[1]Veri_2021!N31/([1]Veri_2021!N58+[1]Veri_2021!N31)</f>
        <v>0.14349600349265726</v>
      </c>
      <c r="O13" s="52">
        <f t="shared" si="0"/>
        <v>-3.4498626161543144E-2</v>
      </c>
      <c r="P13" s="52">
        <f t="shared" si="1"/>
        <v>0.14420113254605796</v>
      </c>
      <c r="Q13" s="52">
        <f t="shared" si="2"/>
        <v>7.314994967767581E-2</v>
      </c>
      <c r="R13" s="49">
        <f>[1]Veri_2022!D31/([1]Veri_2022!D58+[1]Veri_2022!D31)</f>
        <v>6.7693555164356376E-4</v>
      </c>
      <c r="S13" s="49">
        <f>[1]Veri_2022!E31/([1]Veri_2022!E58+[1]Veri_2022!E31)</f>
        <v>-8.1303520449278466E-3</v>
      </c>
      <c r="T13" s="49">
        <f>[1]Veri_2022!F31/([1]Veri_2022!F58+[1]Veri_2022!F31)</f>
        <v>4.4104583347716025E-2</v>
      </c>
      <c r="U13" s="49">
        <f>[1]Veri_2022!G31/([1]Veri_2022!G58+[1]Veri_2022!G31)</f>
        <v>0</v>
      </c>
      <c r="V13" s="49">
        <f>[1]Veri_2022!H31/([1]Veri_2022!H58+[1]Veri_2022!H31)</f>
        <v>0</v>
      </c>
      <c r="W13" s="49">
        <f>[1]Veri_2022!I31/([1]Veri_2022!I58+[1]Veri_2022!I31)</f>
        <v>-0.14534173054989316</v>
      </c>
      <c r="X13" s="49">
        <f>[1]Veri_2022!J31/([1]Veri_2022!J58+[1]Veri_2022!J31)</f>
        <v>0.23592389137558917</v>
      </c>
      <c r="Y13" s="49">
        <f>[1]Veri_2022!K31/([1]Veri_2022!K58+[1]Veri_2022!K31)</f>
        <v>-0.21007362894850651</v>
      </c>
      <c r="Z13" s="49">
        <f>[1]Veri_2022!L31/([1]Veri_2022!L58+[1]Veri_2022!L31)</f>
        <v>-0.39004274135934258</v>
      </c>
      <c r="AA13" s="49">
        <f>[1]Veri_2022!M31/([1]Veri_2022!M58+[1]Veri_2022!M31)</f>
        <v>0.12905231205945497</v>
      </c>
      <c r="AB13" s="49">
        <f>[1]Veri_2022!N31/([1]Veri_2022!N58+[1]Veri_2022!N31)</f>
        <v>0.15608261877817006</v>
      </c>
      <c r="AC13" s="52">
        <f t="shared" si="3"/>
        <v>-0.39004274135934258</v>
      </c>
      <c r="AD13" s="52">
        <f t="shared" si="4"/>
        <v>0.23592389137558917</v>
      </c>
      <c r="AE13" s="52">
        <f t="shared" si="5"/>
        <v>-1.7068010162736031E-2</v>
      </c>
      <c r="AF13" s="49">
        <f>[1]Veri_2023!D31/([1]Veri_2023!D58+[1]Veri_2023!D31)</f>
        <v>-0.18014808384132952</v>
      </c>
      <c r="AG13" s="49">
        <f>[1]Veri_2023!E31/([1]Veri_2023!E58+[1]Veri_2023!E31)</f>
        <v>-5.980756784377788E-2</v>
      </c>
      <c r="AH13" s="49">
        <f>[1]Veri_2023!F31/([1]Veri_2023!F58+[1]Veri_2023!F31)</f>
        <v>-6.4412198213643843E-2</v>
      </c>
      <c r="AI13" s="49">
        <f>[1]Veri_2023!G31/([1]Veri_2023!G58+[1]Veri_2023!G31)</f>
        <v>0</v>
      </c>
      <c r="AJ13" s="49">
        <f>[1]Veri_2023!H31/([1]Veri_2023!H58+[1]Veri_2023!H31)</f>
        <v>0</v>
      </c>
      <c r="AK13" s="49">
        <f>[1]Veri_2023!I31/([1]Veri_2023!I58+[1]Veri_2023!I31)</f>
        <v>-0.54794283198408944</v>
      </c>
      <c r="AL13" s="49">
        <f>[1]Veri_2023!J31/([1]Veri_2023!J58+[1]Veri_2023!J31)</f>
        <v>0.11043057511087966</v>
      </c>
      <c r="AM13" s="49">
        <f>[1]Veri_2023!K31/([1]Veri_2023!K58+[1]Veri_2023!K31)</f>
        <v>-0.4277611937648701</v>
      </c>
      <c r="AN13" s="49">
        <f>[1]Veri_2023!L31/([1]Veri_2023!L58+[1]Veri_2023!L31)</f>
        <v>-0.17736204348130202</v>
      </c>
      <c r="AO13" s="49">
        <f>[1]Veri_2023!M31/([1]Veri_2023!M58+[1]Veri_2023!M31)</f>
        <v>6.7887741471849172E-2</v>
      </c>
      <c r="AP13" s="49">
        <f>[1]Veri_2023!N31/([1]Veri_2023!N58+[1]Veri_2023!N31)</f>
        <v>0.13582820932871548</v>
      </c>
      <c r="AQ13" s="52">
        <f t="shared" si="6"/>
        <v>-0.54794283198408944</v>
      </c>
      <c r="AR13" s="52">
        <f t="shared" si="7"/>
        <v>0.13582820932871548</v>
      </c>
      <c r="AS13" s="52">
        <f t="shared" si="8"/>
        <v>-0.10393521756523354</v>
      </c>
      <c r="AT13" s="49">
        <f>ROUND([1]Veri_2024_2!D31/([1]Veri_2024_2!D58+[1]Veri_2024_2!D31),[1]APGler!$N$13)</f>
        <v>-0.114</v>
      </c>
      <c r="AU13" s="49">
        <f>ROUND([1]Veri_2024_2!E31/([1]Veri_2024_2!E58+[1]Veri_2024_2!E31),[1]APGler!$N$13)</f>
        <v>-6.5000000000000002E-2</v>
      </c>
      <c r="AV13" s="49">
        <f>ROUND([1]Veri_2024_2!F31/([1]Veri_2024_2!F58+[1]Veri_2024_2!F31),[1]APGler!$N$13)</f>
        <v>-7.5999999999999998E-2</v>
      </c>
      <c r="AW13" s="49">
        <f>ROUND([1]Veri_2024_2!G31/([1]Veri_2024_2!G58+[1]Veri_2024_2!G31),[1]APGler!$N$13)</f>
        <v>0</v>
      </c>
      <c r="AX13" s="49">
        <f>ROUND([1]Veri_2024_2!H31/([1]Veri_2024_2!H58+[1]Veri_2024_2!H31),[1]APGler!$N$13)</f>
        <v>0</v>
      </c>
      <c r="AY13" s="49">
        <f>ROUND([1]Veri_2024_2!I31/([1]Veri_2024_2!I58+[1]Veri_2024_2!I31),[1]APGler!$N$13)</f>
        <v>-0.27700000000000002</v>
      </c>
      <c r="AZ13" s="49">
        <f>ROUND([1]Veri_2024_2!J31/([1]Veri_2024_2!J58+[1]Veri_2024_2!J31),[1]APGler!$N$13)</f>
        <v>-0.47</v>
      </c>
      <c r="BA13" s="49">
        <f>ROUND([1]Veri_2024_2!K31/([1]Veri_2024_2!K58+[1]Veri_2024_2!K31),[1]APGler!$N$13)</f>
        <v>-0.37</v>
      </c>
      <c r="BB13" s="49">
        <f>ROUND([1]Veri_2024_2!L31/([1]Veri_2024_2!L58+[1]Veri_2024_2!L31),[1]APGler!$N$13)</f>
        <v>-2.7E-2</v>
      </c>
      <c r="BC13" s="49">
        <f>ROUND([1]Veri_2024_2!M31/([1]Veri_2024_2!M58+[1]Veri_2024_2!M31),[1]APGler!$N$13)</f>
        <v>3.5000000000000003E-2</v>
      </c>
      <c r="BD13" s="49">
        <f>ROUND([1]Veri_2024_2!N31/([1]Veri_2024_2!N58+[1]Veri_2024_2!N31),[1]APGler!$N$13)</f>
        <v>-0.316</v>
      </c>
      <c r="BE13" s="52">
        <f t="shared" si="9"/>
        <v>-0.47</v>
      </c>
      <c r="BF13" s="52">
        <f t="shared" si="10"/>
        <v>3.5000000000000003E-2</v>
      </c>
      <c r="BG13" s="52">
        <f t="shared" si="11"/>
        <v>-0.15272727272727271</v>
      </c>
    </row>
    <row r="14" spans="1:59" x14ac:dyDescent="0.3">
      <c r="A14" s="58" t="s">
        <v>5</v>
      </c>
      <c r="B14" s="58" t="s">
        <v>502</v>
      </c>
      <c r="C14" s="58" t="s">
        <v>231</v>
      </c>
      <c r="D14" s="59">
        <f>ROUND([1]Veri_2021!D35/[1]Veri_2021!D4, [1]APGler!$N14)</f>
        <v>36.9</v>
      </c>
      <c r="E14" s="59">
        <f>ROUND([1]Veri_2021!E35/[1]Veri_2021!E4, [1]APGler!$N14)</f>
        <v>34.5</v>
      </c>
      <c r="F14" s="59">
        <f>ROUND([1]Veri_2021!F35/[1]Veri_2021!F4, [1]APGler!$N14)</f>
        <v>48.4</v>
      </c>
      <c r="G14" s="59">
        <f>ROUND([1]Veri_2021!G35/[1]Veri_2021!G4, [1]APGler!$N14)</f>
        <v>29.1</v>
      </c>
      <c r="H14" s="59">
        <f>ROUND([1]Veri_2021!H35/[1]Veri_2021!H4, [1]APGler!$N14)</f>
        <v>30.7</v>
      </c>
      <c r="I14" s="59">
        <f>ROUND([1]Veri_2021!I35/[1]Veri_2021!I4, [1]APGler!$N14)</f>
        <v>76.5</v>
      </c>
      <c r="J14" s="59">
        <f>ROUND([1]Veri_2021!J35/[1]Veri_2021!J4, [1]APGler!$N14)</f>
        <v>36.200000000000003</v>
      </c>
      <c r="K14" s="59">
        <f>ROUND([1]Veri_2021!K35/[1]Veri_2021!K4, [1]APGler!$N14)</f>
        <v>27.2</v>
      </c>
      <c r="L14" s="59">
        <f>ROUND([1]Veri_2021!L35/[1]Veri_2021!L4, [1]APGler!$N14)</f>
        <v>36.1</v>
      </c>
      <c r="M14" s="59">
        <f>ROUND([1]Veri_2021!M35/[1]Veri_2021!M4, [1]APGler!$N14)</f>
        <v>137.9</v>
      </c>
      <c r="N14" s="59">
        <f>ROUND([1]Veri_2021!N35/[1]Veri_2021!N4, [1]APGler!$N14)</f>
        <v>22.7</v>
      </c>
      <c r="O14" s="51">
        <f t="shared" si="0"/>
        <v>22.7</v>
      </c>
      <c r="P14" s="51">
        <f t="shared" si="1"/>
        <v>137.9</v>
      </c>
      <c r="Q14" s="51">
        <f t="shared" si="2"/>
        <v>46.927272727272729</v>
      </c>
      <c r="R14" s="59">
        <f>[1]Veri_2022!D35/[1]Veri_2022!D4</f>
        <v>68.39315348691548</v>
      </c>
      <c r="S14" s="59">
        <f>[1]Veri_2022!E35/[1]Veri_2022!E4</f>
        <v>66.436931898780685</v>
      </c>
      <c r="T14" s="59">
        <f>[1]Veri_2022!F35/[1]Veri_2022!F4</f>
        <v>91.732422634944541</v>
      </c>
      <c r="U14" s="59">
        <f>[1]Veri_2022!G35/[1]Veri_2022!G4</f>
        <v>65.018008135257915</v>
      </c>
      <c r="V14" s="59">
        <f>[1]Veri_2022!H35/[1]Veri_2022!H4</f>
        <v>55.200565009395945</v>
      </c>
      <c r="W14" s="59">
        <f>[1]Veri_2022!I35/[1]Veri_2022!I4</f>
        <v>100.42965343632542</v>
      </c>
      <c r="X14" s="59">
        <f>[1]Veri_2022!J35/[1]Veri_2022!J4</f>
        <v>66.623287974316483</v>
      </c>
      <c r="Y14" s="59">
        <f>[1]Veri_2022!K35/[1]Veri_2022!K4</f>
        <v>45.760530609002579</v>
      </c>
      <c r="Z14" s="59">
        <f>[1]Veri_2022!L35/[1]Veri_2022!L4</f>
        <v>61.533121905232775</v>
      </c>
      <c r="AA14" s="59">
        <f>[1]Veri_2022!M35/[1]Veri_2022!M4</f>
        <v>196.64946027256772</v>
      </c>
      <c r="AB14" s="59">
        <f>[1]Veri_2022!N35/[1]Veri_2022!N4</f>
        <v>45.135106339358501</v>
      </c>
      <c r="AC14" s="51">
        <f t="shared" si="3"/>
        <v>45.135106339358501</v>
      </c>
      <c r="AD14" s="51">
        <f t="shared" si="4"/>
        <v>196.64946027256772</v>
      </c>
      <c r="AE14" s="51">
        <f t="shared" si="5"/>
        <v>78.446567427463449</v>
      </c>
      <c r="AF14" s="59">
        <f>[1]Veri_2023!D35/[1]Veri_2023!D4</f>
        <v>126.42779746314748</v>
      </c>
      <c r="AG14" s="59">
        <f>[1]Veri_2023!E35/[1]Veri_2023!E4</f>
        <v>139.5762458697497</v>
      </c>
      <c r="AH14" s="59">
        <f>[1]Veri_2023!F35/[1]Veri_2023!F4</f>
        <v>222.63854844900888</v>
      </c>
      <c r="AI14" s="59">
        <f>[1]Veri_2023!G35/[1]Veri_2023!G4</f>
        <v>118.58283676860313</v>
      </c>
      <c r="AJ14" s="59">
        <f>[1]Veri_2023!H35/[1]Veri_2023!H4</f>
        <v>109.52459371613507</v>
      </c>
      <c r="AK14" s="59">
        <f>[1]Veri_2023!I35/[1]Veri_2023!I4</f>
        <v>191.51693289825323</v>
      </c>
      <c r="AL14" s="59">
        <f>[1]Veri_2023!J35/[1]Veri_2023!J4</f>
        <v>128.08539448934934</v>
      </c>
      <c r="AM14" s="59">
        <f>[1]Veri_2023!K35/[1]Veri_2023!K4</f>
        <v>101.09215308462387</v>
      </c>
      <c r="AN14" s="59">
        <f>[1]Veri_2023!L35/[1]Veri_2023!L4</f>
        <v>99.692009346730956</v>
      </c>
      <c r="AO14" s="59">
        <f>[1]Veri_2023!M35/[1]Veri_2023!M4</f>
        <v>297.99113951791588</v>
      </c>
      <c r="AP14" s="59">
        <f>[1]Veri_2023!N35/[1]Veri_2023!N4</f>
        <v>72.436707076955997</v>
      </c>
      <c r="AQ14" s="51">
        <f t="shared" si="6"/>
        <v>72.436707076955997</v>
      </c>
      <c r="AR14" s="51">
        <f t="shared" si="7"/>
        <v>297.99113951791588</v>
      </c>
      <c r="AS14" s="51">
        <f t="shared" si="8"/>
        <v>146.14221442549757</v>
      </c>
      <c r="AT14" s="51">
        <f>ROUND([1]Veri_2024_2!D35/[1]Veri_2024_2!D4,[1]APGler!$N$14)</f>
        <v>223.1</v>
      </c>
      <c r="AU14" s="51">
        <f>ROUND([1]Veri_2024_2!E35/[1]Veri_2024_2!E4,[1]APGler!$N$14)</f>
        <v>253.2</v>
      </c>
      <c r="AV14" s="51">
        <f>ROUND([1]Veri_2024_2!F35/[1]Veri_2024_2!F4,[1]APGler!$N$14)</f>
        <v>349.5</v>
      </c>
      <c r="AW14" s="51">
        <f>ROUND([1]Veri_2024_2!G35/[1]Veri_2024_2!G4,[1]APGler!$N$14)</f>
        <v>98.6</v>
      </c>
      <c r="AX14" s="51">
        <f>ROUND([1]Veri_2024_2!H35/[1]Veri_2024_2!H4,[1]APGler!$N$14)</f>
        <v>100.1</v>
      </c>
      <c r="AY14" s="51">
        <f>ROUND([1]Veri_2024_2!I35/[1]Veri_2024_2!I4,[1]APGler!$N$14)</f>
        <v>471.4</v>
      </c>
      <c r="AZ14" s="51">
        <f>ROUND([1]Veri_2024_2!J35/[1]Veri_2024_2!J4,[1]APGler!$N$14)</f>
        <v>308.7</v>
      </c>
      <c r="BA14" s="51">
        <f>ROUND([1]Veri_2024_2!K35/[1]Veri_2024_2!K4,[1]APGler!$N$14)</f>
        <v>159</v>
      </c>
      <c r="BB14" s="51">
        <f>ROUND([1]Veri_2024_2!L35/[1]Veri_2024_2!L4,[1]APGler!$N$14)</f>
        <v>229.9</v>
      </c>
      <c r="BC14" s="51">
        <f>ROUND([1]Veri_2024_2!M35/[1]Veri_2024_2!M4,[1]APGler!$N$14)</f>
        <v>570</v>
      </c>
      <c r="BD14" s="51">
        <f>ROUND([1]Veri_2024_2!N35/[1]Veri_2024_2!N4,[1]APGler!$N$14)</f>
        <v>134.4</v>
      </c>
      <c r="BE14" s="51">
        <f t="shared" si="9"/>
        <v>98.6</v>
      </c>
      <c r="BF14" s="51">
        <f t="shared" si="10"/>
        <v>570</v>
      </c>
      <c r="BG14" s="51">
        <f t="shared" si="11"/>
        <v>263.44545454545454</v>
      </c>
    </row>
    <row r="15" spans="1:59" x14ac:dyDescent="0.3">
      <c r="A15" s="57" t="s">
        <v>6</v>
      </c>
      <c r="B15" s="57" t="s">
        <v>503</v>
      </c>
      <c r="C15" s="57" t="s">
        <v>231</v>
      </c>
      <c r="D15" s="60">
        <f>ROUND([1]Veri_2021!D36/[1]Veri_2021!D4,[1]APGler!$N15)</f>
        <v>6</v>
      </c>
      <c r="E15" s="60">
        <f>ROUND([1]Veri_2021!E36/[1]Veri_2021!E4,[1]APGler!$N15)</f>
        <v>5.7</v>
      </c>
      <c r="F15" s="60">
        <f>ROUND([1]Veri_2021!F36/[1]Veri_2021!F4,[1]APGler!$N15)</f>
        <v>4.0999999999999996</v>
      </c>
      <c r="G15" s="60">
        <f>ROUND([1]Veri_2021!G36/[1]Veri_2021!G4,[1]APGler!$N15)</f>
        <v>2.7</v>
      </c>
      <c r="H15" s="60">
        <f>ROUND([1]Veri_2021!H36/[1]Veri_2021!H4,[1]APGler!$N15)</f>
        <v>1.9</v>
      </c>
      <c r="I15" s="60">
        <f>ROUND([1]Veri_2021!I36/[1]Veri_2021!I4,[1]APGler!$N15)</f>
        <v>9.1</v>
      </c>
      <c r="J15" s="60">
        <f>ROUND([1]Veri_2021!J36/[1]Veri_2021!J4,[1]APGler!$N15)</f>
        <v>8.5</v>
      </c>
      <c r="K15" s="60">
        <f>ROUND([1]Veri_2021!K36/[1]Veri_2021!K4,[1]APGler!$N15)</f>
        <v>9.8000000000000007</v>
      </c>
      <c r="L15" s="60">
        <f>ROUND([1]Veri_2021!L36/[1]Veri_2021!L4,[1]APGler!$N15)</f>
        <v>8.1999999999999993</v>
      </c>
      <c r="M15" s="60">
        <f>ROUND([1]Veri_2021!M36/[1]Veri_2021!M4,[1]APGler!$N15)</f>
        <v>3.1</v>
      </c>
      <c r="N15" s="60">
        <f>ROUND([1]Veri_2021!N36/[1]Veri_2021!N4,[1]APGler!$N15)</f>
        <v>9</v>
      </c>
      <c r="O15" s="52">
        <f t="shared" si="0"/>
        <v>1.9</v>
      </c>
      <c r="P15" s="52">
        <f t="shared" si="1"/>
        <v>9.8000000000000007</v>
      </c>
      <c r="Q15" s="52">
        <f t="shared" si="2"/>
        <v>6.1909090909090905</v>
      </c>
      <c r="R15" s="60">
        <f>[1]Veri_2022!D36/[1]Veri_2022!D4</f>
        <v>12.919550296532885</v>
      </c>
      <c r="S15" s="60">
        <f>[1]Veri_2022!E36/[1]Veri_2022!E4</f>
        <v>12.602377572450798</v>
      </c>
      <c r="T15" s="60">
        <f>[1]Veri_2022!F36/[1]Veri_2022!F4</f>
        <v>9.3752318678899638</v>
      </c>
      <c r="U15" s="60">
        <f>[1]Veri_2022!G36/[1]Veri_2022!G4</f>
        <v>16.3935266634256</v>
      </c>
      <c r="V15" s="60">
        <f>[1]Veri_2022!H36/[1]Veri_2022!H4</f>
        <v>13.444933802165268</v>
      </c>
      <c r="W15" s="60">
        <f>[1]Veri_2022!I36/[1]Veri_2022!I4</f>
        <v>15.367369439817386</v>
      </c>
      <c r="X15" s="60">
        <f>[1]Veri_2022!J36/[1]Veri_2022!J4</f>
        <v>10.835600765675325</v>
      </c>
      <c r="Y15" s="60">
        <f>[1]Veri_2022!K36/[1]Veri_2022!K4</f>
        <v>16.201927157329045</v>
      </c>
      <c r="Z15" s="60">
        <f>[1]Veri_2022!L36/[1]Veri_2022!L4</f>
        <v>10.579187616856936</v>
      </c>
      <c r="AA15" s="60">
        <f>[1]Veri_2022!M36/[1]Veri_2022!M4</f>
        <v>8.6293559761001433</v>
      </c>
      <c r="AB15" s="60">
        <f>[1]Veri_2022!N36/[1]Veri_2022!N4</f>
        <v>22.414883819907139</v>
      </c>
      <c r="AC15" s="52">
        <f t="shared" si="3"/>
        <v>8.6293559761001433</v>
      </c>
      <c r="AD15" s="52">
        <f t="shared" si="4"/>
        <v>22.414883819907139</v>
      </c>
      <c r="AE15" s="52">
        <f t="shared" si="5"/>
        <v>13.523994998013682</v>
      </c>
      <c r="AF15" s="60">
        <f>[1]Veri_2023!D36/[1]Veri_2023!D4</f>
        <v>31.153878660428827</v>
      </c>
      <c r="AG15" s="60">
        <f>[1]Veri_2023!E36/[1]Veri_2023!E4</f>
        <v>28.435461931039434</v>
      </c>
      <c r="AH15" s="60">
        <f>[1]Veri_2023!F36/[1]Veri_2023!F4</f>
        <v>23.796704019444004</v>
      </c>
      <c r="AI15" s="60">
        <f>[1]Veri_2023!G36/[1]Veri_2023!G4</f>
        <v>22.843406068022158</v>
      </c>
      <c r="AJ15" s="60">
        <f>[1]Veri_2023!H36/[1]Veri_2023!H4</f>
        <v>21.306412016808718</v>
      </c>
      <c r="AK15" s="60">
        <f>[1]Veri_2023!I36/[1]Veri_2023!I4</f>
        <v>39.03122961318595</v>
      </c>
      <c r="AL15" s="60">
        <f>[1]Veri_2023!J36/[1]Veri_2023!J4</f>
        <v>21.139081596004537</v>
      </c>
      <c r="AM15" s="60">
        <f>[1]Veri_2023!K36/[1]Veri_2023!K4</f>
        <v>33.985886998419168</v>
      </c>
      <c r="AN15" s="60">
        <f>[1]Veri_2023!L36/[1]Veri_2023!L4</f>
        <v>12.795015403876285</v>
      </c>
      <c r="AO15" s="60">
        <f>[1]Veri_2023!M36/[1]Veri_2023!M4</f>
        <v>29.426447811202777</v>
      </c>
      <c r="AP15" s="60">
        <f>[1]Veri_2023!N36/[1]Veri_2023!N4</f>
        <v>40.013183379139569</v>
      </c>
      <c r="AQ15" s="52">
        <f t="shared" si="6"/>
        <v>12.795015403876285</v>
      </c>
      <c r="AR15" s="52">
        <f t="shared" si="7"/>
        <v>40.013183379139569</v>
      </c>
      <c r="AS15" s="52">
        <f t="shared" si="8"/>
        <v>27.629700681597399</v>
      </c>
      <c r="AT15" s="52">
        <f>ROUND([1]Veri_2024_2!D36/[1]Veri_2024_2!D4,[1]APGler!$N$15)</f>
        <v>54.5</v>
      </c>
      <c r="AU15" s="52">
        <f>ROUND([1]Veri_2024_2!E36/[1]Veri_2024_2!E4,[1]APGler!$N$15)</f>
        <v>45.5</v>
      </c>
      <c r="AV15" s="52">
        <f>ROUND([1]Veri_2024_2!F36/[1]Veri_2024_2!F4,[1]APGler!$N$15)</f>
        <v>40.1</v>
      </c>
      <c r="AW15" s="52">
        <f>ROUND([1]Veri_2024_2!G36/[1]Veri_2024_2!G4,[1]APGler!$N$15)</f>
        <v>42</v>
      </c>
      <c r="AX15" s="52">
        <f>ROUND([1]Veri_2024_2!H36/[1]Veri_2024_2!H4,[1]APGler!$N$15)</f>
        <v>40.799999999999997</v>
      </c>
      <c r="AY15" s="52">
        <f>ROUND([1]Veri_2024_2!I36/[1]Veri_2024_2!I4,[1]APGler!$N$15)</f>
        <v>62.6</v>
      </c>
      <c r="AZ15" s="52">
        <f>ROUND([1]Veri_2024_2!J36/[1]Veri_2024_2!J4,[1]APGler!$N$15)</f>
        <v>66.599999999999994</v>
      </c>
      <c r="BA15" s="52">
        <f>ROUND([1]Veri_2024_2!K36/[1]Veri_2024_2!K4,[1]APGler!$N$15)</f>
        <v>57</v>
      </c>
      <c r="BB15" s="52">
        <f>ROUND([1]Veri_2024_2!L36/[1]Veri_2024_2!L4,[1]APGler!$N$15)</f>
        <v>71.2</v>
      </c>
      <c r="BC15" s="52">
        <f>ROUND([1]Veri_2024_2!M36/[1]Veri_2024_2!M4,[1]APGler!$N$15)</f>
        <v>53</v>
      </c>
      <c r="BD15" s="52">
        <f>ROUND([1]Veri_2024_2!N36/[1]Veri_2024_2!N4,[1]APGler!$N$15)</f>
        <v>47.8</v>
      </c>
      <c r="BE15" s="52">
        <f t="shared" si="9"/>
        <v>40.1</v>
      </c>
      <c r="BF15" s="52">
        <f t="shared" si="10"/>
        <v>71.2</v>
      </c>
      <c r="BG15" s="52">
        <f t="shared" si="11"/>
        <v>52.827272727272721</v>
      </c>
    </row>
    <row r="16" spans="1:59" x14ac:dyDescent="0.3">
      <c r="A16" s="58" t="s">
        <v>7</v>
      </c>
      <c r="B16" s="58" t="s">
        <v>504</v>
      </c>
      <c r="C16" s="58" t="s">
        <v>231</v>
      </c>
      <c r="D16" s="59">
        <f>ROUND([1]Veri_2021!D305/[1]Veri_2021!D287,[1]APGler!$N16)</f>
        <v>6</v>
      </c>
      <c r="E16" s="59">
        <f>ROUND([1]Veri_2021!E305/[1]Veri_2021!E287,[1]APGler!$N16)</f>
        <v>5.7</v>
      </c>
      <c r="F16" s="59">
        <f>ROUND([1]Veri_2021!F305/[1]Veri_2021!F287,[1]APGler!$N16)</f>
        <v>4.0999999999999996</v>
      </c>
      <c r="G16" s="59">
        <f>ROUND([1]Veri_2021!G305/[1]Veri_2021!G287,[1]APGler!$N16)</f>
        <v>2.7</v>
      </c>
      <c r="H16" s="59">
        <f>ROUND([1]Veri_2021!H305/[1]Veri_2021!H287,[1]APGler!$N16)</f>
        <v>1.9</v>
      </c>
      <c r="I16" s="59">
        <f>ROUND([1]Veri_2021!I305/[1]Veri_2021!I287,[1]APGler!$N16)</f>
        <v>9.1</v>
      </c>
      <c r="J16" s="59">
        <f>ROUND([1]Veri_2021!J305/[1]Veri_2021!J287,[1]APGler!$N16)</f>
        <v>8.5</v>
      </c>
      <c r="K16" s="59">
        <f>ROUND([1]Veri_2021!K305/[1]Veri_2021!K287,[1]APGler!$N16)</f>
        <v>9.8000000000000007</v>
      </c>
      <c r="L16" s="59">
        <f>ROUND([1]Veri_2021!L305/[1]Veri_2021!L287,[1]APGler!$N16)</f>
        <v>8.1999999999999993</v>
      </c>
      <c r="M16" s="59">
        <f>ROUND([1]Veri_2021!M305/[1]Veri_2021!M287,[1]APGler!$N16)</f>
        <v>3.1</v>
      </c>
      <c r="N16" s="59">
        <f>ROUND([1]Veri_2021!N305/[1]Veri_2021!N287,[1]APGler!$N16)</f>
        <v>9</v>
      </c>
      <c r="O16" s="51">
        <f t="shared" si="0"/>
        <v>1.9</v>
      </c>
      <c r="P16" s="51">
        <f t="shared" si="1"/>
        <v>9.8000000000000007</v>
      </c>
      <c r="Q16" s="51">
        <f t="shared" si="2"/>
        <v>6.1909090909090905</v>
      </c>
      <c r="R16" s="59">
        <f>[1]Veri_2022!D305/[1]Veri_2022!D287</f>
        <v>11.798131215356825</v>
      </c>
      <c r="S16" s="59">
        <f>[1]Veri_2022!E305/[1]Veri_2022!E287</f>
        <v>11.360776617189341</v>
      </c>
      <c r="T16" s="59">
        <f>[1]Veri_2022!F305/[1]Veri_2022!F287</f>
        <v>8.3854481900768736</v>
      </c>
      <c r="U16" s="59">
        <f>[1]Veri_2022!G305/[1]Veri_2022!G287</f>
        <v>10.698942150147719</v>
      </c>
      <c r="V16" s="59">
        <f>[1]Veri_2022!H305/[1]Veri_2022!H287</f>
        <v>8.5136017836649867</v>
      </c>
      <c r="W16" s="59">
        <f>[1]Veri_2022!I305/[1]Veri_2022!I287</f>
        <v>15.829297066276288</v>
      </c>
      <c r="X16" s="59">
        <f>[1]Veri_2022!J305/[1]Veri_2022!J287</f>
        <v>13.010577984154677</v>
      </c>
      <c r="Y16" s="59">
        <f>[1]Veri_2022!K305/[1]Veri_2022!K287</f>
        <v>16.86985619691464</v>
      </c>
      <c r="Z16" s="59">
        <f>[1]Veri_2022!L305/[1]Veri_2022!L287</f>
        <v>12.61564388767669</v>
      </c>
      <c r="AA16" s="59">
        <f>[1]Veri_2022!M305/[1]Veri_2022!M287</f>
        <v>7.1463799809714672</v>
      </c>
      <c r="AB16" s="59">
        <f>[1]Veri_2022!N305/[1]Veri_2022!N287</f>
        <v>19.287847687254285</v>
      </c>
      <c r="AC16" s="51">
        <f t="shared" si="3"/>
        <v>7.1463799809714672</v>
      </c>
      <c r="AD16" s="51">
        <f t="shared" si="4"/>
        <v>19.287847687254285</v>
      </c>
      <c r="AE16" s="51">
        <f t="shared" si="5"/>
        <v>12.319682069062166</v>
      </c>
      <c r="AF16" s="59">
        <f>[1]Veri_2023!D305/[1]Veri_2023!D287</f>
        <v>21.175662025832267</v>
      </c>
      <c r="AG16" s="59">
        <f>[1]Veri_2023!E305/[1]Veri_2023!E287</f>
        <v>19.859816319523262</v>
      </c>
      <c r="AH16" s="59">
        <f>[1]Veri_2023!F305/[1]Veri_2023!F287</f>
        <v>15.651632344433709</v>
      </c>
      <c r="AI16" s="59">
        <f>[1]Veri_2023!G305/[1]Veri_2023!G287</f>
        <v>17.56908412175618</v>
      </c>
      <c r="AJ16" s="59">
        <f>[1]Veri_2023!H305/[1]Veri_2023!H287</f>
        <v>15.03142021005616</v>
      </c>
      <c r="AK16" s="59">
        <f>[1]Veri_2023!I305/[1]Veri_2023!I287</f>
        <v>27.897448603588121</v>
      </c>
      <c r="AL16" s="59">
        <f>[1]Veri_2023!J305/[1]Veri_2023!J287</f>
        <v>19.067858443250334</v>
      </c>
      <c r="AM16" s="59">
        <f>[1]Veri_2023!K305/[1]Veri_2023!K287</f>
        <v>27.060083123880293</v>
      </c>
      <c r="AN16" s="59">
        <f>[1]Veri_2023!L305/[1]Veri_2023!L287</f>
        <v>15.850308757519567</v>
      </c>
      <c r="AO16" s="59">
        <f>[1]Veri_2023!M305/[1]Veri_2023!M287</f>
        <v>16.659624127337711</v>
      </c>
      <c r="AP16" s="59">
        <f>[1]Veri_2023!N305/[1]Veri_2023!N287</f>
        <v>31.32576907506499</v>
      </c>
      <c r="AQ16" s="51">
        <f t="shared" si="6"/>
        <v>15.03142021005616</v>
      </c>
      <c r="AR16" s="51">
        <f t="shared" si="7"/>
        <v>31.32576907506499</v>
      </c>
      <c r="AS16" s="51">
        <f t="shared" si="8"/>
        <v>20.649882468385691</v>
      </c>
      <c r="AT16" s="51" t="e">
        <f>ROUND([1]Veri_2024_2!D305/[1]Veri_2024_2!D287,[1]APGler!$N$16)</f>
        <v>#DIV/0!</v>
      </c>
      <c r="AU16" s="51" t="e">
        <f>ROUND([1]Veri_2024_2!E305/[1]Veri_2024_2!E287,[1]APGler!$N$16)</f>
        <v>#DIV/0!</v>
      </c>
      <c r="AV16" s="51" t="e">
        <f>ROUND([1]Veri_2024_2!F305/[1]Veri_2024_2!F287,[1]APGler!$N$16)</f>
        <v>#DIV/0!</v>
      </c>
      <c r="AW16" s="51" t="e">
        <f>ROUND([1]Veri_2024_2!G305/[1]Veri_2024_2!G287,[1]APGler!$N$16)</f>
        <v>#DIV/0!</v>
      </c>
      <c r="AX16" s="51" t="e">
        <f>ROUND([1]Veri_2024_2!H305/[1]Veri_2024_2!H287,[1]APGler!$N$16)</f>
        <v>#DIV/0!</v>
      </c>
      <c r="AY16" s="51" t="e">
        <f>ROUND([1]Veri_2024_2!I305/[1]Veri_2024_2!I287,[1]APGler!$N$16)</f>
        <v>#DIV/0!</v>
      </c>
      <c r="AZ16" s="51" t="e">
        <f>ROUND([1]Veri_2024_2!J305/[1]Veri_2024_2!J287,[1]APGler!$N$16)</f>
        <v>#DIV/0!</v>
      </c>
      <c r="BA16" s="51" t="e">
        <f>ROUND([1]Veri_2024_2!K305/[1]Veri_2024_2!K287,[1]APGler!$N$16)</f>
        <v>#DIV/0!</v>
      </c>
      <c r="BB16" s="51" t="e">
        <f>ROUND([1]Veri_2024_2!L305/[1]Veri_2024_2!L287,[1]APGler!$N$16)</f>
        <v>#DIV/0!</v>
      </c>
      <c r="BC16" s="51" t="e">
        <f>ROUND([1]Veri_2024_2!M305/[1]Veri_2024_2!M287,[1]APGler!$N$16)</f>
        <v>#DIV/0!</v>
      </c>
      <c r="BD16" s="51" t="e">
        <f>ROUND([1]Veri_2024_2!N305/[1]Veri_2024_2!N287,[1]APGler!$N$16)</f>
        <v>#DIV/0!</v>
      </c>
      <c r="BE16" s="51" t="e">
        <f t="shared" si="9"/>
        <v>#DIV/0!</v>
      </c>
      <c r="BF16" s="51" t="e">
        <f t="shared" si="10"/>
        <v>#DIV/0!</v>
      </c>
      <c r="BG16" s="51" t="e">
        <f t="shared" si="11"/>
        <v>#DIV/0!</v>
      </c>
    </row>
    <row r="17" spans="1:59" x14ac:dyDescent="0.3">
      <c r="A17" s="57" t="s">
        <v>8</v>
      </c>
      <c r="B17" s="57" t="s">
        <v>246</v>
      </c>
      <c r="C17" s="57" t="s">
        <v>231</v>
      </c>
      <c r="D17" s="61">
        <f>ROUND([1]Veri_2021!D36/[1]Veri_2021!D286,[1]APGler!$N$17)</f>
        <v>6474</v>
      </c>
      <c r="E17" s="61">
        <f>ROUND([1]Veri_2021!E36/[1]Veri_2021!E286,[1]APGler!$N$17)</f>
        <v>5097</v>
      </c>
      <c r="F17" s="61">
        <f>ROUND([1]Veri_2021!F36/[1]Veri_2021!F286,[1]APGler!$N$17)</f>
        <v>3054</v>
      </c>
      <c r="G17" s="61">
        <f>ROUND([1]Veri_2021!G36/[1]Veri_2021!G286,[1]APGler!$N$17)</f>
        <v>2212</v>
      </c>
      <c r="H17" s="61">
        <f>ROUND([1]Veri_2021!H36/[1]Veri_2021!H286,[1]APGler!$N$17)</f>
        <v>2703</v>
      </c>
      <c r="I17" s="61">
        <f>ROUND([1]Veri_2021!I36/[1]Veri_2021!I286,[1]APGler!$N$17)</f>
        <v>4205</v>
      </c>
      <c r="J17" s="61">
        <f>ROUND([1]Veri_2021!J36/[1]Veri_2021!J286,[1]APGler!$N$17)</f>
        <v>6249</v>
      </c>
      <c r="K17" s="61">
        <f>ROUND([1]Veri_2021!K36/[1]Veri_2021!K286,[1]APGler!$N$17)</f>
        <v>9454</v>
      </c>
      <c r="L17" s="61">
        <f>ROUND([1]Veri_2021!L36/[1]Veri_2021!L286,[1]APGler!$N$17)</f>
        <v>8002</v>
      </c>
      <c r="M17" s="61">
        <f>ROUND([1]Veri_2021!M36/[1]Veri_2021!M286,[1]APGler!$N$17)</f>
        <v>798</v>
      </c>
      <c r="N17" s="61">
        <f>ROUND([1]Veri_2021!N36/[1]Veri_2021!N286,[1]APGler!$N$17)</f>
        <v>7740</v>
      </c>
      <c r="O17" s="52">
        <f t="shared" si="0"/>
        <v>798</v>
      </c>
      <c r="P17" s="52">
        <f t="shared" si="1"/>
        <v>9454</v>
      </c>
      <c r="Q17" s="52">
        <f t="shared" si="2"/>
        <v>5089.818181818182</v>
      </c>
      <c r="R17" s="61">
        <f>ROUND([1]Veri_2022!D36/[1]Veri_2022!D286,[1]APGler!$N$17)</f>
        <v>14399</v>
      </c>
      <c r="S17" s="61">
        <f>ROUND([1]Veri_2022!E36/[1]Veri_2022!E286,[1]APGler!$N$17)</f>
        <v>11027</v>
      </c>
      <c r="T17" s="61">
        <f>ROUND([1]Veri_2022!F36/[1]Veri_2022!F286,[1]APGler!$N$17)</f>
        <v>6785</v>
      </c>
      <c r="U17" s="61">
        <f>ROUND([1]Veri_2022!G36/[1]Veri_2022!G286,[1]APGler!$N$17)</f>
        <v>15124</v>
      </c>
      <c r="V17" s="61">
        <f>ROUND([1]Veri_2022!H36/[1]Veri_2022!H286,[1]APGler!$N$17)</f>
        <v>17804</v>
      </c>
      <c r="W17" s="61" t="e">
        <f>ROUND([1]Veri_2022!I36/[1]Veri_2022!I286,[1]APGler!$N$17)</f>
        <v>#DIV/0!</v>
      </c>
      <c r="X17" s="61" t="e">
        <f>ROUND([1]Veri_2022!J36/[1]Veri_2022!J286,[1]APGler!$N$17)</f>
        <v>#DIV/0!</v>
      </c>
      <c r="Y17" s="61">
        <f>ROUND([1]Veri_2022!K36/[1]Veri_2022!K286,[1]APGler!$N$17)</f>
        <v>16380</v>
      </c>
      <c r="Z17" s="61">
        <f>ROUND([1]Veri_2022!L36/[1]Veri_2022!L286,[1]APGler!$N$17)</f>
        <v>11618</v>
      </c>
      <c r="AA17" s="61">
        <f>ROUND([1]Veri_2022!M36/[1]Veri_2022!M286,[1]APGler!$N$17)</f>
        <v>2285</v>
      </c>
      <c r="AB17" s="61">
        <f>ROUND([1]Veri_2022!N36/[1]Veri_2022!N286,[1]APGler!$N$17)</f>
        <v>19487</v>
      </c>
      <c r="AC17" s="52" t="e">
        <f t="shared" si="3"/>
        <v>#DIV/0!</v>
      </c>
      <c r="AD17" s="52" t="e">
        <f t="shared" si="4"/>
        <v>#DIV/0!</v>
      </c>
      <c r="AE17" s="52" t="e">
        <f t="shared" si="5"/>
        <v>#DIV/0!</v>
      </c>
      <c r="AF17" s="61">
        <f>ROUND([1]Veri_2023!D36/[1]Veri_2023!D286,[1]APGler!$N$17)</f>
        <v>34545</v>
      </c>
      <c r="AG17" s="61">
        <f>ROUND([1]Veri_2023!E36/[1]Veri_2023!E286,[1]APGler!$N$17)</f>
        <v>24642</v>
      </c>
      <c r="AH17" s="61">
        <f>ROUND([1]Veri_2023!F36/[1]Veri_2023!F286,[1]APGler!$N$17)</f>
        <v>16146</v>
      </c>
      <c r="AI17" s="61">
        <f>ROUND([1]Veri_2023!G36/[1]Veri_2023!G286,[1]APGler!$N$17)</f>
        <v>25130</v>
      </c>
      <c r="AJ17" s="61">
        <f>ROUND([1]Veri_2023!H36/[1]Veri_2023!H286,[1]APGler!$N$17)</f>
        <v>28592</v>
      </c>
      <c r="AK17" s="61" t="e">
        <f>ROUND([1]Veri_2023!I36/[1]Veri_2023!I286,[1]APGler!$N$17)</f>
        <v>#DIV/0!</v>
      </c>
      <c r="AL17" s="61">
        <f>ROUND([1]Veri_2023!J36/[1]Veri_2023!J286,[1]APGler!$N$17)</f>
        <v>22162</v>
      </c>
      <c r="AM17" s="61">
        <f>ROUND([1]Veri_2023!K36/[1]Veri_2023!K286,[1]APGler!$N$17)</f>
        <v>34052</v>
      </c>
      <c r="AN17" s="61">
        <f>ROUND([1]Veri_2023!L36/[1]Veri_2023!L286,[1]APGler!$N$17)</f>
        <v>14090</v>
      </c>
      <c r="AO17" s="61">
        <f>ROUND([1]Veri_2023!M36/[1]Veri_2023!M286,[1]APGler!$N$17)</f>
        <v>8618</v>
      </c>
      <c r="AP17" s="61">
        <f>ROUND([1]Veri_2023!N36/[1]Veri_2023!N286,[1]APGler!$N$17)</f>
        <v>27992</v>
      </c>
      <c r="AQ17" s="52" t="e">
        <f t="shared" si="6"/>
        <v>#DIV/0!</v>
      </c>
      <c r="AR17" s="52" t="e">
        <f t="shared" si="7"/>
        <v>#DIV/0!</v>
      </c>
      <c r="AS17" s="52" t="e">
        <f t="shared" si="8"/>
        <v>#DIV/0!</v>
      </c>
      <c r="AT17" s="52" t="e">
        <f>ROUND(ROUND([1]Veri_2024_2!D36/[1]Veri_2024_2!D286,[1]APGler!$N$17),[1]APGler!$N$17)</f>
        <v>#DIV/0!</v>
      </c>
      <c r="AU17" s="52" t="e">
        <f>ROUND(ROUND([1]Veri_2024_2!E36/[1]Veri_2024_2!E286,[1]APGler!$N$17),[1]APGler!$N$17)</f>
        <v>#DIV/0!</v>
      </c>
      <c r="AV17" s="52" t="e">
        <f>ROUND(ROUND([1]Veri_2024_2!F36/[1]Veri_2024_2!F286,[1]APGler!$N$17),[1]APGler!$N$17)</f>
        <v>#DIV/0!</v>
      </c>
      <c r="AW17" s="52">
        <f>ROUND(ROUND([1]Veri_2024_2!G36/[1]Veri_2024_2!G286,[1]APGler!$N$17),[1]APGler!$N$17)</f>
        <v>34111</v>
      </c>
      <c r="AX17" s="52">
        <f>ROUND(ROUND([1]Veri_2024_2!H36/[1]Veri_2024_2!H286,[1]APGler!$N$17),[1]APGler!$N$17)</f>
        <v>51663</v>
      </c>
      <c r="AY17" s="52" t="e">
        <f>ROUND(ROUND([1]Veri_2024_2!I36/[1]Veri_2024_2!I286,[1]APGler!$N$17),[1]APGler!$N$17)</f>
        <v>#DIV/0!</v>
      </c>
      <c r="AZ17" s="52">
        <f>ROUND(ROUND([1]Veri_2024_2!J36/[1]Veri_2024_2!J286,[1]APGler!$N$17),[1]APGler!$N$17)</f>
        <v>71933</v>
      </c>
      <c r="BA17" s="52" t="e">
        <f>ROUND(ROUND([1]Veri_2024_2!K36/[1]Veri_2024_2!K286,[1]APGler!$N$17),[1]APGler!$N$17)</f>
        <v>#DIV/0!</v>
      </c>
      <c r="BB17" s="52">
        <f>ROUND(ROUND([1]Veri_2024_2!L36/[1]Veri_2024_2!L286,[1]APGler!$N$17),[1]APGler!$N$17)</f>
        <v>363838</v>
      </c>
      <c r="BC17" s="52">
        <f>ROUND(ROUND([1]Veri_2024_2!M36/[1]Veri_2024_2!M286,[1]APGler!$N$17),[1]APGler!$N$17)</f>
        <v>17573</v>
      </c>
      <c r="BD17" s="52">
        <f>ROUND(ROUND([1]Veri_2024_2!N36/[1]Veri_2024_2!N286,[1]APGler!$N$17),[1]APGler!$N$17)</f>
        <v>37550</v>
      </c>
      <c r="BE17" s="52" t="e">
        <f t="shared" si="9"/>
        <v>#DIV/0!</v>
      </c>
      <c r="BF17" s="52" t="e">
        <f t="shared" si="10"/>
        <v>#DIV/0!</v>
      </c>
      <c r="BG17" s="52" t="e">
        <f t="shared" si="11"/>
        <v>#DIV/0!</v>
      </c>
    </row>
    <row r="18" spans="1:59" x14ac:dyDescent="0.3">
      <c r="A18" s="58" t="s">
        <v>247</v>
      </c>
      <c r="B18" s="58" t="s">
        <v>505</v>
      </c>
      <c r="C18" s="58" t="s">
        <v>231</v>
      </c>
      <c r="D18" s="59">
        <f>ROUND([1]Veri_2021!D305/[1]Veri_2021!D289,[1]APGler!$N$18)</f>
        <v>6474</v>
      </c>
      <c r="E18" s="59">
        <f>ROUND([1]Veri_2021!E305/[1]Veri_2021!E289,[1]APGler!$N$18)</f>
        <v>5097</v>
      </c>
      <c r="F18" s="59">
        <f>ROUND([1]Veri_2021!F305/[1]Veri_2021!F289,[1]APGler!$N$18)</f>
        <v>3054</v>
      </c>
      <c r="G18" s="59">
        <f>ROUND([1]Veri_2021!G305/[1]Veri_2021!G289,[1]APGler!$N$18)</f>
        <v>2212</v>
      </c>
      <c r="H18" s="59">
        <f>ROUND([1]Veri_2021!H305/[1]Veri_2021!H289,[1]APGler!$N$18)</f>
        <v>2703</v>
      </c>
      <c r="I18" s="59">
        <f>ROUND([1]Veri_2021!I305/[1]Veri_2021!I289,[1]APGler!$N$18)</f>
        <v>4205</v>
      </c>
      <c r="J18" s="59">
        <f>ROUND([1]Veri_2021!J305/[1]Veri_2021!J289,[1]APGler!$N$18)</f>
        <v>6249</v>
      </c>
      <c r="K18" s="59">
        <f>ROUND([1]Veri_2021!K305/[1]Veri_2021!K289,[1]APGler!$N$18)</f>
        <v>9454</v>
      </c>
      <c r="L18" s="59">
        <f>ROUND([1]Veri_2021!L305/[1]Veri_2021!L289,[1]APGler!$N$18)</f>
        <v>8002</v>
      </c>
      <c r="M18" s="59">
        <f>ROUND([1]Veri_2021!M305/[1]Veri_2021!M289,[1]APGler!$N$18)</f>
        <v>798</v>
      </c>
      <c r="N18" s="59">
        <f>ROUND([1]Veri_2021!N305/[1]Veri_2021!N289,[1]APGler!$N$18)</f>
        <v>7740</v>
      </c>
      <c r="O18" s="51">
        <f t="shared" si="0"/>
        <v>798</v>
      </c>
      <c r="P18" s="51">
        <f t="shared" si="1"/>
        <v>9454</v>
      </c>
      <c r="Q18" s="51">
        <f t="shared" si="2"/>
        <v>5089.818181818182</v>
      </c>
      <c r="R18" s="59">
        <f>[1]Veri_2022!D305/[1]Veri_2022!D289</f>
        <v>12975.892395726096</v>
      </c>
      <c r="S18" s="59">
        <f>[1]Veri_2022!E305/[1]Veri_2022!E289</f>
        <v>10087.542367542384</v>
      </c>
      <c r="T18" s="59">
        <f>[1]Veri_2022!F305/[1]Veri_2022!F289</f>
        <v>6136.2724018505396</v>
      </c>
      <c r="U18" s="59">
        <f>[1]Veri_2022!G305/[1]Veri_2022!G289</f>
        <v>9339.8428278569718</v>
      </c>
      <c r="V18" s="59">
        <f>[1]Veri_2022!H305/[1]Veri_2022!H289</f>
        <v>11610.489343562167</v>
      </c>
      <c r="W18" s="59">
        <f>[1]Veri_2022!I305/[1]Veri_2022!I289</f>
        <v>14741.703730209383</v>
      </c>
      <c r="X18" s="59">
        <f>[1]Veri_2022!J305/[1]Veri_2022!J289</f>
        <v>19351.230006819478</v>
      </c>
      <c r="Y18" s="59">
        <f>[1]Veri_2022!K305/[1]Veri_2022!K289</f>
        <v>16630.284718835625</v>
      </c>
      <c r="Z18" s="59">
        <f>[1]Veri_2022!L305/[1]Veri_2022!L289</f>
        <v>13015.918756433979</v>
      </c>
      <c r="AA18" s="59">
        <f>[1]Veri_2022!M305/[1]Veri_2022!M289</f>
        <v>1855.851740351631</v>
      </c>
      <c r="AB18" s="59">
        <f>[1]Veri_2022!N305/[1]Veri_2022!N289</f>
        <v>16695.356524678642</v>
      </c>
      <c r="AC18" s="51">
        <f t="shared" si="3"/>
        <v>1855.851740351631</v>
      </c>
      <c r="AD18" s="51">
        <f t="shared" si="4"/>
        <v>19351.230006819478</v>
      </c>
      <c r="AE18" s="51">
        <f t="shared" si="5"/>
        <v>12040.034983078809</v>
      </c>
      <c r="AF18" s="59">
        <f>[1]Veri_2023!D305/[1]Veri_2023!D289</f>
        <v>23351.930315134297</v>
      </c>
      <c r="AG18" s="59">
        <f>[1]Veri_2023!E305/[1]Veri_2023!E289</f>
        <v>17493.480491314822</v>
      </c>
      <c r="AH18" s="59">
        <f>[1]Veri_2023!F305/[1]Veri_2023!F289</f>
        <v>11161.74173763593</v>
      </c>
      <c r="AI18" s="59">
        <f>[1]Veri_2023!G305/[1]Veri_2023!G289</f>
        <v>16514.64002621044</v>
      </c>
      <c r="AJ18" s="59">
        <f>[1]Veri_2023!H305/[1]Veri_2023!H289</f>
        <v>20385.81371785119</v>
      </c>
      <c r="AK18" s="59">
        <f>[1]Veri_2023!I305/[1]Veri_2023!I289</f>
        <v>40026.533257506569</v>
      </c>
      <c r="AL18" s="59">
        <f>[1]Veri_2023!J305/[1]Veri_2023!J289</f>
        <v>24791.3378471223</v>
      </c>
      <c r="AM18" s="59">
        <f>[1]Veri_2023!K305/[1]Veri_2023!K289</f>
        <v>26827.616936222621</v>
      </c>
      <c r="AN18" s="59">
        <f>[1]Veri_2023!L305/[1]Veri_2023!L289</f>
        <v>16713.491429220627</v>
      </c>
      <c r="AO18" s="59">
        <f>[1]Veri_2023!M305/[1]Veri_2023!M289</f>
        <v>4503.2969720327101</v>
      </c>
      <c r="AP18" s="59">
        <f>[1]Veri_2023!N305/[1]Veri_2023!N289</f>
        <v>25038.680718079569</v>
      </c>
      <c r="AQ18" s="51">
        <f t="shared" si="6"/>
        <v>4503.2969720327101</v>
      </c>
      <c r="AR18" s="51">
        <f t="shared" si="7"/>
        <v>40026.533257506569</v>
      </c>
      <c r="AS18" s="51">
        <f t="shared" si="8"/>
        <v>20618.96031348464</v>
      </c>
      <c r="AT18" s="51" t="e">
        <f>ROUND([1]Veri_2024_2!D305/[1]Veri_2024_2!D289,[1]APGler!$N$18)</f>
        <v>#DIV/0!</v>
      </c>
      <c r="AU18" s="51" t="e">
        <f>ROUND([1]Veri_2024_2!E305/[1]Veri_2024_2!E289,[1]APGler!$N$18)</f>
        <v>#DIV/0!</v>
      </c>
      <c r="AV18" s="51" t="e">
        <f>ROUND([1]Veri_2024_2!F305/[1]Veri_2024_2!F289,[1]APGler!$N$18)</f>
        <v>#DIV/0!</v>
      </c>
      <c r="AW18" s="51" t="e">
        <f>ROUND([1]Veri_2024_2!G305/[1]Veri_2024_2!G289,[1]APGler!$N$18)</f>
        <v>#DIV/0!</v>
      </c>
      <c r="AX18" s="51" t="e">
        <f>ROUND([1]Veri_2024_2!H305/[1]Veri_2024_2!H289,[1]APGler!$N$18)</f>
        <v>#DIV/0!</v>
      </c>
      <c r="AY18" s="51" t="e">
        <f>ROUND([1]Veri_2024_2!I305/[1]Veri_2024_2!I289,[1]APGler!$N$18)</f>
        <v>#DIV/0!</v>
      </c>
      <c r="AZ18" s="51" t="e">
        <f>ROUND([1]Veri_2024_2!J305/[1]Veri_2024_2!J289,[1]APGler!$N$18)</f>
        <v>#DIV/0!</v>
      </c>
      <c r="BA18" s="51" t="e">
        <f>ROUND([1]Veri_2024_2!K305/[1]Veri_2024_2!K289,[1]APGler!$N$18)</f>
        <v>#DIV/0!</v>
      </c>
      <c r="BB18" s="51" t="e">
        <f>ROUND([1]Veri_2024_2!L305/[1]Veri_2024_2!L289,[1]APGler!$N$18)</f>
        <v>#DIV/0!</v>
      </c>
      <c r="BC18" s="51" t="e">
        <f>ROUND([1]Veri_2024_2!M305/[1]Veri_2024_2!M289,[1]APGler!$N$18)</f>
        <v>#DIV/0!</v>
      </c>
      <c r="BD18" s="51" t="e">
        <f>ROUND([1]Veri_2024_2!N305/[1]Veri_2024_2!N289,[1]APGler!$N$18)</f>
        <v>#DIV/0!</v>
      </c>
      <c r="BE18" s="51" t="e">
        <f t="shared" si="9"/>
        <v>#DIV/0!</v>
      </c>
      <c r="BF18" s="51" t="e">
        <f t="shared" si="10"/>
        <v>#DIV/0!</v>
      </c>
      <c r="BG18" s="51" t="e">
        <f t="shared" si="11"/>
        <v>#DIV/0!</v>
      </c>
    </row>
    <row r="19" spans="1:59" x14ac:dyDescent="0.3">
      <c r="A19" s="57" t="s">
        <v>451</v>
      </c>
      <c r="B19" s="57" t="s">
        <v>506</v>
      </c>
      <c r="C19" s="57" t="s">
        <v>233</v>
      </c>
      <c r="D19" s="49">
        <f>[1]Veri_2021!D36/[1]Veri_2021!D26</f>
        <v>3.8881537955385133E-2</v>
      </c>
      <c r="E19" s="49">
        <f>[1]Veri_2021!E36/[1]Veri_2021!E26</f>
        <v>3.2574302764777602E-2</v>
      </c>
      <c r="F19" s="49">
        <f>[1]Veri_2021!F36/[1]Veri_2021!F26</f>
        <v>2.1111636449666855E-2</v>
      </c>
      <c r="G19" s="49">
        <f>[1]Veri_2021!G36/[1]Veri_2021!G26</f>
        <v>2.0806898659465146E-2</v>
      </c>
      <c r="H19" s="49">
        <f>[1]Veri_2021!H36/[1]Veri_2021!H26</f>
        <v>1.9041957903176823E-2</v>
      </c>
      <c r="I19" s="49">
        <f>[1]Veri_2021!I36/[1]Veri_2021!I26</f>
        <v>2.5565692032437051E-2</v>
      </c>
      <c r="J19" s="49">
        <f>[1]Veri_2021!J36/[1]Veri_2021!J26</f>
        <v>5.3191126218846793E-2</v>
      </c>
      <c r="K19" s="49">
        <f>[1]Veri_2021!K36/[1]Veri_2021!K26</f>
        <v>7.2087410236767777E-2</v>
      </c>
      <c r="L19" s="49">
        <f>[1]Veri_2021!L36/[1]Veri_2021!L26</f>
        <v>5.5492060457833066E-2</v>
      </c>
      <c r="M19" s="49">
        <f>[1]Veri_2021!M36/[1]Veri_2021!M26</f>
        <v>7.0450392545802799E-3</v>
      </c>
      <c r="N19" s="49">
        <f>[1]Veri_2021!N36/[1]Veri_2021!N26</f>
        <v>5.3749056634411582E-2</v>
      </c>
      <c r="O19" s="52">
        <f t="shared" si="0"/>
        <v>7.0450392545802799E-3</v>
      </c>
      <c r="P19" s="52">
        <f t="shared" si="1"/>
        <v>7.2087410236767777E-2</v>
      </c>
      <c r="Q19" s="52">
        <f t="shared" si="2"/>
        <v>3.6322428960668007E-2</v>
      </c>
      <c r="R19" s="49">
        <f>[1]Veri_2022!D36/[1]Veri_2022!D299</f>
        <v>2.334019674766831E-2</v>
      </c>
      <c r="S19" s="49">
        <f>[1]Veri_2022!E36/[1]Veri_2022!E299</f>
        <v>1.9347985636928217E-2</v>
      </c>
      <c r="T19" s="49">
        <f>[1]Veri_2022!F36/[1]Veri_2022!F299</f>
        <v>1.2899637325643786E-2</v>
      </c>
      <c r="U19" s="49">
        <f>[1]Veri_2022!G36/[1]Veri_2022!G299</f>
        <v>3.0994854523989614E-2</v>
      </c>
      <c r="V19" s="49">
        <f>[1]Veri_2022!H36/[1]Veri_2022!H299</f>
        <v>3.246277137812717E-2</v>
      </c>
      <c r="W19" s="49">
        <f>[1]Veri_2022!I36/[1]Veri_2022!I299</f>
        <v>1.3225399039883082E-2</v>
      </c>
      <c r="X19" s="49">
        <f>[1]Veri_2022!J36/[1]Veri_2022!J299</f>
        <v>1.9669261878553015E-2</v>
      </c>
      <c r="Y19" s="49">
        <f>[1]Veri_2022!K36/[1]Veri_2022!K299</f>
        <v>3.3702493998423969E-2</v>
      </c>
      <c r="Z19" s="49">
        <f>[1]Veri_2022!L36/[1]Veri_2022!L299</f>
        <v>2.1052198056889033E-2</v>
      </c>
      <c r="AA19" s="49">
        <f>[1]Veri_2022!M36/[1]Veri_2022!M299</f>
        <v>5.7299053415487975E-3</v>
      </c>
      <c r="AB19" s="49">
        <f>[1]Veri_2022!N36/[1]Veri_2022!N299</f>
        <v>4.0160996227336709E-2</v>
      </c>
      <c r="AC19" s="52">
        <f t="shared" si="3"/>
        <v>5.7299053415487975E-3</v>
      </c>
      <c r="AD19" s="52">
        <f t="shared" si="4"/>
        <v>4.0160996227336709E-2</v>
      </c>
      <c r="AE19" s="52">
        <f t="shared" si="5"/>
        <v>2.296233637772652E-2</v>
      </c>
      <c r="AF19" s="49">
        <f>[1]Veri_2023!D36/[1]Veri_2023!D26</f>
        <v>5.4304324234408209E-2</v>
      </c>
      <c r="AG19" s="49">
        <f>[1]Veri_2023!E36/[1]Veri_2023!E26</f>
        <v>3.8884547433094628E-2</v>
      </c>
      <c r="AH19" s="49">
        <f>[1]Veri_2023!F36/[1]Veri_2023!F26</f>
        <v>2.3716290861601565E-2</v>
      </c>
      <c r="AI19" s="49">
        <f>[1]Veri_2023!G36/[1]Veri_2023!G26</f>
        <v>4.0986434103817929E-2</v>
      </c>
      <c r="AJ19" s="49">
        <f>[1]Veri_2023!H36/[1]Veri_2023!H26</f>
        <v>4.4947474026579018E-2</v>
      </c>
      <c r="AK19" s="49">
        <f>[1]Veri_2023!I36/[1]Veri_2023!I26</f>
        <v>3.2152987049410449E-2</v>
      </c>
      <c r="AL19" s="49">
        <f>[1]Veri_2023!J36/[1]Veri_2023!J26</f>
        <v>3.9453150948666901E-2</v>
      </c>
      <c r="AM19" s="49">
        <f>[1]Veri_2023!K36/[1]Veri_2023!K26</f>
        <v>6.2101808951905355E-2</v>
      </c>
      <c r="AN19" s="49">
        <f>[1]Veri_2023!L36/[1]Veri_2023!L26</f>
        <v>3.0582176055251806E-2</v>
      </c>
      <c r="AO19" s="49">
        <f>[1]Veri_2023!M36/[1]Veri_2023!M26</f>
        <v>2.3556100787433736E-2</v>
      </c>
      <c r="AP19" s="49">
        <f>[1]Veri_2023!N36/[1]Veri_2023!N26</f>
        <v>7.5789895511674935E-2</v>
      </c>
      <c r="AQ19" s="52">
        <f t="shared" si="6"/>
        <v>2.3556100787433736E-2</v>
      </c>
      <c r="AR19" s="52">
        <f t="shared" si="7"/>
        <v>7.5789895511674935E-2</v>
      </c>
      <c r="AS19" s="52">
        <f t="shared" si="8"/>
        <v>4.2406835451258597E-2</v>
      </c>
      <c r="AT19" s="49">
        <f>ROUND([1]Veri_2024_2!D36/[1]Veri_2024_2!D26,[1]APGler!$N$19)</f>
        <v>5.7000000000000002E-2</v>
      </c>
      <c r="AU19" s="49">
        <f>ROUND([1]Veri_2024_2!E36/[1]Veri_2024_2!E26,[1]APGler!$N$19)</f>
        <v>3.9E-2</v>
      </c>
      <c r="AV19" s="49">
        <f>ROUND([1]Veri_2024_2!F36/[1]Veri_2024_2!F26,[1]APGler!$N$19)</f>
        <v>2.8000000000000001E-2</v>
      </c>
      <c r="AW19" s="49">
        <f>ROUND([1]Veri_2024_2!G36/[1]Veri_2024_2!G26,[1]APGler!$N$19)</f>
        <v>3.5999999999999997E-2</v>
      </c>
      <c r="AX19" s="49">
        <f>ROUND([1]Veri_2024_2!H36/[1]Veri_2024_2!H26,[1]APGler!$N$19)</f>
        <v>4.1000000000000002E-2</v>
      </c>
      <c r="AY19" s="49">
        <f>ROUND([1]Veri_2024_2!I36/[1]Veri_2024_2!I26,[1]APGler!$N$19)</f>
        <v>2.5999999999999999E-2</v>
      </c>
      <c r="AZ19" s="49">
        <f>ROUND([1]Veri_2024_2!J36/[1]Veri_2024_2!J26,[1]APGler!$N$19)</f>
        <v>5.7000000000000002E-2</v>
      </c>
      <c r="BA19" s="49">
        <f>ROUND([1]Veri_2024_2!K36/[1]Veri_2024_2!K26,[1]APGler!$N$19)</f>
        <v>5.8999999999999997E-2</v>
      </c>
      <c r="BB19" s="49">
        <f>ROUND([1]Veri_2024_2!L36/[1]Veri_2024_2!L26,[1]APGler!$N$19)</f>
        <v>7.3999999999999996E-2</v>
      </c>
      <c r="BC19" s="49">
        <f>ROUND([1]Veri_2024_2!M36/[1]Veri_2024_2!M26,[1]APGler!$N$19)</f>
        <v>0.02</v>
      </c>
      <c r="BD19" s="49">
        <f>ROUND([1]Veri_2024_2!N36/[1]Veri_2024_2!N26,[1]APGler!$N$19)</f>
        <v>4.1000000000000002E-2</v>
      </c>
      <c r="BE19" s="52">
        <f t="shared" si="9"/>
        <v>0.02</v>
      </c>
      <c r="BF19" s="52">
        <f t="shared" si="10"/>
        <v>7.3999999999999996E-2</v>
      </c>
      <c r="BG19" s="52">
        <f t="shared" si="11"/>
        <v>4.3454545454545461E-2</v>
      </c>
    </row>
    <row r="20" spans="1:59" x14ac:dyDescent="0.3">
      <c r="A20" s="58" t="s">
        <v>452</v>
      </c>
      <c r="B20" s="58" t="s">
        <v>507</v>
      </c>
      <c r="C20" s="58" t="s">
        <v>233</v>
      </c>
      <c r="D20" s="50">
        <f>[1]Veri_2021!D305/[1]Veri_2021!D299</f>
        <v>3.8881537955385133E-2</v>
      </c>
      <c r="E20" s="50">
        <f>[1]Veri_2021!E305/[1]Veri_2021!E299</f>
        <v>3.2574302764777602E-2</v>
      </c>
      <c r="F20" s="50">
        <f>[1]Veri_2021!F305/[1]Veri_2021!F299</f>
        <v>2.1111636449666855E-2</v>
      </c>
      <c r="G20" s="50">
        <f>[1]Veri_2021!G305/[1]Veri_2021!G299</f>
        <v>2.0806898659465146E-2</v>
      </c>
      <c r="H20" s="50">
        <f>[1]Veri_2021!H305/[1]Veri_2021!H299</f>
        <v>1.9041957903176823E-2</v>
      </c>
      <c r="I20" s="50">
        <f>[1]Veri_2021!I305/[1]Veri_2021!I299</f>
        <v>2.5565692032437051E-2</v>
      </c>
      <c r="J20" s="50">
        <f>[1]Veri_2021!J305/[1]Veri_2021!J299</f>
        <v>5.3191126218846793E-2</v>
      </c>
      <c r="K20" s="50">
        <f>[1]Veri_2021!K305/[1]Veri_2021!K299</f>
        <v>7.2087410236767777E-2</v>
      </c>
      <c r="L20" s="50">
        <f>[1]Veri_2021!L305/[1]Veri_2021!L299</f>
        <v>5.5492060457833066E-2</v>
      </c>
      <c r="M20" s="50">
        <f>[1]Veri_2021!M305/[1]Veri_2021!M299</f>
        <v>7.0450392545802799E-3</v>
      </c>
      <c r="N20" s="50">
        <f>[1]Veri_2021!N305/[1]Veri_2021!N299</f>
        <v>5.3749056634411582E-2</v>
      </c>
      <c r="O20" s="51">
        <f t="shared" si="0"/>
        <v>7.0450392545802799E-3</v>
      </c>
      <c r="P20" s="51">
        <f t="shared" si="1"/>
        <v>7.2087410236767777E-2</v>
      </c>
      <c r="Q20" s="51">
        <f t="shared" si="2"/>
        <v>3.6322428960668007E-2</v>
      </c>
      <c r="R20" s="50">
        <f>[1]Veri_2022!D305/[1]Veri_2022!D26</f>
        <v>8.2149169140900105E-2</v>
      </c>
      <c r="S20" s="50">
        <f>[1]Veri_2022!E305/[1]Veri_2022!E26</f>
        <v>6.5105201617385228E-2</v>
      </c>
      <c r="T20" s="50">
        <f>[1]Veri_2022!F305/[1]Veri_2022!F26</f>
        <v>4.2818258799009676E-2</v>
      </c>
      <c r="U20" s="50">
        <f>[1]Veri_2022!G305/[1]Veri_2022!G26</f>
        <v>6.8163346881864345E-2</v>
      </c>
      <c r="V20" s="50">
        <f>[1]Veri_2022!H305/[1]Veri_2022!H26</f>
        <v>7.0099340620923961E-2</v>
      </c>
      <c r="W20" s="50">
        <f>[1]Veri_2022!I305/[1]Veri_2022!I26</f>
        <v>5.8268614106830194E-2</v>
      </c>
      <c r="X20" s="50">
        <f>[1]Veri_2022!J305/[1]Veri_2022!J26</f>
        <v>9.371143141052074E-2</v>
      </c>
      <c r="Y20" s="50">
        <f>[1]Veri_2022!K305/[1]Veri_2022!K26</f>
        <v>0.1283543620496892</v>
      </c>
      <c r="Z20" s="50">
        <f>[1]Veri_2022!L305/[1]Veri_2022!L26</f>
        <v>0.10105467105378257</v>
      </c>
      <c r="AA20" s="50">
        <f>[1]Veri_2022!M305/[1]Veri_2022!M26</f>
        <v>1.8814350724664319E-2</v>
      </c>
      <c r="AB20" s="50">
        <f>[1]Veri_2022!N305/[1]Veri_2022!N26</f>
        <v>0.14015211134105413</v>
      </c>
      <c r="AC20" s="51">
        <f t="shared" si="3"/>
        <v>1.8814350724664319E-2</v>
      </c>
      <c r="AD20" s="51">
        <f t="shared" si="4"/>
        <v>0.14015211134105413</v>
      </c>
      <c r="AE20" s="51">
        <f t="shared" si="5"/>
        <v>7.8971896158784041E-2</v>
      </c>
      <c r="AF20" s="50">
        <f>[1]Veri_2023!D305/[1]Veri_2023!D299</f>
        <v>4.7306445217031437E-2</v>
      </c>
      <c r="AG20" s="50">
        <f>[1]Veri_2023!E305/[1]Veri_2023!E299</f>
        <v>3.6483419697675538E-2</v>
      </c>
      <c r="AH20" s="50">
        <f>[1]Veri_2023!F305/[1]Veri_2023!F299</f>
        <v>2.3244092758378875E-2</v>
      </c>
      <c r="AI20" s="50">
        <f>[1]Veri_2023!G305/[1]Veri_2023!G299</f>
        <v>4.0260165775107541E-2</v>
      </c>
      <c r="AJ20" s="50">
        <f>[1]Veri_2023!H305/[1]Veri_2023!H299</f>
        <v>4.2543283491695415E-2</v>
      </c>
      <c r="AK20" s="50">
        <f>[1]Veri_2023!I305/[1]Veri_2023!I299</f>
        <v>2.9282829915674588E-2</v>
      </c>
      <c r="AL20" s="50">
        <f>[1]Veri_2023!J305/[1]Veri_2023!J299</f>
        <v>4.3524128122307541E-2</v>
      </c>
      <c r="AM20" s="50">
        <f>[1]Veri_2023!K305/[1]Veri_2023!K299</f>
        <v>6.5135773197062166E-2</v>
      </c>
      <c r="AN20" s="50">
        <f>[1]Veri_2023!L305/[1]Veri_2023!L299</f>
        <v>4.2237184014974012E-2</v>
      </c>
      <c r="AO20" s="50">
        <f>[1]Veri_2023!M305/[1]Veri_2023!M299</f>
        <v>1.4777030495602181E-2</v>
      </c>
      <c r="AP20" s="50">
        <f>[1]Veri_2023!N305/[1]Veri_2023!N299</f>
        <v>7.1196090151778635E-2</v>
      </c>
      <c r="AQ20" s="51">
        <f t="shared" si="6"/>
        <v>1.4777030495602181E-2</v>
      </c>
      <c r="AR20" s="51">
        <f t="shared" si="7"/>
        <v>7.1196090151778635E-2</v>
      </c>
      <c r="AS20" s="51">
        <f t="shared" si="8"/>
        <v>4.1453676621571629E-2</v>
      </c>
      <c r="AT20" s="50" t="e">
        <f>ROUND([1]Veri_2024_2!D305/[1]Veri_2024_2!D299,[1]APGler!$N$20)</f>
        <v>#DIV/0!</v>
      </c>
      <c r="AU20" s="50" t="e">
        <f>ROUND([1]Veri_2024_2!E305/[1]Veri_2024_2!E299,[1]APGler!$N$20)</f>
        <v>#DIV/0!</v>
      </c>
      <c r="AV20" s="50" t="e">
        <f>ROUND([1]Veri_2024_2!F305/[1]Veri_2024_2!F299,[1]APGler!$N$20)</f>
        <v>#DIV/0!</v>
      </c>
      <c r="AW20" s="50" t="e">
        <f>ROUND([1]Veri_2024_2!G305/[1]Veri_2024_2!G299,[1]APGler!$N$20)</f>
        <v>#DIV/0!</v>
      </c>
      <c r="AX20" s="50" t="e">
        <f>ROUND([1]Veri_2024_2!H305/[1]Veri_2024_2!H299,[1]APGler!$N$20)</f>
        <v>#DIV/0!</v>
      </c>
      <c r="AY20" s="50" t="e">
        <f>ROUND([1]Veri_2024_2!I305/[1]Veri_2024_2!I299,[1]APGler!$N$20)</f>
        <v>#DIV/0!</v>
      </c>
      <c r="AZ20" s="50" t="e">
        <f>ROUND([1]Veri_2024_2!J305/[1]Veri_2024_2!J299,[1]APGler!$N$20)</f>
        <v>#DIV/0!</v>
      </c>
      <c r="BA20" s="50" t="e">
        <f>ROUND([1]Veri_2024_2!K305/[1]Veri_2024_2!K299,[1]APGler!$N$20)</f>
        <v>#DIV/0!</v>
      </c>
      <c r="BB20" s="50" t="e">
        <f>ROUND([1]Veri_2024_2!L305/[1]Veri_2024_2!L299,[1]APGler!$N$20)</f>
        <v>#DIV/0!</v>
      </c>
      <c r="BC20" s="50" t="e">
        <f>ROUND([1]Veri_2024_2!M305/[1]Veri_2024_2!M299,[1]APGler!$N$20)</f>
        <v>#DIV/0!</v>
      </c>
      <c r="BD20" s="50" t="e">
        <f>ROUND([1]Veri_2024_2!N305/[1]Veri_2024_2!N299,[1]APGler!$N$20)</f>
        <v>#DIV/0!</v>
      </c>
      <c r="BE20" s="51" t="e">
        <f t="shared" si="9"/>
        <v>#DIV/0!</v>
      </c>
      <c r="BF20" s="51" t="e">
        <f t="shared" si="10"/>
        <v>#DIV/0!</v>
      </c>
      <c r="BG20" s="51" t="e">
        <f t="shared" si="11"/>
        <v>#DIV/0!</v>
      </c>
    </row>
    <row r="21" spans="1:59" x14ac:dyDescent="0.3">
      <c r="A21" s="57" t="s">
        <v>9</v>
      </c>
      <c r="B21" s="57" t="s">
        <v>252</v>
      </c>
      <c r="C21" s="57" t="s">
        <v>233</v>
      </c>
      <c r="D21" s="49">
        <f>[1]Veri_2021!D306/[1]Veri_2021!D308</f>
        <v>4.6668082090589612E-2</v>
      </c>
      <c r="E21" s="49">
        <f>[1]Veri_2021!E306/[1]Veri_2021!E308</f>
        <v>5.5491433028556705E-2</v>
      </c>
      <c r="F21" s="49">
        <f>[1]Veri_2021!F306/[1]Veri_2021!F308</f>
        <v>4.5399484468072772E-2</v>
      </c>
      <c r="G21" s="49">
        <f>[1]Veri_2021!G306/[1]Veri_2021!G308</f>
        <v>4.435942055143647E-2</v>
      </c>
      <c r="H21" s="49">
        <f>[1]Veri_2021!H306/[1]Veri_2021!H308</f>
        <v>4.1936508387939102E-2</v>
      </c>
      <c r="I21" s="49">
        <f>[1]Veri_2021!I306/[1]Veri_2021!I308</f>
        <v>1.815485306201689E-2</v>
      </c>
      <c r="J21" s="49">
        <f>[1]Veri_2021!J306/[1]Veri_2021!J308</f>
        <v>4.1853386530356231E-2</v>
      </c>
      <c r="K21" s="49">
        <f>[1]Veri_2021!K306/[1]Veri_2021!K308</f>
        <v>2.4431835594208934E-2</v>
      </c>
      <c r="L21" s="49">
        <f>[1]Veri_2021!L306/[1]Veri_2021!L308</f>
        <v>1.6926601935200646E-2</v>
      </c>
      <c r="M21" s="49">
        <f>[1]Veri_2021!M306/[1]Veri_2021!M308</f>
        <v>1.1972242817727021E-2</v>
      </c>
      <c r="N21" s="49">
        <f>[1]Veri_2021!N306/[1]Veri_2021!N308</f>
        <v>7.1531233805348336E-3</v>
      </c>
      <c r="O21" s="52">
        <f t="shared" si="0"/>
        <v>7.1531233805348336E-3</v>
      </c>
      <c r="P21" s="52">
        <f t="shared" si="1"/>
        <v>5.5491433028556705E-2</v>
      </c>
      <c r="Q21" s="52">
        <f t="shared" si="2"/>
        <v>3.2213361076967199E-2</v>
      </c>
      <c r="R21" s="49">
        <f>[1]Veri_2022!D306/[1]Veri_2022!D308</f>
        <v>4.8074798541038001E-2</v>
      </c>
      <c r="S21" s="49">
        <f>[1]Veri_2022!E306/[1]Veri_2022!E308</f>
        <v>4.6737023351978713E-2</v>
      </c>
      <c r="T21" s="49">
        <f>[1]Veri_2022!F306/[1]Veri_2022!F308</f>
        <v>4.3527501897408623E-2</v>
      </c>
      <c r="U21" s="49">
        <f>[1]Veri_2022!G306/[1]Veri_2022!G308</f>
        <v>5.0058486278742272E-2</v>
      </c>
      <c r="V21" s="49">
        <f>[1]Veri_2022!H306/[1]Veri_2022!H308</f>
        <v>4.5073963507470165E-2</v>
      </c>
      <c r="W21" s="49">
        <f>[1]Veri_2022!I306/[1]Veri_2022!I308</f>
        <v>9.8661717896775837E-3</v>
      </c>
      <c r="X21" s="49">
        <f>[1]Veri_2022!J306/[1]Veri_2022!J308</f>
        <v>2.2764407814898024E-2</v>
      </c>
      <c r="Y21" s="49">
        <f>[1]Veri_2022!K306/[1]Veri_2022!K308</f>
        <v>2.7558848861886219E-2</v>
      </c>
      <c r="Z21" s="49">
        <f>[1]Veri_2022!L306/[1]Veri_2022!L308</f>
        <v>1.9927342697457596E-2</v>
      </c>
      <c r="AA21" s="49">
        <f>[1]Veri_2022!M306/[1]Veri_2022!M308</f>
        <v>4.8711714202318932E-3</v>
      </c>
      <c r="AB21" s="49">
        <f>[1]Veri_2022!N306/[1]Veri_2022!N308</f>
        <v>1.1894948354543291E-2</v>
      </c>
      <c r="AC21" s="52">
        <f t="shared" si="3"/>
        <v>4.8711714202318932E-3</v>
      </c>
      <c r="AD21" s="52">
        <f t="shared" si="4"/>
        <v>5.0058486278742272E-2</v>
      </c>
      <c r="AE21" s="52">
        <f t="shared" si="5"/>
        <v>3.0032242228666576E-2</v>
      </c>
      <c r="AF21" s="49">
        <f>[1]Veri_2023!D306/[1]Veri_2023!D308</f>
        <v>6.028427360157939E-2</v>
      </c>
      <c r="AG21" s="49">
        <f>[1]Veri_2023!E306/[1]Veri_2023!E308</f>
        <v>5.4216014118154042E-2</v>
      </c>
      <c r="AH21" s="49">
        <f>[1]Veri_2023!F306/[1]Veri_2023!F308</f>
        <v>5.5181318693772873E-2</v>
      </c>
      <c r="AI21" s="49">
        <f>[1]Veri_2023!G306/[1]Veri_2023!G308</f>
        <v>5.5509346784296788E-2</v>
      </c>
      <c r="AJ21" s="49">
        <f>[1]Veri_2023!H306/[1]Veri_2023!H308</f>
        <v>5.4036358465763386E-2</v>
      </c>
      <c r="AK21" s="49">
        <f>[1]Veri_2023!I306/[1]Veri_2023!I308</f>
        <v>2.0388043903307777E-2</v>
      </c>
      <c r="AL21" s="49">
        <f>[1]Veri_2023!J306/[1]Veri_2023!J308</f>
        <v>3.7360885187493108E-2</v>
      </c>
      <c r="AM21" s="49">
        <f>[1]Veri_2023!K306/[1]Veri_2023!K308</f>
        <v>3.3363303148812355E-2</v>
      </c>
      <c r="AN21" s="49">
        <f>[1]Veri_2023!L306/[1]Veri_2023!L308</f>
        <v>2.5340258976744797E-2</v>
      </c>
      <c r="AO21" s="49">
        <f>[1]Veri_2023!M306/[1]Veri_2023!M308</f>
        <v>8.989832097512097E-3</v>
      </c>
      <c r="AP21" s="49">
        <f>[1]Veri_2023!N306/[1]Veri_2023!N308</f>
        <v>1.6883989395609238E-2</v>
      </c>
      <c r="AQ21" s="52">
        <f t="shared" si="6"/>
        <v>8.989832097512097E-3</v>
      </c>
      <c r="AR21" s="52">
        <f t="shared" si="7"/>
        <v>6.028427360157939E-2</v>
      </c>
      <c r="AS21" s="52">
        <f t="shared" si="8"/>
        <v>3.8323056761185983E-2</v>
      </c>
      <c r="AT21" s="49" t="e">
        <f>ROUND([1]Veri_2024_2!D306/[1]Veri_2024_2!D308,[1]APGler!$N$21)</f>
        <v>#DIV/0!</v>
      </c>
      <c r="AU21" s="49" t="e">
        <f>ROUND([1]Veri_2024_2!E306/[1]Veri_2024_2!E308,[1]APGler!$N$21)</f>
        <v>#DIV/0!</v>
      </c>
      <c r="AV21" s="49" t="e">
        <f>ROUND([1]Veri_2024_2!F306/[1]Veri_2024_2!F308,[1]APGler!$N$21)</f>
        <v>#DIV/0!</v>
      </c>
      <c r="AW21" s="49" t="e">
        <f>ROUND([1]Veri_2024_2!G306/[1]Veri_2024_2!G308,[1]APGler!$N$21)</f>
        <v>#DIV/0!</v>
      </c>
      <c r="AX21" s="49" t="e">
        <f>ROUND([1]Veri_2024_2!H306/[1]Veri_2024_2!H308,[1]APGler!$N$21)</f>
        <v>#DIV/0!</v>
      </c>
      <c r="AY21" s="49" t="e">
        <f>ROUND([1]Veri_2024_2!I306/[1]Veri_2024_2!I308,[1]APGler!$N$21)</f>
        <v>#DIV/0!</v>
      </c>
      <c r="AZ21" s="49" t="e">
        <f>ROUND([1]Veri_2024_2!J306/[1]Veri_2024_2!J308,[1]APGler!$N$21)</f>
        <v>#DIV/0!</v>
      </c>
      <c r="BA21" s="49" t="e">
        <f>ROUND([1]Veri_2024_2!K306/[1]Veri_2024_2!K308,[1]APGler!$N$21)</f>
        <v>#DIV/0!</v>
      </c>
      <c r="BB21" s="49" t="e">
        <f>ROUND([1]Veri_2024_2!L306/[1]Veri_2024_2!L308,[1]APGler!$N$21)</f>
        <v>#DIV/0!</v>
      </c>
      <c r="BC21" s="49" t="e">
        <f>ROUND([1]Veri_2024_2!M306/[1]Veri_2024_2!M308,[1]APGler!$N$21)</f>
        <v>#DIV/0!</v>
      </c>
      <c r="BD21" s="49" t="e">
        <f>ROUND([1]Veri_2024_2!N306/[1]Veri_2024_2!N308,[1]APGler!$N$21)</f>
        <v>#DIV/0!</v>
      </c>
      <c r="BE21" s="52" t="e">
        <f t="shared" si="9"/>
        <v>#DIV/0!</v>
      </c>
      <c r="BF21" s="52" t="e">
        <f t="shared" si="10"/>
        <v>#DIV/0!</v>
      </c>
      <c r="BG21" s="52" t="e">
        <f t="shared" si="11"/>
        <v>#DIV/0!</v>
      </c>
    </row>
    <row r="22" spans="1:59" x14ac:dyDescent="0.3">
      <c r="A22" s="58" t="s">
        <v>10</v>
      </c>
      <c r="B22" s="58" t="s">
        <v>253</v>
      </c>
      <c r="C22" s="58" t="s">
        <v>233</v>
      </c>
      <c r="D22" s="50" t="e">
        <f>[1]Veri_2021!D38/[1]Veri_2021!D39</f>
        <v>#DIV/0!</v>
      </c>
      <c r="E22" s="50" t="e">
        <f>[1]Veri_2021!E38/[1]Veri_2021!E39</f>
        <v>#DIV/0!</v>
      </c>
      <c r="F22" s="50" t="e">
        <f>[1]Veri_2021!F38/[1]Veri_2021!F39</f>
        <v>#DIV/0!</v>
      </c>
      <c r="G22" s="50">
        <f>[1]Veri_2021!G38/[1]Veri_2021!G39</f>
        <v>0.18181818181818182</v>
      </c>
      <c r="H22" s="50">
        <f>[1]Veri_2021!H38/[1]Veri_2021!H39</f>
        <v>0.6</v>
      </c>
      <c r="I22" s="50">
        <f>[1]Veri_2021!I38/[1]Veri_2021!I39</f>
        <v>0.70588235294117652</v>
      </c>
      <c r="J22" s="50">
        <f>[1]Veri_2021!J38/[1]Veri_2021!J39</f>
        <v>0.42857142857142855</v>
      </c>
      <c r="K22" s="50">
        <f>[1]Veri_2021!K38/[1]Veri_2021!K39</f>
        <v>0</v>
      </c>
      <c r="L22" s="50">
        <f>[1]Veri_2021!L38/[1]Veri_2021!L39</f>
        <v>0.25925925925925924</v>
      </c>
      <c r="M22" s="50">
        <f>[1]Veri_2021!M38/[1]Veri_2021!M39</f>
        <v>1</v>
      </c>
      <c r="N22" s="50">
        <f>[1]Veri_2021!N38/[1]Veri_2021!N39</f>
        <v>0.53079847908745248</v>
      </c>
      <c r="O22" s="51" t="e">
        <f t="shared" si="0"/>
        <v>#DIV/0!</v>
      </c>
      <c r="P22" s="51" t="e">
        <f t="shared" si="1"/>
        <v>#DIV/0!</v>
      </c>
      <c r="Q22" s="51" t="e">
        <f t="shared" si="2"/>
        <v>#DIV/0!</v>
      </c>
      <c r="R22" s="50" t="e">
        <f>[1]Veri_2022!D38/[1]Veri_2022!D39</f>
        <v>#DIV/0!</v>
      </c>
      <c r="S22" s="50" t="e">
        <f>[1]Veri_2022!E38/[1]Veri_2022!E39</f>
        <v>#DIV/0!</v>
      </c>
      <c r="T22" s="50">
        <f>[1]Veri_2022!F38/[1]Veri_2022!F39</f>
        <v>10</v>
      </c>
      <c r="U22" s="50">
        <f>[1]Veri_2022!G38/[1]Veri_2022!G39</f>
        <v>0.32500000000000001</v>
      </c>
      <c r="V22" s="50">
        <f>[1]Veri_2022!H38/[1]Veri_2022!H39</f>
        <v>0.22222222222222221</v>
      </c>
      <c r="W22" s="50">
        <f>[1]Veri_2022!I38/[1]Veri_2022!I39</f>
        <v>0.98701298701298701</v>
      </c>
      <c r="X22" s="50">
        <f>[1]Veri_2022!J38/[1]Veri_2022!J39</f>
        <v>0.22500000000000001</v>
      </c>
      <c r="Y22" s="50">
        <f>[1]Veri_2022!K38/[1]Veri_2022!K39</f>
        <v>0.25</v>
      </c>
      <c r="Z22" s="50">
        <f>[1]Veri_2022!L38/[1]Veri_2022!L39</f>
        <v>0.58139534883720934</v>
      </c>
      <c r="AA22" s="50">
        <f>[1]Veri_2022!M38/[1]Veri_2022!M39</f>
        <v>0.66666666666666663</v>
      </c>
      <c r="AB22" s="50">
        <f>[1]Veri_2022!N38/[1]Veri_2022!N39</f>
        <v>0.6232624113475177</v>
      </c>
      <c r="AC22" s="51" t="e">
        <f t="shared" si="3"/>
        <v>#DIV/0!</v>
      </c>
      <c r="AD22" s="51" t="e">
        <f t="shared" si="4"/>
        <v>#DIV/0!</v>
      </c>
      <c r="AE22" s="51" t="e">
        <f t="shared" si="5"/>
        <v>#DIV/0!</v>
      </c>
      <c r="AF22" s="50" t="e">
        <f>[1]Veri_2023!D38/[1]Veri_2023!D39</f>
        <v>#DIV/0!</v>
      </c>
      <c r="AG22" s="50">
        <f>[1]Veri_2023!E38/[1]Veri_2023!E39</f>
        <v>1</v>
      </c>
      <c r="AH22" s="50">
        <f>[1]Veri_2023!F38/[1]Veri_2023!F39</f>
        <v>0.5</v>
      </c>
      <c r="AI22" s="50">
        <f>[1]Veri_2023!G38/[1]Veri_2023!G39</f>
        <v>4.2253521126760563E-2</v>
      </c>
      <c r="AJ22" s="50">
        <f>[1]Veri_2023!H38/[1]Veri_2023!H39</f>
        <v>0</v>
      </c>
      <c r="AK22" s="50">
        <f>[1]Veri_2023!I38/[1]Veri_2023!I39</f>
        <v>0.97281553398058251</v>
      </c>
      <c r="AL22" s="50">
        <f>[1]Veri_2023!J38/[1]Veri_2023!J39</f>
        <v>0.44444444444444442</v>
      </c>
      <c r="AM22" s="50">
        <f>[1]Veri_2023!K38/[1]Veri_2023!K39</f>
        <v>0.33333333333333331</v>
      </c>
      <c r="AN22" s="50">
        <f>[1]Veri_2023!L38/[1]Veri_2023!L39</f>
        <v>0.43396226415094341</v>
      </c>
      <c r="AO22" s="50">
        <f>[1]Veri_2023!M38/[1]Veri_2023!M39</f>
        <v>0</v>
      </c>
      <c r="AP22" s="50">
        <f>[1]Veri_2023!N38/[1]Veri_2023!N39</f>
        <v>0.54405502784146742</v>
      </c>
      <c r="AQ22" s="51" t="e">
        <f t="shared" si="6"/>
        <v>#DIV/0!</v>
      </c>
      <c r="AR22" s="51" t="e">
        <f t="shared" si="7"/>
        <v>#DIV/0!</v>
      </c>
      <c r="AS22" s="51" t="e">
        <f t="shared" si="8"/>
        <v>#DIV/0!</v>
      </c>
      <c r="AT22" s="50" t="e">
        <f>ROUND([1]Veri_2024_2!D38/[1]Veri_2024_2!D39,[1]APGler!$N$22)</f>
        <v>#DIV/0!</v>
      </c>
      <c r="AU22" s="50" t="e">
        <f>ROUND([1]Veri_2024_2!E38/[1]Veri_2024_2!E39,[1]APGler!$N$22)</f>
        <v>#DIV/0!</v>
      </c>
      <c r="AV22" s="50" t="e">
        <f>ROUND([1]Veri_2024_2!F38/[1]Veri_2024_2!F39,[1]APGler!$N$22)</f>
        <v>#DIV/0!</v>
      </c>
      <c r="AW22" s="50">
        <f>ROUND([1]Veri_2024_2!G38/[1]Veri_2024_2!G39,[1]APGler!$N$22)</f>
        <v>1.4999999999999999E-2</v>
      </c>
      <c r="AX22" s="50">
        <f>ROUND([1]Veri_2024_2!H38/[1]Veri_2024_2!H39,[1]APGler!$N$22)</f>
        <v>0</v>
      </c>
      <c r="AY22" s="50">
        <f>ROUND([1]Veri_2024_2!I38/[1]Veri_2024_2!I39,[1]APGler!$N$22)</f>
        <v>0.98299999999999998</v>
      </c>
      <c r="AZ22" s="50">
        <f>ROUND([1]Veri_2024_2!J38/[1]Veri_2024_2!J39,[1]APGler!$N$22)</f>
        <v>0.68600000000000005</v>
      </c>
      <c r="BA22" s="50">
        <f>ROUND([1]Veri_2024_2!K38/[1]Veri_2024_2!K39,[1]APGler!$N$22)</f>
        <v>0.25</v>
      </c>
      <c r="BB22" s="50">
        <f>ROUND([1]Veri_2024_2!L38/[1]Veri_2024_2!L39,[1]APGler!$N$22)</f>
        <v>0.185</v>
      </c>
      <c r="BC22" s="50">
        <f>ROUND([1]Veri_2024_2!M38/[1]Veri_2024_2!M39,[1]APGler!$N$22)</f>
        <v>0</v>
      </c>
      <c r="BD22" s="50">
        <f>ROUND([1]Veri_2024_2!N38/[1]Veri_2024_2!N39,[1]APGler!$N$22)</f>
        <v>0.54900000000000004</v>
      </c>
      <c r="BE22" s="51" t="e">
        <f t="shared" si="9"/>
        <v>#DIV/0!</v>
      </c>
      <c r="BF22" s="51" t="e">
        <f t="shared" si="10"/>
        <v>#DIV/0!</v>
      </c>
      <c r="BG22" s="51" t="e">
        <f t="shared" si="11"/>
        <v>#DIV/0!</v>
      </c>
    </row>
    <row r="23" spans="1:59" x14ac:dyDescent="0.3">
      <c r="A23" s="57" t="s">
        <v>11</v>
      </c>
      <c r="B23" s="57" t="s">
        <v>254</v>
      </c>
      <c r="C23" s="57" t="s">
        <v>233</v>
      </c>
      <c r="D23" s="49" t="e">
        <f>[1]Veri_2021!D310/[1]Veri_2021!D311</f>
        <v>#DIV/0!</v>
      </c>
      <c r="E23" s="49" t="e">
        <f>[1]Veri_2021!E310/[1]Veri_2021!E311</f>
        <v>#DIV/0!</v>
      </c>
      <c r="F23" s="49" t="e">
        <f>[1]Veri_2021!F310/[1]Veri_2021!F311</f>
        <v>#DIV/0!</v>
      </c>
      <c r="G23" s="49">
        <f>[1]Veri_2021!G310/[1]Veri_2021!G311</f>
        <v>0.18181818181818182</v>
      </c>
      <c r="H23" s="49">
        <f>[1]Veri_2021!H310/[1]Veri_2021!H311</f>
        <v>0.6</v>
      </c>
      <c r="I23" s="49">
        <f>[1]Veri_2021!I310/[1]Veri_2021!I311</f>
        <v>0.70588235294117652</v>
      </c>
      <c r="J23" s="49">
        <f>[1]Veri_2021!J310/[1]Veri_2021!J311</f>
        <v>0.42857142857142855</v>
      </c>
      <c r="K23" s="49">
        <f>[1]Veri_2021!K310/[1]Veri_2021!K311</f>
        <v>0</v>
      </c>
      <c r="L23" s="49">
        <f>[1]Veri_2021!L310/[1]Veri_2021!L311</f>
        <v>0.25925925925925924</v>
      </c>
      <c r="M23" s="49">
        <f>[1]Veri_2021!M310/[1]Veri_2021!M311</f>
        <v>1</v>
      </c>
      <c r="N23" s="49">
        <f>[1]Veri_2021!N310/[1]Veri_2021!N311</f>
        <v>0.53079847908745248</v>
      </c>
      <c r="O23" s="52" t="e">
        <f t="shared" si="0"/>
        <v>#DIV/0!</v>
      </c>
      <c r="P23" s="52" t="e">
        <f t="shared" si="1"/>
        <v>#DIV/0!</v>
      </c>
      <c r="Q23" s="52" t="e">
        <f t="shared" si="2"/>
        <v>#DIV/0!</v>
      </c>
      <c r="R23" s="49" t="e">
        <f>[1]Veri_2022!D310/[1]Veri_2022!D311</f>
        <v>#DIV/0!</v>
      </c>
      <c r="S23" s="49" t="e">
        <f>[1]Veri_2022!E310/[1]Veri_2022!E311</f>
        <v>#DIV/0!</v>
      </c>
      <c r="T23" s="49">
        <f>[1]Veri_2022!F310/[1]Veri_2022!F311</f>
        <v>14</v>
      </c>
      <c r="U23" s="49">
        <f>[1]Veri_2022!G310/[1]Veri_2022!G311</f>
        <v>0.27419354838709675</v>
      </c>
      <c r="V23" s="49">
        <f>[1]Veri_2022!H310/[1]Veri_2022!H311</f>
        <v>0.35714285714285715</v>
      </c>
      <c r="W23" s="49">
        <f>[1]Veri_2022!I310/[1]Veri_2022!I311</f>
        <v>0.98193411264612118</v>
      </c>
      <c r="X23" s="49">
        <f>[1]Veri_2022!J310/[1]Veri_2022!J311</f>
        <v>0.33707865168539325</v>
      </c>
      <c r="Y23" s="49">
        <f>[1]Veri_2022!K310/[1]Veri_2022!K311</f>
        <v>0.16666666666666666</v>
      </c>
      <c r="Z23" s="49">
        <f>[1]Veri_2022!L310/[1]Veri_2022!L311</f>
        <v>0.45714285714285713</v>
      </c>
      <c r="AA23" s="49">
        <f>[1]Veri_2022!M310/[1]Veri_2022!M311</f>
        <v>0.83333333333333337</v>
      </c>
      <c r="AB23" s="49">
        <f>[1]Veri_2022!N310/[1]Veri_2022!N311</f>
        <v>0.58375304630381808</v>
      </c>
      <c r="AC23" s="52" t="e">
        <f t="shared" si="3"/>
        <v>#DIV/0!</v>
      </c>
      <c r="AD23" s="52" t="e">
        <f t="shared" si="4"/>
        <v>#DIV/0!</v>
      </c>
      <c r="AE23" s="52" t="e">
        <f t="shared" si="5"/>
        <v>#DIV/0!</v>
      </c>
      <c r="AF23" s="49" t="e">
        <f>[1]Veri_2023!D310/[1]Veri_2023!D311</f>
        <v>#DIV/0!</v>
      </c>
      <c r="AG23" s="49">
        <f>[1]Veri_2023!E310/[1]Veri_2023!E311</f>
        <v>4</v>
      </c>
      <c r="AH23" s="49">
        <f>[1]Veri_2023!F310/[1]Veri_2023!F311</f>
        <v>2</v>
      </c>
      <c r="AI23" s="49">
        <f>[1]Veri_2023!G310/[1]Veri_2023!G311</f>
        <v>0.15037593984962405</v>
      </c>
      <c r="AJ23" s="49">
        <f>[1]Veri_2023!H310/[1]Veri_2023!H311</f>
        <v>9.6153846153846159E-2</v>
      </c>
      <c r="AK23" s="49">
        <f>[1]Veri_2023!I310/[1]Veri_2023!I311</f>
        <v>0.97870879120879117</v>
      </c>
      <c r="AL23" s="49">
        <f>[1]Veri_2023!J310/[1]Veri_2023!J311</f>
        <v>0.36799999999999999</v>
      </c>
      <c r="AM23" s="49">
        <f>[1]Veri_2023!K310/[1]Veri_2023!K311</f>
        <v>0.22222222222222221</v>
      </c>
      <c r="AN23" s="49">
        <f>[1]Veri_2023!L310/[1]Veri_2023!L311</f>
        <v>0.44715447154471544</v>
      </c>
      <c r="AO23" s="49">
        <f>[1]Veri_2023!M310/[1]Veri_2023!M311</f>
        <v>0.7142857142857143</v>
      </c>
      <c r="AP23" s="49">
        <f>[1]Veri_2023!N310/[1]Veri_2023!N311</f>
        <v>0.57059079061685491</v>
      </c>
      <c r="AQ23" s="52" t="e">
        <f t="shared" si="6"/>
        <v>#DIV/0!</v>
      </c>
      <c r="AR23" s="52" t="e">
        <f t="shared" si="7"/>
        <v>#DIV/0!</v>
      </c>
      <c r="AS23" s="52" t="e">
        <f t="shared" si="8"/>
        <v>#DIV/0!</v>
      </c>
      <c r="AT23" s="49" t="e">
        <f>ROUND([1]Veri_2024_2!D310/[1]Veri_2024_2!D311,[1]APGler!$N$23)</f>
        <v>#DIV/0!</v>
      </c>
      <c r="AU23" s="49" t="e">
        <f>ROUND([1]Veri_2024_2!E310/[1]Veri_2024_2!E311,[1]APGler!$N$23)</f>
        <v>#DIV/0!</v>
      </c>
      <c r="AV23" s="49" t="e">
        <f>ROUND([1]Veri_2024_2!F310/[1]Veri_2024_2!F311,[1]APGler!$N$23)</f>
        <v>#DIV/0!</v>
      </c>
      <c r="AW23" s="49" t="e">
        <f>ROUND([1]Veri_2024_2!G310/[1]Veri_2024_2!G311,[1]APGler!$N$23)</f>
        <v>#DIV/0!</v>
      </c>
      <c r="AX23" s="49" t="e">
        <f>ROUND([1]Veri_2024_2!H310/[1]Veri_2024_2!H311,[1]APGler!$N$23)</f>
        <v>#DIV/0!</v>
      </c>
      <c r="AY23" s="49" t="e">
        <f>ROUND([1]Veri_2024_2!I310/[1]Veri_2024_2!I311,[1]APGler!$N$23)</f>
        <v>#DIV/0!</v>
      </c>
      <c r="AZ23" s="49" t="e">
        <f>ROUND([1]Veri_2024_2!J310/[1]Veri_2024_2!J311,[1]APGler!$N$23)</f>
        <v>#DIV/0!</v>
      </c>
      <c r="BA23" s="49" t="e">
        <f>ROUND([1]Veri_2024_2!K310/[1]Veri_2024_2!K311,[1]APGler!$N$23)</f>
        <v>#DIV/0!</v>
      </c>
      <c r="BB23" s="49" t="e">
        <f>ROUND([1]Veri_2024_2!L310/[1]Veri_2024_2!L311,[1]APGler!$N$23)</f>
        <v>#DIV/0!</v>
      </c>
      <c r="BC23" s="49" t="e">
        <f>ROUND([1]Veri_2024_2!M310/[1]Veri_2024_2!M311,[1]APGler!$N$23)</f>
        <v>#DIV/0!</v>
      </c>
      <c r="BD23" s="49" t="e">
        <f>ROUND([1]Veri_2024_2!N310/[1]Veri_2024_2!N311,[1]APGler!$N$23)</f>
        <v>#DIV/0!</v>
      </c>
      <c r="BE23" s="52" t="e">
        <f t="shared" si="9"/>
        <v>#DIV/0!</v>
      </c>
      <c r="BF23" s="52" t="e">
        <f t="shared" si="10"/>
        <v>#DIV/0!</v>
      </c>
      <c r="BG23" s="52" t="e">
        <f t="shared" si="11"/>
        <v>#DIV/0!</v>
      </c>
    </row>
    <row r="24" spans="1:59" x14ac:dyDescent="0.3">
      <c r="A24" s="58" t="s">
        <v>12</v>
      </c>
      <c r="B24" s="58" t="s">
        <v>255</v>
      </c>
      <c r="C24" s="58" t="s">
        <v>233</v>
      </c>
      <c r="D24" s="50">
        <f>[1]Veri_2021!D40/[1]Veri_2021!D41</f>
        <v>2.2268901684168605</v>
      </c>
      <c r="E24" s="50">
        <f>[1]Veri_2021!E40/[1]Veri_2021!E41</f>
        <v>2.0798553287527466</v>
      </c>
      <c r="F24" s="50">
        <f>[1]Veri_2021!F40/[1]Veri_2021!F41</f>
        <v>1.5505029412435352</v>
      </c>
      <c r="G24" s="50">
        <f>[1]Veri_2021!G40/[1]Veri_2021!G41</f>
        <v>1.1748621890012372</v>
      </c>
      <c r="H24" s="50">
        <f>[1]Veri_2021!H40/[1]Veri_2021!H41</f>
        <v>1.3741085287362211</v>
      </c>
      <c r="I24" s="50">
        <f>[1]Veri_2021!I40/[1]Veri_2021!I41</f>
        <v>1.2404541443119541</v>
      </c>
      <c r="J24" s="50">
        <f>[1]Veri_2021!J40/[1]Veri_2021!J41</f>
        <v>2.220843584248561</v>
      </c>
      <c r="K24" s="50">
        <f>[1]Veri_2021!K40/[1]Veri_2021!K41</f>
        <v>1.044220240532999</v>
      </c>
      <c r="L24" s="50">
        <f>[1]Veri_2021!L40/[1]Veri_2021!L41</f>
        <v>1.9739530752601611</v>
      </c>
      <c r="M24" s="50">
        <f>[1]Veri_2021!M40/[1]Veri_2021!M41</f>
        <v>1.5474654669946633</v>
      </c>
      <c r="N24" s="50">
        <f>[1]Veri_2021!N40/[1]Veri_2021!N41</f>
        <v>1.6136278060608973</v>
      </c>
      <c r="O24" s="51">
        <f t="shared" si="0"/>
        <v>1.044220240532999</v>
      </c>
      <c r="P24" s="51">
        <f t="shared" si="1"/>
        <v>2.2268901684168605</v>
      </c>
      <c r="Q24" s="51">
        <f t="shared" si="2"/>
        <v>1.6406166794145305</v>
      </c>
      <c r="R24" s="50">
        <f>[1]Veri_2022!D40/[1]Veri_2022!D41</f>
        <v>2.9825311489341941</v>
      </c>
      <c r="S24" s="50">
        <f>[1]Veri_2022!E40/[1]Veri_2022!E41</f>
        <v>2.7794881612970634</v>
      </c>
      <c r="T24" s="50">
        <f>[1]Veri_2022!F40/[1]Veri_2022!F41</f>
        <v>1.9942567557618245</v>
      </c>
      <c r="U24" s="50">
        <f>[1]Veri_2022!G40/[1]Veri_2022!G41</f>
        <v>1.4699322054508182</v>
      </c>
      <c r="V24" s="50">
        <f>[1]Veri_2022!H40/[1]Veri_2022!H41</f>
        <v>1.9087797153957027</v>
      </c>
      <c r="W24" s="50">
        <f>[1]Veri_2022!I40/[1]Veri_2022!I41</f>
        <v>1.7964400584315408</v>
      </c>
      <c r="X24" s="50">
        <f>[1]Veri_2022!J40/[1]Veri_2022!J41</f>
        <v>3.5243711319644762</v>
      </c>
      <c r="Y24" s="50">
        <f>[1]Veri_2022!K40/[1]Veri_2022!K41</f>
        <v>1.6213391964166501</v>
      </c>
      <c r="Z24" s="50">
        <f>[1]Veri_2022!L40/[1]Veri_2022!L41</f>
        <v>3.068763418938834</v>
      </c>
      <c r="AA24" s="50">
        <f>[1]Veri_2022!M40/[1]Veri_2022!M41</f>
        <v>1.5085282014032477</v>
      </c>
      <c r="AB24" s="50">
        <f>[1]Veri_2022!N40/[1]Veri_2022!N41</f>
        <v>2.6766409479444024</v>
      </c>
      <c r="AC24" s="51">
        <f t="shared" si="3"/>
        <v>1.4699322054508182</v>
      </c>
      <c r="AD24" s="51">
        <f t="shared" si="4"/>
        <v>3.5243711319644762</v>
      </c>
      <c r="AE24" s="51">
        <f t="shared" si="5"/>
        <v>2.3028246310853415</v>
      </c>
      <c r="AF24" s="50">
        <f>[1]Veri_2023!D40/[1]Veri_2023!D41</f>
        <v>3.383356062151468</v>
      </c>
      <c r="AG24" s="50">
        <f>[1]Veri_2023!E40/[1]Veri_2023!E41</f>
        <v>3.6880592952871143</v>
      </c>
      <c r="AH24" s="50">
        <f>[1]Veri_2023!F40/[1]Veri_2023!F41</f>
        <v>2.0119195179297837</v>
      </c>
      <c r="AI24" s="50">
        <f>[1]Veri_2023!G40/[1]Veri_2023!G41</f>
        <v>2.0945679689358441</v>
      </c>
      <c r="AJ24" s="50">
        <f>[1]Veri_2023!H40/[1]Veri_2023!H41</f>
        <v>2.5920188866935079</v>
      </c>
      <c r="AK24" s="50">
        <f>[1]Veri_2023!I40/[1]Veri_2023!I41</f>
        <v>1.7030201750919625</v>
      </c>
      <c r="AL24" s="50">
        <f>[1]Veri_2023!J40/[1]Veri_2023!J41</f>
        <v>2.9263578496058935</v>
      </c>
      <c r="AM24" s="50">
        <f>[1]Veri_2023!K40/[1]Veri_2023!K41</f>
        <v>1.4793187174077058</v>
      </c>
      <c r="AN24" s="50">
        <f>[1]Veri_2023!L40/[1]Veri_2023!L41</f>
        <v>2.6166874901550132</v>
      </c>
      <c r="AO24" s="50">
        <f>[1]Veri_2023!M40/[1]Veri_2023!M41</f>
        <v>2.9215158614678085</v>
      </c>
      <c r="AP24" s="50">
        <f>[1]Veri_2023!N40/[1]Veri_2023!N41</f>
        <v>3.7114139857276127</v>
      </c>
      <c r="AQ24" s="51">
        <f t="shared" si="6"/>
        <v>1.4793187174077058</v>
      </c>
      <c r="AR24" s="51">
        <f t="shared" si="7"/>
        <v>3.7114139857276127</v>
      </c>
      <c r="AS24" s="51">
        <f t="shared" si="8"/>
        <v>2.6480214373139739</v>
      </c>
      <c r="AT24" s="50">
        <f>ROUND([1]Veri_2024_2!D40/[1]Veri_2024_2!D41,[1]APGler!$N$24)</f>
        <v>2.7930000000000001</v>
      </c>
      <c r="AU24" s="50">
        <f>ROUND([1]Veri_2024_2!E40/[1]Veri_2024_2!E41,[1]APGler!$N$24)</f>
        <v>2.5049999999999999</v>
      </c>
      <c r="AV24" s="50">
        <f>ROUND([1]Veri_2024_2!F40/[1]Veri_2024_2!F41,[1]APGler!$N$24)</f>
        <v>2.0089999999999999</v>
      </c>
      <c r="AW24" s="50">
        <f>ROUND([1]Veri_2024_2!G40/[1]Veri_2024_2!G41,[1]APGler!$N$24)</f>
        <v>2.1</v>
      </c>
      <c r="AX24" s="50">
        <f>ROUND([1]Veri_2024_2!H40/[1]Veri_2024_2!H41,[1]APGler!$N$24)</f>
        <v>1.7869999999999999</v>
      </c>
      <c r="AY24" s="50">
        <f>ROUND([1]Veri_2024_2!I40/[1]Veri_2024_2!I41,[1]APGler!$N$24)</f>
        <v>1.0820000000000001</v>
      </c>
      <c r="AZ24" s="50">
        <f>ROUND([1]Veri_2024_2!J40/[1]Veri_2024_2!J41,[1]APGler!$N$24)</f>
        <v>2.077</v>
      </c>
      <c r="BA24" s="50">
        <f>ROUND([1]Veri_2024_2!K40/[1]Veri_2024_2!K41,[1]APGler!$N$24)</f>
        <v>0.59499999999999997</v>
      </c>
      <c r="BB24" s="50">
        <f>ROUND([1]Veri_2024_2!L40/[1]Veri_2024_2!L41,[1]APGler!$N$24)</f>
        <v>2.19</v>
      </c>
      <c r="BC24" s="50">
        <f>ROUND([1]Veri_2024_2!M40/[1]Veri_2024_2!M41,[1]APGler!$N$24)</f>
        <v>2.1739999999999999</v>
      </c>
      <c r="BD24" s="50">
        <f>ROUND([1]Veri_2024_2!N40/[1]Veri_2024_2!N41,[1]APGler!$N$24)</f>
        <v>2.2480000000000002</v>
      </c>
      <c r="BE24" s="51">
        <f t="shared" si="9"/>
        <v>0.59499999999999997</v>
      </c>
      <c r="BF24" s="51">
        <f t="shared" si="10"/>
        <v>2.7930000000000001</v>
      </c>
      <c r="BG24" s="51">
        <f t="shared" si="11"/>
        <v>1.9600000000000002</v>
      </c>
    </row>
    <row r="25" spans="1:59" x14ac:dyDescent="0.3">
      <c r="A25" s="57" t="s">
        <v>220</v>
      </c>
      <c r="B25" s="57" t="s">
        <v>256</v>
      </c>
      <c r="C25" s="57" t="s">
        <v>233</v>
      </c>
      <c r="D25" s="49">
        <f>[1]Veri_2021!D43/[1]Veri_2021!D42</f>
        <v>0.13844743897331532</v>
      </c>
      <c r="E25" s="49">
        <f>[1]Veri_2021!E43/[1]Veri_2021!E42</f>
        <v>0.12129137293264514</v>
      </c>
      <c r="F25" s="49">
        <f>[1]Veri_2021!F43/[1]Veri_2021!F42</f>
        <v>0.1448102880837345</v>
      </c>
      <c r="G25" s="49">
        <f>[1]Veri_2021!G43/[1]Veri_2021!G42</f>
        <v>5.0370095848405093E-2</v>
      </c>
      <c r="H25" s="49">
        <f>[1]Veri_2021!H43/[1]Veri_2021!H42</f>
        <v>4.3736918588233441E-2</v>
      </c>
      <c r="I25" s="49">
        <f>[1]Veri_2021!I43/[1]Veri_2021!I42</f>
        <v>7.1873189242628199E-2</v>
      </c>
      <c r="J25" s="49">
        <f>[1]Veri_2021!J43/[1]Veri_2021!J42</f>
        <v>3.0924288924472472</v>
      </c>
      <c r="K25" s="49">
        <f>[1]Veri_2021!K43/[1]Veri_2021!K42</f>
        <v>0.27466545555015615</v>
      </c>
      <c r="L25" s="49">
        <f>[1]Veri_2021!L43/[1]Veri_2021!L42</f>
        <v>2.8673711683359672E-2</v>
      </c>
      <c r="M25" s="49">
        <f>[1]Veri_2021!M43/[1]Veri_2021!M42</f>
        <v>4.2486762060968422E-2</v>
      </c>
      <c r="N25" s="49">
        <f>[1]Veri_2021!N43/[1]Veri_2021!N42</f>
        <v>4.115854509483749E-2</v>
      </c>
      <c r="O25" s="52">
        <f t="shared" si="0"/>
        <v>2.8673711683359672E-2</v>
      </c>
      <c r="P25" s="52">
        <f t="shared" si="1"/>
        <v>3.0924288924472472</v>
      </c>
      <c r="Q25" s="52">
        <f t="shared" si="2"/>
        <v>0.36817660640959365</v>
      </c>
      <c r="R25" s="49">
        <f>[1]Veri_2022!D43/[1]Veri_2022!D42</f>
        <v>0.13623617733905141</v>
      </c>
      <c r="S25" s="49">
        <f>[1]Veri_2022!E43/[1]Veri_2022!E42</f>
        <v>0.13691684804250884</v>
      </c>
      <c r="T25" s="49">
        <f>[1]Veri_2022!F43/[1]Veri_2022!F42</f>
        <v>0.14451323754284981</v>
      </c>
      <c r="U25" s="49">
        <f>[1]Veri_2022!G43/[1]Veri_2022!G42</f>
        <v>5.638747212212894E-2</v>
      </c>
      <c r="V25" s="49">
        <f>[1]Veri_2022!H43/[1]Veri_2022!H42</f>
        <v>3.1710074490612986E-2</v>
      </c>
      <c r="W25" s="49">
        <f>[1]Veri_2022!I43/[1]Veri_2022!I42</f>
        <v>6.5009547076450819E-2</v>
      </c>
      <c r="X25" s="49">
        <f>[1]Veri_2022!J43/[1]Veri_2022!J42</f>
        <v>3.4986379906661242</v>
      </c>
      <c r="Y25" s="49">
        <f>[1]Veri_2022!K43/[1]Veri_2022!K42</f>
        <v>0.17571061060292517</v>
      </c>
      <c r="Z25" s="49">
        <f>[1]Veri_2022!L43/[1]Veri_2022!L42</f>
        <v>2.4261287280733235E-2</v>
      </c>
      <c r="AA25" s="49">
        <f>[1]Veri_2022!M43/[1]Veri_2022!M42</f>
        <v>4.8253676077238759E-2</v>
      </c>
      <c r="AB25" s="49">
        <f>[1]Veri_2022!N43/[1]Veri_2022!N42</f>
        <v>4.2851767055975765E-2</v>
      </c>
      <c r="AC25" s="52">
        <f t="shared" si="3"/>
        <v>2.4261287280733235E-2</v>
      </c>
      <c r="AD25" s="52">
        <f t="shared" si="4"/>
        <v>3.4986379906661242</v>
      </c>
      <c r="AE25" s="52">
        <f t="shared" si="5"/>
        <v>0.39640806257241823</v>
      </c>
      <c r="AF25" s="49">
        <f>[1]Veri_2023!D43/[1]Veri_2023!D42</f>
        <v>0.12034598520067229</v>
      </c>
      <c r="AG25" s="49">
        <f>[1]Veri_2023!E43/[1]Veri_2023!E42</f>
        <v>8.5030648352186516E-2</v>
      </c>
      <c r="AH25" s="49">
        <f>[1]Veri_2023!F43/[1]Veri_2023!F42</f>
        <v>0.20140790307857526</v>
      </c>
      <c r="AI25" s="49">
        <f>[1]Veri_2023!G43/[1]Veri_2023!G42</f>
        <v>3.3082049040804487E-2</v>
      </c>
      <c r="AJ25" s="49">
        <f>[1]Veri_2023!H43/[1]Veri_2023!H42</f>
        <v>3.0019684697498335E-2</v>
      </c>
      <c r="AK25" s="49">
        <f>[1]Veri_2023!I43/[1]Veri_2023!I42</f>
        <v>4.5471380050808023E-2</v>
      </c>
      <c r="AL25" s="49">
        <f>[1]Veri_2023!J43/[1]Veri_2023!J42</f>
        <v>2.8964780942188462</v>
      </c>
      <c r="AM25" s="49">
        <f>[1]Veri_2023!K43/[1]Veri_2023!K42</f>
        <v>0.13412348327964521</v>
      </c>
      <c r="AN25" s="49">
        <f>[1]Veri_2023!L43/[1]Veri_2023!L42</f>
        <v>2.2279194716419148E-2</v>
      </c>
      <c r="AO25" s="49">
        <f>[1]Veri_2023!M43/[1]Veri_2023!M42</f>
        <v>2.3374350626710626E-2</v>
      </c>
      <c r="AP25" s="49">
        <f>[1]Veri_2023!N43/[1]Veri_2023!N42</f>
        <v>1.7617621055660223E-2</v>
      </c>
      <c r="AQ25" s="52">
        <f t="shared" si="6"/>
        <v>1.7617621055660223E-2</v>
      </c>
      <c r="AR25" s="52">
        <f t="shared" si="7"/>
        <v>2.8964780942188462</v>
      </c>
      <c r="AS25" s="52">
        <f t="shared" si="8"/>
        <v>0.32811185402889331</v>
      </c>
      <c r="AT25" s="49">
        <f>ROUND([1]Veri_2024_2!D43/[1]Veri_2024_2!D42,[1]APGler!$N$25)</f>
        <v>0.11799999999999999</v>
      </c>
      <c r="AU25" s="49">
        <f>ROUND([1]Veri_2024_2!E43/[1]Veri_2024_2!E42,[1]APGler!$N$25)</f>
        <v>9.1999999999999998E-2</v>
      </c>
      <c r="AV25" s="49">
        <f>ROUND([1]Veri_2024_2!F43/[1]Veri_2024_2!F42,[1]APGler!$N$25)</f>
        <v>0.14299999999999999</v>
      </c>
      <c r="AW25" s="49">
        <f>ROUND([1]Veri_2024_2!G43/[1]Veri_2024_2!G42,[1]APGler!$N$25)</f>
        <v>2.8000000000000001E-2</v>
      </c>
      <c r="AX25" s="49">
        <f>ROUND([1]Veri_2024_2!H43/[1]Veri_2024_2!H42,[1]APGler!$N$25)</f>
        <v>2.5999999999999999E-2</v>
      </c>
      <c r="AY25" s="49">
        <f>ROUND([1]Veri_2024_2!I43/[1]Veri_2024_2!I42,[1]APGler!$N$25)</f>
        <v>5.1999999999999998E-2</v>
      </c>
      <c r="AZ25" s="49">
        <f>ROUND([1]Veri_2024_2!J43/[1]Veri_2024_2!J42,[1]APGler!$N$25)</f>
        <v>2.3370000000000002</v>
      </c>
      <c r="BA25" s="49">
        <f>ROUND([1]Veri_2024_2!K43/[1]Veri_2024_2!K42,[1]APGler!$N$25)</f>
        <v>0.161</v>
      </c>
      <c r="BB25" s="49">
        <f>ROUND([1]Veri_2024_2!L43/[1]Veri_2024_2!L42,[1]APGler!$N$25)</f>
        <v>0.02</v>
      </c>
      <c r="BC25" s="49">
        <f>ROUND([1]Veri_2024_2!M43/[1]Veri_2024_2!M42,[1]APGler!$N$25)</f>
        <v>2.1000000000000001E-2</v>
      </c>
      <c r="BD25" s="49">
        <f>ROUND([1]Veri_2024_2!N43/[1]Veri_2024_2!N42,[1]APGler!$N$25)</f>
        <v>2.1999999999999999E-2</v>
      </c>
      <c r="BE25" s="52">
        <f t="shared" si="9"/>
        <v>0.02</v>
      </c>
      <c r="BF25" s="52">
        <f t="shared" si="10"/>
        <v>2.3370000000000002</v>
      </c>
      <c r="BG25" s="52">
        <f t="shared" si="11"/>
        <v>0.27454545454545454</v>
      </c>
    </row>
    <row r="26" spans="1:59" x14ac:dyDescent="0.3">
      <c r="A26" s="58" t="s">
        <v>257</v>
      </c>
      <c r="B26" s="58" t="s">
        <v>258</v>
      </c>
      <c r="C26" s="58" t="s">
        <v>233</v>
      </c>
      <c r="D26" s="50">
        <f>[1]Veri_2021!D43/([1]Veri_2021!D18/1000)</f>
        <v>8.0741921863461782E-2</v>
      </c>
      <c r="E26" s="50">
        <f>[1]Veri_2021!E43/([1]Veri_2021!E18/1000)</f>
        <v>6.9408344132474015E-2</v>
      </c>
      <c r="F26" s="50">
        <f>[1]Veri_2021!F43/([1]Veri_2021!F18/1000)</f>
        <v>9.8083867429062763E-2</v>
      </c>
      <c r="G26" s="50">
        <f>[1]Veri_2021!G43/([1]Veri_2021!G18/1000)</f>
        <v>2.630411390747555E-2</v>
      </c>
      <c r="H26" s="50">
        <f>[1]Veri_2021!H43/([1]Veri_2021!H18/1000)</f>
        <v>2.4040647123846397E-2</v>
      </c>
      <c r="I26" s="50">
        <f>[1]Veri_2021!I43/([1]Veri_2021!I18/1000)</f>
        <v>4.987214301471965E-2</v>
      </c>
      <c r="J26" s="50">
        <f>[1]Veri_2021!J43/([1]Veri_2021!J18/1000)</f>
        <v>1.5622688475157933</v>
      </c>
      <c r="K26" s="50">
        <f>[1]Veri_2021!K43/([1]Veri_2021!K18/1000)</f>
        <v>9.6702407143140309E-2</v>
      </c>
      <c r="L26" s="50">
        <f>[1]Veri_2021!L43/([1]Veri_2021!L18/1000)</f>
        <v>1.4096225716251876E-2</v>
      </c>
      <c r="M26" s="50">
        <f>[1]Veri_2021!M43/([1]Veri_2021!M18/1000)</f>
        <v>3.4344500703563645E-2</v>
      </c>
      <c r="N26" s="50">
        <f>[1]Veri_2021!N43/([1]Veri_2021!N18/1000)</f>
        <v>2.6472943337556409E-2</v>
      </c>
      <c r="O26" s="51">
        <f t="shared" si="0"/>
        <v>1.4096225716251876E-2</v>
      </c>
      <c r="P26" s="51">
        <f t="shared" si="1"/>
        <v>1.5622688475157933</v>
      </c>
      <c r="Q26" s="51">
        <f t="shared" si="2"/>
        <v>0.18930326926248595</v>
      </c>
      <c r="R26" s="50">
        <f>[1]Veri_2022!D43/([1]Veri_2022!D18/1000)</f>
        <v>8.9264089750663175E-2</v>
      </c>
      <c r="S26" s="50">
        <f>[1]Veri_2022!E43/([1]Veri_2022!E18/1000)</f>
        <v>8.8221577915738814E-2</v>
      </c>
      <c r="T26" s="50">
        <f>[1]Veri_2022!F43/([1]Veri_2022!F18/1000)</f>
        <v>0.10859258376042952</v>
      </c>
      <c r="U26" s="50">
        <f>[1]Veri_2022!G43/([1]Veri_2022!G18/1000)</f>
        <v>3.5401523398506239E-2</v>
      </c>
      <c r="V26" s="50">
        <f>[1]Veri_2022!H43/([1]Veri_2022!H18/1000)</f>
        <v>2.0737335726458833E-2</v>
      </c>
      <c r="W26" s="50">
        <f>[1]Veri_2022!I43/([1]Veri_2022!I18/1000)</f>
        <v>5.3713140397341083E-2</v>
      </c>
      <c r="X26" s="50">
        <f>[1]Veri_2022!J43/([1]Veri_2022!J18/1000)</f>
        <v>1.9500269138415429</v>
      </c>
      <c r="Y26" s="50">
        <f>[1]Veri_2022!K43/([1]Veri_2022!K18/1000)</f>
        <v>7.21447665573514E-2</v>
      </c>
      <c r="Z26" s="50">
        <f>[1]Veri_2022!L43/([1]Veri_2022!L18/1000)</f>
        <v>1.5258793983096488E-2</v>
      </c>
      <c r="AA26" s="50">
        <f>[1]Veri_2022!M43/([1]Veri_2022!M18/1000)</f>
        <v>4.2983135064396036E-2</v>
      </c>
      <c r="AB26" s="50">
        <f>[1]Veri_2022!N43/([1]Veri_2022!N18/1000)</f>
        <v>3.3068784960800644E-2</v>
      </c>
      <c r="AC26" s="51">
        <f t="shared" si="3"/>
        <v>1.5258793983096488E-2</v>
      </c>
      <c r="AD26" s="51">
        <f t="shared" si="4"/>
        <v>1.9500269138415429</v>
      </c>
      <c r="AE26" s="51">
        <f t="shared" si="5"/>
        <v>0.22812842230512045</v>
      </c>
      <c r="AF26" s="50">
        <f>[1]Veri_2023!D43/([1]Veri_2023!D18/1000)</f>
        <v>8.4651772108588819E-2</v>
      </c>
      <c r="AG26" s="50">
        <f>[1]Veri_2023!E43/([1]Veri_2023!E18/1000)</f>
        <v>5.9557697955123279E-2</v>
      </c>
      <c r="AH26" s="50">
        <f>[1]Veri_2023!F43/([1]Veri_2023!F18/1000)</f>
        <v>0.16231358671486748</v>
      </c>
      <c r="AI26" s="50">
        <f>[1]Veri_2023!G43/([1]Veri_2023!G18/1000)</f>
        <v>2.2802106949120313E-2</v>
      </c>
      <c r="AJ26" s="50">
        <f>[1]Veri_2023!H43/([1]Veri_2023!H18/1000)</f>
        <v>2.0827303417933138E-2</v>
      </c>
      <c r="AK26" s="50">
        <f>[1]Veri_2023!I43/([1]Veri_2023!I18/1000)</f>
        <v>3.8835967943539704E-2</v>
      </c>
      <c r="AL26" s="50">
        <f>[1]Veri_2023!J43/([1]Veri_2023!J18/1000)</f>
        <v>1.6686594394622007</v>
      </c>
      <c r="AM26" s="50">
        <f>[1]Veri_2023!K43/([1]Veri_2023!K18/1000)</f>
        <v>5.98692850104156E-2</v>
      </c>
      <c r="AN26" s="50">
        <f>[1]Veri_2023!L43/([1]Veri_2023!L18/1000)</f>
        <v>1.399071202851981E-2</v>
      </c>
      <c r="AO26" s="50">
        <f>[1]Veri_2023!M43/([1]Veri_2023!M18/1000)</f>
        <v>2.1419995631474752E-2</v>
      </c>
      <c r="AP26" s="50">
        <f>[1]Veri_2023!N43/([1]Veri_2023!N18/1000)</f>
        <v>1.4031794688832437E-2</v>
      </c>
      <c r="AQ26" s="51">
        <f t="shared" si="6"/>
        <v>1.399071202851981E-2</v>
      </c>
      <c r="AR26" s="51">
        <f t="shared" si="7"/>
        <v>1.6686594394622007</v>
      </c>
      <c r="AS26" s="51">
        <f t="shared" si="8"/>
        <v>0.19699633290096516</v>
      </c>
      <c r="AT26" s="50">
        <f>ROUND([1]Veri_2024_2!D43/([1]Veri_2024_2!D18/1000),[1]APGler!$N$26)</f>
        <v>7.8E-2</v>
      </c>
      <c r="AU26" s="50">
        <f>ROUND([1]Veri_2024_2!E43/([1]Veri_2024_2!E18/1000),[1]APGler!$N$26)</f>
        <v>6.0999999999999999E-2</v>
      </c>
      <c r="AV26" s="50">
        <f>ROUND([1]Veri_2024_2!F43/([1]Veri_2024_2!F18/1000),[1]APGler!$N$26)</f>
        <v>0.112</v>
      </c>
      <c r="AW26" s="50">
        <f>ROUND([1]Veri_2024_2!G43/([1]Veri_2024_2!G18/1000),[1]APGler!$N$26)</f>
        <v>1.9E-2</v>
      </c>
      <c r="AX26" s="50">
        <f>ROUND([1]Veri_2024_2!H43/([1]Veri_2024_2!H18/1000),[1]APGler!$N$26)</f>
        <v>1.7999999999999999E-2</v>
      </c>
      <c r="AY26" s="50">
        <f>ROUND([1]Veri_2024_2!I43/([1]Veri_2024_2!I18/1000),[1]APGler!$N$26)</f>
        <v>4.2000000000000003E-2</v>
      </c>
      <c r="AZ26" s="50">
        <f>ROUND([1]Veri_2024_2!J43/([1]Veri_2024_2!J18/1000),[1]APGler!$N$26)</f>
        <v>1.333</v>
      </c>
      <c r="BA26" s="50">
        <f>ROUND([1]Veri_2024_2!K43/([1]Veri_2024_2!K18/1000),[1]APGler!$N$26)</f>
        <v>7.0999999999999994E-2</v>
      </c>
      <c r="BB26" s="50">
        <f>ROUND([1]Veri_2024_2!L43/([1]Veri_2024_2!L18/1000),[1]APGler!$N$26)</f>
        <v>1.2E-2</v>
      </c>
      <c r="BC26" s="50">
        <f>ROUND([1]Veri_2024_2!M43/([1]Veri_2024_2!M18/1000),[1]APGler!$N$26)</f>
        <v>1.7999999999999999E-2</v>
      </c>
      <c r="BD26" s="50">
        <f>ROUND([1]Veri_2024_2!N43/([1]Veri_2024_2!N18/1000),[1]APGler!$N$26)</f>
        <v>1.7000000000000001E-2</v>
      </c>
      <c r="BE26" s="51">
        <f t="shared" si="9"/>
        <v>1.2E-2</v>
      </c>
      <c r="BF26" s="51">
        <f t="shared" si="10"/>
        <v>1.333</v>
      </c>
      <c r="BG26" s="51">
        <f t="shared" si="11"/>
        <v>0.16190909090909089</v>
      </c>
    </row>
    <row r="27" spans="1:59" x14ac:dyDescent="0.3">
      <c r="A27" s="57" t="s">
        <v>13</v>
      </c>
      <c r="B27" s="57" t="s">
        <v>508</v>
      </c>
      <c r="C27" s="57" t="s">
        <v>233</v>
      </c>
      <c r="D27" s="49">
        <f>[1]Veri_2021!D44/[1]Veri_2021!D4</f>
        <v>4.3788665460934885E-3</v>
      </c>
      <c r="E27" s="49">
        <f>[1]Veri_2021!E44/[1]Veri_2021!E4</f>
        <v>7.7160997140776014E-3</v>
      </c>
      <c r="F27" s="49">
        <f>[1]Veri_2021!F44/[1]Veri_2021!F4</f>
        <v>9.2747181421939957E-3</v>
      </c>
      <c r="G27" s="49">
        <f>[1]Veri_2021!G44/[1]Veri_2021!G4</f>
        <v>2.6381118790718095E-3</v>
      </c>
      <c r="H27" s="49">
        <f>[1]Veri_2021!H44/[1]Veri_2021!H4</f>
        <v>1.9995034850153748E-3</v>
      </c>
      <c r="I27" s="49">
        <f>[1]Veri_2021!I44/[1]Veri_2021!I4</f>
        <v>2.0286714396141135E-2</v>
      </c>
      <c r="J27" s="49">
        <f>[1]Veri_2021!J44/[1]Veri_2021!J4</f>
        <v>6.2870841293199914E-3</v>
      </c>
      <c r="K27" s="49">
        <f>[1]Veri_2021!K44/[1]Veri_2021!K4</f>
        <v>2.0962004259838934E-3</v>
      </c>
      <c r="L27" s="49">
        <f>[1]Veri_2021!L44/[1]Veri_2021!L4</f>
        <v>4.5328399937390983E-3</v>
      </c>
      <c r="M27" s="49">
        <f>[1]Veri_2021!M44/[1]Veri_2021!M4</f>
        <v>3.3633119380986308E-3</v>
      </c>
      <c r="N27" s="49">
        <f>[1]Veri_2021!N44/[1]Veri_2021!N4</f>
        <v>1.3086834697437783E-2</v>
      </c>
      <c r="O27" s="52">
        <f t="shared" si="0"/>
        <v>1.9995034850153748E-3</v>
      </c>
      <c r="P27" s="52">
        <f t="shared" si="1"/>
        <v>2.0286714396141135E-2</v>
      </c>
      <c r="Q27" s="52">
        <f t="shared" si="2"/>
        <v>6.8782077588338906E-3</v>
      </c>
      <c r="R27" s="49">
        <f>[1]Veri_2022!D44/[1]Veri_2022!D4</f>
        <v>6.3243499136631295E-3</v>
      </c>
      <c r="S27" s="49">
        <f>[1]Veri_2022!E44/[1]Veri_2022!E4</f>
        <v>4.2045915039745571E-3</v>
      </c>
      <c r="T27" s="49">
        <f>[1]Veri_2022!F44/[1]Veri_2022!F4</f>
        <v>3.8688954887526631E-3</v>
      </c>
      <c r="U27" s="49">
        <f>[1]Veri_2022!G44/[1]Veri_2022!G4</f>
        <v>2.243851791825542E-3</v>
      </c>
      <c r="V27" s="49">
        <f>[1]Veri_2022!H44/[1]Veri_2022!H4</f>
        <v>2.6852100670302411E-3</v>
      </c>
      <c r="W27" s="49">
        <f>[1]Veri_2022!I44/[1]Veri_2022!I4</f>
        <v>1.1440954319910455E-2</v>
      </c>
      <c r="X27" s="49">
        <f>[1]Veri_2022!J44/[1]Veri_2022!J4</f>
        <v>3.6737094380441533E-3</v>
      </c>
      <c r="Y27" s="49">
        <f>[1]Veri_2022!K44/[1]Veri_2022!K4</f>
        <v>1.3508284500158614E-4</v>
      </c>
      <c r="Z27" s="49">
        <f>[1]Veri_2022!L44/[1]Veri_2022!L4</f>
        <v>1.9163652638525441E-3</v>
      </c>
      <c r="AA27" s="49">
        <f>[1]Veri_2022!M44/[1]Veri_2022!M4</f>
        <v>2.6959280883900919E-3</v>
      </c>
      <c r="AB27" s="49">
        <f>[1]Veri_2022!N44/[1]Veri_2022!N4</f>
        <v>6.8974495854053483E-3</v>
      </c>
      <c r="AC27" s="52">
        <f t="shared" si="3"/>
        <v>1.3508284500158614E-4</v>
      </c>
      <c r="AD27" s="52">
        <f t="shared" si="4"/>
        <v>1.1440954319910455E-2</v>
      </c>
      <c r="AE27" s="52">
        <f t="shared" si="5"/>
        <v>4.1896716641682107E-3</v>
      </c>
      <c r="AF27" s="49">
        <f>[1]Veri_2023!D44/[1]Veri_2023!D4</f>
        <v>5.0379699323712945E-3</v>
      </c>
      <c r="AG27" s="49">
        <f>[1]Veri_2023!E44/[1]Veri_2023!E4</f>
        <v>5.0740849303292316E-3</v>
      </c>
      <c r="AH27" s="49">
        <f>[1]Veri_2023!F44/[1]Veri_2023!F4</f>
        <v>9.3082334796086193E-3</v>
      </c>
      <c r="AI27" s="49">
        <f>[1]Veri_2023!G44/[1]Veri_2023!G4</f>
        <v>3.6172142162593278E-3</v>
      </c>
      <c r="AJ27" s="49">
        <f>[1]Veri_2023!H44/[1]Veri_2023!H4</f>
        <v>3.2655339814062242E-3</v>
      </c>
      <c r="AK27" s="49">
        <f>[1]Veri_2023!I44/[1]Veri_2023!I4</f>
        <v>1.6347547816345693E-2</v>
      </c>
      <c r="AL27" s="49">
        <f>[1]Veri_2023!J44/[1]Veri_2023!J4</f>
        <v>2.4134877012728399E-3</v>
      </c>
      <c r="AM27" s="49">
        <f>[1]Veri_2023!K44/[1]Veri_2023!K4</f>
        <v>1.3655261576905706E-3</v>
      </c>
      <c r="AN27" s="49">
        <f>[1]Veri_2023!L44/[1]Veri_2023!L4</f>
        <v>1.3215467859679882E-3</v>
      </c>
      <c r="AO27" s="49">
        <f>[1]Veri_2023!M44/[1]Veri_2023!M4</f>
        <v>2.0173380453071417E-3</v>
      </c>
      <c r="AP27" s="49">
        <f>[1]Veri_2023!N44/[1]Veri_2023!N4</f>
        <v>6.0814068195590015E-3</v>
      </c>
      <c r="AQ27" s="52">
        <f t="shared" si="6"/>
        <v>1.3215467859679882E-3</v>
      </c>
      <c r="AR27" s="52">
        <f t="shared" si="7"/>
        <v>1.6347547816345693E-2</v>
      </c>
      <c r="AS27" s="52">
        <f t="shared" si="8"/>
        <v>5.0772627151016297E-3</v>
      </c>
      <c r="AT27" s="49">
        <f>ROUND([1]Veri_2024_2!D44/[1]Veri_2024_2!D4,[1]APGler!$N$27)</f>
        <v>3.0000000000000001E-3</v>
      </c>
      <c r="AU27" s="49">
        <f>ROUND([1]Veri_2024_2!E44/[1]Veri_2024_2!E4,[1]APGler!$N$27)</f>
        <v>3.0000000000000001E-3</v>
      </c>
      <c r="AV27" s="49">
        <f>ROUND([1]Veri_2024_2!F44/[1]Veri_2024_2!F4,[1]APGler!$N$27)</f>
        <v>6.0000000000000001E-3</v>
      </c>
      <c r="AW27" s="49">
        <f>ROUND([1]Veri_2024_2!G44/[1]Veri_2024_2!G4,[1]APGler!$N$27)</f>
        <v>4.0000000000000001E-3</v>
      </c>
      <c r="AX27" s="49">
        <f>ROUND([1]Veri_2024_2!H44/[1]Veri_2024_2!H4,[1]APGler!$N$27)</f>
        <v>8.0000000000000002E-3</v>
      </c>
      <c r="AY27" s="49">
        <f>ROUND([1]Veri_2024_2!I44/[1]Veri_2024_2!I4,[1]APGler!$N$27)</f>
        <v>8.0000000000000002E-3</v>
      </c>
      <c r="AZ27" s="49">
        <f>ROUND([1]Veri_2024_2!J44/[1]Veri_2024_2!J4,[1]APGler!$N$27)</f>
        <v>2E-3</v>
      </c>
      <c r="BA27" s="49">
        <f>ROUND([1]Veri_2024_2!K44/[1]Veri_2024_2!K4,[1]APGler!$N$27)</f>
        <v>1E-3</v>
      </c>
      <c r="BB27" s="49">
        <f>ROUND([1]Veri_2024_2!L44/[1]Veri_2024_2!L4,[1]APGler!$N$27)</f>
        <v>1E-3</v>
      </c>
      <c r="BC27" s="49">
        <f>ROUND([1]Veri_2024_2!M44/[1]Veri_2024_2!M4,[1]APGler!$N$27)</f>
        <v>4.0000000000000001E-3</v>
      </c>
      <c r="BD27" s="49">
        <f>ROUND([1]Veri_2024_2!N44/[1]Veri_2024_2!N4,[1]APGler!$N$27)</f>
        <v>4.0000000000000001E-3</v>
      </c>
      <c r="BE27" s="52">
        <f t="shared" si="9"/>
        <v>1E-3</v>
      </c>
      <c r="BF27" s="52">
        <f t="shared" si="10"/>
        <v>8.0000000000000002E-3</v>
      </c>
      <c r="BG27" s="52">
        <f t="shared" si="11"/>
        <v>4.000000000000001E-3</v>
      </c>
    </row>
    <row r="28" spans="1:59" x14ac:dyDescent="0.3">
      <c r="A28" s="58" t="s">
        <v>14</v>
      </c>
      <c r="B28" s="58" t="s">
        <v>260</v>
      </c>
      <c r="C28" s="58" t="s">
        <v>261</v>
      </c>
      <c r="D28" s="59">
        <f>[1]Veri_2021!D45/[1]Veri_2021!D4</f>
        <v>6.8507226797091718</v>
      </c>
      <c r="E28" s="59">
        <f>[1]Veri_2021!E45/[1]Veri_2021!E4</f>
        <v>9.9059855716092464</v>
      </c>
      <c r="F28" s="59">
        <f>[1]Veri_2021!F45/[1]Veri_2021!F4</f>
        <v>10.464283252615626</v>
      </c>
      <c r="G28" s="59">
        <f>[1]Veri_2021!G45/[1]Veri_2021!G4</f>
        <v>8.443292581744096</v>
      </c>
      <c r="H28" s="59">
        <f>[1]Veri_2021!H45/[1]Veri_2021!H4</f>
        <v>3.671181245595371</v>
      </c>
      <c r="I28" s="59">
        <f>[1]Veri_2021!I45/[1]Veri_2021!I4</f>
        <v>33.764009590888094</v>
      </c>
      <c r="J28" s="59">
        <f>[1]Veri_2021!J45/[1]Veri_2021!J4</f>
        <v>22.39571493838638</v>
      </c>
      <c r="K28" s="59">
        <f>[1]Veri_2021!K45/[1]Veri_2021!K4</f>
        <v>6.9362913259638495</v>
      </c>
      <c r="L28" s="59">
        <f>[1]Veri_2021!L45/[1]Veri_2021!L4</f>
        <v>7.7915139677636613</v>
      </c>
      <c r="M28" s="59">
        <f>[1]Veri_2021!M45/[1]Veri_2021!M4</f>
        <v>9.4295867032213394</v>
      </c>
      <c r="N28" s="59">
        <f>[1]Veri_2021!N45/[1]Veri_2021!N4</f>
        <v>23.371225665878736</v>
      </c>
      <c r="O28" s="51">
        <f t="shared" si="0"/>
        <v>3.671181245595371</v>
      </c>
      <c r="P28" s="51">
        <f t="shared" si="1"/>
        <v>33.764009590888094</v>
      </c>
      <c r="Q28" s="51">
        <f t="shared" si="2"/>
        <v>13.002164320306871</v>
      </c>
      <c r="R28" s="59">
        <f>[1]Veri_2022!D45/[1]Veri_2022!D4</f>
        <v>15.162251103067332</v>
      </c>
      <c r="S28" s="59">
        <f>[1]Veri_2022!E45/[1]Veri_2022!E4</f>
        <v>6.2579906853909897</v>
      </c>
      <c r="T28" s="59">
        <f>[1]Veri_2022!F45/[1]Veri_2022!F4</f>
        <v>7.9406063562657874</v>
      </c>
      <c r="U28" s="59">
        <f>[1]Veri_2022!G45/[1]Veri_2022!G4</f>
        <v>15.911550998111583</v>
      </c>
      <c r="V28" s="59">
        <f>[1]Veri_2022!H45/[1]Veri_2022!H4</f>
        <v>4.2348129672774268</v>
      </c>
      <c r="W28" s="59">
        <f>[1]Veri_2022!I45/[1]Veri_2022!I4</f>
        <v>14.391022856746989</v>
      </c>
      <c r="X28" s="59">
        <f>[1]Veri_2022!J45/[1]Veri_2022!J4</f>
        <v>18.464398230684903</v>
      </c>
      <c r="Y28" s="59">
        <f>[1]Veri_2022!K45/[1]Veri_2022!K4</f>
        <v>1.1482912734739126</v>
      </c>
      <c r="Z28" s="59">
        <f>[1]Veri_2022!L45/[1]Veri_2022!L4</f>
        <v>3.4064204657900166</v>
      </c>
      <c r="AA28" s="59">
        <f>[1]Veri_2022!M45/[1]Veri_2022!M4</f>
        <v>6.0629849073464044</v>
      </c>
      <c r="AB28" s="59">
        <f>[1]Veri_2022!N45/[1]Veri_2022!N4</f>
        <v>8.9067461882859025</v>
      </c>
      <c r="AC28" s="51">
        <f t="shared" si="3"/>
        <v>1.1482912734739126</v>
      </c>
      <c r="AD28" s="51">
        <f t="shared" si="4"/>
        <v>18.464398230684903</v>
      </c>
      <c r="AE28" s="51">
        <f t="shared" si="5"/>
        <v>9.2624614574946609</v>
      </c>
      <c r="AF28" s="59">
        <f>[1]Veri_2023!D45/[1]Veri_2023!D4</f>
        <v>8.4941051093520645</v>
      </c>
      <c r="AG28" s="59">
        <f>[1]Veri_2023!E45/[1]Veri_2023!E4</f>
        <v>6.5925466702041753</v>
      </c>
      <c r="AH28" s="59">
        <f>[1]Veri_2023!F45/[1]Veri_2023!F4</f>
        <v>13.239929837126638</v>
      </c>
      <c r="AI28" s="59">
        <f>[1]Veri_2023!G45/[1]Veri_2023!G4</f>
        <v>11.617642932840958</v>
      </c>
      <c r="AJ28" s="59">
        <f>[1]Veri_2023!H45/[1]Veri_2023!H4</f>
        <v>5.9052283016338674</v>
      </c>
      <c r="AK28" s="59">
        <f>[1]Veri_2023!I45/[1]Veri_2023!I4</f>
        <v>14.590259628301789</v>
      </c>
      <c r="AL28" s="59">
        <f>[1]Veri_2023!J45/[1]Veri_2023!J4</f>
        <v>20.680705651340816</v>
      </c>
      <c r="AM28" s="59">
        <f>[1]Veri_2023!K45/[1]Veri_2023!K4</f>
        <v>8.3201826158080294</v>
      </c>
      <c r="AN28" s="59">
        <f>[1]Veri_2023!L45/[1]Veri_2023!L4</f>
        <v>5.1905446840253084</v>
      </c>
      <c r="AO28" s="59">
        <f>[1]Veri_2023!M45/[1]Veri_2023!M4</f>
        <v>5.3371279195594168</v>
      </c>
      <c r="AP28" s="59">
        <f>[1]Veri_2023!N45/[1]Veri_2023!N4</f>
        <v>8.4056664005989248</v>
      </c>
      <c r="AQ28" s="51">
        <f t="shared" si="6"/>
        <v>5.1905446840253084</v>
      </c>
      <c r="AR28" s="51">
        <f t="shared" si="7"/>
        <v>20.680705651340816</v>
      </c>
      <c r="AS28" s="51">
        <f t="shared" si="8"/>
        <v>9.8521763409810905</v>
      </c>
      <c r="AT28" s="51">
        <f>ROUND([1]Veri_2024_2!D45/[1]Veri_2024_2!D4,[1]APGler!$N$28)</f>
        <v>11.4</v>
      </c>
      <c r="AU28" s="51">
        <f>ROUND([1]Veri_2024_2!E45/[1]Veri_2024_2!E4,[1]APGler!$N$28)</f>
        <v>5.9</v>
      </c>
      <c r="AV28" s="51">
        <f>ROUND([1]Veri_2024_2!F45/[1]Veri_2024_2!F4,[1]APGler!$N$28)</f>
        <v>15</v>
      </c>
      <c r="AW28" s="51">
        <f>ROUND([1]Veri_2024_2!G45/[1]Veri_2024_2!G4,[1]APGler!$N$28)</f>
        <v>11.3</v>
      </c>
      <c r="AX28" s="51">
        <f>ROUND([1]Veri_2024_2!H45/[1]Veri_2024_2!H4,[1]APGler!$N$28)</f>
        <v>8.8000000000000007</v>
      </c>
      <c r="AY28" s="51">
        <f>ROUND([1]Veri_2024_2!I45/[1]Veri_2024_2!I4,[1]APGler!$N$28)</f>
        <v>11.9</v>
      </c>
      <c r="AZ28" s="51">
        <f>ROUND([1]Veri_2024_2!J45/[1]Veri_2024_2!J4,[1]APGler!$N$28)</f>
        <v>10.4</v>
      </c>
      <c r="BA28" s="51">
        <f>ROUND([1]Veri_2024_2!K45/[1]Veri_2024_2!K4,[1]APGler!$N$28)</f>
        <v>7.2</v>
      </c>
      <c r="BB28" s="51">
        <f>ROUND([1]Veri_2024_2!L45/[1]Veri_2024_2!L4,[1]APGler!$N$28)</f>
        <v>4.5</v>
      </c>
      <c r="BC28" s="51">
        <f>ROUND([1]Veri_2024_2!M45/[1]Veri_2024_2!M4,[1]APGler!$N$28)</f>
        <v>9.3000000000000007</v>
      </c>
      <c r="BD28" s="51">
        <f>ROUND([1]Veri_2024_2!N45/[1]Veri_2024_2!N4,[1]APGler!$N$28)</f>
        <v>6.1</v>
      </c>
      <c r="BE28" s="51">
        <f t="shared" si="9"/>
        <v>4.5</v>
      </c>
      <c r="BF28" s="51">
        <f t="shared" si="10"/>
        <v>15</v>
      </c>
      <c r="BG28" s="51">
        <f t="shared" si="11"/>
        <v>9.254545454545454</v>
      </c>
    </row>
    <row r="29" spans="1:59" x14ac:dyDescent="0.3">
      <c r="A29" s="57" t="s">
        <v>15</v>
      </c>
      <c r="B29" s="57" t="s">
        <v>16</v>
      </c>
      <c r="C29" s="57" t="s">
        <v>233</v>
      </c>
      <c r="D29" s="49">
        <f>[1]Veri_2021!D46/[1]Veri_2021!D47</f>
        <v>1.752924401635968E-2</v>
      </c>
      <c r="E29" s="49">
        <f>[1]Veri_2021!E46/[1]Veri_2021!E47</f>
        <v>1.4397816859461603E-2</v>
      </c>
      <c r="F29" s="49">
        <f>[1]Veri_2021!F46/[1]Veri_2021!F47</f>
        <v>1.6469108225809354E-2</v>
      </c>
      <c r="G29" s="49">
        <f>[1]Veri_2021!G46/[1]Veri_2021!G47</f>
        <v>8.2421962348192129E-3</v>
      </c>
      <c r="H29" s="49">
        <f>[1]Veri_2021!H46/[1]Veri_2021!H47</f>
        <v>2.979805886036318E-3</v>
      </c>
      <c r="I29" s="49">
        <f>[1]Veri_2021!I46/[1]Veri_2021!I47</f>
        <v>1.5982230210243593E-3</v>
      </c>
      <c r="J29" s="49">
        <f>[1]Veri_2021!J46/[1]Veri_2021!J47</f>
        <v>2.0815673998074132E-3</v>
      </c>
      <c r="K29" s="49">
        <f>[1]Veri_2021!K46/[1]Veri_2021!K47</f>
        <v>3.187495747021124E-4</v>
      </c>
      <c r="L29" s="49">
        <f>[1]Veri_2021!L46/[1]Veri_2021!L47</f>
        <v>1.5279550788280691E-4</v>
      </c>
      <c r="M29" s="49">
        <f>[1]Veri_2021!M46/[1]Veri_2021!M47</f>
        <v>2.2210713601084359E-3</v>
      </c>
      <c r="N29" s="49">
        <f>[1]Veri_2021!N46/[1]Veri_2021!N47</f>
        <v>1.6000245393790918E-3</v>
      </c>
      <c r="O29" s="52">
        <f t="shared" si="0"/>
        <v>1.5279550788280691E-4</v>
      </c>
      <c r="P29" s="52">
        <f t="shared" si="1"/>
        <v>1.752924401635968E-2</v>
      </c>
      <c r="Q29" s="52">
        <f t="shared" si="2"/>
        <v>6.1446002386718523E-3</v>
      </c>
      <c r="R29" s="49">
        <f>[1]Veri_2022!D46/[1]Veri_2022!D47</f>
        <v>9.1000248294476824E-3</v>
      </c>
      <c r="S29" s="49">
        <f>[1]Veri_2022!E46/[1]Veri_2022!E47</f>
        <v>1.0725956035239676E-2</v>
      </c>
      <c r="T29" s="49">
        <f>[1]Veri_2022!F46/[1]Veri_2022!F47</f>
        <v>1.4987297680143046E-2</v>
      </c>
      <c r="U29" s="49">
        <f>[1]Veri_2022!G46/[1]Veri_2022!G47</f>
        <v>2.2398157180992038E-3</v>
      </c>
      <c r="V29" s="49">
        <f>[1]Veri_2022!H46/[1]Veri_2022!H47</f>
        <v>1.1174159262515861E-3</v>
      </c>
      <c r="W29" s="49">
        <f>[1]Veri_2022!I46/[1]Veri_2022!I47</f>
        <v>1.2275386338588673E-3</v>
      </c>
      <c r="X29" s="49">
        <f>[1]Veri_2022!J46/[1]Veri_2022!J47</f>
        <v>1.7507110019523223E-3</v>
      </c>
      <c r="Y29" s="49">
        <f>[1]Veri_2022!K46/[1]Veri_2022!K47</f>
        <v>2.7759279897367412E-4</v>
      </c>
      <c r="Z29" s="49">
        <f>[1]Veri_2022!L46/[1]Veri_2022!L47</f>
        <v>1.3446569227440908E-4</v>
      </c>
      <c r="AA29" s="49">
        <f>[1]Veri_2022!M46/[1]Veri_2022!M47</f>
        <v>3.519827590975817E-3</v>
      </c>
      <c r="AB29" s="49">
        <f>[1]Veri_2022!N46/[1]Veri_2022!N47</f>
        <v>2.8449009924916766E-3</v>
      </c>
      <c r="AC29" s="52">
        <f t="shared" si="3"/>
        <v>1.3446569227440908E-4</v>
      </c>
      <c r="AD29" s="52">
        <f t="shared" si="4"/>
        <v>1.4987297680143046E-2</v>
      </c>
      <c r="AE29" s="52">
        <f t="shared" si="5"/>
        <v>4.3568678999734512E-3</v>
      </c>
      <c r="AF29" s="49">
        <f>[1]Veri_2023!D46/[1]Veri_2023!D47</f>
        <v>5.9898212552184273E-3</v>
      </c>
      <c r="AG29" s="49">
        <f>[1]Veri_2023!E46/[1]Veri_2023!E47</f>
        <v>7.2142909541533544E-3</v>
      </c>
      <c r="AH29" s="49">
        <f>[1]Veri_2023!F46/[1]Veri_2023!F47</f>
        <v>2.2584268498917526E-2</v>
      </c>
      <c r="AI29" s="49">
        <f>[1]Veri_2023!G46/[1]Veri_2023!G47</f>
        <v>1.2429165174627443E-3</v>
      </c>
      <c r="AJ29" s="49">
        <f>[1]Veri_2023!H46/[1]Veri_2023!H47</f>
        <v>9.1082164724384991E-4</v>
      </c>
      <c r="AK29" s="49">
        <f>[1]Veri_2023!I46/[1]Veri_2023!I47</f>
        <v>1.0442690562874814E-3</v>
      </c>
      <c r="AL29" s="49">
        <f>[1]Veri_2023!J46/[1]Veri_2023!J47</f>
        <v>8.4245159041663738E-4</v>
      </c>
      <c r="AM29" s="49">
        <f>[1]Veri_2023!K46/[1]Veri_2023!K47</f>
        <v>3.9410247457453642E-4</v>
      </c>
      <c r="AN29" s="49">
        <f>[1]Veri_2023!L46/[1]Veri_2023!L47</f>
        <v>9.0475152378425243E-5</v>
      </c>
      <c r="AO29" s="49">
        <f>[1]Veri_2023!M46/[1]Veri_2023!M47</f>
        <v>1.002079262202056E-3</v>
      </c>
      <c r="AP29" s="49">
        <f>[1]Veri_2023!N46/[1]Veri_2023!N47</f>
        <v>6.7856301613246849E-4</v>
      </c>
      <c r="AQ29" s="52">
        <f t="shared" si="6"/>
        <v>9.0475152378425243E-5</v>
      </c>
      <c r="AR29" s="52">
        <f t="shared" si="7"/>
        <v>2.2584268498917526E-2</v>
      </c>
      <c r="AS29" s="52">
        <f t="shared" si="8"/>
        <v>3.8176417659079556E-3</v>
      </c>
      <c r="AT29" s="49">
        <f>ROUND([1]Veri_2024_2!D46/[1]Veri_2024_2!D47,[1]APGler!$N$29)</f>
        <v>8.0000000000000002E-3</v>
      </c>
      <c r="AU29" s="49">
        <f>ROUND([1]Veri_2024_2!E46/[1]Veri_2024_2!E47,[1]APGler!$N$29)</f>
        <v>7.0000000000000001E-3</v>
      </c>
      <c r="AV29" s="49">
        <f>ROUND([1]Veri_2024_2!F46/[1]Veri_2024_2!F47,[1]APGler!$N$29)</f>
        <v>1.4999999999999999E-2</v>
      </c>
      <c r="AW29" s="49">
        <f>ROUND([1]Veri_2024_2!G46/[1]Veri_2024_2!G47,[1]APGler!$N$29)</f>
        <v>1E-3</v>
      </c>
      <c r="AX29" s="49">
        <f>ROUND([1]Veri_2024_2!H46/[1]Veri_2024_2!H47,[1]APGler!$N$29)</f>
        <v>0</v>
      </c>
      <c r="AY29" s="49">
        <f>ROUND([1]Veri_2024_2!I46/[1]Veri_2024_2!I47,[1]APGler!$N$29)</f>
        <v>2E-3</v>
      </c>
      <c r="AZ29" s="49">
        <f>ROUND([1]Veri_2024_2!J46/[1]Veri_2024_2!J47,[1]APGler!$N$29)</f>
        <v>1E-3</v>
      </c>
      <c r="BA29" s="49">
        <f>ROUND([1]Veri_2024_2!K46/[1]Veri_2024_2!K47,[1]APGler!$N$29)</f>
        <v>0</v>
      </c>
      <c r="BB29" s="49">
        <f>ROUND([1]Veri_2024_2!L46/[1]Veri_2024_2!L47,[1]APGler!$N$29)</f>
        <v>0</v>
      </c>
      <c r="BC29" s="49">
        <f>ROUND([1]Veri_2024_2!M46/[1]Veri_2024_2!M47,[1]APGler!$N$29)</f>
        <v>1E-3</v>
      </c>
      <c r="BD29" s="49">
        <f>ROUND([1]Veri_2024_2!N46/[1]Veri_2024_2!N47,[1]APGler!$N$29)</f>
        <v>2E-3</v>
      </c>
      <c r="BE29" s="52">
        <f t="shared" si="9"/>
        <v>0</v>
      </c>
      <c r="BF29" s="52">
        <f t="shared" si="10"/>
        <v>1.4999999999999999E-2</v>
      </c>
      <c r="BG29" s="52">
        <f t="shared" si="11"/>
        <v>3.3636363636363642E-3</v>
      </c>
    </row>
    <row r="30" spans="1:59" x14ac:dyDescent="0.3">
      <c r="A30" s="58" t="s">
        <v>17</v>
      </c>
      <c r="B30" s="58" t="s">
        <v>18</v>
      </c>
      <c r="C30" s="58" t="s">
        <v>509</v>
      </c>
      <c r="D30" s="59">
        <f>[1]Veri_2021!D50/AVERAGE([1]Veri_2021!D48:D49)</f>
        <v>1.2347783175542557</v>
      </c>
      <c r="E30" s="59">
        <f>[1]Veri_2021!E50/AVERAGE([1]Veri_2021!E48:E49)</f>
        <v>0.35811428849422383</v>
      </c>
      <c r="F30" s="59">
        <f>[1]Veri_2021!F50/AVERAGE([1]Veri_2021!F48:F49)</f>
        <v>0.15461922529642855</v>
      </c>
      <c r="G30" s="59">
        <f>[1]Veri_2021!G50/AVERAGE([1]Veri_2021!G48:G49)</f>
        <v>5.5644013103966801</v>
      </c>
      <c r="H30" s="59">
        <f>[1]Veri_2021!H50/AVERAGE([1]Veri_2021!H48:H49)</f>
        <v>2.6393184769305336</v>
      </c>
      <c r="I30" s="59">
        <f>[1]Veri_2021!I50/AVERAGE([1]Veri_2021!I48:I49)</f>
        <v>0.63984035711380005</v>
      </c>
      <c r="J30" s="59">
        <f>[1]Veri_2021!J50/AVERAGE([1]Veri_2021!J48:J49)</f>
        <v>3.0756969100410343</v>
      </c>
      <c r="K30" s="59">
        <f>[1]Veri_2021!K50/AVERAGE([1]Veri_2021!K48:K49)</f>
        <v>1.3271659230281538</v>
      </c>
      <c r="L30" s="59">
        <f>[1]Veri_2021!L50/AVERAGE([1]Veri_2021!L48:L49)</f>
        <v>1.2159376466146943</v>
      </c>
      <c r="M30" s="59">
        <f>[1]Veri_2021!M50/AVERAGE([1]Veri_2021!M48:M49)</f>
        <v>3.0206954894509779</v>
      </c>
      <c r="N30" s="59">
        <f>[1]Veri_2021!N50/AVERAGE([1]Veri_2021!N48:N49)</f>
        <v>1.7326322466139246</v>
      </c>
      <c r="O30" s="51">
        <f t="shared" si="0"/>
        <v>0.15461922529642855</v>
      </c>
      <c r="P30" s="51">
        <f t="shared" si="1"/>
        <v>5.5644013103966801</v>
      </c>
      <c r="Q30" s="51">
        <f t="shared" si="2"/>
        <v>1.9057454719577007</v>
      </c>
      <c r="R30" s="59">
        <f>[1]Veri_2022!D50/AVERAGE([1]Veri_2022!D48:D49)</f>
        <v>1.7101755001925993</v>
      </c>
      <c r="S30" s="59">
        <f>[1]Veri_2022!E50/AVERAGE([1]Veri_2022!E48:E49)</f>
        <v>2.3436693170237861</v>
      </c>
      <c r="T30" s="59">
        <f>[1]Veri_2022!F50/AVERAGE([1]Veri_2022!F48:F49)</f>
        <v>2.8666473626064359</v>
      </c>
      <c r="U30" s="59">
        <f>[1]Veri_2022!G50/AVERAGE([1]Veri_2022!G48:G49)</f>
        <v>4.9426277869910953</v>
      </c>
      <c r="V30" s="59">
        <f>[1]Veri_2022!H50/AVERAGE([1]Veri_2022!H48:H49)</f>
        <v>3.715664260940073</v>
      </c>
      <c r="W30" s="59">
        <f>[1]Veri_2022!I50/AVERAGE([1]Veri_2022!I48:I49)</f>
        <v>0.74069252455026779</v>
      </c>
      <c r="X30" s="59">
        <f>[1]Veri_2022!J50/AVERAGE([1]Veri_2022!J48:J49)</f>
        <v>2.4944726758293241</v>
      </c>
      <c r="Y30" s="59">
        <f>[1]Veri_2022!K50/AVERAGE([1]Veri_2022!K48:K49)</f>
        <v>1.3039434726871992</v>
      </c>
      <c r="Z30" s="59">
        <f>[1]Veri_2022!L50/AVERAGE([1]Veri_2022!L48:L49)</f>
        <v>1.5275376796483324</v>
      </c>
      <c r="AA30" s="59">
        <f>[1]Veri_2022!M50/AVERAGE([1]Veri_2022!M48:M49)</f>
        <v>1.6814106332920538</v>
      </c>
      <c r="AB30" s="59">
        <f>[1]Veri_2022!N50/AVERAGE([1]Veri_2022!N48:N49)</f>
        <v>1.0106357614095176</v>
      </c>
      <c r="AC30" s="51">
        <f t="shared" si="3"/>
        <v>0.74069252455026779</v>
      </c>
      <c r="AD30" s="51">
        <f t="shared" si="4"/>
        <v>4.9426277869910953</v>
      </c>
      <c r="AE30" s="51">
        <f t="shared" si="5"/>
        <v>2.2124979068336987</v>
      </c>
      <c r="AF30" s="59">
        <f>[1]Veri_2023!D50/AVERAGE([1]Veri_2023!D48:D49)</f>
        <v>1.8898627703596858</v>
      </c>
      <c r="AG30" s="59">
        <f>[1]Veri_2023!E50/AVERAGE([1]Veri_2023!E48:E49)</f>
        <v>2.5168364514020487</v>
      </c>
      <c r="AH30" s="59">
        <f>[1]Veri_2023!F50/AVERAGE([1]Veri_2023!F48:F49)</f>
        <v>3.0527536388795475</v>
      </c>
      <c r="AI30" s="59">
        <f>[1]Veri_2023!G50/AVERAGE([1]Veri_2023!G48:G49)</f>
        <v>1.9551673111661985</v>
      </c>
      <c r="AJ30" s="59">
        <f>[1]Veri_2023!H50/AVERAGE([1]Veri_2023!H48:H49)</f>
        <v>0.93538841729172029</v>
      </c>
      <c r="AK30" s="59">
        <f>[1]Veri_2023!I50/AVERAGE([1]Veri_2023!I48:I49)</f>
        <v>0.89924880459006373</v>
      </c>
      <c r="AL30" s="59">
        <f>[1]Veri_2023!J50/AVERAGE([1]Veri_2023!J48:J49)</f>
        <v>2.6856586048287192</v>
      </c>
      <c r="AM30" s="59">
        <f>[1]Veri_2023!K50/AVERAGE([1]Veri_2023!K48:K49)</f>
        <v>1.2172723475002936</v>
      </c>
      <c r="AN30" s="59">
        <f>[1]Veri_2023!L50/AVERAGE([1]Veri_2023!L48:L49)</f>
        <v>1.2389625889534834</v>
      </c>
      <c r="AO30" s="59">
        <f>[1]Veri_2023!M50/AVERAGE([1]Veri_2023!M48:M49)</f>
        <v>1.5652371787772503</v>
      </c>
      <c r="AP30" s="59">
        <f>[1]Veri_2023!N50/AVERAGE([1]Veri_2023!N48:N49)</f>
        <v>1.2457013799554164</v>
      </c>
      <c r="AQ30" s="51">
        <f t="shared" si="6"/>
        <v>0.89924880459006373</v>
      </c>
      <c r="AR30" s="51">
        <f t="shared" si="7"/>
        <v>3.0527536388795475</v>
      </c>
      <c r="AS30" s="51">
        <f t="shared" si="8"/>
        <v>1.745644499427675</v>
      </c>
      <c r="AT30" s="51">
        <f>ROUND([1]Veri_2024_2!D50/AVERAGE([1]Veri_2024_2!D48:D49),[1]APGler!$N$30)</f>
        <v>2.4</v>
      </c>
      <c r="AU30" s="51">
        <f>ROUND([1]Veri_2024_2!E50/AVERAGE([1]Veri_2024_2!E48:E49),[1]APGler!$N$30)</f>
        <v>2.9</v>
      </c>
      <c r="AV30" s="51">
        <f>ROUND([1]Veri_2024_2!F50/AVERAGE([1]Veri_2024_2!F48:F49),[1]APGler!$N$30)</f>
        <v>2.2999999999999998</v>
      </c>
      <c r="AW30" s="51">
        <f>ROUND([1]Veri_2024_2!G50/AVERAGE([1]Veri_2024_2!G48:G49),[1]APGler!$N$30)</f>
        <v>4.2</v>
      </c>
      <c r="AX30" s="51">
        <f>ROUND([1]Veri_2024_2!H50/AVERAGE([1]Veri_2024_2!H48:H49),[1]APGler!$N$30)</f>
        <v>2.1</v>
      </c>
      <c r="AY30" s="51">
        <f>ROUND([1]Veri_2024_2!I50/AVERAGE([1]Veri_2024_2!I48:I49),[1]APGler!$N$30)</f>
        <v>1</v>
      </c>
      <c r="AZ30" s="51">
        <f>ROUND([1]Veri_2024_2!J50/AVERAGE([1]Veri_2024_2!J48:J49),[1]APGler!$N$30)</f>
        <v>1.6</v>
      </c>
      <c r="BA30" s="51">
        <f>ROUND([1]Veri_2024_2!K50/AVERAGE([1]Veri_2024_2!K48:K49),[1]APGler!$N$30)</f>
        <v>1.1000000000000001</v>
      </c>
      <c r="BB30" s="51">
        <f>ROUND([1]Veri_2024_2!L50/AVERAGE([1]Veri_2024_2!L48:L49),[1]APGler!$N$30)</f>
        <v>6.8</v>
      </c>
      <c r="BC30" s="51">
        <f>ROUND([1]Veri_2024_2!M50/AVERAGE([1]Veri_2024_2!M48:M49),[1]APGler!$N$30)</f>
        <v>1.5</v>
      </c>
      <c r="BD30" s="51">
        <f>ROUND([1]Veri_2024_2!N50/AVERAGE([1]Veri_2024_2!N48:N49),[1]APGler!$N$30)</f>
        <v>3.8</v>
      </c>
      <c r="BE30" s="51">
        <f t="shared" si="9"/>
        <v>1</v>
      </c>
      <c r="BF30" s="51">
        <f t="shared" si="10"/>
        <v>6.8</v>
      </c>
      <c r="BG30" s="51">
        <f t="shared" si="11"/>
        <v>2.7</v>
      </c>
    </row>
    <row r="31" spans="1:59" x14ac:dyDescent="0.3">
      <c r="A31" s="57" t="s">
        <v>19</v>
      </c>
      <c r="B31" s="57" t="s">
        <v>20</v>
      </c>
      <c r="C31" s="57" t="s">
        <v>233</v>
      </c>
      <c r="D31" s="49">
        <f>[1]Veri_2021!D51/[1]Veri_2021!D50</f>
        <v>1.4131876560187938E-2</v>
      </c>
      <c r="E31" s="49">
        <f>[1]Veri_2021!E51/[1]Veri_2021!E50</f>
        <v>1.6981942967336499E-2</v>
      </c>
      <c r="F31" s="49">
        <f>[1]Veri_2021!F51/[1]Veri_2021!F50</f>
        <v>2.1630226372199631E-2</v>
      </c>
      <c r="G31" s="49">
        <f>[1]Veri_2021!G51/[1]Veri_2021!G50</f>
        <v>2.1492104840611132E-3</v>
      </c>
      <c r="H31" s="49">
        <f>[1]Veri_2021!H51/[1]Veri_2021!H50</f>
        <v>8.1116998168990501E-3</v>
      </c>
      <c r="I31" s="49">
        <f>[1]Veri_2021!I51/[1]Veri_2021!I50</f>
        <v>3.6224834302347103E-2</v>
      </c>
      <c r="J31" s="49">
        <f>[1]Veri_2021!J51/[1]Veri_2021!J50</f>
        <v>5.8783156563334341E-3</v>
      </c>
      <c r="K31" s="49">
        <f>[1]Veri_2021!K51/[1]Veri_2021!K50</f>
        <v>4.904723278507394E-2</v>
      </c>
      <c r="L31" s="49">
        <f>[1]Veri_2021!L51/[1]Veri_2021!L50</f>
        <v>4.1189993082052172E-2</v>
      </c>
      <c r="M31" s="49">
        <f>[1]Veri_2021!M51/[1]Veri_2021!M50</f>
        <v>1.1752882953650717E-2</v>
      </c>
      <c r="N31" s="49">
        <f>[1]Veri_2021!N51/[1]Veri_2021!N50</f>
        <v>8.3311716130898238E-3</v>
      </c>
      <c r="O31" s="52">
        <f t="shared" si="0"/>
        <v>2.1492104840611132E-3</v>
      </c>
      <c r="P31" s="52">
        <f t="shared" si="1"/>
        <v>4.904723278507394E-2</v>
      </c>
      <c r="Q31" s="52">
        <f t="shared" si="2"/>
        <v>1.9584489690293767E-2</v>
      </c>
      <c r="R31" s="49">
        <f>[1]Veri_2022!D51/[1]Veri_2022!D50</f>
        <v>1.5102888370701211E-2</v>
      </c>
      <c r="S31" s="49">
        <f>[1]Veri_2022!E51/[1]Veri_2022!E50</f>
        <v>5.1623532332167711E-3</v>
      </c>
      <c r="T31" s="49">
        <f>[1]Veri_2022!F51/[1]Veri_2022!F50</f>
        <v>3.2793013630408241E-3</v>
      </c>
      <c r="U31" s="49">
        <f>[1]Veri_2022!G51/[1]Veri_2022!G50</f>
        <v>3.3136885696780087E-3</v>
      </c>
      <c r="V31" s="49">
        <f>[1]Veri_2022!H51/[1]Veri_2022!H50</f>
        <v>8.7495744972684395E-3</v>
      </c>
      <c r="W31" s="49">
        <f>[1]Veri_2022!I51/[1]Veri_2022!I50</f>
        <v>1.5394937060142807E-2</v>
      </c>
      <c r="X31" s="49">
        <f>[1]Veri_2022!J51/[1]Veri_2022!J50</f>
        <v>7.9841618379031514E-3</v>
      </c>
      <c r="Y31" s="49">
        <f>[1]Veri_2022!K51/[1]Veri_2022!K50</f>
        <v>1.8127383905622723E-2</v>
      </c>
      <c r="Z31" s="49">
        <f>[1]Veri_2022!L51/[1]Veri_2022!L50</f>
        <v>8.3708701224319143E-2</v>
      </c>
      <c r="AA31" s="49">
        <f>[1]Veri_2022!M51/[1]Veri_2022!M50</f>
        <v>1.720504306358879E-2</v>
      </c>
      <c r="AB31" s="49">
        <f>[1]Veri_2022!N51/[1]Veri_2022!N50</f>
        <v>0.55998453983385421</v>
      </c>
      <c r="AC31" s="52">
        <f t="shared" si="3"/>
        <v>3.2793013630408241E-3</v>
      </c>
      <c r="AD31" s="52">
        <f t="shared" si="4"/>
        <v>0.55998453983385421</v>
      </c>
      <c r="AE31" s="52">
        <f t="shared" si="5"/>
        <v>6.7092052087212375E-2</v>
      </c>
      <c r="AF31" s="49">
        <f>[1]Veri_2023!D51/[1]Veri_2023!D50</f>
        <v>1.0484249569582304E-2</v>
      </c>
      <c r="AG31" s="49">
        <f>[1]Veri_2023!E51/[1]Veri_2023!E50</f>
        <v>3.9379099697815752E-3</v>
      </c>
      <c r="AH31" s="49">
        <f>[1]Veri_2023!F51/[1]Veri_2023!F50</f>
        <v>5.1283459122022446E-3</v>
      </c>
      <c r="AI31" s="49">
        <f>[1]Veri_2023!G51/[1]Veri_2023!G50</f>
        <v>3.1546561900574793E-3</v>
      </c>
      <c r="AJ31" s="49">
        <f>[1]Veri_2023!H51/[1]Veri_2023!H50</f>
        <v>3.5849108460282851E-2</v>
      </c>
      <c r="AK31" s="49">
        <f>[1]Veri_2023!I51/[1]Veri_2023!I50</f>
        <v>8.5170530276703887E-3</v>
      </c>
      <c r="AL31" s="49">
        <f>[1]Veri_2023!J51/[1]Veri_2023!J50</f>
        <v>6.0736905193968455E-3</v>
      </c>
      <c r="AM31" s="49">
        <f>[1]Veri_2023!K51/[1]Veri_2023!K50</f>
        <v>2.8548909596609159E-2</v>
      </c>
      <c r="AN31" s="49">
        <f>[1]Veri_2023!L51/[1]Veri_2023!L50</f>
        <v>1.5234939914787195E-2</v>
      </c>
      <c r="AO31" s="49">
        <f>[1]Veri_2023!M51/[1]Veri_2023!M50</f>
        <v>2.2129942125365391E-2</v>
      </c>
      <c r="AP31" s="49">
        <f>[1]Veri_2023!N51/[1]Veri_2023!N50</f>
        <v>5.5142580774813016E-2</v>
      </c>
      <c r="AQ31" s="52">
        <f t="shared" si="6"/>
        <v>3.1546561900574793E-3</v>
      </c>
      <c r="AR31" s="52">
        <f t="shared" si="7"/>
        <v>5.5142580774813016E-2</v>
      </c>
      <c r="AS31" s="52">
        <f t="shared" si="8"/>
        <v>1.765467146004986E-2</v>
      </c>
      <c r="AT31" s="49">
        <f>ROUND([1]Veri_2024_2!D51/[1]Veri_2024_2!D50,[1]APGler!$N$31)</f>
        <v>5.0000000000000001E-3</v>
      </c>
      <c r="AU31" s="49">
        <f>ROUND([1]Veri_2024_2!E51/[1]Veri_2024_2!E50,[1]APGler!$N$31)</f>
        <v>1E-3</v>
      </c>
      <c r="AV31" s="49">
        <f>ROUND([1]Veri_2024_2!F51/[1]Veri_2024_2!F50,[1]APGler!$N$31)</f>
        <v>1E-3</v>
      </c>
      <c r="AW31" s="49">
        <f>ROUND([1]Veri_2024_2!G51/[1]Veri_2024_2!G50,[1]APGler!$N$31)</f>
        <v>4.1000000000000002E-2</v>
      </c>
      <c r="AX31" s="49">
        <f>ROUND([1]Veri_2024_2!H51/[1]Veri_2024_2!H50,[1]APGler!$N$31)</f>
        <v>6.3E-2</v>
      </c>
      <c r="AY31" s="49">
        <f>ROUND([1]Veri_2024_2!I51/[1]Veri_2024_2!I50,[1]APGler!$N$31)</f>
        <v>0.01</v>
      </c>
      <c r="AZ31" s="49">
        <f>ROUND([1]Veri_2024_2!J51/[1]Veri_2024_2!J50,[1]APGler!$N$31)</f>
        <v>0.01</v>
      </c>
      <c r="BA31" s="49">
        <f>ROUND([1]Veri_2024_2!K51/[1]Veri_2024_2!K50,[1]APGler!$N$31)</f>
        <v>3.5000000000000003E-2</v>
      </c>
      <c r="BB31" s="49">
        <f>ROUND([1]Veri_2024_2!L51/[1]Veri_2024_2!L50,[1]APGler!$N$31)</f>
        <v>1.6E-2</v>
      </c>
      <c r="BC31" s="49">
        <f>ROUND([1]Veri_2024_2!M51/[1]Veri_2024_2!M50,[1]APGler!$N$31)</f>
        <v>2.7E-2</v>
      </c>
      <c r="BD31" s="49">
        <f>ROUND([1]Veri_2024_2!N51/[1]Veri_2024_2!N50,[1]APGler!$N$31)</f>
        <v>5.0000000000000001E-3</v>
      </c>
      <c r="BE31" s="52">
        <f t="shared" si="9"/>
        <v>1E-3</v>
      </c>
      <c r="BF31" s="52">
        <f t="shared" si="10"/>
        <v>6.3E-2</v>
      </c>
      <c r="BG31" s="52">
        <f t="shared" si="11"/>
        <v>1.9454545454545454E-2</v>
      </c>
    </row>
    <row r="32" spans="1:59" x14ac:dyDescent="0.3">
      <c r="A32" s="58" t="s">
        <v>21</v>
      </c>
      <c r="B32" s="58" t="s">
        <v>510</v>
      </c>
      <c r="C32" s="58" t="s">
        <v>231</v>
      </c>
      <c r="D32" s="59">
        <f>([1]Veri_2021!D52/[1]Veri_2021!D191)/[1]Veri_2021!D312</f>
        <v>16050.698688641553</v>
      </c>
      <c r="E32" s="59">
        <f>([1]Veri_2021!E52/[1]Veri_2021!E191)/[1]Veri_2021!E312</f>
        <v>15159.707174692623</v>
      </c>
      <c r="F32" s="59">
        <f>([1]Veri_2021!F52/[1]Veri_2021!F191)/[1]Veri_2021!F312</f>
        <v>15284.207731719878</v>
      </c>
      <c r="G32" s="59">
        <f>([1]Veri_2021!G52/[1]Veri_2021!G191)/[1]Veri_2021!G312</f>
        <v>13881.296218487396</v>
      </c>
      <c r="H32" s="59">
        <f>([1]Veri_2021!H52/[1]Veri_2021!H191)/[1]Veri_2021!H312</f>
        <v>13658.328104542417</v>
      </c>
      <c r="I32" s="59">
        <f>([1]Veri_2021!I52/[1]Veri_2021!I191)/[1]Veri_2021!I312</f>
        <v>13208.909544413924</v>
      </c>
      <c r="J32" s="59">
        <f>([1]Veri_2021!J52/[1]Veri_2021!J191)/[1]Veri_2021!J312</f>
        <v>16399.080539906103</v>
      </c>
      <c r="K32" s="59">
        <f>([1]Veri_2021!K52/[1]Veri_2021!K191)/[1]Veri_2021!K312</f>
        <v>11793.143842236743</v>
      </c>
      <c r="L32" s="59">
        <f>([1]Veri_2021!L52/[1]Veri_2021!L191)/[1]Veri_2021!L312</f>
        <v>7349.2394235051224</v>
      </c>
      <c r="M32" s="59">
        <f>([1]Veri_2021!M52/[1]Veri_2021!M191)/[1]Veri_2021!M312</f>
        <v>13173.160745661675</v>
      </c>
      <c r="N32" s="59">
        <f>([1]Veri_2021!N52/[1]Veri_2021!N191)/[1]Veri_2021!N312</f>
        <v>11135.303466127763</v>
      </c>
      <c r="O32" s="51">
        <f t="shared" si="0"/>
        <v>7349.2394235051224</v>
      </c>
      <c r="P32" s="51">
        <f t="shared" si="1"/>
        <v>16399.080539906103</v>
      </c>
      <c r="Q32" s="51">
        <f t="shared" si="2"/>
        <v>13372.097770903201</v>
      </c>
      <c r="R32" s="59">
        <f>([1]Veri_2022!D52/[1]Veri_2022!D191)/[1]Veri_2022!D312</f>
        <v>27628.415225832014</v>
      </c>
      <c r="S32" s="59">
        <f>([1]Veri_2022!E52/[1]Veri_2022!E191)/[1]Veri_2022!E312</f>
        <v>25660.700144042228</v>
      </c>
      <c r="T32" s="59">
        <f>([1]Veri_2022!F52/[1]Veri_2022!F191)/[1]Veri_2022!F312</f>
        <v>25537.325112654315</v>
      </c>
      <c r="U32" s="59">
        <f>([1]Veri_2022!G52/[1]Veri_2022!G191)/[1]Veri_2022!G312</f>
        <v>21502.398530092592</v>
      </c>
      <c r="V32" s="59">
        <f>([1]Veri_2022!H52/[1]Veri_2022!H191)/[1]Veri_2022!H312</f>
        <v>21484.639697916668</v>
      </c>
      <c r="W32" s="59">
        <f>([1]Veri_2022!I52/[1]Veri_2022!I191)/[1]Veri_2022!I312</f>
        <v>17042.744348958346</v>
      </c>
      <c r="X32" s="59">
        <f>([1]Veri_2022!J52/[1]Veri_2022!J191)/[1]Veri_2022!J312</f>
        <v>31637.756566380136</v>
      </c>
      <c r="Y32" s="59">
        <f>([1]Veri_2022!K52/[1]Veri_2022!K191)/[1]Veri_2022!K312</f>
        <v>19122.208598162801</v>
      </c>
      <c r="Z32" s="59">
        <f>([1]Veri_2022!L52/[1]Veri_2022!L191)/[1]Veri_2022!L312</f>
        <v>14929.261256172764</v>
      </c>
      <c r="AA32" s="59">
        <f>([1]Veri_2022!M52/[1]Veri_2022!M191)/[1]Veri_2022!M312</f>
        <v>18258.172294642856</v>
      </c>
      <c r="AB32" s="59">
        <f>([1]Veri_2022!N52/[1]Veri_2022!N191)/[1]Veri_2022!N312</f>
        <v>13107.466086332797</v>
      </c>
      <c r="AC32" s="51">
        <f t="shared" si="3"/>
        <v>13107.466086332797</v>
      </c>
      <c r="AD32" s="51">
        <f t="shared" si="4"/>
        <v>31637.756566380136</v>
      </c>
      <c r="AE32" s="51">
        <f t="shared" si="5"/>
        <v>21446.46253283523</v>
      </c>
      <c r="AF32" s="59">
        <f>([1]Veri_2023!D52/[1]Veri_2023!D191)/[1]Veri_2023!D312</f>
        <v>72973.769021123153</v>
      </c>
      <c r="AG32" s="59">
        <f>([1]Veri_2023!E52/[1]Veri_2023!E191)/[1]Veri_2023!E312</f>
        <v>64334.340744047608</v>
      </c>
      <c r="AH32" s="59">
        <f>([1]Veri_2023!F52/[1]Veri_2023!F191)/[1]Veri_2023!F312</f>
        <v>69133.582002734591</v>
      </c>
      <c r="AI32" s="59">
        <f>([1]Veri_2023!G52/[1]Veri_2023!G191)/[1]Veri_2023!G312</f>
        <v>43232.721622320765</v>
      </c>
      <c r="AJ32" s="59">
        <f>([1]Veri_2023!H52/[1]Veri_2023!H191)/[1]Veri_2023!H312</f>
        <v>44805.287611699001</v>
      </c>
      <c r="AK32" s="59">
        <f>([1]Veri_2023!I52/[1]Veri_2023!I191)/[1]Veri_2023!I312</f>
        <v>38473.696762652769</v>
      </c>
      <c r="AL32" s="59">
        <f>([1]Veri_2023!J52/[1]Veri_2023!J191)/[1]Veri_2023!J312</f>
        <v>54165.339909264563</v>
      </c>
      <c r="AM32" s="59">
        <f>([1]Veri_2023!K52/[1]Veri_2023!K191)/[1]Veri_2023!K312</f>
        <v>39831.935802148073</v>
      </c>
      <c r="AN32" s="59">
        <f>([1]Veri_2023!L52/[1]Veri_2023!L191)/[1]Veri_2023!L312</f>
        <v>36093.995033134612</v>
      </c>
      <c r="AO32" s="59">
        <f>([1]Veri_2023!M52/[1]Veri_2023!M191)/[1]Veri_2023!M312</f>
        <v>35797.8632</v>
      </c>
      <c r="AP32" s="59">
        <f>([1]Veri_2023!N52/[1]Veri_2023!N191)/[1]Veri_2023!N312</f>
        <v>44128.084843607212</v>
      </c>
      <c r="AQ32" s="51">
        <f t="shared" si="6"/>
        <v>35797.8632</v>
      </c>
      <c r="AR32" s="51">
        <f t="shared" si="7"/>
        <v>72973.769021123153</v>
      </c>
      <c r="AS32" s="51">
        <f t="shared" si="8"/>
        <v>49360.965141157496</v>
      </c>
      <c r="AT32" s="51" t="e">
        <f>ROUND(([1]Veri_2024_2!D52/[1]Veri_2024_2!D191)/[1]Veri_2024_2!D312,[1]APGler!$N$32)</f>
        <v>#DIV/0!</v>
      </c>
      <c r="AU32" s="51" t="e">
        <f>ROUND(([1]Veri_2024_2!E52/[1]Veri_2024_2!E191)/[1]Veri_2024_2!E312,[1]APGler!$N$32)</f>
        <v>#DIV/0!</v>
      </c>
      <c r="AV32" s="51" t="e">
        <f>ROUND(([1]Veri_2024_2!F52/[1]Veri_2024_2!F191)/[1]Veri_2024_2!F312,[1]APGler!$N$32)</f>
        <v>#DIV/0!</v>
      </c>
      <c r="AW32" s="51" t="e">
        <f>ROUND(([1]Veri_2024_2!G52/[1]Veri_2024_2!G191)/[1]Veri_2024_2!G312,[1]APGler!$N$32)</f>
        <v>#DIV/0!</v>
      </c>
      <c r="AX32" s="51" t="e">
        <f>ROUND(([1]Veri_2024_2!H52/[1]Veri_2024_2!H191)/[1]Veri_2024_2!H312,[1]APGler!$N$32)</f>
        <v>#DIV/0!</v>
      </c>
      <c r="AY32" s="51" t="e">
        <f>ROUND(([1]Veri_2024_2!I52/[1]Veri_2024_2!I191)/[1]Veri_2024_2!I312,[1]APGler!$N$32)</f>
        <v>#DIV/0!</v>
      </c>
      <c r="AZ32" s="51" t="e">
        <f>ROUND(([1]Veri_2024_2!J52/[1]Veri_2024_2!J191)/[1]Veri_2024_2!J312,[1]APGler!$N$32)</f>
        <v>#DIV/0!</v>
      </c>
      <c r="BA32" s="51" t="e">
        <f>ROUND(([1]Veri_2024_2!K52/[1]Veri_2024_2!K191)/[1]Veri_2024_2!K312,[1]APGler!$N$32)</f>
        <v>#DIV/0!</v>
      </c>
      <c r="BB32" s="51" t="e">
        <f>ROUND(([1]Veri_2024_2!L52/[1]Veri_2024_2!L191)/[1]Veri_2024_2!L312,[1]APGler!$N$32)</f>
        <v>#DIV/0!</v>
      </c>
      <c r="BC32" s="51" t="e">
        <f>ROUND(([1]Veri_2024_2!M52/[1]Veri_2024_2!M191)/[1]Veri_2024_2!M312,[1]APGler!$N$32)</f>
        <v>#DIV/0!</v>
      </c>
      <c r="BD32" s="51" t="e">
        <f>ROUND(([1]Veri_2024_2!N52/[1]Veri_2024_2!N191)/[1]Veri_2024_2!N312,[1]APGler!$N$32)</f>
        <v>#DIV/0!</v>
      </c>
      <c r="BE32" s="51" t="e">
        <f t="shared" si="9"/>
        <v>#DIV/0!</v>
      </c>
      <c r="BF32" s="51" t="e">
        <f t="shared" si="10"/>
        <v>#DIV/0!</v>
      </c>
      <c r="BG32" s="51" t="e">
        <f t="shared" si="11"/>
        <v>#DIV/0!</v>
      </c>
    </row>
    <row r="33" spans="1:59" x14ac:dyDescent="0.3">
      <c r="A33" s="57" t="s">
        <v>22</v>
      </c>
      <c r="B33" s="57" t="s">
        <v>511</v>
      </c>
      <c r="C33" s="57" t="s">
        <v>231</v>
      </c>
      <c r="D33" s="60">
        <f>([1]Veri_2021!D53/[1]Veri_2021!D192)/[1]Veri_2021!D312</f>
        <v>9137.3139165609136</v>
      </c>
      <c r="E33" s="60">
        <f>([1]Veri_2021!E53/[1]Veri_2021!E192)/[1]Veri_2021!E312</f>
        <v>7818.2155994047616</v>
      </c>
      <c r="F33" s="60">
        <f>([1]Veri_2021!F53/[1]Veri_2021!F192)/[1]Veri_2021!F312</f>
        <v>7216.0529972732484</v>
      </c>
      <c r="G33" s="60">
        <f>([1]Veri_2021!G53/[1]Veri_2021!G192)/[1]Veri_2021!G312</f>
        <v>8818.6570881226053</v>
      </c>
      <c r="H33" s="60">
        <f>([1]Veri_2021!H53/[1]Veri_2021!H192)/[1]Veri_2021!H312</f>
        <v>9729.8635527482274</v>
      </c>
      <c r="I33" s="60">
        <f>([1]Veri_2021!I53/[1]Veri_2021!I192)/[1]Veri_2021!I312</f>
        <v>1047.4803881431706</v>
      </c>
      <c r="J33" s="60">
        <f>([1]Veri_2021!J53/[1]Veri_2021!J192)/[1]Veri_2021!J312</f>
        <v>9423.8348899012908</v>
      </c>
      <c r="K33" s="60">
        <f>([1]Veri_2021!K53/[1]Veri_2021!K192)/[1]Veri_2021!K312</f>
        <v>8357.9735366102286</v>
      </c>
      <c r="L33" s="60">
        <f>([1]Veri_2021!L53/[1]Veri_2021!L192)/[1]Veri_2021!L312</f>
        <v>5979.3855079129571</v>
      </c>
      <c r="M33" s="60">
        <f>([1]Veri_2021!M53/[1]Veri_2021!M192)/[1]Veri_2021!M312</f>
        <v>8114.9101627032533</v>
      </c>
      <c r="N33" s="60">
        <f>([1]Veri_2021!N53/[1]Veri_2021!N192)/[1]Veri_2021!N312</f>
        <v>11155.769786004357</v>
      </c>
      <c r="O33" s="52">
        <f t="shared" si="0"/>
        <v>1047.4803881431706</v>
      </c>
      <c r="P33" s="52">
        <f t="shared" si="1"/>
        <v>11155.769786004357</v>
      </c>
      <c r="Q33" s="52">
        <f t="shared" si="2"/>
        <v>7890.859765944092</v>
      </c>
      <c r="R33" s="60">
        <f>([1]Veri_2022!D53/[1]Veri_2022!D192)/[1]Veri_2022!D312</f>
        <v>17385.57994758237</v>
      </c>
      <c r="S33" s="60">
        <f>([1]Veri_2022!E53/[1]Veri_2022!E192)/[1]Veri_2022!E312</f>
        <v>15500.609630850558</v>
      </c>
      <c r="T33" s="60">
        <f>([1]Veri_2022!F53/[1]Veri_2022!F192)/[1]Veri_2022!F312</f>
        <v>15208.93123582276</v>
      </c>
      <c r="U33" s="60">
        <f>([1]Veri_2022!G53/[1]Veri_2022!G192)/[1]Veri_2022!G312</f>
        <v>14182.004199264462</v>
      </c>
      <c r="V33" s="60">
        <f>([1]Veri_2022!H53/[1]Veri_2022!H192)/[1]Veri_2022!H312</f>
        <v>17344.841887500002</v>
      </c>
      <c r="W33" s="60">
        <f>([1]Veri_2022!I53/[1]Veri_2022!I192)/[1]Veri_2022!I312</f>
        <v>1249.3120607142901</v>
      </c>
      <c r="X33" s="60">
        <f>([1]Veri_2022!J53/[1]Veri_2022!J192)/[1]Veri_2022!J312</f>
        <v>18894.128242612747</v>
      </c>
      <c r="Y33" s="60">
        <f>([1]Veri_2022!K53/[1]Veri_2022!K192)/[1]Veri_2022!K312</f>
        <v>15598.121562872082</v>
      </c>
      <c r="Z33" s="60">
        <f>([1]Veri_2022!L53/[1]Veri_2022!L192)/[1]Veri_2022!L312</f>
        <v>10748.966589682064</v>
      </c>
      <c r="AA33" s="60">
        <f>([1]Veri_2022!M53/[1]Veri_2022!M192)/[1]Veri_2022!M312</f>
        <v>11715.62181359354</v>
      </c>
      <c r="AB33" s="60">
        <f>([1]Veri_2022!N53/[1]Veri_2022!N192)/[1]Veri_2022!N312</f>
        <v>16095.34700435728</v>
      </c>
      <c r="AC33" s="52">
        <f t="shared" si="3"/>
        <v>1249.3120607142901</v>
      </c>
      <c r="AD33" s="52">
        <f t="shared" si="4"/>
        <v>18894.128242612747</v>
      </c>
      <c r="AE33" s="52">
        <f t="shared" si="5"/>
        <v>13993.042197713832</v>
      </c>
      <c r="AF33" s="60">
        <f>([1]Veri_2023!D53/[1]Veri_2023!D192)/[1]Veri_2023!D312</f>
        <v>41706.719153356484</v>
      </c>
      <c r="AG33" s="60">
        <f>([1]Veri_2023!E53/[1]Veri_2023!E192)/[1]Veri_2023!E312</f>
        <v>35799.146863377609</v>
      </c>
      <c r="AH33" s="60">
        <f>([1]Veri_2023!F53/[1]Veri_2023!F192)/[1]Veri_2023!F312</f>
        <v>44020.928236029409</v>
      </c>
      <c r="AI33" s="60">
        <f>([1]Veri_2023!G53/[1]Veri_2023!G192)/[1]Veri_2023!G312</f>
        <v>28515.676403903908</v>
      </c>
      <c r="AJ33" s="60">
        <f>([1]Veri_2023!H53/[1]Veri_2023!H192)/[1]Veri_2023!H312</f>
        <v>38967.133684313725</v>
      </c>
      <c r="AK33" s="60">
        <f>([1]Veri_2023!I53/[1]Veri_2023!I192)/[1]Veri_2023!I312</f>
        <v>2696.7594612508556</v>
      </c>
      <c r="AL33" s="60">
        <f>([1]Veri_2023!J53/[1]Veri_2023!J192)/[1]Veri_2023!J312</f>
        <v>39259.266006097561</v>
      </c>
      <c r="AM33" s="60">
        <f>([1]Veri_2023!K53/[1]Veri_2023!K192)/[1]Veri_2023!K312</f>
        <v>42573.926499674482</v>
      </c>
      <c r="AN33" s="60">
        <f>([1]Veri_2023!L53/[1]Veri_2023!L192)/[1]Veri_2023!L312</f>
        <v>24082.088412745681</v>
      </c>
      <c r="AO33" s="60">
        <f>([1]Veri_2023!M53/[1]Veri_2023!M192)/[1]Veri_2023!M312</f>
        <v>27242.62551332411</v>
      </c>
      <c r="AP33" s="60">
        <f>([1]Veri_2023!N53/[1]Veri_2023!N192)/[1]Veri_2023!N312</f>
        <v>27456.957644927552</v>
      </c>
      <c r="AQ33" s="52">
        <f t="shared" si="6"/>
        <v>2696.7594612508556</v>
      </c>
      <c r="AR33" s="52">
        <f t="shared" si="7"/>
        <v>44020.928236029409</v>
      </c>
      <c r="AS33" s="52">
        <f t="shared" si="8"/>
        <v>32029.202534454667</v>
      </c>
      <c r="AT33" s="52" t="e">
        <f>ROUND(([1]Veri_2024_2!D53/[1]Veri_2024_2!D192)/[1]Veri_2024_2!D312,[1]APGler!$N$33)</f>
        <v>#DIV/0!</v>
      </c>
      <c r="AU33" s="52" t="e">
        <f>ROUND(([1]Veri_2024_2!E53/[1]Veri_2024_2!E192)/[1]Veri_2024_2!E312,[1]APGler!$N$33)</f>
        <v>#DIV/0!</v>
      </c>
      <c r="AV33" s="52" t="e">
        <f>ROUND(([1]Veri_2024_2!F53/[1]Veri_2024_2!F192)/[1]Veri_2024_2!F312,[1]APGler!$N$33)</f>
        <v>#DIV/0!</v>
      </c>
      <c r="AW33" s="52" t="e">
        <f>ROUND(([1]Veri_2024_2!G53/[1]Veri_2024_2!G192)/[1]Veri_2024_2!G312,[1]APGler!$N$33)</f>
        <v>#DIV/0!</v>
      </c>
      <c r="AX33" s="52" t="e">
        <f>ROUND(([1]Veri_2024_2!H53/[1]Veri_2024_2!H192)/[1]Veri_2024_2!H312,[1]APGler!$N$33)</f>
        <v>#DIV/0!</v>
      </c>
      <c r="AY33" s="52" t="e">
        <f>ROUND(([1]Veri_2024_2!I53/[1]Veri_2024_2!I192)/[1]Veri_2024_2!I312,[1]APGler!$N$33)</f>
        <v>#DIV/0!</v>
      </c>
      <c r="AZ33" s="52" t="e">
        <f>ROUND(([1]Veri_2024_2!J53/[1]Veri_2024_2!J192)/[1]Veri_2024_2!J312,[1]APGler!$N$33)</f>
        <v>#DIV/0!</v>
      </c>
      <c r="BA33" s="52" t="e">
        <f>ROUND(([1]Veri_2024_2!K53/[1]Veri_2024_2!K192)/[1]Veri_2024_2!K312,[1]APGler!$N$33)</f>
        <v>#DIV/0!</v>
      </c>
      <c r="BB33" s="52" t="e">
        <f>ROUND(([1]Veri_2024_2!L53/[1]Veri_2024_2!L192)/[1]Veri_2024_2!L312,[1]APGler!$N$33)</f>
        <v>#DIV/0!</v>
      </c>
      <c r="BC33" s="52" t="e">
        <f>ROUND(([1]Veri_2024_2!M53/[1]Veri_2024_2!M192)/[1]Veri_2024_2!M312,[1]APGler!$N$33)</f>
        <v>#DIV/0!</v>
      </c>
      <c r="BD33" s="52" t="e">
        <f>ROUND(([1]Veri_2024_2!N53/[1]Veri_2024_2!N192)/[1]Veri_2024_2!N312,[1]APGler!$N$33)</f>
        <v>#DIV/0!</v>
      </c>
      <c r="BE33" s="52" t="e">
        <f t="shared" si="9"/>
        <v>#DIV/0!</v>
      </c>
      <c r="BF33" s="52" t="e">
        <f t="shared" si="10"/>
        <v>#DIV/0!</v>
      </c>
      <c r="BG33" s="52" t="e">
        <f t="shared" si="11"/>
        <v>#DIV/0!</v>
      </c>
    </row>
    <row r="34" spans="1:59" x14ac:dyDescent="0.3">
      <c r="A34" s="58" t="s">
        <v>23</v>
      </c>
      <c r="B34" s="58" t="s">
        <v>512</v>
      </c>
      <c r="C34" s="58" t="s">
        <v>231</v>
      </c>
      <c r="D34" s="59">
        <f>([1]Veri_2021!D54/[1]Veri_2021!D193)/[1]Veri_2021!D312</f>
        <v>6359.2781752708179</v>
      </c>
      <c r="E34" s="59">
        <f>([1]Veri_2021!E54/[1]Veri_2021!E193)/[1]Veri_2021!E312</f>
        <v>3595.1007535639874</v>
      </c>
      <c r="F34" s="59">
        <f>([1]Veri_2021!F54/[1]Veri_2021!F193)/[1]Veri_2021!F312</f>
        <v>3134.4217692458242</v>
      </c>
      <c r="G34" s="59">
        <f>([1]Veri_2021!G54/[1]Veri_2021!G193)/[1]Veri_2021!G312</f>
        <v>8436.49941697551</v>
      </c>
      <c r="H34" s="59">
        <f>([1]Veri_2021!H54/[1]Veri_2021!H193)/[1]Veri_2021!H312</f>
        <v>8053.1224119785684</v>
      </c>
      <c r="I34" s="59">
        <f>([1]Veri_2021!I54/[1]Veri_2021!I193)/[1]Veri_2021!I312</f>
        <v>7663.4407183097974</v>
      </c>
      <c r="J34" s="59">
        <f>([1]Veri_2021!J54/[1]Veri_2021!J193)/[1]Veri_2021!J312</f>
        <v>9753.6561842954088</v>
      </c>
      <c r="K34" s="59">
        <f>([1]Veri_2021!K54/[1]Veri_2021!K193)/[1]Veri_2021!K312</f>
        <v>7802.4889150866557</v>
      </c>
      <c r="L34" s="59">
        <f>([1]Veri_2021!L54/[1]Veri_2021!L193)/[1]Veri_2021!L312</f>
        <v>7380.4809260429829</v>
      </c>
      <c r="M34" s="59">
        <f>([1]Veri_2021!M54/[1]Veri_2021!M193)/[1]Veri_2021!M312</f>
        <v>6850.7843273092376</v>
      </c>
      <c r="N34" s="59">
        <f>([1]Veri_2021!N54/[1]Veri_2021!N193)/[1]Veri_2021!N312</f>
        <v>13322.690042098446</v>
      </c>
      <c r="O34" s="51">
        <f t="shared" si="0"/>
        <v>3134.4217692458242</v>
      </c>
      <c r="P34" s="51">
        <f t="shared" si="1"/>
        <v>13322.690042098446</v>
      </c>
      <c r="Q34" s="51">
        <f t="shared" si="2"/>
        <v>7486.5421491070219</v>
      </c>
      <c r="R34" s="59">
        <f>([1]Veri_2022!D54/[1]Veri_2022!D193)/[1]Veri_2022!D312</f>
        <v>11477.646031986913</v>
      </c>
      <c r="S34" s="59">
        <f>([1]Veri_2022!E54/[1]Veri_2022!E193)/[1]Veri_2022!E312</f>
        <v>4294.2983618306143</v>
      </c>
      <c r="T34" s="59">
        <f>([1]Veri_2022!F54/[1]Veri_2022!F193)/[1]Veri_2022!F312</f>
        <v>5489.204390484877</v>
      </c>
      <c r="U34" s="59">
        <f>([1]Veri_2022!G54/[1]Veri_2022!G193)/[1]Veri_2022!G312</f>
        <v>13186.53053104575</v>
      </c>
      <c r="V34" s="59">
        <f>([1]Veri_2022!H54/[1]Veri_2022!H193)/[1]Veri_2022!H312</f>
        <v>12427.196197486441</v>
      </c>
      <c r="W34" s="59">
        <f>([1]Veri_2022!I54/[1]Veri_2022!I193)/[1]Veri_2022!I312</f>
        <v>12194.626479166758</v>
      </c>
      <c r="X34" s="59">
        <f>([1]Veri_2022!J54/[1]Veri_2022!J193)/[1]Veri_2022!J312</f>
        <v>21043.86315933392</v>
      </c>
      <c r="Y34" s="59">
        <f>([1]Veri_2022!K54/[1]Veri_2022!K193)/[1]Veri_2022!K312</f>
        <v>14662.247833036365</v>
      </c>
      <c r="Z34" s="59">
        <f>([1]Veri_2022!L54/[1]Veri_2022!L193)/[1]Veri_2022!L312</f>
        <v>12137.009549608354</v>
      </c>
      <c r="AA34" s="59">
        <f>([1]Veri_2022!M54/[1]Veri_2022!M193)/[1]Veri_2022!M312</f>
        <v>12232.113489839396</v>
      </c>
      <c r="AB34" s="59">
        <f>([1]Veri_2022!N54/[1]Veri_2022!N193)/[1]Veri_2022!N312</f>
        <v>23877.693100043402</v>
      </c>
      <c r="AC34" s="51">
        <f t="shared" si="3"/>
        <v>4294.2983618306143</v>
      </c>
      <c r="AD34" s="51">
        <f t="shared" si="4"/>
        <v>23877.693100043402</v>
      </c>
      <c r="AE34" s="51">
        <f t="shared" si="5"/>
        <v>13002.039011260254</v>
      </c>
      <c r="AF34" s="59">
        <f>([1]Veri_2023!D54/[1]Veri_2023!D193)/[1]Veri_2023!D312</f>
        <v>29062.866027755972</v>
      </c>
      <c r="AG34" s="59">
        <f>([1]Veri_2023!E54/[1]Veri_2023!E193)/[1]Veri_2023!E312</f>
        <v>19925.346956610589</v>
      </c>
      <c r="AH34" s="59">
        <f>([1]Veri_2023!F54/[1]Veri_2023!F193)/[1]Veri_2023!F312</f>
        <v>34493.706571031245</v>
      </c>
      <c r="AI34" s="59">
        <f>([1]Veri_2023!G54/[1]Veri_2023!G193)/[1]Veri_2023!G312</f>
        <v>26834.361716639654</v>
      </c>
      <c r="AJ34" s="59">
        <f>([1]Veri_2023!H54/[1]Veri_2023!H193)/[1]Veri_2023!H312</f>
        <v>26867.094327594812</v>
      </c>
      <c r="AK34" s="59">
        <f>([1]Veri_2023!I54/[1]Veri_2023!I193)/[1]Veri_2023!I312</f>
        <v>27337.263267361228</v>
      </c>
      <c r="AL34" s="59">
        <f>([1]Veri_2023!J54/[1]Veri_2023!J193)/[1]Veri_2023!J312</f>
        <v>37262.423821787525</v>
      </c>
      <c r="AM34" s="59">
        <f>([1]Veri_2023!K54/[1]Veri_2023!K193)/[1]Veri_2023!K312</f>
        <v>41089.480393148006</v>
      </c>
      <c r="AN34" s="59">
        <f>([1]Veri_2023!L54/[1]Veri_2023!L193)/[1]Veri_2023!L312</f>
        <v>28550.453971511888</v>
      </c>
      <c r="AO34" s="59">
        <f>([1]Veri_2023!M54/[1]Veri_2023!M193)/[1]Veri_2023!M312</f>
        <v>25436.096757745996</v>
      </c>
      <c r="AP34" s="59">
        <f>([1]Veri_2023!N54/[1]Veri_2023!N193)/[1]Veri_2023!N312</f>
        <v>43667.566295597491</v>
      </c>
      <c r="AQ34" s="51">
        <f t="shared" si="6"/>
        <v>19925.346956610589</v>
      </c>
      <c r="AR34" s="51">
        <f t="shared" si="7"/>
        <v>43667.566295597491</v>
      </c>
      <c r="AS34" s="51">
        <f t="shared" si="8"/>
        <v>30956.96910061676</v>
      </c>
      <c r="AT34" s="51" t="e">
        <f>ROUND(([1]Veri_2024_2!D54/[1]Veri_2024_2!D193)/[1]Veri_2024_2!D312,[1]APGler!$N$34)</f>
        <v>#DIV/0!</v>
      </c>
      <c r="AU34" s="51" t="e">
        <f>ROUND(([1]Veri_2024_2!E54/[1]Veri_2024_2!E193)/[1]Veri_2024_2!E312,[1]APGler!$N$34)</f>
        <v>#DIV/0!</v>
      </c>
      <c r="AV34" s="51" t="e">
        <f>ROUND(([1]Veri_2024_2!F54/[1]Veri_2024_2!F193)/[1]Veri_2024_2!F312,[1]APGler!$N$34)</f>
        <v>#DIV/0!</v>
      </c>
      <c r="AW34" s="51" t="e">
        <f>ROUND(([1]Veri_2024_2!G54/[1]Veri_2024_2!G193)/[1]Veri_2024_2!G312,[1]APGler!$N$34)</f>
        <v>#DIV/0!</v>
      </c>
      <c r="AX34" s="51" t="e">
        <f>ROUND(([1]Veri_2024_2!H54/[1]Veri_2024_2!H193)/[1]Veri_2024_2!H312,[1]APGler!$N$34)</f>
        <v>#DIV/0!</v>
      </c>
      <c r="AY34" s="51" t="e">
        <f>ROUND(([1]Veri_2024_2!I54/[1]Veri_2024_2!I193)/[1]Veri_2024_2!I312,[1]APGler!$N$34)</f>
        <v>#DIV/0!</v>
      </c>
      <c r="AZ34" s="51" t="e">
        <f>ROUND(([1]Veri_2024_2!J54/[1]Veri_2024_2!J193)/[1]Veri_2024_2!J312,[1]APGler!$N$34)</f>
        <v>#DIV/0!</v>
      </c>
      <c r="BA34" s="51" t="e">
        <f>ROUND(([1]Veri_2024_2!K54/[1]Veri_2024_2!K193)/[1]Veri_2024_2!K312,[1]APGler!$N$34)</f>
        <v>#DIV/0!</v>
      </c>
      <c r="BB34" s="51" t="e">
        <f>ROUND(([1]Veri_2024_2!L54/[1]Veri_2024_2!L193)/[1]Veri_2024_2!L312,[1]APGler!$N$34)</f>
        <v>#DIV/0!</v>
      </c>
      <c r="BC34" s="51" t="e">
        <f>ROUND(([1]Veri_2024_2!M54/[1]Veri_2024_2!M193)/[1]Veri_2024_2!M312,[1]APGler!$N$34)</f>
        <v>#DIV/0!</v>
      </c>
      <c r="BD34" s="51" t="e">
        <f>ROUND(([1]Veri_2024_2!N54/[1]Veri_2024_2!N193)/[1]Veri_2024_2!N312,[1]APGler!$N$34)</f>
        <v>#DIV/0!</v>
      </c>
      <c r="BE34" s="51" t="e">
        <f t="shared" si="9"/>
        <v>#DIV/0!</v>
      </c>
      <c r="BF34" s="51" t="e">
        <f t="shared" si="10"/>
        <v>#DIV/0!</v>
      </c>
      <c r="BG34" s="51" t="e">
        <f t="shared" si="11"/>
        <v>#DIV/0!</v>
      </c>
    </row>
    <row r="35" spans="1:59" x14ac:dyDescent="0.3">
      <c r="A35" s="57" t="s">
        <v>265</v>
      </c>
      <c r="B35" s="57" t="s">
        <v>513</v>
      </c>
      <c r="C35" s="57" t="s">
        <v>231</v>
      </c>
      <c r="D35" s="60">
        <f>([1]Veri_2021!D55/[1]Veri_2021!D194)/[1]Veri_2021!D312</f>
        <v>10199.569338973846</v>
      </c>
      <c r="E35" s="60">
        <f>([1]Veri_2021!E55/[1]Veri_2021!E194)/[1]Veri_2021!E312</f>
        <v>11959.921456639255</v>
      </c>
      <c r="F35" s="60">
        <f>([1]Veri_2021!F55/[1]Veri_2021!F194)/[1]Veri_2021!F312</f>
        <v>7236.8670354314499</v>
      </c>
      <c r="G35" s="60">
        <f>([1]Veri_2021!G55/[1]Veri_2021!G194)/[1]Veri_2021!G312</f>
        <v>14262.74711614883</v>
      </c>
      <c r="H35" s="60">
        <f>([1]Veri_2021!H55/[1]Veri_2021!H194)/[1]Veri_2021!H312</f>
        <v>19110.31369293325</v>
      </c>
      <c r="I35" s="60">
        <f>([1]Veri_2021!I55/[1]Veri_2021!I194)/[1]Veri_2021!I312</f>
        <v>8078.8850303030304</v>
      </c>
      <c r="J35" s="60">
        <f>([1]Veri_2021!J55/[1]Veri_2021!J194)/[1]Veri_2021!J312</f>
        <v>22518.658235132363</v>
      </c>
      <c r="K35" s="60">
        <f>([1]Veri_2021!K55/[1]Veri_2021!K194)/[1]Veri_2021!K312</f>
        <v>24160.643143724814</v>
      </c>
      <c r="L35" s="60">
        <f>([1]Veri_2021!L55/[1]Veri_2021!L194)/[1]Veri_2021!L312</f>
        <v>3686.2820430107531</v>
      </c>
      <c r="M35" s="60">
        <f>([1]Veri_2021!M55/[1]Veri_2021!M194)/[1]Veri_2021!M312</f>
        <v>3821.4278181189488</v>
      </c>
      <c r="N35" s="60">
        <f>([1]Veri_2021!N55/[1]Veri_2021!N194)/[1]Veri_2021!N312</f>
        <v>28621.988148148146</v>
      </c>
      <c r="O35" s="52">
        <f t="shared" si="0"/>
        <v>3686.2820430107531</v>
      </c>
      <c r="P35" s="52">
        <f t="shared" si="1"/>
        <v>28621.988148148146</v>
      </c>
      <c r="Q35" s="52">
        <f t="shared" si="2"/>
        <v>13968.84573259679</v>
      </c>
      <c r="R35" s="60">
        <f>([1]Veri_2022!D55/[1]Veri_2022!D194)/[1]Veri_2022!D312</f>
        <v>24971.133451065059</v>
      </c>
      <c r="S35" s="60">
        <f>([1]Veri_2022!E55/[1]Veri_2022!E194)/[1]Veri_2022!E312</f>
        <v>30535.803722411543</v>
      </c>
      <c r="T35" s="60">
        <f>([1]Veri_2022!F55/[1]Veri_2022!F194)/[1]Veri_2022!F312</f>
        <v>30782.283805868923</v>
      </c>
      <c r="U35" s="60">
        <f>([1]Veri_2022!G55/[1]Veri_2022!G194)/[1]Veri_2022!G312</f>
        <v>63956.000605934561</v>
      </c>
      <c r="V35" s="60">
        <f>([1]Veri_2022!H55/[1]Veri_2022!H194)/[1]Veri_2022!H312</f>
        <v>72945.070328082846</v>
      </c>
      <c r="W35" s="60">
        <f>([1]Veri_2022!I55/[1]Veri_2022!I194)/[1]Veri_2022!I312</f>
        <v>12358.017622739038</v>
      </c>
      <c r="X35" s="60">
        <f>([1]Veri_2022!J55/[1]Veri_2022!J194)/[1]Veri_2022!J312</f>
        <v>34784.954298531185</v>
      </c>
      <c r="Y35" s="60">
        <f>([1]Veri_2022!K55/[1]Veri_2022!K194)/[1]Veri_2022!K312</f>
        <v>45546.18338319561</v>
      </c>
      <c r="Z35" s="60">
        <f>([1]Veri_2022!L55/[1]Veri_2022!L194)/[1]Veri_2022!L312</f>
        <v>11722.023753132831</v>
      </c>
      <c r="AA35" s="60">
        <f>([1]Veri_2022!M55/[1]Veri_2022!M194)/[1]Veri_2022!M312</f>
        <v>16147.516837769328</v>
      </c>
      <c r="AB35" s="60">
        <f>([1]Veri_2022!N55/[1]Veri_2022!N194)/[1]Veri_2022!N312</f>
        <v>64798.51222222222</v>
      </c>
      <c r="AC35" s="52">
        <f t="shared" si="3"/>
        <v>11722.023753132831</v>
      </c>
      <c r="AD35" s="52">
        <f t="shared" si="4"/>
        <v>72945.070328082846</v>
      </c>
      <c r="AE35" s="52">
        <f t="shared" si="5"/>
        <v>37140.681820995742</v>
      </c>
      <c r="AF35" s="60">
        <f>([1]Veri_2023!D55/[1]Veri_2023!D194)/[1]Veri_2023!D312</f>
        <v>61502.844291338908</v>
      </c>
      <c r="AG35" s="60">
        <f>([1]Veri_2023!E55/[1]Veri_2023!E194)/[1]Veri_2023!E312</f>
        <v>56632.435356133275</v>
      </c>
      <c r="AH35" s="60">
        <f>([1]Veri_2023!F55/[1]Veri_2023!F194)/[1]Veri_2023!F312</f>
        <v>32490.099702179505</v>
      </c>
      <c r="AI35" s="60">
        <f>([1]Veri_2023!G55/[1]Veri_2023!G194)/[1]Veri_2023!G312</f>
        <v>68149.978038429268</v>
      </c>
      <c r="AJ35" s="60">
        <f>([1]Veri_2023!H55/[1]Veri_2023!H194)/[1]Veri_2023!H312</f>
        <v>87382.017640570513</v>
      </c>
      <c r="AK35" s="60">
        <f>([1]Veri_2023!I55/[1]Veri_2023!I194)/[1]Veri_2023!I312</f>
        <v>26648.099403973451</v>
      </c>
      <c r="AL35" s="60">
        <f>([1]Veri_2023!J55/[1]Veri_2023!J194)/[1]Veri_2023!J312</f>
        <v>73147.222918563391</v>
      </c>
      <c r="AM35" s="60">
        <f>([1]Veri_2023!K55/[1]Veri_2023!K194)/[1]Veri_2023!K312</f>
        <v>53938.390085428495</v>
      </c>
      <c r="AN35" s="60">
        <f>([1]Veri_2023!L55/[1]Veri_2023!L194)/[1]Veri_2023!L312</f>
        <v>28534.168096926707</v>
      </c>
      <c r="AO35" s="60">
        <f>([1]Veri_2023!M55/[1]Veri_2023!M194)/[1]Veri_2023!M312</f>
        <v>43883.144930232556</v>
      </c>
      <c r="AP35" s="60">
        <f>([1]Veri_2023!N55/[1]Veri_2023!N194)/[1]Veri_2023!N312</f>
        <v>76207.077147016011</v>
      </c>
      <c r="AQ35" s="52">
        <f t="shared" si="6"/>
        <v>26648.099403973451</v>
      </c>
      <c r="AR35" s="52">
        <f t="shared" si="7"/>
        <v>87382.017640570513</v>
      </c>
      <c r="AS35" s="52">
        <f t="shared" si="8"/>
        <v>55319.588873708366</v>
      </c>
      <c r="AT35" s="52" t="e">
        <f>ROUND(([1]Veri_2024_2!D55/[1]Veri_2024_2!D194)/[1]Veri_2024_2!D312,[1]APGler!$N$35)</f>
        <v>#DIV/0!</v>
      </c>
      <c r="AU35" s="52" t="e">
        <f>ROUND(([1]Veri_2024_2!E55/[1]Veri_2024_2!E194)/[1]Veri_2024_2!E312,[1]APGler!$N$35)</f>
        <v>#DIV/0!</v>
      </c>
      <c r="AV35" s="52" t="e">
        <f>ROUND(([1]Veri_2024_2!F55/[1]Veri_2024_2!F194)/[1]Veri_2024_2!F312,[1]APGler!$N$35)</f>
        <v>#DIV/0!</v>
      </c>
      <c r="AW35" s="52" t="e">
        <f>ROUND(([1]Veri_2024_2!G55/[1]Veri_2024_2!G194)/[1]Veri_2024_2!G312,[1]APGler!$N$35)</f>
        <v>#DIV/0!</v>
      </c>
      <c r="AX35" s="52" t="e">
        <f>ROUND(([1]Veri_2024_2!H55/[1]Veri_2024_2!H194)/[1]Veri_2024_2!H312,[1]APGler!$N$35)</f>
        <v>#DIV/0!</v>
      </c>
      <c r="AY35" s="52" t="e">
        <f>ROUND(([1]Veri_2024_2!I55/[1]Veri_2024_2!I194)/[1]Veri_2024_2!I312,[1]APGler!$N$35)</f>
        <v>#DIV/0!</v>
      </c>
      <c r="AZ35" s="52" t="e">
        <f>ROUND(([1]Veri_2024_2!J55/[1]Veri_2024_2!J194)/[1]Veri_2024_2!J312,[1]APGler!$N$35)</f>
        <v>#DIV/0!</v>
      </c>
      <c r="BA35" s="52" t="e">
        <f>ROUND(([1]Veri_2024_2!K55/[1]Veri_2024_2!K194)/[1]Veri_2024_2!K312,[1]APGler!$N$35)</f>
        <v>#DIV/0!</v>
      </c>
      <c r="BB35" s="52" t="e">
        <f>ROUND(([1]Veri_2024_2!L55/[1]Veri_2024_2!L194)/[1]Veri_2024_2!L312,[1]APGler!$N$35)</f>
        <v>#DIV/0!</v>
      </c>
      <c r="BC35" s="52" t="e">
        <f>ROUND(([1]Veri_2024_2!M55/[1]Veri_2024_2!M194)/[1]Veri_2024_2!M312,[1]APGler!$N$35)</f>
        <v>#DIV/0!</v>
      </c>
      <c r="BD35" s="52" t="e">
        <f>ROUND(([1]Veri_2024_2!N55/[1]Veri_2024_2!N194)/[1]Veri_2024_2!N312,[1]APGler!$N$35)</f>
        <v>#DIV/0!</v>
      </c>
      <c r="BE35" s="52" t="e">
        <f t="shared" si="9"/>
        <v>#DIV/0!</v>
      </c>
      <c r="BF35" s="52" t="e">
        <f t="shared" si="10"/>
        <v>#DIV/0!</v>
      </c>
      <c r="BG35" s="52" t="e">
        <f t="shared" si="11"/>
        <v>#DIV/0!</v>
      </c>
    </row>
    <row r="36" spans="1:59" x14ac:dyDescent="0.3">
      <c r="A36" s="58" t="s">
        <v>24</v>
      </c>
      <c r="B36" s="58" t="s">
        <v>514</v>
      </c>
      <c r="C36" s="58" t="s">
        <v>233</v>
      </c>
      <c r="D36" s="50">
        <f>SUM([1]Veri_2021!D52,[1]Veri_2021!D53)/[1]Veri_2021!D27</f>
        <v>0.53373292978940967</v>
      </c>
      <c r="E36" s="50">
        <f>SUM([1]Veri_2021!E52,[1]Veri_2021!E53)/[1]Veri_2021!E27</f>
        <v>0.48917394072150278</v>
      </c>
      <c r="F36" s="50">
        <f>SUM([1]Veri_2021!F52,[1]Veri_2021!F53)/[1]Veri_2021!F27</f>
        <v>0.50061669131552233</v>
      </c>
      <c r="G36" s="50">
        <f>SUM([1]Veri_2021!G52,[1]Veri_2021!G53)/[1]Veri_2021!G27</f>
        <v>0.29827341686392461</v>
      </c>
      <c r="H36" s="50">
        <f>SUM([1]Veri_2021!H52,[1]Veri_2021!H53)/[1]Veri_2021!H27</f>
        <v>0.30718735124802665</v>
      </c>
      <c r="I36" s="50">
        <f>SUM([1]Veri_2021!I52,[1]Veri_2021!I53)/[1]Veri_2021!I27</f>
        <v>0.18681598088258794</v>
      </c>
      <c r="J36" s="50">
        <f>SUM([1]Veri_2021!J52,[1]Veri_2021!J53)/[1]Veri_2021!J27</f>
        <v>0.52060344690173121</v>
      </c>
      <c r="K36" s="50">
        <f>SUM([1]Veri_2021!K52,[1]Veri_2021!K53)/[1]Veri_2021!K27</f>
        <v>0.51802837439105875</v>
      </c>
      <c r="L36" s="50">
        <f>SUM([1]Veri_2021!L52,[1]Veri_2021!L53)/[1]Veri_2021!L27</f>
        <v>0.40681331155474398</v>
      </c>
      <c r="M36" s="50">
        <f>SUM([1]Veri_2021!M52,[1]Veri_2021!M53)/[1]Veri_2021!M27</f>
        <v>0.34009612083490509</v>
      </c>
      <c r="N36" s="50">
        <f>SUM([1]Veri_2021!N52,[1]Veri_2021!N53)/[1]Veri_2021!N27</f>
        <v>0.48814996376334652</v>
      </c>
      <c r="O36" s="51">
        <f t="shared" si="0"/>
        <v>0.18681598088258794</v>
      </c>
      <c r="P36" s="51">
        <f t="shared" si="1"/>
        <v>0.53373292978940967</v>
      </c>
      <c r="Q36" s="51">
        <f t="shared" si="2"/>
        <v>0.41722650256970534</v>
      </c>
      <c r="R36" s="50">
        <f>SUM([1]Veri_2022!D52,[1]Veri_2022!D53)/[1]Veri_2022!D27</f>
        <v>0.50810620214878777</v>
      </c>
      <c r="S36" s="50">
        <f>SUM([1]Veri_2022!E52,[1]Veri_2022!E53)/[1]Veri_2022!E27</f>
        <v>0.42882177565757018</v>
      </c>
      <c r="T36" s="50">
        <f>SUM([1]Veri_2022!F52,[1]Veri_2022!F53)/[1]Veri_2022!F27</f>
        <v>0.4564868896136246</v>
      </c>
      <c r="U36" s="50">
        <f>SUM([1]Veri_2022!G52,[1]Veri_2022!G53)/[1]Veri_2022!G27</f>
        <v>0.27954131656448583</v>
      </c>
      <c r="V36" s="50">
        <f>SUM([1]Veri_2022!H52,[1]Veri_2022!H53)/[1]Veri_2022!H27</f>
        <v>0.18639889714637836</v>
      </c>
      <c r="W36" s="50">
        <f>SUM([1]Veri_2022!I52,[1]Veri_2022!I53)/[1]Veri_2022!I27</f>
        <v>0.18470845806550884</v>
      </c>
      <c r="X36" s="50">
        <f>SUM([1]Veri_2022!J52,[1]Veri_2022!J53)/[1]Veri_2022!J27</f>
        <v>0.56141431390248053</v>
      </c>
      <c r="Y36" s="50">
        <f>SUM([1]Veri_2022!K52,[1]Veri_2022!K53)/[1]Veri_2022!K27</f>
        <v>0.4060450754392308</v>
      </c>
      <c r="Z36" s="50">
        <f>SUM([1]Veri_2022!L52,[1]Veri_2022!L53)/[1]Veri_2022!L27</f>
        <v>0.37078877064738025</v>
      </c>
      <c r="AA36" s="50">
        <f>SUM([1]Veri_2022!M52,[1]Veri_2022!M53)/[1]Veri_2022!M27</f>
        <v>0.23870445365187343</v>
      </c>
      <c r="AB36" s="50">
        <f>SUM([1]Veri_2022!N52,[1]Veri_2022!N53)/[1]Veri_2022!N27</f>
        <v>0.40031295776815845</v>
      </c>
      <c r="AC36" s="51">
        <f t="shared" si="3"/>
        <v>0.18470845806550884</v>
      </c>
      <c r="AD36" s="51">
        <f t="shared" si="4"/>
        <v>0.56141431390248053</v>
      </c>
      <c r="AE36" s="51">
        <f t="shared" si="5"/>
        <v>0.36557537369140719</v>
      </c>
      <c r="AF36" s="50">
        <f>SUM([1]Veri_2023!D52,[1]Veri_2023!D53)/[1]Veri_2023!D27</f>
        <v>0.65304310171179758</v>
      </c>
      <c r="AG36" s="50">
        <f>SUM([1]Veri_2023!E52,[1]Veri_2023!E53)/[1]Veri_2023!E27</f>
        <v>0.53162539379736029</v>
      </c>
      <c r="AH36" s="50">
        <f>SUM([1]Veri_2023!F52,[1]Veri_2023!F53)/[1]Veri_2023!F27</f>
        <v>0.5500395363266779</v>
      </c>
      <c r="AI36" s="50">
        <f>SUM([1]Veri_2023!G52,[1]Veri_2023!G53)/[1]Veri_2023!G27</f>
        <v>0.35520915463068253</v>
      </c>
      <c r="AJ36" s="50">
        <f>SUM([1]Veri_2023!H52,[1]Veri_2023!H53)/[1]Veri_2023!H27</f>
        <v>0.23756964088511365</v>
      </c>
      <c r="AK36" s="50">
        <f>SUM([1]Veri_2023!I52,[1]Veri_2023!I53)/[1]Veri_2023!I27</f>
        <v>0.20789146611088691</v>
      </c>
      <c r="AL36" s="50">
        <f>SUM([1]Veri_2023!J52,[1]Veri_2023!J53)/[1]Veri_2023!J27</f>
        <v>0.55606008031544896</v>
      </c>
      <c r="AM36" s="50">
        <f>SUM([1]Veri_2023!K52,[1]Veri_2023!K53)/[1]Veri_2023!K27</f>
        <v>0.54370856083661501</v>
      </c>
      <c r="AN36" s="50">
        <f>SUM([1]Veri_2023!L52,[1]Veri_2023!L53)/[1]Veri_2023!L27</f>
        <v>0.50636928189622499</v>
      </c>
      <c r="AO36" s="50">
        <f>SUM([1]Veri_2023!M52,[1]Veri_2023!M53)/[1]Veri_2023!M27</f>
        <v>0.35841266191396576</v>
      </c>
      <c r="AP36" s="50">
        <f>SUM([1]Veri_2023!N52,[1]Veri_2023!N53)/[1]Veri_2023!N27</f>
        <v>0.5499237314757478</v>
      </c>
      <c r="AQ36" s="51">
        <f t="shared" si="6"/>
        <v>0.20789146611088691</v>
      </c>
      <c r="AR36" s="51">
        <f t="shared" si="7"/>
        <v>0.65304310171179758</v>
      </c>
      <c r="AS36" s="51">
        <f t="shared" si="8"/>
        <v>0.45907750999095653</v>
      </c>
      <c r="AT36" s="50">
        <f>ROUND(SUM([1]Veri_2024_2!D52,[1]Veri_2024_2!D53)/[1]Veri_2024_2!D27,[1]APGler!$N$36)</f>
        <v>0.60799999999999998</v>
      </c>
      <c r="AU36" s="50">
        <f>ROUND(SUM([1]Veri_2024_2!E52,[1]Veri_2024_2!E53)/[1]Veri_2024_2!E27,[1]APGler!$N$36)</f>
        <v>0.56599999999999995</v>
      </c>
      <c r="AV36" s="50">
        <f>ROUND(SUM([1]Veri_2024_2!F52,[1]Veri_2024_2!F53)/[1]Veri_2024_2!F27,[1]APGler!$N$36)</f>
        <v>0.57899999999999996</v>
      </c>
      <c r="AW36" s="50">
        <f>ROUND(SUM([1]Veri_2024_2!G52,[1]Veri_2024_2!G53)/[1]Veri_2024_2!G27,[1]APGler!$N$36)</f>
        <v>0.38</v>
      </c>
      <c r="AX36" s="50">
        <f>ROUND(SUM([1]Veri_2024_2!H52,[1]Veri_2024_2!H53)/[1]Veri_2024_2!H27,[1]APGler!$N$36)</f>
        <v>0.23799999999999999</v>
      </c>
      <c r="AY36" s="50">
        <f>ROUND(SUM([1]Veri_2024_2!I52,[1]Veri_2024_2!I53)/[1]Veri_2024_2!I27,[1]APGler!$N$36)</f>
        <v>0.214</v>
      </c>
      <c r="AZ36" s="50">
        <f>ROUND(SUM([1]Veri_2024_2!J52,[1]Veri_2024_2!J53)/[1]Veri_2024_2!J27,[1]APGler!$N$36)</f>
        <v>0.49099999999999999</v>
      </c>
      <c r="BA36" s="50">
        <f>ROUND(SUM([1]Veri_2024_2!K52,[1]Veri_2024_2!K53)/[1]Veri_2024_2!K27,[1]APGler!$N$36)</f>
        <v>0.58599999999999997</v>
      </c>
      <c r="BB36" s="50">
        <f>ROUND(SUM([1]Veri_2024_2!L52,[1]Veri_2024_2!L53)/[1]Veri_2024_2!L27,[1]APGler!$N$36)</f>
        <v>0.51400000000000001</v>
      </c>
      <c r="BC36" s="50">
        <f>ROUND(SUM([1]Veri_2024_2!M52,[1]Veri_2024_2!M53)/[1]Veri_2024_2!M27,[1]APGler!$N$36)</f>
        <v>0.21099999999999999</v>
      </c>
      <c r="BD36" s="50">
        <f>ROUND(SUM([1]Veri_2024_2!N52,[1]Veri_2024_2!N53)/[1]Veri_2024_2!N27,[1]APGler!$N$36)</f>
        <v>0.52300000000000002</v>
      </c>
      <c r="BE36" s="51">
        <f t="shared" si="9"/>
        <v>0.21099999999999999</v>
      </c>
      <c r="BF36" s="51">
        <f t="shared" si="10"/>
        <v>0.60799999999999998</v>
      </c>
      <c r="BG36" s="51">
        <f t="shared" si="11"/>
        <v>0.44636363636363635</v>
      </c>
    </row>
    <row r="37" spans="1:59" x14ac:dyDescent="0.3">
      <c r="A37" s="57" t="s">
        <v>25</v>
      </c>
      <c r="B37" s="57" t="s">
        <v>26</v>
      </c>
      <c r="C37" s="57" t="s">
        <v>233</v>
      </c>
      <c r="D37" s="49">
        <f>(SUM([1]Veri_2021!D52,[1]Veri_2021!D53)+[1]Veri_2021!D56*[1]Veri_2021!D292)/[1]Veri_2021!D27</f>
        <v>0.68824698282015961</v>
      </c>
      <c r="E37" s="49">
        <f>(SUM([1]Veri_2021!E52,[1]Veri_2021!E53)+[1]Veri_2021!E56*[1]Veri_2021!E292)/[1]Veri_2021!E27</f>
        <v>0.68134440044735844</v>
      </c>
      <c r="F37" s="49">
        <f>(SUM([1]Veri_2021!F52,[1]Veri_2021!F53)+[1]Veri_2021!F56*[1]Veri_2021!F292)/[1]Veri_2021!F27</f>
        <v>0.64739734489625922</v>
      </c>
      <c r="G37" s="49">
        <f>(SUM([1]Veri_2021!G52,[1]Veri_2021!G53)+[1]Veri_2021!G56*[1]Veri_2021!G292)/[1]Veri_2021!G27</f>
        <v>0.60401008355358077</v>
      </c>
      <c r="H37" s="49">
        <f>(SUM([1]Veri_2021!H52,[1]Veri_2021!H53)+[1]Veri_2021!H56*[1]Veri_2021!H292)/[1]Veri_2021!H27</f>
        <v>0.68076534286957657</v>
      </c>
      <c r="I37" s="49">
        <f>(SUM([1]Veri_2021!I52,[1]Veri_2021!I53)+[1]Veri_2021!I56*[1]Veri_2021!I292)/[1]Veri_2021!I27</f>
        <v>0.70670810653638338</v>
      </c>
      <c r="J37" s="49">
        <f>(SUM([1]Veri_2021!J52,[1]Veri_2021!J53)+[1]Veri_2021!J56*[1]Veri_2021!J292)/[1]Veri_2021!J27</f>
        <v>0.65701902305725524</v>
      </c>
      <c r="K37" s="49">
        <f>(SUM([1]Veri_2021!K52,[1]Veri_2021!K53)+[1]Veri_2021!K56*[1]Veri_2021!K292)/[1]Veri_2021!K27</f>
        <v>0.63790892436570645</v>
      </c>
      <c r="L37" s="49">
        <f>(SUM([1]Veri_2021!L52,[1]Veri_2021!L53)+[1]Veri_2021!L56*[1]Veri_2021!L292)/[1]Veri_2021!L27</f>
        <v>1.0445760913466291</v>
      </c>
      <c r="M37" s="49">
        <f>(SUM([1]Veri_2021!M52,[1]Veri_2021!M53)+[1]Veri_2021!M56*[1]Veri_2021!M292)/[1]Veri_2021!M27</f>
        <v>0.75450300028129935</v>
      </c>
      <c r="N37" s="49">
        <f>(SUM([1]Veri_2021!N52,[1]Veri_2021!N53)+[1]Veri_2021!N56*[1]Veri_2021!N292)/[1]Veri_2021!N27</f>
        <v>1.0841886120162343</v>
      </c>
      <c r="O37" s="52">
        <f t="shared" si="0"/>
        <v>0.60401008355358077</v>
      </c>
      <c r="P37" s="52">
        <f t="shared" si="1"/>
        <v>1.0841886120162343</v>
      </c>
      <c r="Q37" s="52">
        <f t="shared" si="2"/>
        <v>0.74424253747185842</v>
      </c>
      <c r="R37" s="49">
        <f>(SUM([1]Veri_2022!D52,[1]Veri_2022!D53)+[1]Veri_2022!D56*[1]Veri_2022!D292)/[1]Veri_2022!D27</f>
        <v>0.67061400977696739</v>
      </c>
      <c r="S37" s="49">
        <f>(SUM([1]Veri_2022!E52,[1]Veri_2022!E53)+[1]Veri_2022!E56*[1]Veri_2022!E292)/[1]Veri_2022!E27</f>
        <v>0.59993623768423332</v>
      </c>
      <c r="T37" s="49">
        <f>(SUM([1]Veri_2022!F52,[1]Veri_2022!F53)+[1]Veri_2022!F56*[1]Veri_2022!F292)/[1]Veri_2022!F27</f>
        <v>0.61804320539188884</v>
      </c>
      <c r="U37" s="49">
        <f>(SUM([1]Veri_2022!G52,[1]Veri_2022!G53)+[1]Veri_2022!G56*[1]Veri_2022!G292)/[1]Veri_2022!G27</f>
        <v>0.65472872301581519</v>
      </c>
      <c r="V37" s="49">
        <f>(SUM([1]Veri_2022!H52,[1]Veri_2022!H53)+[1]Veri_2022!H56*[1]Veri_2022!H292)/[1]Veri_2022!H27</f>
        <v>0.61378487854378672</v>
      </c>
      <c r="W37" s="49">
        <f>(SUM([1]Veri_2022!I52,[1]Veri_2022!I53)+[1]Veri_2022!I56*[1]Veri_2022!I292)/[1]Veri_2022!I27</f>
        <v>0.69626797383583439</v>
      </c>
      <c r="X37" s="49">
        <f>(SUM([1]Veri_2022!J52,[1]Veri_2022!J53)+[1]Veri_2022!J56*[1]Veri_2022!J292)/[1]Veri_2022!J27</f>
        <v>0.67298117153846426</v>
      </c>
      <c r="Y37" s="49">
        <f>(SUM([1]Veri_2022!K52,[1]Veri_2022!K53)+[1]Veri_2022!K56*[1]Veri_2022!K292)/[1]Veri_2022!K27</f>
        <v>0.56199652314685888</v>
      </c>
      <c r="Z37" s="49">
        <f>(SUM([1]Veri_2022!L52,[1]Veri_2022!L53)+[1]Veri_2022!L56*[1]Veri_2022!L292)/[1]Veri_2022!L27</f>
        <v>1.0228478387093107</v>
      </c>
      <c r="AA37" s="49">
        <f>(SUM([1]Veri_2022!M52,[1]Veri_2022!M53)+[1]Veri_2022!M56*[1]Veri_2022!M292)/[1]Veri_2022!M27</f>
        <v>0.64452120655700851</v>
      </c>
      <c r="AB37" s="49">
        <f>(SUM([1]Veri_2022!N52,[1]Veri_2022!N53)+[1]Veri_2022!N56*[1]Veri_2022!N292)/[1]Veri_2022!N27</f>
        <v>1.0647785479532739</v>
      </c>
      <c r="AC37" s="52">
        <f t="shared" si="3"/>
        <v>0.56199652314685888</v>
      </c>
      <c r="AD37" s="52">
        <f t="shared" si="4"/>
        <v>1.0647785479532739</v>
      </c>
      <c r="AE37" s="52">
        <f t="shared" si="5"/>
        <v>0.71095457419576746</v>
      </c>
      <c r="AF37" s="49">
        <f>(SUM([1]Veri_2023!D52,[1]Veri_2023!D53)+[1]Veri_2023!D56*[1]Veri_2023!D292)/[1]Veri_2023!D27</f>
        <v>0.79063225228233813</v>
      </c>
      <c r="AG37" s="49">
        <f>(SUM([1]Veri_2023!E52,[1]Veri_2023!E53)+[1]Veri_2023!E56*[1]Veri_2023!E292)/[1]Veri_2023!E27</f>
        <v>0.68496648578589281</v>
      </c>
      <c r="AH37" s="49">
        <f>(SUM([1]Veri_2023!F52,[1]Veri_2023!F53)+[1]Veri_2023!F56*[1]Veri_2023!F292)/[1]Veri_2023!F27</f>
        <v>0.70188035852891617</v>
      </c>
      <c r="AI37" s="49">
        <f>(SUM([1]Veri_2023!G52,[1]Veri_2023!G53)+[1]Veri_2023!G56*[1]Veri_2023!G292)/[1]Veri_2023!G27</f>
        <v>0.71260363557637585</v>
      </c>
      <c r="AJ37" s="49">
        <f>(SUM([1]Veri_2023!H52,[1]Veri_2023!H53)+[1]Veri_2023!H56*[1]Veri_2023!H292)/[1]Veri_2023!H27</f>
        <v>0.6381958896750124</v>
      </c>
      <c r="AK37" s="49">
        <f>(SUM([1]Veri_2023!I52,[1]Veri_2023!I53)+[1]Veri_2023!I56*[1]Veri_2023!I292)/[1]Veri_2023!I27</f>
        <v>0.68692317209140474</v>
      </c>
      <c r="AL37" s="49">
        <f>(SUM([1]Veri_2023!J52,[1]Veri_2023!J53)+[1]Veri_2023!J56*[1]Veri_2023!J292)/[1]Veri_2023!J27</f>
        <v>0.67461770041182489</v>
      </c>
      <c r="AM37" s="49">
        <f>(SUM([1]Veri_2023!K52,[1]Veri_2023!K53)+[1]Veri_2023!K56*[1]Veri_2023!K292)/[1]Veri_2023!K27</f>
        <v>0.67007267605395915</v>
      </c>
      <c r="AN37" s="49">
        <f>(SUM([1]Veri_2023!L52,[1]Veri_2023!L53)+[1]Veri_2023!L56*[1]Veri_2023!L292)/[1]Veri_2023!L27</f>
        <v>1.1356626368979466</v>
      </c>
      <c r="AO37" s="49">
        <f>(SUM([1]Veri_2023!M52,[1]Veri_2023!M53)+[1]Veri_2023!M56*[1]Veri_2023!M292)/[1]Veri_2023!M27</f>
        <v>0.78469865301051311</v>
      </c>
      <c r="AP37" s="49">
        <f>(SUM([1]Veri_2023!N52,[1]Veri_2023!N53)+[1]Veri_2023!N56*[1]Veri_2023!N292)/[1]Veri_2023!N27</f>
        <v>1.1435527524463451</v>
      </c>
      <c r="AQ37" s="52">
        <f t="shared" si="6"/>
        <v>0.6381958896750124</v>
      </c>
      <c r="AR37" s="52">
        <f t="shared" si="7"/>
        <v>1.1435527524463451</v>
      </c>
      <c r="AS37" s="52">
        <f t="shared" si="8"/>
        <v>0.78398238297822997</v>
      </c>
      <c r="AT37" s="49">
        <f>ROUND((SUM([1]Veri_2024_2!D52,[1]Veri_2024_2!D53)+[1]Veri_2024_2!D56*[1]Veri_2024_2!D292)/[1]Veri_2024_2!D27,[1]APGler!$N$37)</f>
        <v>0.60799999999999998</v>
      </c>
      <c r="AU37" s="49" t="e">
        <f>ROUND((SUM([1]Veri_2024_2!E52,[1]Veri_2024_2!E53)+[1]Veri_2024_2!E56*[1]Veri_2024_2!E292)/[1]Veri_2024_2!E27,[1]APGler!$N$37)</f>
        <v>#REF!</v>
      </c>
      <c r="AV37" s="49">
        <f>ROUND((SUM([1]Veri_2024_2!F52,[1]Veri_2024_2!F53)+[1]Veri_2024_2!F56*[1]Veri_2024_2!F292)/[1]Veri_2024_2!F27,[1]APGler!$N$37)</f>
        <v>0.57899999999999996</v>
      </c>
      <c r="AW37" s="49">
        <f>ROUND((SUM([1]Veri_2024_2!G52,[1]Veri_2024_2!G53)+[1]Veri_2024_2!G56*[1]Veri_2024_2!G292)/[1]Veri_2024_2!G27,[1]APGler!$N$37)</f>
        <v>0.38</v>
      </c>
      <c r="AX37" s="49">
        <f>ROUND((SUM([1]Veri_2024_2!H52,[1]Veri_2024_2!H53)+[1]Veri_2024_2!H56*[1]Veri_2024_2!H292)/[1]Veri_2024_2!H27,[1]APGler!$N$37)</f>
        <v>0.23799999999999999</v>
      </c>
      <c r="AY37" s="49">
        <f>ROUND((SUM([1]Veri_2024_2!I52,[1]Veri_2024_2!I53)+[1]Veri_2024_2!I56*[1]Veri_2024_2!I292)/[1]Veri_2024_2!I27,[1]APGler!$N$37)</f>
        <v>0.214</v>
      </c>
      <c r="AZ37" s="49">
        <f>ROUND((SUM([1]Veri_2024_2!J52,[1]Veri_2024_2!J53)+[1]Veri_2024_2!J56*[1]Veri_2024_2!J292)/[1]Veri_2024_2!J27,[1]APGler!$N$37)</f>
        <v>0.49099999999999999</v>
      </c>
      <c r="BA37" s="49">
        <f>ROUND((SUM([1]Veri_2024_2!K52,[1]Veri_2024_2!K53)+[1]Veri_2024_2!K56*[1]Veri_2024_2!K292)/[1]Veri_2024_2!K27,[1]APGler!$N$37)</f>
        <v>0.58599999999999997</v>
      </c>
      <c r="BB37" s="49">
        <f>ROUND((SUM([1]Veri_2024_2!L52,[1]Veri_2024_2!L53)+[1]Veri_2024_2!L56*[1]Veri_2024_2!L292)/[1]Veri_2024_2!L27,[1]APGler!$N$37)</f>
        <v>0.51400000000000001</v>
      </c>
      <c r="BC37" s="49">
        <f>ROUND((SUM([1]Veri_2024_2!M52,[1]Veri_2024_2!M53)+[1]Veri_2024_2!M56*[1]Veri_2024_2!M292)/[1]Veri_2024_2!M27,[1]APGler!$N$37)</f>
        <v>0.21099999999999999</v>
      </c>
      <c r="BD37" s="49">
        <f>ROUND((SUM([1]Veri_2024_2!N52,[1]Veri_2024_2!N53)+[1]Veri_2024_2!N56*[1]Veri_2024_2!N292)/[1]Veri_2024_2!N27,[1]APGler!$N$37)</f>
        <v>0.52300000000000002</v>
      </c>
      <c r="BE37" s="52" t="e">
        <f t="shared" si="9"/>
        <v>#REF!</v>
      </c>
      <c r="BF37" s="52" t="e">
        <f t="shared" si="10"/>
        <v>#REF!</v>
      </c>
      <c r="BG37" s="52" t="e">
        <f t="shared" si="11"/>
        <v>#REF!</v>
      </c>
    </row>
    <row r="38" spans="1:59" x14ac:dyDescent="0.3">
      <c r="A38" s="58" t="s">
        <v>27</v>
      </c>
      <c r="B38" s="58" t="s">
        <v>268</v>
      </c>
      <c r="C38" s="58" t="s">
        <v>233</v>
      </c>
      <c r="D38" s="50">
        <f>[1]Veri_2021!D309/[1]Veri_2021!D308</f>
        <v>2.5293560038381055E-2</v>
      </c>
      <c r="E38" s="50">
        <f>[1]Veri_2021!E309/[1]Veri_2021!E308</f>
        <v>2.1908397966023348E-2</v>
      </c>
      <c r="F38" s="50">
        <f>[1]Veri_2021!F309/[1]Veri_2021!F308</f>
        <v>2.1776759910405296E-2</v>
      </c>
      <c r="G38" s="50">
        <f>[1]Veri_2021!G309/[1]Veri_2021!G308</f>
        <v>1.4419043835229432E-2</v>
      </c>
      <c r="H38" s="50">
        <f>[1]Veri_2021!H309/[1]Veri_2021!H308</f>
        <v>1.4290755768201893E-2</v>
      </c>
      <c r="I38" s="50">
        <f>[1]Veri_2021!I309/[1]Veri_2021!I308</f>
        <v>8.8225863694245052E-3</v>
      </c>
      <c r="J38" s="50">
        <f>[1]Veri_2021!J309/[1]Veri_2021!J308</f>
        <v>4.8263599154180145E-3</v>
      </c>
      <c r="K38" s="50">
        <f>[1]Veri_2021!K309/[1]Veri_2021!K308</f>
        <v>1.8227763068160651E-3</v>
      </c>
      <c r="L38" s="50">
        <f>[1]Veri_2021!L309/[1]Veri_2021!L308</f>
        <v>3.8976313455006545E-3</v>
      </c>
      <c r="M38" s="50">
        <f>[1]Veri_2021!M309/[1]Veri_2021!M308</f>
        <v>0</v>
      </c>
      <c r="N38" s="50">
        <f>[1]Veri_2021!N309/[1]Veri_2021!N308</f>
        <v>3.3896979119808659E-3</v>
      </c>
      <c r="O38" s="51">
        <f t="shared" si="0"/>
        <v>0</v>
      </c>
      <c r="P38" s="51">
        <f t="shared" si="1"/>
        <v>2.5293560038381055E-2</v>
      </c>
      <c r="Q38" s="51">
        <f t="shared" si="2"/>
        <v>1.0949779033398284E-2</v>
      </c>
      <c r="R38" s="50">
        <f>[1]Veri_2022!D309/[1]Veri_2022!D308</f>
        <v>2.6504022881015391E-2</v>
      </c>
      <c r="S38" s="50">
        <f>[1]Veri_2022!E309/[1]Veri_2022!E308</f>
        <v>2.2303141181117984E-2</v>
      </c>
      <c r="T38" s="50">
        <f>[1]Veri_2022!F309/[1]Veri_2022!F308</f>
        <v>2.2711149578640944E-2</v>
      </c>
      <c r="U38" s="50">
        <f>[1]Veri_2022!G309/[1]Veri_2022!G308</f>
        <v>1.4672878457374422E-2</v>
      </c>
      <c r="V38" s="50">
        <f>[1]Veri_2022!H309/[1]Veri_2022!H308</f>
        <v>1.4144188204702684E-2</v>
      </c>
      <c r="W38" s="50">
        <f>[1]Veri_2022!I309/[1]Veri_2022!I308</f>
        <v>9.3865636850673055E-3</v>
      </c>
      <c r="X38" s="50">
        <f>[1]Veri_2022!J309/[1]Veri_2022!J308</f>
        <v>6.1805042352228133E-3</v>
      </c>
      <c r="Y38" s="50">
        <f>[1]Veri_2022!K309/[1]Veri_2022!K308</f>
        <v>4.0727354866446075E-3</v>
      </c>
      <c r="Z38" s="50">
        <f>[1]Veri_2022!L309/[1]Veri_2022!L308</f>
        <v>5.1190847273857145E-3</v>
      </c>
      <c r="AA38" s="50">
        <f>[1]Veri_2022!M309/[1]Veri_2022!M308</f>
        <v>0</v>
      </c>
      <c r="AB38" s="50">
        <f>[1]Veri_2022!N309/[1]Veri_2022!N308</f>
        <v>3.0485131124618056E-3</v>
      </c>
      <c r="AC38" s="51">
        <f t="shared" si="3"/>
        <v>0</v>
      </c>
      <c r="AD38" s="51">
        <f t="shared" si="4"/>
        <v>2.6504022881015391E-2</v>
      </c>
      <c r="AE38" s="51">
        <f t="shared" si="5"/>
        <v>1.1649343777239423E-2</v>
      </c>
      <c r="AF38" s="50">
        <f>[1]Veri_2023!D309/[1]Veri_2023!D308</f>
        <v>3.2737687486435491E-2</v>
      </c>
      <c r="AG38" s="50">
        <f>[1]Veri_2023!E309/[1]Veri_2023!E308</f>
        <v>2.7644595095921088E-2</v>
      </c>
      <c r="AH38" s="50">
        <f>[1]Veri_2023!F309/[1]Veri_2023!F308</f>
        <v>3.0651095145917007E-2</v>
      </c>
      <c r="AI38" s="50">
        <f>[1]Veri_2023!G309/[1]Veri_2023!G308</f>
        <v>1.4002834547885977E-2</v>
      </c>
      <c r="AJ38" s="50">
        <f>[1]Veri_2023!H309/[1]Veri_2023!H308</f>
        <v>1.7140440317391956E-2</v>
      </c>
      <c r="AK38" s="50">
        <f>[1]Veri_2023!I309/[1]Veri_2023!I308</f>
        <v>1.3551134239856469E-2</v>
      </c>
      <c r="AL38" s="50">
        <f>[1]Veri_2023!J309/[1]Veri_2023!J308</f>
        <v>9.2472691267310014E-3</v>
      </c>
      <c r="AM38" s="50">
        <f>[1]Veri_2023!K309/[1]Veri_2023!K308</f>
        <v>5.8601840641462613E-3</v>
      </c>
      <c r="AN38" s="50">
        <f>[1]Veri_2023!L309/[1]Veri_2023!L308</f>
        <v>6.9472125115550591E-3</v>
      </c>
      <c r="AO38" s="50">
        <f>[1]Veri_2023!M309/[1]Veri_2023!M308</f>
        <v>0</v>
      </c>
      <c r="AP38" s="50">
        <f>[1]Veri_2023!N309/[1]Veri_2023!N308</f>
        <v>3.7027447134561145E-3</v>
      </c>
      <c r="AQ38" s="51">
        <f t="shared" si="6"/>
        <v>0</v>
      </c>
      <c r="AR38" s="51">
        <f t="shared" si="7"/>
        <v>3.2737687486435491E-2</v>
      </c>
      <c r="AS38" s="51">
        <f t="shared" si="8"/>
        <v>1.4680472477208762E-2</v>
      </c>
      <c r="AT38" s="50" t="e">
        <f>ROUND([1]Veri_2024_2!D309/[1]Veri_2024_2!D308,[1]APGler!$N$38)</f>
        <v>#DIV/0!</v>
      </c>
      <c r="AU38" s="50" t="e">
        <f>ROUND([1]Veri_2024_2!E309/[1]Veri_2024_2!E308,[1]APGler!$N$38)</f>
        <v>#DIV/0!</v>
      </c>
      <c r="AV38" s="50" t="e">
        <f>ROUND([1]Veri_2024_2!F309/[1]Veri_2024_2!F308,[1]APGler!$N$38)</f>
        <v>#DIV/0!</v>
      </c>
      <c r="AW38" s="50" t="e">
        <f>ROUND([1]Veri_2024_2!G309/[1]Veri_2024_2!G308,[1]APGler!$N$38)</f>
        <v>#DIV/0!</v>
      </c>
      <c r="AX38" s="50" t="e">
        <f>ROUND([1]Veri_2024_2!H309/[1]Veri_2024_2!H308,[1]APGler!$N$38)</f>
        <v>#DIV/0!</v>
      </c>
      <c r="AY38" s="50" t="e">
        <f>ROUND([1]Veri_2024_2!I309/[1]Veri_2024_2!I308,[1]APGler!$N$38)</f>
        <v>#DIV/0!</v>
      </c>
      <c r="AZ38" s="50" t="e">
        <f>ROUND([1]Veri_2024_2!J309/[1]Veri_2024_2!J308,[1]APGler!$N$38)</f>
        <v>#DIV/0!</v>
      </c>
      <c r="BA38" s="50" t="e">
        <f>ROUND([1]Veri_2024_2!K309/[1]Veri_2024_2!K308,[1]APGler!$N$38)</f>
        <v>#DIV/0!</v>
      </c>
      <c r="BB38" s="50" t="e">
        <f>ROUND([1]Veri_2024_2!L309/[1]Veri_2024_2!L308,[1]APGler!$N$38)</f>
        <v>#DIV/0!</v>
      </c>
      <c r="BC38" s="50" t="e">
        <f>ROUND([1]Veri_2024_2!M309/[1]Veri_2024_2!M308,[1]APGler!$N$38)</f>
        <v>#DIV/0!</v>
      </c>
      <c r="BD38" s="50" t="e">
        <f>ROUND([1]Veri_2024_2!N309/[1]Veri_2024_2!N308,[1]APGler!$N$38)</f>
        <v>#DIV/0!</v>
      </c>
      <c r="BE38" s="51" t="e">
        <f t="shared" si="9"/>
        <v>#DIV/0!</v>
      </c>
      <c r="BF38" s="51" t="e">
        <f t="shared" si="10"/>
        <v>#DIV/0!</v>
      </c>
      <c r="BG38" s="51" t="e">
        <f t="shared" si="11"/>
        <v>#DIV/0!</v>
      </c>
    </row>
    <row r="39" spans="1:59" x14ac:dyDescent="0.3">
      <c r="A39" s="57" t="s">
        <v>28</v>
      </c>
      <c r="B39" s="57" t="s">
        <v>269</v>
      </c>
      <c r="C39" s="57" t="s">
        <v>231</v>
      </c>
      <c r="D39" s="60">
        <f>[1]Veri_2021!D63/[1]Veri_2021!D3</f>
        <v>4.4955434763981135</v>
      </c>
      <c r="E39" s="60">
        <f>[1]Veri_2021!E63/[1]Veri_2021!E3</f>
        <v>6.7509064597306132</v>
      </c>
      <c r="F39" s="60">
        <f>[1]Veri_2021!F63/[1]Veri_2021!F3</f>
        <v>5.1480124913694612</v>
      </c>
      <c r="G39" s="60">
        <f>[1]Veri_2021!G63/[1]Veri_2021!G3</f>
        <v>18.15032979882211</v>
      </c>
      <c r="H39" s="60">
        <f>[1]Veri_2021!H63/[1]Veri_2021!H3</f>
        <v>6.4879929032507819</v>
      </c>
      <c r="I39" s="60">
        <f>[1]Veri_2021!I63/[1]Veri_2021!I3</f>
        <v>58.181556633620815</v>
      </c>
      <c r="J39" s="60">
        <f>[1]Veri_2021!J63/[1]Veri_2021!J3</f>
        <v>19.812528581650874</v>
      </c>
      <c r="K39" s="60">
        <f>[1]Veri_2021!K63/[1]Veri_2021!K3</f>
        <v>21.646160186905981</v>
      </c>
      <c r="L39" s="60">
        <f>[1]Veri_2021!L63/[1]Veri_2021!L3</f>
        <v>1.5950825242395905</v>
      </c>
      <c r="M39" s="60">
        <f>[1]Veri_2021!M63/[1]Veri_2021!M3</f>
        <v>31.471195927112959</v>
      </c>
      <c r="N39" s="60">
        <f>[1]Veri_2021!N63/[1]Veri_2021!N3</f>
        <v>26.710020583733442</v>
      </c>
      <c r="O39" s="52">
        <f t="shared" si="0"/>
        <v>1.5950825242395905</v>
      </c>
      <c r="P39" s="52">
        <f t="shared" si="1"/>
        <v>58.181556633620815</v>
      </c>
      <c r="Q39" s="52">
        <f t="shared" si="2"/>
        <v>18.222666324257702</v>
      </c>
      <c r="R39" s="60">
        <f>[1]Veri_2022!D63/[1]Veri_2022!D3</f>
        <v>20.887946649264663</v>
      </c>
      <c r="S39" s="60">
        <f>[1]Veri_2022!E63/[1]Veri_2022!E3</f>
        <v>26.146491997220707</v>
      </c>
      <c r="T39" s="60">
        <f>[1]Veri_2022!F63/[1]Veri_2022!F3</f>
        <v>28.844152076013298</v>
      </c>
      <c r="U39" s="60">
        <f>[1]Veri_2022!G63/[1]Veri_2022!G3</f>
        <v>45.370779947365165</v>
      </c>
      <c r="V39" s="60">
        <f>[1]Veri_2022!H63/[1]Veri_2022!H3</f>
        <v>38.862916218581404</v>
      </c>
      <c r="W39" s="60">
        <f>[1]Veri_2022!I63/[1]Veri_2022!I3</f>
        <v>153.75371188980412</v>
      </c>
      <c r="X39" s="60">
        <f>[1]Veri_2022!J63/[1]Veri_2022!J3</f>
        <v>23.174442676187201</v>
      </c>
      <c r="Y39" s="60">
        <f>[1]Veri_2022!K63/[1]Veri_2022!K3</f>
        <v>27.918626676225117</v>
      </c>
      <c r="Z39" s="60">
        <f>[1]Veri_2022!L63/[1]Veri_2022!L3</f>
        <v>0.43639782018187456</v>
      </c>
      <c r="AA39" s="60">
        <f>[1]Veri_2022!M63/[1]Veri_2022!M3</f>
        <v>55.911680599621555</v>
      </c>
      <c r="AB39" s="60">
        <f>[1]Veri_2022!N63/[1]Veri_2022!N3</f>
        <v>17.170694325877871</v>
      </c>
      <c r="AC39" s="52">
        <f t="shared" si="3"/>
        <v>0.43639782018187456</v>
      </c>
      <c r="AD39" s="52">
        <f t="shared" si="4"/>
        <v>153.75371188980412</v>
      </c>
      <c r="AE39" s="52">
        <f t="shared" si="5"/>
        <v>39.861621897849368</v>
      </c>
      <c r="AF39" s="60">
        <f>[1]Veri_2023!D63/[1]Veri_2023!D3</f>
        <v>23.249914492627507</v>
      </c>
      <c r="AG39" s="60">
        <f>[1]Veri_2023!E63/[1]Veri_2023!E3</f>
        <v>37.508436140186696</v>
      </c>
      <c r="AH39" s="60">
        <f>[1]Veri_2023!F63/[1]Veri_2023!F3</f>
        <v>45.845001657689338</v>
      </c>
      <c r="AI39" s="60">
        <f>[1]Veri_2023!G63/[1]Veri_2023!G3</f>
        <v>61.342227595625175</v>
      </c>
      <c r="AJ39" s="60">
        <f>[1]Veri_2023!H63/[1]Veri_2023!H3</f>
        <v>74.529641777050614</v>
      </c>
      <c r="AK39" s="60">
        <f>[1]Veri_2023!I63/[1]Veri_2023!I3</f>
        <v>92.863935426144039</v>
      </c>
      <c r="AL39" s="60">
        <f>[1]Veri_2023!J63/[1]Veri_2023!J3</f>
        <v>13.668502965801077</v>
      </c>
      <c r="AM39" s="60">
        <f>[1]Veri_2023!K63/[1]Veri_2023!K3</f>
        <v>27.237025304216857</v>
      </c>
      <c r="AN39" s="60">
        <f>[1]Veri_2023!L63/[1]Veri_2023!L3</f>
        <v>35.748323819539152</v>
      </c>
      <c r="AO39" s="60">
        <f>[1]Veri_2023!M63/[1]Veri_2023!M3</f>
        <v>107.15388284410818</v>
      </c>
      <c r="AP39" s="60">
        <f>[1]Veri_2023!N63/[1]Veri_2023!N3</f>
        <v>28.166966516669959</v>
      </c>
      <c r="AQ39" s="52">
        <f t="shared" si="6"/>
        <v>13.668502965801077</v>
      </c>
      <c r="AR39" s="52">
        <f t="shared" si="7"/>
        <v>107.15388284410818</v>
      </c>
      <c r="AS39" s="52">
        <f t="shared" si="8"/>
        <v>49.755805321787143</v>
      </c>
      <c r="AT39" s="52">
        <f>ROUND([1]Veri_2024_2!D63/[1]Veri_2024_2!D3,[1]APGler!$N$39)</f>
        <v>23.9</v>
      </c>
      <c r="AU39" s="52">
        <f>ROUND([1]Veri_2024_2!E63/[1]Veri_2024_2!E3,[1]APGler!$N$39)</f>
        <v>53.9</v>
      </c>
      <c r="AV39" s="52">
        <f>ROUND([1]Veri_2024_2!F63/[1]Veri_2024_2!F3,[1]APGler!$N$39)</f>
        <v>55.3</v>
      </c>
      <c r="AW39" s="52">
        <f>ROUND([1]Veri_2024_2!G63/[1]Veri_2024_2!G3,[1]APGler!$N$39)</f>
        <v>45.3</v>
      </c>
      <c r="AX39" s="52">
        <f>ROUND([1]Veri_2024_2!H63/[1]Veri_2024_2!H3,[1]APGler!$N$39)</f>
        <v>23.9</v>
      </c>
      <c r="AY39" s="52">
        <f>ROUND([1]Veri_2024_2!I63/[1]Veri_2024_2!I3,[1]APGler!$N$39)</f>
        <v>23.1</v>
      </c>
      <c r="AZ39" s="52">
        <f>ROUND([1]Veri_2024_2!J63/[1]Veri_2024_2!J3,[1]APGler!$N$39)</f>
        <v>40.799999999999997</v>
      </c>
      <c r="BA39" s="52">
        <f>ROUND([1]Veri_2024_2!K63/[1]Veri_2024_2!K3,[1]APGler!$N$39)</f>
        <v>72.3</v>
      </c>
      <c r="BB39" s="52">
        <f>ROUND([1]Veri_2024_2!L63/[1]Veri_2024_2!L3,[1]APGler!$N$39)</f>
        <v>28.8</v>
      </c>
      <c r="BC39" s="52">
        <f>ROUND([1]Veri_2024_2!M63/[1]Veri_2024_2!M3,[1]APGler!$N$39)</f>
        <v>128</v>
      </c>
      <c r="BD39" s="52">
        <f>ROUND([1]Veri_2024_2!N63/[1]Veri_2024_2!N3,[1]APGler!$N$39)</f>
        <v>32.799999999999997</v>
      </c>
      <c r="BE39" s="52">
        <f t="shared" si="9"/>
        <v>23.1</v>
      </c>
      <c r="BF39" s="52">
        <f t="shared" si="10"/>
        <v>128</v>
      </c>
      <c r="BG39" s="52">
        <f t="shared" si="11"/>
        <v>48.009090909090908</v>
      </c>
    </row>
    <row r="40" spans="1:59" x14ac:dyDescent="0.3">
      <c r="A40" s="58" t="s">
        <v>270</v>
      </c>
      <c r="B40" s="58" t="s">
        <v>271</v>
      </c>
      <c r="C40" s="58" t="s">
        <v>231</v>
      </c>
      <c r="D40" s="59">
        <f>[1]Veri_2021!D307/[1]Veri_2021!D3</f>
        <v>4.4955434763981135</v>
      </c>
      <c r="E40" s="59">
        <f>[1]Veri_2021!E307/[1]Veri_2021!E3</f>
        <v>6.7509064597306132</v>
      </c>
      <c r="F40" s="59">
        <f>[1]Veri_2021!F307/[1]Veri_2021!F3</f>
        <v>5.1480124913694612</v>
      </c>
      <c r="G40" s="59">
        <f>[1]Veri_2021!G307/[1]Veri_2021!G3</f>
        <v>18.15032979882211</v>
      </c>
      <c r="H40" s="59">
        <f>[1]Veri_2021!H307/[1]Veri_2021!H3</f>
        <v>6.4879929032507819</v>
      </c>
      <c r="I40" s="59">
        <f>[1]Veri_2021!I307/[1]Veri_2021!I3</f>
        <v>58.181556633620815</v>
      </c>
      <c r="J40" s="59">
        <f>[1]Veri_2021!J307/[1]Veri_2021!J3</f>
        <v>19.812528581650874</v>
      </c>
      <c r="K40" s="59">
        <f>[1]Veri_2021!K307/[1]Veri_2021!K3</f>
        <v>21.646160186905981</v>
      </c>
      <c r="L40" s="59">
        <f>[1]Veri_2021!L307/[1]Veri_2021!L3</f>
        <v>1.5950825242395905</v>
      </c>
      <c r="M40" s="59">
        <f>[1]Veri_2021!M307/[1]Veri_2021!M3</f>
        <v>31.471195927112959</v>
      </c>
      <c r="N40" s="59">
        <f>[1]Veri_2021!N307/[1]Veri_2021!N3</f>
        <v>26.710020583733442</v>
      </c>
      <c r="O40" s="51">
        <f t="shared" si="0"/>
        <v>1.5950825242395905</v>
      </c>
      <c r="P40" s="51">
        <f t="shared" si="1"/>
        <v>58.181556633620815</v>
      </c>
      <c r="Q40" s="51">
        <f t="shared" si="2"/>
        <v>18.222666324257702</v>
      </c>
      <c r="R40" s="59">
        <f>[1]Veri_2022!D307/[1]Veri_2022!D3</f>
        <v>28.772373139396073</v>
      </c>
      <c r="S40" s="59">
        <f>[1]Veri_2022!E307/[1]Veri_2022!E3</f>
        <v>38.011463051679975</v>
      </c>
      <c r="T40" s="59">
        <f>[1]Veri_2022!F307/[1]Veri_2022!F3</f>
        <v>37.808657730510085</v>
      </c>
      <c r="U40" s="59">
        <f>[1]Veri_2022!G307/[1]Veri_2022!G3</f>
        <v>76.557705909541696</v>
      </c>
      <c r="V40" s="59">
        <f>[1]Veri_2022!H307/[1]Veri_2022!H3</f>
        <v>50.134743254616396</v>
      </c>
      <c r="W40" s="59">
        <f>[1]Veri_2022!I307/[1]Veri_2022!I3</f>
        <v>254.56120463780718</v>
      </c>
      <c r="X40" s="59">
        <f>[1]Veri_2022!J307/[1]Veri_2022!J3</f>
        <v>57.395425218400497</v>
      </c>
      <c r="Y40" s="59">
        <f>[1]Veri_2022!K307/[1]Veri_2022!K3</f>
        <v>65.229308658655881</v>
      </c>
      <c r="Z40" s="59">
        <f>[1]Veri_2022!L307/[1]Veri_2022!L3</f>
        <v>3.2093764680494696</v>
      </c>
      <c r="AA40" s="59">
        <f>[1]Veri_2022!M307/[1]Veri_2022!M3</f>
        <v>110.22688676154571</v>
      </c>
      <c r="AB40" s="59">
        <f>[1]Veri_2022!N307/[1]Veri_2022!N3</f>
        <v>63.330067938973571</v>
      </c>
      <c r="AC40" s="51">
        <f t="shared" si="3"/>
        <v>3.2093764680494696</v>
      </c>
      <c r="AD40" s="51">
        <f t="shared" si="4"/>
        <v>254.56120463780718</v>
      </c>
      <c r="AE40" s="51">
        <f t="shared" si="5"/>
        <v>71.385201160834242</v>
      </c>
      <c r="AF40" s="59">
        <f>[1]Veri_2023!D307/[1]Veri_2023!D3</f>
        <v>62.484724720358322</v>
      </c>
      <c r="AG40" s="59">
        <f>[1]Veri_2023!E307/[1]Veri_2023!E3</f>
        <v>89.21792689364905</v>
      </c>
      <c r="AH40" s="59">
        <f>[1]Veri_2023!F307/[1]Veri_2023!F3</f>
        <v>96.528278819338425</v>
      </c>
      <c r="AI40" s="59">
        <f>[1]Veri_2023!G307/[1]Veri_2023!G3</f>
        <v>163.60164181739094</v>
      </c>
      <c r="AJ40" s="59">
        <f>[1]Veri_2023!H307/[1]Veri_2023!H3</f>
        <v>142.26015979265929</v>
      </c>
      <c r="AK40" s="59">
        <f>[1]Veri_2023!I307/[1]Veri_2023!I3</f>
        <v>434.66318681361491</v>
      </c>
      <c r="AL40" s="59">
        <f>[1]Veri_2023!J307/[1]Veri_2023!J3</f>
        <v>90.441552877867451</v>
      </c>
      <c r="AM40" s="59">
        <f>[1]Veri_2023!K307/[1]Veri_2023!K3</f>
        <v>114.1452097499626</v>
      </c>
      <c r="AN40" s="59">
        <f>[1]Veri_2023!L307/[1]Veri_2023!L3</f>
        <v>40.068818218078761</v>
      </c>
      <c r="AO40" s="59">
        <f>[1]Veri_2023!M307/[1]Veri_2023!M3</f>
        <v>254.68286280622246</v>
      </c>
      <c r="AP40" s="59">
        <f>[1]Veri_2023!N307/[1]Veri_2023!N3</f>
        <v>112.6137862580369</v>
      </c>
      <c r="AQ40" s="51">
        <f t="shared" si="6"/>
        <v>40.068818218078761</v>
      </c>
      <c r="AR40" s="51">
        <f t="shared" si="7"/>
        <v>434.66318681361491</v>
      </c>
      <c r="AS40" s="51">
        <f t="shared" si="8"/>
        <v>145.51892261519811</v>
      </c>
      <c r="AT40" s="51">
        <f>ROUND([1]Veri_2024_2!D307/[1]Veri_2024_2!D3,[1]APGler!$N$40)</f>
        <v>0</v>
      </c>
      <c r="AU40" s="51">
        <f>ROUND([1]Veri_2024_2!E307/[1]Veri_2024_2!E3,[1]APGler!$N$40)</f>
        <v>0</v>
      </c>
      <c r="AV40" s="51">
        <f>ROUND([1]Veri_2024_2!F307/[1]Veri_2024_2!F3,[1]APGler!$N$40)</f>
        <v>0</v>
      </c>
      <c r="AW40" s="51">
        <f>ROUND([1]Veri_2024_2!G307/[1]Veri_2024_2!G3,[1]APGler!$N$40)</f>
        <v>0</v>
      </c>
      <c r="AX40" s="51">
        <f>ROUND([1]Veri_2024_2!H307/[1]Veri_2024_2!H3,[1]APGler!$N$40)</f>
        <v>0</v>
      </c>
      <c r="AY40" s="51">
        <f>ROUND([1]Veri_2024_2!I307/[1]Veri_2024_2!I3,[1]APGler!$N$40)</f>
        <v>0</v>
      </c>
      <c r="AZ40" s="51">
        <f>ROUND([1]Veri_2024_2!J307/[1]Veri_2024_2!J3,[1]APGler!$N$40)</f>
        <v>0</v>
      </c>
      <c r="BA40" s="51">
        <f>ROUND([1]Veri_2024_2!K307/[1]Veri_2024_2!K3,[1]APGler!$N$40)</f>
        <v>0</v>
      </c>
      <c r="BB40" s="51">
        <f>ROUND([1]Veri_2024_2!L307/[1]Veri_2024_2!L3,[1]APGler!$N$40)</f>
        <v>0</v>
      </c>
      <c r="BC40" s="51">
        <f>ROUND([1]Veri_2024_2!M307/[1]Veri_2024_2!M3,[1]APGler!$N$40)</f>
        <v>0</v>
      </c>
      <c r="BD40" s="51">
        <f>ROUND([1]Veri_2024_2!N307/[1]Veri_2024_2!N3,[1]APGler!$N$40)</f>
        <v>0</v>
      </c>
      <c r="BE40" s="51">
        <f t="shared" si="9"/>
        <v>0</v>
      </c>
      <c r="BF40" s="51">
        <f t="shared" si="10"/>
        <v>0</v>
      </c>
      <c r="BG40" s="51">
        <f t="shared" si="11"/>
        <v>0</v>
      </c>
    </row>
    <row r="41" spans="1:59" x14ac:dyDescent="0.3">
      <c r="A41" s="57" t="s">
        <v>272</v>
      </c>
      <c r="B41" s="57" t="s">
        <v>273</v>
      </c>
      <c r="C41" s="57" t="s">
        <v>233</v>
      </c>
      <c r="D41" s="49">
        <f>[1]Veri_2021!D63/[1]Veri_2021!D57</f>
        <v>3.1024479871935951E-2</v>
      </c>
      <c r="E41" s="49">
        <f>[1]Veri_2021!E63/[1]Veri_2021!E57</f>
        <v>2.3489391535906973E-2</v>
      </c>
      <c r="F41" s="49">
        <f>[1]Veri_2021!F63/[1]Veri_2021!F57</f>
        <v>1.6319303334664068E-2</v>
      </c>
      <c r="G41" s="49">
        <f>[1]Veri_2021!G63/[1]Veri_2021!G57</f>
        <v>4.1408104718504722E-2</v>
      </c>
      <c r="H41" s="49">
        <f>[1]Veri_2021!H63/[1]Veri_2021!H57</f>
        <v>1.9173589688309334E-2</v>
      </c>
      <c r="I41" s="49">
        <f>[1]Veri_2021!I63/[1]Veri_2021!I57</f>
        <v>8.6565519556066603E-2</v>
      </c>
      <c r="J41" s="49">
        <f>[1]Veri_2021!J63/[1]Veri_2021!J57</f>
        <v>6.5956072116256953E-2</v>
      </c>
      <c r="K41" s="49">
        <f>[1]Veri_2021!K63/[1]Veri_2021!K57</f>
        <v>4.2155718889412309E-2</v>
      </c>
      <c r="L41" s="49">
        <f>[1]Veri_2021!L63/[1]Veri_2021!L57</f>
        <v>1.0064796252338037E-2</v>
      </c>
      <c r="M41" s="49">
        <f>[1]Veri_2021!M63/[1]Veri_2021!M57</f>
        <v>5.1240426919303861E-2</v>
      </c>
      <c r="N41" s="49">
        <f>[1]Veri_2021!N63/[1]Veri_2021!N57</f>
        <v>0.10157624236203888</v>
      </c>
      <c r="O41" s="52">
        <f t="shared" si="0"/>
        <v>1.0064796252338037E-2</v>
      </c>
      <c r="P41" s="52">
        <f t="shared" si="1"/>
        <v>0.10157624236203888</v>
      </c>
      <c r="Q41" s="52">
        <f t="shared" si="2"/>
        <v>4.4452149567703429E-2</v>
      </c>
      <c r="R41" s="49">
        <f>[1]Veri_2022!D63/[1]Veri_2022!D57</f>
        <v>8.2192113934641153E-2</v>
      </c>
      <c r="S41" s="49">
        <f>[1]Veri_2022!E63/[1]Veri_2022!E57</f>
        <v>5.1762889685462062E-2</v>
      </c>
      <c r="T41" s="49">
        <f>[1]Veri_2022!F63/[1]Veri_2022!F57</f>
        <v>5.2508915193055852E-2</v>
      </c>
      <c r="U41" s="49">
        <f>[1]Veri_2022!G63/[1]Veri_2022!G57</f>
        <v>6.0240563930514898E-2</v>
      </c>
      <c r="V41" s="49">
        <f>[1]Veri_2022!H63/[1]Veri_2022!H57</f>
        <v>6.610655107500063E-2</v>
      </c>
      <c r="W41" s="49">
        <f>[1]Veri_2022!I63/[1]Veri_2022!I57</f>
        <v>0.16701660688519493</v>
      </c>
      <c r="X41" s="49">
        <f>[1]Veri_2022!J63/[1]Veri_2022!J57</f>
        <v>4.4009031710210776E-2</v>
      </c>
      <c r="Y41" s="49">
        <f>[1]Veri_2022!K63/[1]Veri_2022!K57</f>
        <v>3.1544043566279455E-2</v>
      </c>
      <c r="Z41" s="49">
        <f>[1]Veri_2022!L63/[1]Veri_2022!L57</f>
        <v>1.5839484189583057E-3</v>
      </c>
      <c r="AA41" s="49">
        <f>[1]Veri_2022!M63/[1]Veri_2022!M57</f>
        <v>5.2746525086488548E-2</v>
      </c>
      <c r="AB41" s="49">
        <f>[1]Veri_2022!N63/[1]Veri_2022!N57</f>
        <v>3.7785057981701779E-2</v>
      </c>
      <c r="AC41" s="52">
        <f t="shared" si="3"/>
        <v>1.5839484189583057E-3</v>
      </c>
      <c r="AD41" s="52">
        <f t="shared" si="4"/>
        <v>0.16701660688519493</v>
      </c>
      <c r="AE41" s="52">
        <f t="shared" si="5"/>
        <v>5.8863295224318941E-2</v>
      </c>
      <c r="AF41" s="49">
        <f>[1]Veri_2023!D63/[1]Veri_2023!D57</f>
        <v>6.6941739448255558E-2</v>
      </c>
      <c r="AG41" s="49">
        <f>[1]Veri_2023!E63/[1]Veri_2023!E57</f>
        <v>5.4464744544619657E-2</v>
      </c>
      <c r="AH41" s="49">
        <f>[1]Veri_2023!F63/[1]Veri_2023!F57</f>
        <v>6.2119927180166831E-2</v>
      </c>
      <c r="AI41" s="49">
        <f>[1]Veri_2023!G63/[1]Veri_2023!G57</f>
        <v>6.0975860408686598E-2</v>
      </c>
      <c r="AJ41" s="49">
        <f>[1]Veri_2023!H63/[1]Veri_2023!H57</f>
        <v>9.3840982292815359E-2</v>
      </c>
      <c r="AK41" s="49">
        <f>[1]Veri_2023!I63/[1]Veri_2023!I57</f>
        <v>7.5128071662502738E-2</v>
      </c>
      <c r="AL41" s="49">
        <f>[1]Veri_2023!J63/[1]Veri_2023!J57</f>
        <v>1.9475156898221074E-2</v>
      </c>
      <c r="AM41" s="49">
        <f>[1]Veri_2023!K63/[1]Veri_2023!K57</f>
        <v>2.3097505807103662E-2</v>
      </c>
      <c r="AN41" s="49">
        <f>[1]Veri_2023!L63/[1]Veri_2023!L57</f>
        <v>9.6383204834472186E-2</v>
      </c>
      <c r="AO41" s="49">
        <f>[1]Veri_2023!M63/[1]Veri_2023!M57</f>
        <v>7.552824995039191E-2</v>
      </c>
      <c r="AP41" s="49">
        <f>[1]Veri_2023!N63/[1]Veri_2023!N57</f>
        <v>4.6483515809404123E-2</v>
      </c>
      <c r="AQ41" s="52">
        <f t="shared" si="6"/>
        <v>1.9475156898221074E-2</v>
      </c>
      <c r="AR41" s="52">
        <f t="shared" si="7"/>
        <v>9.6383204834472186E-2</v>
      </c>
      <c r="AS41" s="52">
        <f t="shared" si="8"/>
        <v>6.1312632621512694E-2</v>
      </c>
      <c r="AT41" s="49">
        <f>ROUND([1]Veri_2024_2!D63/[1]Veri_2024_2!D57,[1]APGler!$N$41)</f>
        <v>4.1000000000000002E-2</v>
      </c>
      <c r="AU41" s="49">
        <f>ROUND([1]Veri_2024_2!E63/[1]Veri_2024_2!E57,[1]APGler!$N$41)</f>
        <v>4.5999999999999999E-2</v>
      </c>
      <c r="AV41" s="49">
        <f>ROUND([1]Veri_2024_2!F63/[1]Veri_2024_2!F57,[1]APGler!$N$41)</f>
        <v>4.3999999999999997E-2</v>
      </c>
      <c r="AW41" s="49">
        <f>ROUND([1]Veri_2024_2!G63/[1]Veri_2024_2!G57,[1]APGler!$N$41)</f>
        <v>2.5000000000000001E-2</v>
      </c>
      <c r="AX41" s="49">
        <f>ROUND([1]Veri_2024_2!H63/[1]Veri_2024_2!H57,[1]APGler!$N$41)</f>
        <v>1.6E-2</v>
      </c>
      <c r="AY41" s="49">
        <f>ROUND([1]Veri_2024_2!I63/[1]Veri_2024_2!I57,[1]APGler!$N$41)</f>
        <v>1.0999999999999999E-2</v>
      </c>
      <c r="AZ41" s="49">
        <f>ROUND([1]Veri_2024_2!J63/[1]Veri_2024_2!J57,[1]APGler!$N$41)</f>
        <v>3.4000000000000002E-2</v>
      </c>
      <c r="BA41" s="49">
        <f>ROUND([1]Veri_2024_2!K63/[1]Veri_2024_2!K57,[1]APGler!$N$41)</f>
        <v>3.6999999999999998E-2</v>
      </c>
      <c r="BB41" s="49">
        <f>ROUND([1]Veri_2024_2!L63/[1]Veri_2024_2!L57,[1]APGler!$N$41)</f>
        <v>4.5999999999999999E-2</v>
      </c>
      <c r="BC41" s="49">
        <f>ROUND([1]Veri_2024_2!M63/[1]Veri_2024_2!M57,[1]APGler!$N$41)</f>
        <v>5.5E-2</v>
      </c>
      <c r="BD41" s="49">
        <f>ROUND([1]Veri_2024_2!N63/[1]Veri_2024_2!N57,[1]APGler!$N$41)</f>
        <v>3.2000000000000001E-2</v>
      </c>
      <c r="BE41" s="52">
        <f t="shared" si="9"/>
        <v>1.0999999999999999E-2</v>
      </c>
      <c r="BF41" s="52">
        <f t="shared" si="10"/>
        <v>5.5E-2</v>
      </c>
      <c r="BG41" s="52">
        <f t="shared" si="11"/>
        <v>3.5181818181818182E-2</v>
      </c>
    </row>
    <row r="42" spans="1:59" x14ac:dyDescent="0.3">
      <c r="A42" s="58" t="s">
        <v>274</v>
      </c>
      <c r="B42" s="58" t="s">
        <v>275</v>
      </c>
      <c r="C42" s="58" t="s">
        <v>233</v>
      </c>
      <c r="D42" s="50">
        <f>[1]Veri_2021!D307/[1]Veri_2021!D308</f>
        <v>3.1024479871935951E-2</v>
      </c>
      <c r="E42" s="50">
        <f>[1]Veri_2021!E307/[1]Veri_2021!E308</f>
        <v>2.3489391535906973E-2</v>
      </c>
      <c r="F42" s="50">
        <f>[1]Veri_2021!F307/[1]Veri_2021!F308</f>
        <v>1.6319303334664068E-2</v>
      </c>
      <c r="G42" s="50">
        <f>[1]Veri_2021!G307/[1]Veri_2021!G308</f>
        <v>4.1408104718504722E-2</v>
      </c>
      <c r="H42" s="50">
        <f>[1]Veri_2021!H307/[1]Veri_2021!H308</f>
        <v>1.9173589688309334E-2</v>
      </c>
      <c r="I42" s="50">
        <f>[1]Veri_2021!I307/[1]Veri_2021!I308</f>
        <v>8.6565519556066603E-2</v>
      </c>
      <c r="J42" s="50">
        <f>[1]Veri_2021!J307/[1]Veri_2021!J308</f>
        <v>6.5956072116256953E-2</v>
      </c>
      <c r="K42" s="50">
        <f>[1]Veri_2021!K307/[1]Veri_2021!K308</f>
        <v>4.2155718889412309E-2</v>
      </c>
      <c r="L42" s="50">
        <f>[1]Veri_2021!L307/[1]Veri_2021!L308</f>
        <v>1.0064796252338037E-2</v>
      </c>
      <c r="M42" s="50">
        <f>[1]Veri_2021!M307/[1]Veri_2021!M308</f>
        <v>5.1240426919303861E-2</v>
      </c>
      <c r="N42" s="50">
        <f>[1]Veri_2021!N307/[1]Veri_2021!N308</f>
        <v>0.10157624236203888</v>
      </c>
      <c r="O42" s="51">
        <f t="shared" si="0"/>
        <v>1.0064796252338037E-2</v>
      </c>
      <c r="P42" s="51">
        <f t="shared" si="1"/>
        <v>0.10157624236203888</v>
      </c>
      <c r="Q42" s="51">
        <f t="shared" si="2"/>
        <v>4.4452149567703429E-2</v>
      </c>
      <c r="R42" s="50">
        <f>[1]Veri_2022!D307/[1]Veri_2022!D308</f>
        <v>5.6608296903288578E-2</v>
      </c>
      <c r="S42" s="50">
        <f>[1]Veri_2022!E307/[1]Veri_2022!E308</f>
        <v>3.7626140610684519E-2</v>
      </c>
      <c r="T42" s="50">
        <f>[1]Veri_2022!F307/[1]Veri_2022!F308</f>
        <v>3.441410926385996E-2</v>
      </c>
      <c r="U42" s="50">
        <f>[1]Veri_2022!G307/[1]Veri_2022!G308</f>
        <v>5.0824334324509807E-2</v>
      </c>
      <c r="V42" s="50">
        <f>[1]Veri_2022!H307/[1]Veri_2022!H308</f>
        <v>4.2640070381654974E-2</v>
      </c>
      <c r="W42" s="50">
        <f>[1]Veri_2022!I307/[1]Veri_2022!I308</f>
        <v>0.12208515647158259</v>
      </c>
      <c r="X42" s="50">
        <f>[1]Veri_2022!J307/[1]Veri_2022!J308</f>
        <v>5.4901321093160545E-2</v>
      </c>
      <c r="Y42" s="50">
        <f>[1]Veri_2022!K307/[1]Veri_2022!K308</f>
        <v>3.6849881227845875E-2</v>
      </c>
      <c r="Z42" s="50">
        <f>[1]Veri_2022!L307/[1]Veri_2022!L308</f>
        <v>5.8243723356481685E-3</v>
      </c>
      <c r="AA42" s="50">
        <f>[1]Veri_2022!M307/[1]Veri_2022!M308</f>
        <v>5.1993476002804552E-2</v>
      </c>
      <c r="AB42" s="50">
        <f>[1]Veri_2022!N307/[1]Veri_2022!N308</f>
        <v>6.968065017187032E-2</v>
      </c>
      <c r="AC42" s="51">
        <f t="shared" si="3"/>
        <v>5.8243723356481685E-3</v>
      </c>
      <c r="AD42" s="51">
        <f t="shared" si="4"/>
        <v>0.12208515647158259</v>
      </c>
      <c r="AE42" s="51">
        <f t="shared" si="5"/>
        <v>5.1222528071537266E-2</v>
      </c>
      <c r="AF42" s="50">
        <f>[1]Veri_2023!D307/[1]Veri_2023!D308</f>
        <v>6.0057870914872975E-2</v>
      </c>
      <c r="AG42" s="50">
        <f>[1]Veri_2023!E307/[1]Veri_2023!E308</f>
        <v>4.3247308026006036E-2</v>
      </c>
      <c r="AH42" s="50">
        <f>[1]Veri_2023!F307/[1]Veri_2023!F308</f>
        <v>4.366303758933187E-2</v>
      </c>
      <c r="AI42" s="50">
        <f>[1]Veri_2023!G307/[1]Veri_2023!G308</f>
        <v>5.4208176352568728E-2</v>
      </c>
      <c r="AJ42" s="50">
        <f>[1]Veri_2023!H307/[1]Veri_2023!H308</f>
        <v>5.970704101870844E-2</v>
      </c>
      <c r="AK42" s="50">
        <f>[1]Veri_2023!I307/[1]Veri_2023!I308</f>
        <v>0.10770309053301766</v>
      </c>
      <c r="AL42" s="50">
        <f>[1]Veri_2023!J307/[1]Veri_2023!J308</f>
        <v>4.3062780343869136E-2</v>
      </c>
      <c r="AM42" s="50">
        <f>[1]Veri_2023!K307/[1]Veri_2023!K308</f>
        <v>3.2265756087598477E-2</v>
      </c>
      <c r="AN42" s="50">
        <f>[1]Veri_2023!L307/[1]Veri_2023!L308</f>
        <v>3.6010649835256182E-2</v>
      </c>
      <c r="AO42" s="50">
        <f>[1]Veri_2023!M307/[1]Veri_2023!M308</f>
        <v>5.9838400651540342E-2</v>
      </c>
      <c r="AP42" s="50">
        <f>[1]Veri_2023!N307/[1]Veri_2023!N308</f>
        <v>6.1948272051048268E-2</v>
      </c>
      <c r="AQ42" s="51">
        <f t="shared" si="6"/>
        <v>3.2265756087598477E-2</v>
      </c>
      <c r="AR42" s="51">
        <f t="shared" si="7"/>
        <v>0.10770309053301766</v>
      </c>
      <c r="AS42" s="51">
        <f t="shared" si="8"/>
        <v>5.4701125763983456E-2</v>
      </c>
      <c r="AT42" s="50" t="e">
        <f>ROUND([1]Veri_2024_2!D307/[1]Veri_2024_2!D308,[1]APGler!$N$42)</f>
        <v>#DIV/0!</v>
      </c>
      <c r="AU42" s="50" t="e">
        <f>ROUND([1]Veri_2024_2!E307/[1]Veri_2024_2!E308,[1]APGler!$N$42)</f>
        <v>#DIV/0!</v>
      </c>
      <c r="AV42" s="50" t="e">
        <f>ROUND([1]Veri_2024_2!F307/[1]Veri_2024_2!F308,[1]APGler!$N$42)</f>
        <v>#DIV/0!</v>
      </c>
      <c r="AW42" s="50" t="e">
        <f>ROUND([1]Veri_2024_2!G307/[1]Veri_2024_2!G308,[1]APGler!$N$42)</f>
        <v>#DIV/0!</v>
      </c>
      <c r="AX42" s="50" t="e">
        <f>ROUND([1]Veri_2024_2!H307/[1]Veri_2024_2!H308,[1]APGler!$N$42)</f>
        <v>#DIV/0!</v>
      </c>
      <c r="AY42" s="50" t="e">
        <f>ROUND([1]Veri_2024_2!I307/[1]Veri_2024_2!I308,[1]APGler!$N$42)</f>
        <v>#DIV/0!</v>
      </c>
      <c r="AZ42" s="50" t="e">
        <f>ROUND([1]Veri_2024_2!J307/[1]Veri_2024_2!J308,[1]APGler!$N$42)</f>
        <v>#DIV/0!</v>
      </c>
      <c r="BA42" s="50" t="e">
        <f>ROUND([1]Veri_2024_2!K307/[1]Veri_2024_2!K308,[1]APGler!$N$42)</f>
        <v>#DIV/0!</v>
      </c>
      <c r="BB42" s="50" t="e">
        <f>ROUND([1]Veri_2024_2!L307/[1]Veri_2024_2!L308,[1]APGler!$N$42)</f>
        <v>#DIV/0!</v>
      </c>
      <c r="BC42" s="50" t="e">
        <f>ROUND([1]Veri_2024_2!M307/[1]Veri_2024_2!M308,[1]APGler!$N$42)</f>
        <v>#DIV/0!</v>
      </c>
      <c r="BD42" s="50" t="e">
        <f>ROUND([1]Veri_2024_2!N307/[1]Veri_2024_2!N308,[1]APGler!$N$42)</f>
        <v>#DIV/0!</v>
      </c>
      <c r="BE42" s="51" t="e">
        <f t="shared" si="9"/>
        <v>#DIV/0!</v>
      </c>
      <c r="BF42" s="51" t="e">
        <f t="shared" si="10"/>
        <v>#DIV/0!</v>
      </c>
      <c r="BG42" s="51" t="e">
        <f t="shared" si="11"/>
        <v>#DIV/0!</v>
      </c>
    </row>
    <row r="43" spans="1:59" x14ac:dyDescent="0.3">
      <c r="A43" s="57" t="s">
        <v>276</v>
      </c>
      <c r="B43" s="57" t="s">
        <v>277</v>
      </c>
      <c r="C43" s="57" t="s">
        <v>233</v>
      </c>
      <c r="D43" s="49">
        <f>[1]Veri_2021!D63/([1]Veri_2021!D36+[1]Veri_2021!D63)</f>
        <v>0.4303701293051877</v>
      </c>
      <c r="E43" s="49">
        <f>[1]Veri_2021!E63/([1]Veri_2021!E36+[1]Veri_2021!E63)</f>
        <v>0.54618668738397425</v>
      </c>
      <c r="F43" s="49">
        <f>[1]Veri_2021!F63/([1]Veri_2021!F36+[1]Veri_2021!F63)</f>
        <v>0.55637091539702421</v>
      </c>
      <c r="G43" s="49">
        <f>[1]Veri_2021!G63/([1]Veri_2021!G36+[1]Veri_2021!G63)</f>
        <v>0.87152269219650635</v>
      </c>
      <c r="H43" s="49">
        <f>[1]Veri_2021!H63/([1]Veri_2021!H36+[1]Veri_2021!H63)</f>
        <v>0.78607982106203167</v>
      </c>
      <c r="I43" s="49">
        <f>[1]Veri_2021!I63/([1]Veri_2021!I36+[1]Veri_2021!I63)</f>
        <v>0.8871027233714327</v>
      </c>
      <c r="J43" s="49">
        <f>[1]Veri_2021!J63/([1]Veri_2021!J36+[1]Veri_2021!J63)</f>
        <v>0.70143158582766851</v>
      </c>
      <c r="K43" s="49">
        <f>[1]Veri_2021!K63/([1]Veri_2021!K36+[1]Veri_2021!K63)</f>
        <v>0.71315677558551771</v>
      </c>
      <c r="L43" s="49">
        <f>[1]Veri_2021!L63/([1]Veri_2021!L36+[1]Veri_2021!L63)</f>
        <v>0.18211837575954679</v>
      </c>
      <c r="M43" s="49">
        <f>[1]Veri_2021!M63/([1]Veri_2021!M36+[1]Veri_2021!M63)</f>
        <v>0.92481939186481266</v>
      </c>
      <c r="N43" s="49">
        <f>[1]Veri_2021!N63/([1]Veri_2021!N36+[1]Veri_2021!N63)</f>
        <v>0.78601799191444155</v>
      </c>
      <c r="O43" s="52">
        <f t="shared" si="0"/>
        <v>0.18211837575954679</v>
      </c>
      <c r="P43" s="52">
        <f t="shared" si="1"/>
        <v>0.92481939186481266</v>
      </c>
      <c r="Q43" s="52">
        <f t="shared" si="2"/>
        <v>0.67137973542437679</v>
      </c>
      <c r="R43" s="49">
        <f>[1]Veri_2022!D63/([1]Veri_2022!D36+[1]Veri_2022!D63)</f>
        <v>0.61834611521250193</v>
      </c>
      <c r="S43" s="49">
        <f>[1]Veri_2022!E63/([1]Veri_2022!E36+[1]Veri_2022!E63)</f>
        <v>0.67655675162839601</v>
      </c>
      <c r="T43" s="49">
        <f>[1]Veri_2022!F63/([1]Veri_2022!F36+[1]Veri_2022!F63)</f>
        <v>0.75554347426727964</v>
      </c>
      <c r="U43" s="49">
        <f>[1]Veri_2022!G63/([1]Veri_2022!G36+[1]Veri_2022!G63)</f>
        <v>0.73457928109304615</v>
      </c>
      <c r="V43" s="49">
        <f>[1]Veri_2022!H63/([1]Veri_2022!H36+[1]Veri_2022!H63)</f>
        <v>0.75832052618869661</v>
      </c>
      <c r="W43" s="49">
        <f>[1]Veri_2022!I63/([1]Veri_2022!I36+[1]Veri_2022!I63)</f>
        <v>0.92563633665298273</v>
      </c>
      <c r="X43" s="49">
        <f>[1]Veri_2022!J63/([1]Veri_2022!J36+[1]Veri_2022!J63)</f>
        <v>0.68439312474809322</v>
      </c>
      <c r="Y43" s="49">
        <f>[1]Veri_2022!K63/([1]Veri_2022!K36+[1]Veri_2022!K63)</f>
        <v>0.65266387494490286</v>
      </c>
      <c r="Z43" s="49">
        <f>[1]Veri_2022!L63/([1]Veri_2022!L36+[1]Veri_2022!L63)</f>
        <v>4.507754756941932E-2</v>
      </c>
      <c r="AA43" s="49">
        <f>[1]Veri_2022!M63/([1]Veri_2022!M36+[1]Veri_2022!M63)</f>
        <v>0.88735954296593822</v>
      </c>
      <c r="AB43" s="49">
        <f>[1]Veri_2022!N63/([1]Veri_2022!N36+[1]Veri_2022!N63)</f>
        <v>0.48534279749831433</v>
      </c>
      <c r="AC43" s="52">
        <f t="shared" si="3"/>
        <v>4.507754756941932E-2</v>
      </c>
      <c r="AD43" s="52">
        <f t="shared" si="4"/>
        <v>0.92563633665298273</v>
      </c>
      <c r="AE43" s="52">
        <f t="shared" si="5"/>
        <v>0.65671085206996105</v>
      </c>
      <c r="AF43" s="49">
        <f>[1]Veri_2023!D63/([1]Veri_2023!D36+[1]Veri_2023!D63)</f>
        <v>0.439456641381132</v>
      </c>
      <c r="AG43" s="49">
        <f>[1]Veri_2023!E63/([1]Veri_2023!E36+[1]Veri_2023!E63)</f>
        <v>0.58412834255460688</v>
      </c>
      <c r="AH43" s="49">
        <f>[1]Veri_2023!F63/([1]Veri_2023!F36+[1]Veri_2023!F63)</f>
        <v>0.66960416149000512</v>
      </c>
      <c r="AI43" s="49">
        <f>[1]Veri_2023!G63/([1]Veri_2023!G36+[1]Veri_2023!G63)</f>
        <v>0.72865434309979782</v>
      </c>
      <c r="AJ43" s="49">
        <f>[1]Veri_2023!H63/([1]Veri_2023!H36+[1]Veri_2023!H63)</f>
        <v>0.79122381773019224</v>
      </c>
      <c r="AK43" s="49">
        <f>[1]Veri_2023!I63/([1]Veri_2023!I36+[1]Veri_2023!I63)</f>
        <v>0.74010191469621001</v>
      </c>
      <c r="AL43" s="49">
        <f>[1]Veri_2023!J63/([1]Veri_2023!J36+[1]Veri_2023!J63)</f>
        <v>0.39642976035901673</v>
      </c>
      <c r="AM43" s="49">
        <f>[1]Veri_2023!K63/([1]Veri_2023!K36+[1]Veri_2023!K63)</f>
        <v>0.4648971945039011</v>
      </c>
      <c r="AN43" s="49">
        <f>[1]Veri_2023!L63/([1]Veri_2023!L36+[1]Veri_2023!L63)</f>
        <v>0.76260767847183097</v>
      </c>
      <c r="AO43" s="49">
        <f>[1]Veri_2023!M63/([1]Veri_2023!M36+[1]Veri_2023!M63)</f>
        <v>0.81460150529551711</v>
      </c>
      <c r="AP43" s="49">
        <f>[1]Veri_2023!N63/([1]Veri_2023!N36+[1]Veri_2023!N63)</f>
        <v>0.45981085509878711</v>
      </c>
      <c r="AQ43" s="52">
        <f t="shared" si="6"/>
        <v>0.39642976035901673</v>
      </c>
      <c r="AR43" s="52">
        <f t="shared" si="7"/>
        <v>0.81460150529551711</v>
      </c>
      <c r="AS43" s="52">
        <f t="shared" si="8"/>
        <v>0.62286511042554515</v>
      </c>
      <c r="AT43" s="49">
        <f>ROUND([1]Veri_2024_2!D63/([1]Veri_2024_2!D36+[1]Veri_2024_2!D63),[1]APGler!$N$43)</f>
        <v>0.315</v>
      </c>
      <c r="AU43" s="49">
        <f>ROUND([1]Veri_2024_2!E63/([1]Veri_2024_2!E36+[1]Veri_2024_2!E63),[1]APGler!$N$43)</f>
        <v>0.55700000000000005</v>
      </c>
      <c r="AV43" s="49">
        <f>ROUND([1]Veri_2024_2!F63/([1]Veri_2024_2!F36+[1]Veri_2024_2!F63),[1]APGler!$N$43)</f>
        <v>0.59199999999999997</v>
      </c>
      <c r="AW43" s="49">
        <f>ROUND([1]Veri_2024_2!G63/([1]Veri_2024_2!G36+[1]Veri_2024_2!G63),[1]APGler!$N$43)</f>
        <v>0.51900000000000002</v>
      </c>
      <c r="AX43" s="49">
        <f>ROUND([1]Veri_2024_2!H63/([1]Veri_2024_2!H36+[1]Veri_2024_2!H63),[1]APGler!$N$43)</f>
        <v>0.39</v>
      </c>
      <c r="AY43" s="49">
        <f>ROUND([1]Veri_2024_2!I63/([1]Veri_2024_2!I36+[1]Veri_2024_2!I63),[1]APGler!$N$43)</f>
        <v>0.30299999999999999</v>
      </c>
      <c r="AZ43" s="49">
        <f>ROUND([1]Veri_2024_2!J63/([1]Veri_2024_2!J36+[1]Veri_2024_2!J63),[1]APGler!$N$43)</f>
        <v>0.38400000000000001</v>
      </c>
      <c r="BA43" s="49">
        <f>ROUND([1]Veri_2024_2!K63/([1]Veri_2024_2!K36+[1]Veri_2024_2!K63),[1]APGler!$N$43)</f>
        <v>0.58599999999999997</v>
      </c>
      <c r="BB43" s="49">
        <f>ROUND([1]Veri_2024_2!L63/([1]Veri_2024_2!L36+[1]Veri_2024_2!L63),[1]APGler!$N$43)</f>
        <v>0.318</v>
      </c>
      <c r="BC43" s="49">
        <f>ROUND([1]Veri_2024_2!M63/([1]Veri_2024_2!M36+[1]Veri_2024_2!M63),[1]APGler!$N$43)</f>
        <v>0.74299999999999999</v>
      </c>
      <c r="BD43" s="49">
        <f>ROUND([1]Veri_2024_2!N63/([1]Veri_2024_2!N36+[1]Veri_2024_2!N63),[1]APGler!$N$43)</f>
        <v>0.45</v>
      </c>
      <c r="BE43" s="52">
        <f t="shared" si="9"/>
        <v>0.30299999999999999</v>
      </c>
      <c r="BF43" s="52">
        <f t="shared" si="10"/>
        <v>0.74299999999999999</v>
      </c>
      <c r="BG43" s="52">
        <f t="shared" si="11"/>
        <v>0.4688181818181818</v>
      </c>
    </row>
    <row r="44" spans="1:59" x14ac:dyDescent="0.3">
      <c r="A44" s="58" t="s">
        <v>278</v>
      </c>
      <c r="B44" s="58" t="s">
        <v>279</v>
      </c>
      <c r="C44" s="58" t="s">
        <v>233</v>
      </c>
      <c r="D44" s="50">
        <f>[1]Veri_2021!D307/([1]Veri_2021!D307+[1]Veri_2021!D305)</f>
        <v>0.4303701293051877</v>
      </c>
      <c r="E44" s="50">
        <f>[1]Veri_2021!E307/([1]Veri_2021!E307+[1]Veri_2021!E305)</f>
        <v>0.54618668738397425</v>
      </c>
      <c r="F44" s="50">
        <f>[1]Veri_2021!F307/([1]Veri_2021!F307+[1]Veri_2021!F305)</f>
        <v>0.55637091539702421</v>
      </c>
      <c r="G44" s="50">
        <f>[1]Veri_2021!G307/([1]Veri_2021!G307+[1]Veri_2021!G305)</f>
        <v>0.87152269219650635</v>
      </c>
      <c r="H44" s="50">
        <f>[1]Veri_2021!H307/([1]Veri_2021!H307+[1]Veri_2021!H305)</f>
        <v>0.78607982106203167</v>
      </c>
      <c r="I44" s="50">
        <f>[1]Veri_2021!I307/([1]Veri_2021!I307+[1]Veri_2021!I305)</f>
        <v>0.8871027233714327</v>
      </c>
      <c r="J44" s="50">
        <f>[1]Veri_2021!J307/([1]Veri_2021!J307+[1]Veri_2021!J305)</f>
        <v>0.70143158582766851</v>
      </c>
      <c r="K44" s="50">
        <f>[1]Veri_2021!K307/([1]Veri_2021!K307+[1]Veri_2021!K305)</f>
        <v>0.71315677558551771</v>
      </c>
      <c r="L44" s="50">
        <f>[1]Veri_2021!L307/([1]Veri_2021!L307+[1]Veri_2021!L305)</f>
        <v>0.18211837575954679</v>
      </c>
      <c r="M44" s="50">
        <f>[1]Veri_2021!M307/([1]Veri_2021!M307+[1]Veri_2021!M305)</f>
        <v>0.92481939186481266</v>
      </c>
      <c r="N44" s="50">
        <f>[1]Veri_2021!N307/([1]Veri_2021!N307+[1]Veri_2021!N305)</f>
        <v>0.78601799191444155</v>
      </c>
      <c r="O44" s="51">
        <f t="shared" si="0"/>
        <v>0.18211837575954679</v>
      </c>
      <c r="P44" s="51">
        <f t="shared" si="1"/>
        <v>0.92481939186481266</v>
      </c>
      <c r="Q44" s="51">
        <f t="shared" si="2"/>
        <v>0.67137973542437679</v>
      </c>
      <c r="R44" s="50">
        <f>[1]Veri_2022!D307/([1]Veri_2022!D307+[1]Veri_2022!D305)</f>
        <v>0.55224803382163501</v>
      </c>
      <c r="S44" s="50">
        <f>[1]Veri_2022!E307/([1]Veri_2022!E307+[1]Veri_2022!E305)</f>
        <v>0.62964470083253243</v>
      </c>
      <c r="T44" s="50">
        <f>[1]Veri_2022!F307/([1]Veri_2022!F307+[1]Veri_2022!F305)</f>
        <v>0.69643110957665189</v>
      </c>
      <c r="U44" s="50">
        <f>[1]Veri_2022!G307/([1]Veri_2022!G307+[1]Veri_2022!G305)</f>
        <v>0.78481509558347984</v>
      </c>
      <c r="V44" s="50">
        <f>[1]Veri_2022!H307/([1]Veri_2022!H307+[1]Veri_2022!H305)</f>
        <v>0.76438945425356286</v>
      </c>
      <c r="W44" s="50">
        <f>[1]Veri_2022!I307/([1]Veri_2022!I307+[1]Veri_2022!I305)</f>
        <v>0.90998325613983644</v>
      </c>
      <c r="X44" s="50">
        <f>[1]Veri_2022!J307/([1]Veri_2022!J307+[1]Veri_2022!J305)</f>
        <v>0.69445089678886718</v>
      </c>
      <c r="Y44" s="50">
        <f>[1]Veri_2022!K307/([1]Veri_2022!K307+[1]Veri_2022!K305)</f>
        <v>0.68594508893650918</v>
      </c>
      <c r="Z44" s="50">
        <f>[1]Veri_2022!L307/([1]Veri_2022!L307+[1]Veri_2022!L305)</f>
        <v>0.12885290088378623</v>
      </c>
      <c r="AA44" s="50">
        <f>[1]Veri_2022!M307/([1]Veri_2022!M307+[1]Veri_2022!M305)</f>
        <v>0.90543121971392393</v>
      </c>
      <c r="AB44" s="50">
        <f>[1]Veri_2022!N307/([1]Veri_2022!N307+[1]Veri_2022!N305)</f>
        <v>0.67297896633231757</v>
      </c>
      <c r="AC44" s="51">
        <f t="shared" si="3"/>
        <v>0.12885290088378623</v>
      </c>
      <c r="AD44" s="51">
        <f t="shared" si="4"/>
        <v>0.90998325613983644</v>
      </c>
      <c r="AE44" s="51">
        <f t="shared" si="5"/>
        <v>0.675015520260282</v>
      </c>
      <c r="AF44" s="50">
        <f>[1]Veri_2023!D307/([1]Veri_2023!D307+[1]Veri_2023!D305)</f>
        <v>0.50410550842798574</v>
      </c>
      <c r="AG44" s="50">
        <f>[1]Veri_2023!E307/([1]Veri_2023!E307+[1]Veri_2023!E305)</f>
        <v>0.6096721999013287</v>
      </c>
      <c r="AH44" s="50">
        <f>[1]Veri_2023!F307/([1]Veri_2023!F307+[1]Veri_2023!F305)</f>
        <v>0.68342693925829145</v>
      </c>
      <c r="AI44" s="50">
        <f>[1]Veri_2023!G307/([1]Veri_2023!G307+[1]Veri_2023!G305)</f>
        <v>0.7627717334027424</v>
      </c>
      <c r="AJ44" s="50">
        <f>[1]Veri_2023!H307/([1]Veri_2023!H307+[1]Veri_2023!H305)</f>
        <v>0.77821678273460093</v>
      </c>
      <c r="AK44" s="50">
        <f>[1]Veri_2023!I307/([1]Veri_2023!I307+[1]Veri_2023!I305)</f>
        <v>0.86744400610668471</v>
      </c>
      <c r="AL44" s="50">
        <f>[1]Veri_2023!J307/([1]Veri_2023!J307+[1]Veri_2023!J305)</f>
        <v>0.62360080394214712</v>
      </c>
      <c r="AM44" s="50">
        <f>[1]Veri_2023!K307/([1]Veri_2023!K307+[1]Veri_2023!K305)</f>
        <v>0.61604989290210754</v>
      </c>
      <c r="AN44" s="50">
        <f>[1]Veri_2023!L307/([1]Veri_2023!L307+[1]Veri_2023!L305)</f>
        <v>0.49832582133071279</v>
      </c>
      <c r="AO44" s="50">
        <f>[1]Veri_2023!M307/([1]Veri_2023!M307+[1]Veri_2023!M305)</f>
        <v>0.86485833334261375</v>
      </c>
      <c r="AP44" s="50">
        <f>[1]Veri_2023!N307/([1]Veri_2023!N307+[1]Veri_2023!N305)</f>
        <v>0.60305176782816594</v>
      </c>
      <c r="AQ44" s="51">
        <f t="shared" si="6"/>
        <v>0.49832582133071279</v>
      </c>
      <c r="AR44" s="51">
        <f t="shared" si="7"/>
        <v>0.86744400610668471</v>
      </c>
      <c r="AS44" s="51">
        <f t="shared" si="8"/>
        <v>0.6737748899252165</v>
      </c>
      <c r="AT44" s="50" t="e">
        <f>ROUND([1]Veri_2024_2!D307/([1]Veri_2024_2!D307+[1]Veri_2024_2!D305),[1]APGler!$N$44)</f>
        <v>#DIV/0!</v>
      </c>
      <c r="AU44" s="50" t="e">
        <f>ROUND([1]Veri_2024_2!E307/([1]Veri_2024_2!E307+[1]Veri_2024_2!E305),[1]APGler!$N$44)</f>
        <v>#DIV/0!</v>
      </c>
      <c r="AV44" s="50" t="e">
        <f>ROUND([1]Veri_2024_2!F307/([1]Veri_2024_2!F307+[1]Veri_2024_2!F305),[1]APGler!$N$44)</f>
        <v>#DIV/0!</v>
      </c>
      <c r="AW44" s="50" t="e">
        <f>ROUND([1]Veri_2024_2!G307/([1]Veri_2024_2!G307+[1]Veri_2024_2!G305),[1]APGler!$N$44)</f>
        <v>#DIV/0!</v>
      </c>
      <c r="AX44" s="50" t="e">
        <f>ROUND([1]Veri_2024_2!H307/([1]Veri_2024_2!H307+[1]Veri_2024_2!H305),[1]APGler!$N$44)</f>
        <v>#DIV/0!</v>
      </c>
      <c r="AY44" s="50" t="e">
        <f>ROUND([1]Veri_2024_2!I307/([1]Veri_2024_2!I307+[1]Veri_2024_2!I305),[1]APGler!$N$44)</f>
        <v>#DIV/0!</v>
      </c>
      <c r="AZ44" s="50" t="e">
        <f>ROUND([1]Veri_2024_2!J307/([1]Veri_2024_2!J307+[1]Veri_2024_2!J305),[1]APGler!$N$44)</f>
        <v>#DIV/0!</v>
      </c>
      <c r="BA44" s="50" t="e">
        <f>ROUND([1]Veri_2024_2!K307/([1]Veri_2024_2!K307+[1]Veri_2024_2!K305),[1]APGler!$N$44)</f>
        <v>#DIV/0!</v>
      </c>
      <c r="BB44" s="50" t="e">
        <f>ROUND([1]Veri_2024_2!L307/([1]Veri_2024_2!L307+[1]Veri_2024_2!L305),[1]APGler!$N$44)</f>
        <v>#DIV/0!</v>
      </c>
      <c r="BC44" s="50" t="e">
        <f>ROUND([1]Veri_2024_2!M307/([1]Veri_2024_2!M307+[1]Veri_2024_2!M305),[1]APGler!$N$44)</f>
        <v>#DIV/0!</v>
      </c>
      <c r="BD44" s="50" t="e">
        <f>ROUND([1]Veri_2024_2!N307/([1]Veri_2024_2!N307+[1]Veri_2024_2!N305),[1]APGler!$N$44)</f>
        <v>#DIV/0!</v>
      </c>
      <c r="BE44" s="51" t="e">
        <f t="shared" si="9"/>
        <v>#DIV/0!</v>
      </c>
      <c r="BF44" s="51" t="e">
        <f t="shared" si="10"/>
        <v>#DIV/0!</v>
      </c>
      <c r="BG44" s="51" t="e">
        <f t="shared" si="11"/>
        <v>#DIV/0!</v>
      </c>
    </row>
    <row r="45" spans="1:59" x14ac:dyDescent="0.3">
      <c r="A45" s="57" t="s">
        <v>29</v>
      </c>
      <c r="B45" s="57" t="s">
        <v>280</v>
      </c>
      <c r="C45" s="57" t="s">
        <v>231</v>
      </c>
      <c r="D45" s="61">
        <f>[1]Veri_2021!D58/[1]Veri_2021!D65</f>
        <v>387927.53734693921</v>
      </c>
      <c r="E45" s="61">
        <f>[1]Veri_2021!E58/[1]Veri_2021!E65</f>
        <v>201371.93395793112</v>
      </c>
      <c r="F45" s="61">
        <f>[1]Veri_2021!F58/[1]Veri_2021!F65</f>
        <v>127512.41910034207</v>
      </c>
      <c r="G45" s="61">
        <f>[1]Veri_2021!G58/[1]Veri_2021!G65</f>
        <v>425028.12700246909</v>
      </c>
      <c r="H45" s="61">
        <f>[1]Veri_2021!H58/[1]Veri_2021!H65</f>
        <v>154602.73309766327</v>
      </c>
      <c r="I45" s="61">
        <f>[1]Veri_2021!I58/[1]Veri_2021!I65</f>
        <v>217471.47949997327</v>
      </c>
      <c r="J45" s="61">
        <f>[1]Veri_2021!J58/[1]Veri_2021!J65</f>
        <v>47355.537455074264</v>
      </c>
      <c r="K45" s="61">
        <f>[1]Veri_2021!K58/[1]Veri_2021!K65</f>
        <v>381993.95807599172</v>
      </c>
      <c r="L45" s="61">
        <f>[1]Veri_2021!L58/[1]Veri_2021!L65</f>
        <v>245783.77965343755</v>
      </c>
      <c r="M45" s="61">
        <f>[1]Veri_2021!M58/[1]Veri_2021!M65</f>
        <v>602731.00818858563</v>
      </c>
      <c r="N45" s="61">
        <f>[1]Veri_2021!N58/[1]Veri_2021!N65</f>
        <v>92368.80504767246</v>
      </c>
      <c r="O45" s="52">
        <f t="shared" si="0"/>
        <v>47355.537455074264</v>
      </c>
      <c r="P45" s="52">
        <f t="shared" si="1"/>
        <v>602731.00818858563</v>
      </c>
      <c r="Q45" s="52">
        <f t="shared" si="2"/>
        <v>262195.21076600725</v>
      </c>
      <c r="R45" s="60">
        <f>[1]Veri_2022!D58/[1]Veri_2022!D65</f>
        <v>1548764.6191903858</v>
      </c>
      <c r="S45" s="60">
        <f>[1]Veri_2022!E58/[1]Veri_2022!E65</f>
        <v>501404.16043799615</v>
      </c>
      <c r="T45" s="60">
        <f>[1]Veri_2022!F58/[1]Veri_2022!F65</f>
        <v>356298.72802792094</v>
      </c>
      <c r="U45" s="60">
        <f>[1]Veri_2022!G58/[1]Veri_2022!G65</f>
        <v>348583.80540388345</v>
      </c>
      <c r="V45" s="60">
        <f>[1]Veri_2022!H58/[1]Veri_2022!H65</f>
        <v>440219.37418181822</v>
      </c>
      <c r="W45" s="60">
        <f>[1]Veri_2022!I58/[1]Veri_2022!I65</f>
        <v>621124.29747134214</v>
      </c>
      <c r="X45" s="60">
        <f>[1]Veri_2022!J58/[1]Veri_2022!J65</f>
        <v>290659.93302565074</v>
      </c>
      <c r="Y45" s="60">
        <f>[1]Veri_2022!K58/[1]Veri_2022!K65</f>
        <v>594259.72861596954</v>
      </c>
      <c r="Z45" s="60">
        <f>[1]Veri_2022!L58/[1]Veri_2022!L65</f>
        <v>910188.50017412938</v>
      </c>
      <c r="AA45" s="60">
        <f>[1]Veri_2022!M58/[1]Veri_2022!M65</f>
        <v>632900.24676501588</v>
      </c>
      <c r="AB45" s="60">
        <f>[1]Veri_2022!N58/[1]Veri_2022!N65</f>
        <v>153515.68049061365</v>
      </c>
      <c r="AC45" s="52">
        <f t="shared" si="3"/>
        <v>153515.68049061365</v>
      </c>
      <c r="AD45" s="52">
        <f t="shared" si="4"/>
        <v>1548764.6191903858</v>
      </c>
      <c r="AE45" s="52">
        <f t="shared" si="5"/>
        <v>581629.00670770241</v>
      </c>
      <c r="AF45" s="60">
        <f>[1]Veri_2023!D58/[1]Veri_2023!D65</f>
        <v>1828926.4604112832</v>
      </c>
      <c r="AG45" s="60">
        <f>[1]Veri_2023!E58/[1]Veri_2023!E65</f>
        <v>889363.68287946156</v>
      </c>
      <c r="AH45" s="60">
        <f>[1]Veri_2023!F58/[1]Veri_2023!F65</f>
        <v>792469.1045139815</v>
      </c>
      <c r="AI45" s="60">
        <f>[1]Veri_2023!G58/[1]Veri_2023!G65</f>
        <v>395698.41676801757</v>
      </c>
      <c r="AJ45" s="60">
        <f>[1]Veri_2023!H58/[1]Veri_2023!H65</f>
        <v>448164.44916897919</v>
      </c>
      <c r="AK45" s="60">
        <f>[1]Veri_2023!I58/[1]Veri_2023!I65</f>
        <v>523298.59965829074</v>
      </c>
      <c r="AL45" s="60">
        <f>[1]Veri_2023!J58/[1]Veri_2023!J65</f>
        <v>291028.33903224848</v>
      </c>
      <c r="AM45" s="60">
        <f>[1]Veri_2023!K58/[1]Veri_2023!K65</f>
        <v>1000156.0743523634</v>
      </c>
      <c r="AN45" s="60">
        <f>[1]Veri_2023!L58/[1]Veri_2023!L65</f>
        <v>1370866.0995612778</v>
      </c>
      <c r="AO45" s="60">
        <f>[1]Veri_2023!M58/[1]Veri_2023!M65</f>
        <v>785671.85335331922</v>
      </c>
      <c r="AP45" s="60">
        <f>[1]Veri_2023!N58/[1]Veri_2023!N65</f>
        <v>251159.35291943827</v>
      </c>
      <c r="AQ45" s="52">
        <f t="shared" si="6"/>
        <v>251159.35291943827</v>
      </c>
      <c r="AR45" s="52">
        <f t="shared" si="7"/>
        <v>1828926.4604112832</v>
      </c>
      <c r="AS45" s="52">
        <f t="shared" si="8"/>
        <v>779709.31205624191</v>
      </c>
      <c r="AT45" s="52">
        <f>ROUND([1]Veri_2024_2!D58/[1]Veri_2024_2!D65,[1]APGler!$N$45)</f>
        <v>3024527</v>
      </c>
      <c r="AU45" s="52">
        <f>ROUND([1]Veri_2024_2!E58/[1]Veri_2024_2!E65,[1]APGler!$N$45)</f>
        <v>1332274</v>
      </c>
      <c r="AV45" s="52">
        <f>ROUND([1]Veri_2024_2!F58/[1]Veri_2024_2!F65,[1]APGler!$N$45)</f>
        <v>801854</v>
      </c>
      <c r="AW45" s="52">
        <f>ROUND([1]Veri_2024_2!G58/[1]Veri_2024_2!G65,[1]APGler!$N$45)</f>
        <v>707407</v>
      </c>
      <c r="AX45" s="52">
        <f>ROUND([1]Veri_2024_2!H58/[1]Veri_2024_2!H65,[1]APGler!$N$45)</f>
        <v>958122</v>
      </c>
      <c r="AY45" s="52">
        <f>ROUND([1]Veri_2024_2!I58/[1]Veri_2024_2!I65,[1]APGler!$N$45)</f>
        <v>1363039</v>
      </c>
      <c r="AZ45" s="52">
        <f>ROUND([1]Veri_2024_2!J58/[1]Veri_2024_2!J65,[1]APGler!$N$45)</f>
        <v>726174</v>
      </c>
      <c r="BA45" s="52">
        <f>ROUND([1]Veri_2024_2!K58/[1]Veri_2024_2!K65,[1]APGler!$N$45)</f>
        <v>1711052</v>
      </c>
      <c r="BB45" s="52" t="e">
        <f>ROUND([1]Veri_2024_2!L58/[1]Veri_2024_2!L65,[1]APGler!$N$45)</f>
        <v>#VALUE!</v>
      </c>
      <c r="BC45" s="52">
        <f>ROUND([1]Veri_2024_2!M58/[1]Veri_2024_2!M65,[1]APGler!$N$45)</f>
        <v>1126992</v>
      </c>
      <c r="BD45" s="52">
        <f>ROUND([1]Veri_2024_2!N58/[1]Veri_2024_2!N65,[1]APGler!$N$45)</f>
        <v>110324</v>
      </c>
      <c r="BE45" s="52" t="e">
        <f t="shared" si="9"/>
        <v>#VALUE!</v>
      </c>
      <c r="BF45" s="52" t="e">
        <f t="shared" si="10"/>
        <v>#VALUE!</v>
      </c>
      <c r="BG45" s="52" t="e">
        <f t="shared" si="11"/>
        <v>#VALUE!</v>
      </c>
    </row>
    <row r="46" spans="1:59" x14ac:dyDescent="0.3">
      <c r="A46" s="58" t="s">
        <v>281</v>
      </c>
      <c r="B46" s="58" t="s">
        <v>515</v>
      </c>
      <c r="C46" s="58" t="s">
        <v>233</v>
      </c>
      <c r="D46" s="50">
        <f>[1]Veri_2021!D62/[1]Veri_2021!D61</f>
        <v>0.45183459523315578</v>
      </c>
      <c r="E46" s="50">
        <f>[1]Veri_2021!E62/[1]Veri_2021!E61</f>
        <v>0.2769698459319469</v>
      </c>
      <c r="F46" s="50">
        <f>[1]Veri_2021!F62/[1]Veri_2021!F61</f>
        <v>0.43530972481432484</v>
      </c>
      <c r="G46" s="50">
        <f>[1]Veri_2021!G62/[1]Veri_2021!G61</f>
        <v>0.30184045558811684</v>
      </c>
      <c r="H46" s="50">
        <f>[1]Veri_2021!H62/[1]Veri_2021!H61</f>
        <v>0.33483564104200619</v>
      </c>
      <c r="I46" s="50">
        <f>[1]Veri_2021!I62/[1]Veri_2021!I61</f>
        <v>0.13386110532983106</v>
      </c>
      <c r="J46" s="50">
        <f>[1]Veri_2021!J62/[1]Veri_2021!J61</f>
        <v>0.10479002464645625</v>
      </c>
      <c r="K46" s="50">
        <f>[1]Veri_2021!K62/[1]Veri_2021!K61</f>
        <v>3.664587110079937E-4</v>
      </c>
      <c r="L46" s="50">
        <f>[1]Veri_2021!L62/[1]Veri_2021!L61</f>
        <v>0.43766719372821938</v>
      </c>
      <c r="M46" s="50">
        <f>[1]Veri_2021!M62/[1]Veri_2021!M61</f>
        <v>0.35884162628182137</v>
      </c>
      <c r="N46" s="50">
        <f>[1]Veri_2021!N62/[1]Veri_2021!N61</f>
        <v>0.13941466545099351</v>
      </c>
      <c r="O46" s="51">
        <f t="shared" si="0"/>
        <v>3.664587110079937E-4</v>
      </c>
      <c r="P46" s="51">
        <f t="shared" si="1"/>
        <v>0.45183459523315578</v>
      </c>
      <c r="Q46" s="51">
        <f t="shared" si="2"/>
        <v>0.27052103061435279</v>
      </c>
      <c r="R46" s="50">
        <f>[1]Veri_2022!D62/[1]Veri_2022!D61</f>
        <v>0.68851342965848139</v>
      </c>
      <c r="S46" s="50">
        <f>[1]Veri_2022!E62/[1]Veri_2022!E61</f>
        <v>0.26297045041894385</v>
      </c>
      <c r="T46" s="50">
        <f>[1]Veri_2022!F62/[1]Veri_2022!F61</f>
        <v>0.3319196878895343</v>
      </c>
      <c r="U46" s="50">
        <f>[1]Veri_2022!G62/[1]Veri_2022!G61</f>
        <v>0.39716501730546055</v>
      </c>
      <c r="V46" s="50">
        <f>[1]Veri_2022!H62/[1]Veri_2022!H61</f>
        <v>0.31736950097570249</v>
      </c>
      <c r="W46" s="50">
        <f>[1]Veri_2022!I62/[1]Veri_2022!I61</f>
        <v>9.7737700074011821E-2</v>
      </c>
      <c r="X46" s="50">
        <f>[1]Veri_2022!J62/[1]Veri_2022!J61</f>
        <v>0.21089050952665359</v>
      </c>
      <c r="Y46" s="50">
        <f>[1]Veri_2022!K62/[1]Veri_2022!K61</f>
        <v>1.2988482862467553E-3</v>
      </c>
      <c r="Z46" s="50">
        <f>[1]Veri_2022!L62/[1]Veri_2022!L61</f>
        <v>0.78508907170917941</v>
      </c>
      <c r="AA46" s="50">
        <f>[1]Veri_2022!M62/[1]Veri_2022!M61</f>
        <v>0.18202372361549182</v>
      </c>
      <c r="AB46" s="50">
        <f>[1]Veri_2022!N62/[1]Veri_2022!N61</f>
        <v>0.12933679716514673</v>
      </c>
      <c r="AC46" s="51">
        <f t="shared" si="3"/>
        <v>1.2988482862467553E-3</v>
      </c>
      <c r="AD46" s="51">
        <f t="shared" si="4"/>
        <v>0.78508907170917941</v>
      </c>
      <c r="AE46" s="51">
        <f t="shared" si="5"/>
        <v>0.30948315787498665</v>
      </c>
      <c r="AF46" s="50">
        <f>[1]Veri_2023!D62/[1]Veri_2023!D61</f>
        <v>0.57865345077022734</v>
      </c>
      <c r="AG46" s="50">
        <f>[1]Veri_2023!E62/[1]Veri_2023!E61</f>
        <v>0.21698551247676329</v>
      </c>
      <c r="AH46" s="50">
        <f>[1]Veri_2023!F62/[1]Veri_2023!F61</f>
        <v>0.32017404244924164</v>
      </c>
      <c r="AI46" s="50">
        <f>[1]Veri_2023!G62/[1]Veri_2023!G61</f>
        <v>0.54825525903545591</v>
      </c>
      <c r="AJ46" s="50">
        <f>[1]Veri_2023!H62/[1]Veri_2023!H61</f>
        <v>0.27360163143902194</v>
      </c>
      <c r="AK46" s="50">
        <f>[1]Veri_2023!I62/[1]Veri_2023!I61</f>
        <v>0.22444685751504423</v>
      </c>
      <c r="AL46" s="50">
        <f>[1]Veri_2023!J62/[1]Veri_2023!J61</f>
        <v>0.1709379072266507</v>
      </c>
      <c r="AM46" s="50">
        <f>[1]Veri_2023!K62/[1]Veri_2023!K61</f>
        <v>3.9847225609516144E-4</v>
      </c>
      <c r="AN46" s="50">
        <f>[1]Veri_2023!L62/[1]Veri_2023!L61</f>
        <v>0.51809989567791181</v>
      </c>
      <c r="AO46" s="50">
        <f>[1]Veri_2023!M62/[1]Veri_2023!M61</f>
        <v>0.16873371421056479</v>
      </c>
      <c r="AP46" s="50">
        <f>[1]Veri_2023!N62/[1]Veri_2023!N61</f>
        <v>0.31622342088691491</v>
      </c>
      <c r="AQ46" s="51">
        <f t="shared" si="6"/>
        <v>3.9847225609516144E-4</v>
      </c>
      <c r="AR46" s="51">
        <f t="shared" si="7"/>
        <v>0.57865345077022734</v>
      </c>
      <c r="AS46" s="51">
        <f t="shared" si="8"/>
        <v>0.30331910581308108</v>
      </c>
      <c r="AT46" s="50">
        <f>ROUND([1]Veri_2024_2!D62/[1]Veri_2024_2!D61,[1]APGler!$N$46)</f>
        <v>0.56299999999999994</v>
      </c>
      <c r="AU46" s="50">
        <f>ROUND([1]Veri_2024_2!E62/[1]Veri_2024_2!E61,[1]APGler!$N$46)</f>
        <v>0.55200000000000005</v>
      </c>
      <c r="AV46" s="50">
        <f>ROUND([1]Veri_2024_2!F62/[1]Veri_2024_2!F61,[1]APGler!$N$46)</f>
        <v>0.56399999999999995</v>
      </c>
      <c r="AW46" s="50">
        <f>ROUND([1]Veri_2024_2!G62/[1]Veri_2024_2!G61,[1]APGler!$N$46)</f>
        <v>0.48899999999999999</v>
      </c>
      <c r="AX46" s="50">
        <f>ROUND([1]Veri_2024_2!H62/[1]Veri_2024_2!H61,[1]APGler!$N$46)</f>
        <v>0.318</v>
      </c>
      <c r="AY46" s="50">
        <f>ROUND([1]Veri_2024_2!I62/[1]Veri_2024_2!I61,[1]APGler!$N$46)</f>
        <v>0.188</v>
      </c>
      <c r="AZ46" s="50">
        <f>ROUND([1]Veri_2024_2!J62/[1]Veri_2024_2!J61,[1]APGler!$N$46)</f>
        <v>0.24199999999999999</v>
      </c>
      <c r="BA46" s="50">
        <f>ROUND([1]Veri_2024_2!K62/[1]Veri_2024_2!K61,[1]APGler!$N$46)</f>
        <v>9.0999999999999998E-2</v>
      </c>
      <c r="BB46" s="50">
        <f>ROUND([1]Veri_2024_2!L62/[1]Veri_2024_2!L61,[1]APGler!$N$46)</f>
        <v>0.35799999999999998</v>
      </c>
      <c r="BC46" s="50">
        <f>ROUND([1]Veri_2024_2!M62/[1]Veri_2024_2!M61,[1]APGler!$N$46)</f>
        <v>0.114</v>
      </c>
      <c r="BD46" s="50">
        <f>ROUND([1]Veri_2024_2!N62/[1]Veri_2024_2!N61,[1]APGler!$N$46)</f>
        <v>0.5</v>
      </c>
      <c r="BE46" s="51">
        <f t="shared" si="9"/>
        <v>9.0999999999999998E-2</v>
      </c>
      <c r="BF46" s="51">
        <f t="shared" si="10"/>
        <v>0.56399999999999995</v>
      </c>
      <c r="BG46" s="51">
        <f t="shared" si="11"/>
        <v>0.36172727272727273</v>
      </c>
    </row>
    <row r="47" spans="1:59" x14ac:dyDescent="0.3">
      <c r="A47" s="57" t="s">
        <v>30</v>
      </c>
      <c r="B47" s="57" t="s">
        <v>283</v>
      </c>
      <c r="C47" s="57" t="s">
        <v>233</v>
      </c>
      <c r="D47" s="49">
        <f>[1]Veri_2021!D66/(SUM([1]Veri_2021!D8,[1]Veri_2021!D10)/2+SUM([1]Veri_2021!D8,[1]Veri_2021!D10)/5)</f>
        <v>5.9161694649671408E-2</v>
      </c>
      <c r="E47" s="49">
        <f>[1]Veri_2021!E66/(SUM([1]Veri_2021!E8,[1]Veri_2021!E10)/2+SUM([1]Veri_2021!E8,[1]Veri_2021!E10)/5)</f>
        <v>6.9689889097031499E-2</v>
      </c>
      <c r="F47" s="49">
        <f>[1]Veri_2021!F66/(SUM([1]Veri_2021!F8,[1]Veri_2021!F10)/2+SUM([1]Veri_2021!F8,[1]Veri_2021!F10)/5)</f>
        <v>5.4096025731118512E-2</v>
      </c>
      <c r="G47" s="49">
        <f>[1]Veri_2021!G66/(SUM([1]Veri_2021!G8,[1]Veri_2021!G10)/2+SUM([1]Veri_2021!G8,[1]Veri_2021!G10)/5)</f>
        <v>0.55793275466258063</v>
      </c>
      <c r="H47" s="49">
        <f>[1]Veri_2021!H66/(SUM([1]Veri_2021!H8,[1]Veri_2021!H10)/2+SUM([1]Veri_2021!H8,[1]Veri_2021!H10)/5)</f>
        <v>0.24135268323768588</v>
      </c>
      <c r="I47" s="49">
        <f>[1]Veri_2021!I66/(SUM([1]Veri_2021!I8,[1]Veri_2021!I10)/2+SUM([1]Veri_2021!I8,[1]Veri_2021!I10)/5)</f>
        <v>0.45896041708656204</v>
      </c>
      <c r="J47" s="49">
        <f>[1]Veri_2021!J66/(SUM([1]Veri_2021!J8,[1]Veri_2021!J10)/2+SUM([1]Veri_2021!J8,[1]Veri_2021!J10)/5)</f>
        <v>0.70557085464469349</v>
      </c>
      <c r="K47" s="49">
        <f>[1]Veri_2021!K66/(SUM([1]Veri_2021!K8,[1]Veri_2021!K10)/2+SUM([1]Veri_2021!K8,[1]Veri_2021!K10)/5)</f>
        <v>0.71438272443297568</v>
      </c>
      <c r="L47" s="49">
        <f>[1]Veri_2021!L66/(SUM([1]Veri_2021!L8,[1]Veri_2021!L10)/2+SUM([1]Veri_2021!L8,[1]Veri_2021!L10)/5)</f>
        <v>0.62083648274305292</v>
      </c>
      <c r="M47" s="49">
        <f>[1]Veri_2021!M66/(SUM([1]Veri_2021!M8,[1]Veri_2021!M10)/2+SUM([1]Veri_2021!M8,[1]Veri_2021!M10)/5)</f>
        <v>0.55621488447837775</v>
      </c>
      <c r="N47" s="49">
        <f>[1]Veri_2021!N66/(SUM([1]Veri_2021!N8,[1]Veri_2021!N10)/2+SUM([1]Veri_2021!N8,[1]Veri_2021!N10)/5)</f>
        <v>0.93532118390754981</v>
      </c>
      <c r="O47" s="52">
        <f t="shared" si="0"/>
        <v>5.4096025731118512E-2</v>
      </c>
      <c r="P47" s="52">
        <f t="shared" si="1"/>
        <v>0.93532118390754981</v>
      </c>
      <c r="Q47" s="52">
        <f t="shared" si="2"/>
        <v>0.45213814497011812</v>
      </c>
      <c r="R47" s="49">
        <f>[1]Veri_2022!D66/(SUM([1]Veri_2022!D8,[1]Veri_2022!D10)/2+SUM([1]Veri_2022!D8,[1]Veri_2022!D10)/5)</f>
        <v>7.9158014174955035E-2</v>
      </c>
      <c r="S47" s="49">
        <f>[1]Veri_2022!E66/(SUM([1]Veri_2022!E8,[1]Veri_2022!E10)/2+SUM([1]Veri_2022!E8,[1]Veri_2022!E10)/5)</f>
        <v>9.4624780205179879E-2</v>
      </c>
      <c r="T47" s="49">
        <f>[1]Veri_2022!F66/(SUM([1]Veri_2022!F8,[1]Veri_2022!F10)/2+SUM([1]Veri_2022!F8,[1]Veri_2022!F10)/5)</f>
        <v>0.10792159000945507</v>
      </c>
      <c r="U47" s="49">
        <f>[1]Veri_2022!G66/(SUM([1]Veri_2022!G8,[1]Veri_2022!G10)/2+SUM([1]Veri_2022!G8,[1]Veri_2022!G10)/5)</f>
        <v>1.0398632976109559</v>
      </c>
      <c r="V47" s="49">
        <f>[1]Veri_2022!H66/(SUM([1]Veri_2022!H8,[1]Veri_2022!H10)/2+SUM([1]Veri_2022!H8,[1]Veri_2022!H10)/5)</f>
        <v>0.67607208738164959</v>
      </c>
      <c r="W47" s="49">
        <f>[1]Veri_2022!I66/(SUM([1]Veri_2022!I8,[1]Veri_2022!I10)/2+SUM([1]Veri_2022!I8,[1]Veri_2022!I10)/5)</f>
        <v>0.4329878690559017</v>
      </c>
      <c r="X47" s="49">
        <f>[1]Veri_2022!J66/(SUM([1]Veri_2022!J8,[1]Veri_2022!J10)/2+SUM([1]Veri_2022!J8,[1]Veri_2022!J10)/5)</f>
        <v>0.49466077025755084</v>
      </c>
      <c r="Y47" s="49">
        <f>[1]Veri_2022!K66/(SUM([1]Veri_2022!K8,[1]Veri_2022!K10)/2+SUM([1]Veri_2022!K8,[1]Veri_2022!K10)/5)</f>
        <v>0.51794109845458425</v>
      </c>
      <c r="Z47" s="49">
        <f>[1]Veri_2022!L66/(SUM([1]Veri_2022!L8,[1]Veri_2022!L10)/2+SUM([1]Veri_2022!L8,[1]Veri_2022!L10)/5)</f>
        <v>0.90156212024469151</v>
      </c>
      <c r="AA47" s="49">
        <f>[1]Veri_2022!M66/(SUM([1]Veri_2022!M8,[1]Veri_2022!M10)/2+SUM([1]Veri_2022!M8,[1]Veri_2022!M10)/5)</f>
        <v>1.319181749175373</v>
      </c>
      <c r="AB47" s="49">
        <f>[1]Veri_2022!N66/(SUM([1]Veri_2022!N8,[1]Veri_2022!N10)/2+SUM([1]Veri_2022!N8,[1]Veri_2022!N10)/5)</f>
        <v>0.6496440548711343</v>
      </c>
      <c r="AC47" s="52">
        <f t="shared" si="3"/>
        <v>7.9158014174955035E-2</v>
      </c>
      <c r="AD47" s="52">
        <f t="shared" si="4"/>
        <v>1.319181749175373</v>
      </c>
      <c r="AE47" s="52">
        <f t="shared" si="5"/>
        <v>0.57396522104013004</v>
      </c>
      <c r="AF47" s="49">
        <f>[1]Veri_2023!D66/(SUM([1]Veri_2023!D8,[1]Veri_2023!D10)/2+SUM([1]Veri_2023!D8,[1]Veri_2023!D10)/5)</f>
        <v>8.3507672528733229E-2</v>
      </c>
      <c r="AG47" s="49">
        <f>[1]Veri_2023!E66/(SUM([1]Veri_2023!E8,[1]Veri_2023!E10)/2+SUM([1]Veri_2023!E8,[1]Veri_2023!E10)/5)</f>
        <v>9.2230737736204715E-2</v>
      </c>
      <c r="AH47" s="49">
        <f>[1]Veri_2023!F66/(SUM([1]Veri_2023!F8,[1]Veri_2023!F10)/2+SUM([1]Veri_2023!F8,[1]Veri_2023!F10)/5)</f>
        <v>5.7551647956752598E-2</v>
      </c>
      <c r="AI47" s="49">
        <f>[1]Veri_2023!G66/(SUM([1]Veri_2023!G8,[1]Veri_2023!G10)/2+SUM([1]Veri_2023!G8,[1]Veri_2023!G10)/5)</f>
        <v>0.66167722752388902</v>
      </c>
      <c r="AJ47" s="49">
        <f>[1]Veri_2023!H66/(SUM([1]Veri_2023!H8,[1]Veri_2023!H10)/2+SUM([1]Veri_2023!H8,[1]Veri_2023!H10)/5)</f>
        <v>8.4077572854341448E-2</v>
      </c>
      <c r="AK47" s="49">
        <f>[1]Veri_2023!I66/(SUM([1]Veri_2023!I8,[1]Veri_2023!I10)/2+SUM([1]Veri_2023!I8,[1]Veri_2023!I10)/5)</f>
        <v>0.3416400936285347</v>
      </c>
      <c r="AL47" s="49">
        <f>[1]Veri_2023!J66/(SUM([1]Veri_2023!J8,[1]Veri_2023!J10)/2+SUM([1]Veri_2023!J8,[1]Veri_2023!J10)/5)</f>
        <v>0.23602294194585427</v>
      </c>
      <c r="AM47" s="49">
        <f>[1]Veri_2023!K66/(SUM([1]Veri_2023!K8,[1]Veri_2023!K10)/2+SUM([1]Veri_2023!K8,[1]Veri_2023!K10)/5)</f>
        <v>0.14677093406440647</v>
      </c>
      <c r="AN47" s="49">
        <f>[1]Veri_2023!L66/(SUM([1]Veri_2023!L8,[1]Veri_2023!L10)/2+SUM([1]Veri_2023!L8,[1]Veri_2023!L10)/5)</f>
        <v>0.77940701721003336</v>
      </c>
      <c r="AO47" s="49">
        <f>[1]Veri_2023!M66/(SUM([1]Veri_2023!M8,[1]Veri_2023!M10)/2+SUM([1]Veri_2023!M8,[1]Veri_2023!M10)/5)</f>
        <v>0.76450462508663375</v>
      </c>
      <c r="AP47" s="49">
        <f>[1]Veri_2023!N66/(SUM([1]Veri_2023!N8,[1]Veri_2023!N10)/2+SUM([1]Veri_2023!N8,[1]Veri_2023!N10)/5)</f>
        <v>0.77423583747739877</v>
      </c>
      <c r="AQ47" s="52">
        <f t="shared" si="6"/>
        <v>5.7551647956752598E-2</v>
      </c>
      <c r="AR47" s="52">
        <f t="shared" si="7"/>
        <v>0.77940701721003336</v>
      </c>
      <c r="AS47" s="52">
        <f t="shared" si="8"/>
        <v>0.36560239163752561</v>
      </c>
      <c r="AT47" s="49">
        <f>ROUND([1]Veri_2024_2!D66/(SUM([1]Veri_2024_2!D8,[1]Veri_2024_2!D10)/2+SUM([1]Veri_2024_2!D8,[1]Veri_2024_2!D10)/5),[1]APGler!$N$47)</f>
        <v>0.10299999999999999</v>
      </c>
      <c r="AU47" s="49">
        <f>ROUND([1]Veri_2024_2!E66/(SUM([1]Veri_2024_2!E8,[1]Veri_2024_2!E10)/2+SUM([1]Veri_2024_2!E8,[1]Veri_2024_2!E10)/5),[1]APGler!$N$47)</f>
        <v>0.111</v>
      </c>
      <c r="AV47" s="49">
        <f>ROUND([1]Veri_2024_2!F66/(SUM([1]Veri_2024_2!F8,[1]Veri_2024_2!F10)/2+SUM([1]Veri_2024_2!F8,[1]Veri_2024_2!F10)/5),[1]APGler!$N$47)</f>
        <v>5.7000000000000002E-2</v>
      </c>
      <c r="AW47" s="49">
        <f>ROUND([1]Veri_2024_2!G66/(SUM([1]Veri_2024_2!G8,[1]Veri_2024_2!G10)/2+SUM([1]Veri_2024_2!G8,[1]Veri_2024_2!G10)/5),[1]APGler!$N$47)</f>
        <v>0.83899999999999997</v>
      </c>
      <c r="AX47" s="49">
        <f>ROUND([1]Veri_2024_2!H66/(SUM([1]Veri_2024_2!H8,[1]Veri_2024_2!H10)/2+SUM([1]Veri_2024_2!H8,[1]Veri_2024_2!H10)/5),[1]APGler!$N$47)</f>
        <v>0.26400000000000001</v>
      </c>
      <c r="AY47" s="49">
        <f>ROUND([1]Veri_2024_2!I66/(SUM([1]Veri_2024_2!I8,[1]Veri_2024_2!I10)/2+SUM([1]Veri_2024_2!I8,[1]Veri_2024_2!I10)/5),[1]APGler!$N$47)</f>
        <v>0.34799999999999998</v>
      </c>
      <c r="AZ47" s="49">
        <f>ROUND([1]Veri_2024_2!J66/(SUM([1]Veri_2024_2!J8,[1]Veri_2024_2!J10)/2+SUM([1]Veri_2024_2!J8,[1]Veri_2024_2!J10)/5),[1]APGler!$N$47)</f>
        <v>0.26500000000000001</v>
      </c>
      <c r="BA47" s="49">
        <f>ROUND([1]Veri_2024_2!K66/(SUM([1]Veri_2024_2!K8,[1]Veri_2024_2!K10)/2+SUM([1]Veri_2024_2!K8,[1]Veri_2024_2!K10)/5),[1]APGler!$N$47)</f>
        <v>0.76800000000000002</v>
      </c>
      <c r="BB47" s="49">
        <f>ROUND([1]Veri_2024_2!L66/(SUM([1]Veri_2024_2!L8,[1]Veri_2024_2!L10)/2+SUM([1]Veri_2024_2!L8,[1]Veri_2024_2!L10)/5),[1]APGler!$N$47)</f>
        <v>0.54900000000000004</v>
      </c>
      <c r="BC47" s="49">
        <f>ROUND([1]Veri_2024_2!M66/(SUM([1]Veri_2024_2!M8,[1]Veri_2024_2!M10)/2+SUM([1]Veri_2024_2!M8,[1]Veri_2024_2!M10)/5),[1]APGler!$N$47)</f>
        <v>1.5620000000000001</v>
      </c>
      <c r="BD47" s="49">
        <f>ROUND([1]Veri_2024_2!N66/(SUM([1]Veri_2024_2!N8,[1]Veri_2024_2!N10)/2+SUM([1]Veri_2024_2!N8,[1]Veri_2024_2!N10)/5),[1]APGler!$N$47)</f>
        <v>0.57199999999999995</v>
      </c>
      <c r="BE47" s="52">
        <f t="shared" si="9"/>
        <v>5.7000000000000002E-2</v>
      </c>
      <c r="BF47" s="52">
        <f t="shared" si="10"/>
        <v>1.5620000000000001</v>
      </c>
      <c r="BG47" s="52">
        <f t="shared" si="11"/>
        <v>0.49436363636363634</v>
      </c>
    </row>
    <row r="48" spans="1:59" x14ac:dyDescent="0.3">
      <c r="A48" s="58" t="s">
        <v>31</v>
      </c>
      <c r="B48" s="58" t="s">
        <v>284</v>
      </c>
      <c r="C48" s="58" t="s">
        <v>233</v>
      </c>
      <c r="D48" s="50">
        <f>[1]Veri_2021!D67/(([1]Veri_2021!D12+[1]Veri_2021!D13)/2)</f>
        <v>1.4280387770320659</v>
      </c>
      <c r="E48" s="50">
        <f>[1]Veri_2021!E67/(([1]Veri_2021!E12+[1]Veri_2021!E13)/2)</f>
        <v>0.35759300670868055</v>
      </c>
      <c r="F48" s="50">
        <f>[1]Veri_2021!F67/(([1]Veri_2021!F12+[1]Veri_2021!F13)/2)</f>
        <v>0.20355663824604142</v>
      </c>
      <c r="G48" s="50">
        <f>[1]Veri_2021!G67/(([1]Veri_2021!G12+[1]Veri_2021!G13)/2)</f>
        <v>1.0067650175238405</v>
      </c>
      <c r="H48" s="50">
        <f>[1]Veri_2021!H67/(([1]Veri_2021!H12+[1]Veri_2021!H13)/2)</f>
        <v>0.65377877877877877</v>
      </c>
      <c r="I48" s="50">
        <f>[1]Veri_2021!I67/(([1]Veri_2021!I12+[1]Veri_2021!I13)/2)</f>
        <v>1.2390027700831026</v>
      </c>
      <c r="J48" s="50">
        <f>[1]Veri_2021!J67/(([1]Veri_2021!J12+[1]Veri_2021!J13)/2)</f>
        <v>1.8296722659461999</v>
      </c>
      <c r="K48" s="50">
        <f>[1]Veri_2021!K67/(([1]Veri_2021!K12+[1]Veri_2021!K13)/2)</f>
        <v>1.7486842105263158</v>
      </c>
      <c r="L48" s="50">
        <f>[1]Veri_2021!L67/(([1]Veri_2021!L12+[1]Veri_2021!L13)/2)</f>
        <v>0.86305472365913427</v>
      </c>
      <c r="M48" s="50">
        <f>[1]Veri_2021!M67/(([1]Veri_2021!M12+[1]Veri_2021!M13)/2)</f>
        <v>1.6094256259204713</v>
      </c>
      <c r="N48" s="50">
        <f>[1]Veri_2021!N67/(([1]Veri_2021!N12+[1]Veri_2021!N13)/2)</f>
        <v>2.3748233018376608</v>
      </c>
      <c r="O48" s="51">
        <f t="shared" si="0"/>
        <v>0.20355663824604142</v>
      </c>
      <c r="P48" s="51">
        <f t="shared" si="1"/>
        <v>2.3748233018376608</v>
      </c>
      <c r="Q48" s="51">
        <f t="shared" si="2"/>
        <v>1.2103995560238445</v>
      </c>
      <c r="R48" s="50">
        <f>[1]Veri_2022!D67/(([1]Veri_2022!D12+[1]Veri_2022!D13)/2)</f>
        <v>1.2076310427857013</v>
      </c>
      <c r="S48" s="50">
        <f>[1]Veri_2022!E67/(([1]Veri_2022!E12+[1]Veri_2022!E13)/2)</f>
        <v>0.15550074000986674</v>
      </c>
      <c r="T48" s="50">
        <f>[1]Veri_2022!F67/(([1]Veri_2022!F12+[1]Veri_2022!F13)/2)</f>
        <v>0.20478532881226416</v>
      </c>
      <c r="U48" s="50">
        <f>[1]Veri_2022!G67/(([1]Veri_2022!G12+[1]Veri_2022!G13)/2)</f>
        <v>3.0462340946811035</v>
      </c>
      <c r="V48" s="50">
        <f>[1]Veri_2022!H67/(([1]Veri_2022!H12+[1]Veri_2022!H13)/2)</f>
        <v>3.0501073290401717</v>
      </c>
      <c r="W48" s="50">
        <f>[1]Veri_2022!I67/(([1]Veri_2022!I12+[1]Veri_2022!I13)/2)</f>
        <v>1.0637415411482209</v>
      </c>
      <c r="X48" s="50">
        <f>[1]Veri_2022!J67/(([1]Veri_2022!J12+[1]Veri_2022!J13)/2)</f>
        <v>2.5610713461094434</v>
      </c>
      <c r="Y48" s="50">
        <f>[1]Veri_2022!K67/(([1]Veri_2022!K12+[1]Veri_2022!K13)/2)</f>
        <v>0.35503211991434691</v>
      </c>
      <c r="Z48" s="50">
        <f>[1]Veri_2022!L67/(([1]Veri_2022!L12+[1]Veri_2022!L13)/2)</f>
        <v>1.0912025827280065</v>
      </c>
      <c r="AA48" s="50">
        <f>[1]Veri_2022!M67/(([1]Veri_2022!M12+[1]Veri_2022!M13)/2)</f>
        <v>1.9629142940575266</v>
      </c>
      <c r="AB48" s="50">
        <f>[1]Veri_2022!N67/(([1]Veri_2022!N12+[1]Veri_2022!N13)/2)</f>
        <v>1.9084568439407148</v>
      </c>
      <c r="AC48" s="51">
        <f t="shared" si="3"/>
        <v>0.15550074000986674</v>
      </c>
      <c r="AD48" s="51">
        <f t="shared" si="4"/>
        <v>3.0501073290401717</v>
      </c>
      <c r="AE48" s="51">
        <f t="shared" si="5"/>
        <v>1.5096979330206699</v>
      </c>
      <c r="AF48" s="50">
        <f>[1]Veri_2023!D67/(([1]Veri_2023!D12+[1]Veri_2023!D13)/2)</f>
        <v>0.62982832618025753</v>
      </c>
      <c r="AG48" s="50">
        <f>[1]Veri_2023!E67/(([1]Veri_2023!E12+[1]Veri_2023!E13)/2)</f>
        <v>0.12275463292099152</v>
      </c>
      <c r="AH48" s="50">
        <f>[1]Veri_2023!F67/(([1]Veri_2023!F12+[1]Veri_2023!F13)/2)</f>
        <v>0.11578527416995434</v>
      </c>
      <c r="AI48" s="50">
        <f>[1]Veri_2023!G67/(([1]Veri_2023!G12+[1]Veri_2023!G13)/2)</f>
        <v>1.294931592039801</v>
      </c>
      <c r="AJ48" s="50">
        <f>[1]Veri_2023!H67/(([1]Veri_2023!H12+[1]Veri_2023!H13)/2)</f>
        <v>0.7199512640877247</v>
      </c>
      <c r="AK48" s="50">
        <f>[1]Veri_2023!I67/(([1]Veri_2023!I12+[1]Veri_2023!I13)/2)</f>
        <v>1.1926528027024175</v>
      </c>
      <c r="AL48" s="50">
        <f>[1]Veri_2023!J67/(([1]Veri_2023!J12+[1]Veri_2023!J13)/2)</f>
        <v>1.0938967136150235</v>
      </c>
      <c r="AM48" s="50">
        <f>[1]Veri_2023!K67/(([1]Veri_2023!K12+[1]Veri_2023!K13)/2)</f>
        <v>0.3595223130106851</v>
      </c>
      <c r="AN48" s="50">
        <f>[1]Veri_2023!L67/(([1]Veri_2023!L12+[1]Veri_2023!L13)/2)</f>
        <v>1.0511800583399629</v>
      </c>
      <c r="AO48" s="50">
        <f>[1]Veri_2023!M67/(([1]Veri_2023!M12+[1]Veri_2023!M13)/2)</f>
        <v>4.4799309451877427</v>
      </c>
      <c r="AP48" s="50">
        <f>[1]Veri_2023!N67/(([1]Veri_2023!N12+[1]Veri_2023!N13)/2)</f>
        <v>2.1345960683024825</v>
      </c>
      <c r="AQ48" s="51">
        <f t="shared" si="6"/>
        <v>0.11578527416995434</v>
      </c>
      <c r="AR48" s="51">
        <f t="shared" si="7"/>
        <v>4.4799309451877427</v>
      </c>
      <c r="AS48" s="51">
        <f t="shared" si="8"/>
        <v>1.199548180959731</v>
      </c>
      <c r="AT48" s="50">
        <f>ROUND([1]Veri_2024_2!D67/(([1]Veri_2024_2!D12+[1]Veri_2024_2!D13)/2),[1]APGler!$N$48)</f>
        <v>0.62</v>
      </c>
      <c r="AU48" s="50">
        <f>ROUND([1]Veri_2024_2!E67/(([1]Veri_2024_2!E12+[1]Veri_2024_2!E13)/2),[1]APGler!$N$48)</f>
        <v>0.10100000000000001</v>
      </c>
      <c r="AV48" s="50">
        <f>ROUND([1]Veri_2024_2!F67/(([1]Veri_2024_2!F12+[1]Veri_2024_2!F13)/2),[1]APGler!$N$48)</f>
        <v>0.13600000000000001</v>
      </c>
      <c r="AW48" s="50">
        <f>ROUND([1]Veri_2024_2!G67/(([1]Veri_2024_2!G12+[1]Veri_2024_2!G13)/2),[1]APGler!$N$48)</f>
        <v>1.833</v>
      </c>
      <c r="AX48" s="50">
        <f>ROUND([1]Veri_2024_2!H67/(([1]Veri_2024_2!H12+[1]Veri_2024_2!H13)/2),[1]APGler!$N$48)</f>
        <v>7.1999999999999995E-2</v>
      </c>
      <c r="AY48" s="50">
        <f>ROUND([1]Veri_2024_2!I67/(([1]Veri_2024_2!I12+[1]Veri_2024_2!I13)/2),[1]APGler!$N$48)</f>
        <v>0.82399999999999995</v>
      </c>
      <c r="AZ48" s="50">
        <f>ROUND([1]Veri_2024_2!J67/(([1]Veri_2024_2!J12+[1]Veri_2024_2!J13)/2),[1]APGler!$N$48)</f>
        <v>3.032</v>
      </c>
      <c r="BA48" s="50">
        <f>ROUND([1]Veri_2024_2!K67/(([1]Veri_2024_2!K12+[1]Veri_2024_2!K13)/2),[1]APGler!$N$48)</f>
        <v>0.36199999999999999</v>
      </c>
      <c r="BB48" s="50">
        <f>ROUND([1]Veri_2024_2!L67/(([1]Veri_2024_2!L12+[1]Veri_2024_2!L13)/2),[1]APGler!$N$48)</f>
        <v>0.92400000000000004</v>
      </c>
      <c r="BC48" s="50">
        <f>ROUND([1]Veri_2024_2!M67/(([1]Veri_2024_2!M12+[1]Veri_2024_2!M13)/2),[1]APGler!$N$48)</f>
        <v>0.99</v>
      </c>
      <c r="BD48" s="50">
        <f>ROUND([1]Veri_2024_2!N67/(([1]Veri_2024_2!N12+[1]Veri_2024_2!N13)/2),[1]APGler!$N$48)</f>
        <v>1.5509999999999999</v>
      </c>
      <c r="BE48" s="51">
        <f t="shared" si="9"/>
        <v>7.1999999999999995E-2</v>
      </c>
      <c r="BF48" s="51">
        <f t="shared" si="10"/>
        <v>3.032</v>
      </c>
      <c r="BG48" s="51">
        <f t="shared" si="11"/>
        <v>0.94954545454545458</v>
      </c>
    </row>
    <row r="49" spans="1:59" x14ac:dyDescent="0.3">
      <c r="A49" s="57" t="s">
        <v>32</v>
      </c>
      <c r="B49" s="57" t="s">
        <v>285</v>
      </c>
      <c r="C49" s="57" t="s">
        <v>233</v>
      </c>
      <c r="D49" s="49">
        <f>[1]Veri_2021!D68/[1]Veri_2021!D24</f>
        <v>1.3607468855329776</v>
      </c>
      <c r="E49" s="49">
        <f>[1]Veri_2021!E68/[1]Veri_2021!E24</f>
        <v>1.2345130789404006</v>
      </c>
      <c r="F49" s="49">
        <f>[1]Veri_2021!F68/[1]Veri_2021!F24</f>
        <v>1.2263897361148963</v>
      </c>
      <c r="G49" s="49">
        <f>[1]Veri_2021!G68/[1]Veri_2021!G24</f>
        <v>1.1645106049867611</v>
      </c>
      <c r="H49" s="49">
        <f>[1]Veri_2021!H68/[1]Veri_2021!H24</f>
        <v>0.99555588074424561</v>
      </c>
      <c r="I49" s="49">
        <f>[1]Veri_2021!I68/[1]Veri_2021!I24</f>
        <v>0.94208630435062979</v>
      </c>
      <c r="J49" s="49">
        <f>[1]Veri_2021!J68/[1]Veri_2021!J24</f>
        <v>1.0358038223675232</v>
      </c>
      <c r="K49" s="49">
        <f>[1]Veri_2021!K68/[1]Veri_2021!K24</f>
        <v>1.3786453263673797</v>
      </c>
      <c r="L49" s="49">
        <f>[1]Veri_2021!L68/[1]Veri_2021!L24</f>
        <v>0.87388312359745668</v>
      </c>
      <c r="M49" s="49">
        <f>[1]Veri_2021!M68/[1]Veri_2021!M24</f>
        <v>1.1454366327568093</v>
      </c>
      <c r="N49" s="49">
        <f>[1]Veri_2021!N68/[1]Veri_2021!N24</f>
        <v>1.1001581640626352</v>
      </c>
      <c r="O49" s="52">
        <f t="shared" si="0"/>
        <v>0.87388312359745668</v>
      </c>
      <c r="P49" s="52">
        <f t="shared" si="1"/>
        <v>1.3786453263673797</v>
      </c>
      <c r="Q49" s="52">
        <f t="shared" si="2"/>
        <v>1.1325208690747013</v>
      </c>
      <c r="R49" s="49">
        <f>[1]Veri_2022!D68/[1]Veri_2022!D24</f>
        <v>1.0132949678850309</v>
      </c>
      <c r="S49" s="49">
        <f>[1]Veri_2022!E68/[1]Veri_2022!E24</f>
        <v>1.0525122951580164</v>
      </c>
      <c r="T49" s="49">
        <f>[1]Veri_2022!F68/[1]Veri_2022!F24</f>
        <v>0.97967823685130528</v>
      </c>
      <c r="U49" s="49">
        <f>[1]Veri_2022!G68/[1]Veri_2022!G24</f>
        <v>2.1174812189243104</v>
      </c>
      <c r="V49" s="49">
        <f>[1]Veri_2022!H68/[1]Veri_2022!H24</f>
        <v>1.9768391236679921</v>
      </c>
      <c r="W49" s="49">
        <f>[1]Veri_2022!I68/[1]Veri_2022!I24</f>
        <v>0.80308379010183628</v>
      </c>
      <c r="X49" s="49">
        <f>[1]Veri_2022!J68/[1]Veri_2022!J24</f>
        <v>0.93431513578859549</v>
      </c>
      <c r="Y49" s="49">
        <f>[1]Veri_2022!K68/[1]Veri_2022!K24</f>
        <v>0.46068373473910917</v>
      </c>
      <c r="Z49" s="49">
        <f>[1]Veri_2022!L68/[1]Veri_2022!L24</f>
        <v>0.94014685903835093</v>
      </c>
      <c r="AA49" s="49">
        <f>[1]Veri_2022!M68/[1]Veri_2022!M24</f>
        <v>0.77895080673233852</v>
      </c>
      <c r="AB49" s="49">
        <f>[1]Veri_2022!N68/[1]Veri_2022!N24</f>
        <v>0.66298834545475094</v>
      </c>
      <c r="AC49" s="52">
        <f t="shared" si="3"/>
        <v>0.46068373473910917</v>
      </c>
      <c r="AD49" s="52">
        <f t="shared" si="4"/>
        <v>2.1174812189243104</v>
      </c>
      <c r="AE49" s="52">
        <f t="shared" si="5"/>
        <v>1.0654522285765125</v>
      </c>
      <c r="AF49" s="49">
        <f>[1]Veri_2023!D68/[1]Veri_2023!D24</f>
        <v>0.82473255468052187</v>
      </c>
      <c r="AG49" s="49">
        <f>[1]Veri_2023!E68/[1]Veri_2023!E24</f>
        <v>0.90908090900262595</v>
      </c>
      <c r="AH49" s="49">
        <f>[1]Veri_2023!F68/[1]Veri_2023!F24</f>
        <v>1.404276356778978</v>
      </c>
      <c r="AI49" s="49">
        <f>[1]Veri_2023!G68/[1]Veri_2023!G24</f>
        <v>0.34522226082178403</v>
      </c>
      <c r="AJ49" s="49">
        <f>[1]Veri_2023!H68/[1]Veri_2023!H24</f>
        <v>0.83140112670848243</v>
      </c>
      <c r="AK49" s="49">
        <f>[1]Veri_2023!I68/[1]Veri_2023!I24</f>
        <v>0.78448934583600216</v>
      </c>
      <c r="AL49" s="49">
        <f>[1]Veri_2023!J68/[1]Veri_2023!J24</f>
        <v>1.0515331521761806</v>
      </c>
      <c r="AM49" s="49">
        <f>[1]Veri_2023!K68/[1]Veri_2023!K24</f>
        <v>0.77562247958673558</v>
      </c>
      <c r="AN49" s="49">
        <f>[1]Veri_2023!L68/[1]Veri_2023!L24</f>
        <v>0.84949042544366815</v>
      </c>
      <c r="AO49" s="49">
        <f>[1]Veri_2023!M68/[1]Veri_2023!M24</f>
        <v>1.177020329565267</v>
      </c>
      <c r="AP49" s="49">
        <f>[1]Veri_2023!N68/[1]Veri_2023!N24</f>
        <v>0.90925178052114541</v>
      </c>
      <c r="AQ49" s="52">
        <f t="shared" si="6"/>
        <v>0.34522226082178403</v>
      </c>
      <c r="AR49" s="52">
        <f t="shared" si="7"/>
        <v>1.404276356778978</v>
      </c>
      <c r="AS49" s="52">
        <f t="shared" si="8"/>
        <v>0.89655642919285372</v>
      </c>
      <c r="AT49" s="49">
        <f>ROUND([1]Veri_2024_2!D68/[1]Veri_2024_2!D24,[1]APGler!$N$49)</f>
        <v>0.63</v>
      </c>
      <c r="AU49" s="49">
        <f>ROUND([1]Veri_2024_2!E68/[1]Veri_2024_2!E24,[1]APGler!$N$49)</f>
        <v>0.82899999999999996</v>
      </c>
      <c r="AV49" s="49">
        <f>ROUND([1]Veri_2024_2!F68/[1]Veri_2024_2!F24,[1]APGler!$N$49)</f>
        <v>0.73699999999999999</v>
      </c>
      <c r="AW49" s="49">
        <f>ROUND([1]Veri_2024_2!G68/[1]Veri_2024_2!G24,[1]APGler!$N$49)</f>
        <v>0.39500000000000002</v>
      </c>
      <c r="AX49" s="49">
        <f>ROUND([1]Veri_2024_2!H68/[1]Veri_2024_2!H24,[1]APGler!$N$49)</f>
        <v>0.434</v>
      </c>
      <c r="AY49" s="49">
        <f>ROUND([1]Veri_2024_2!I68/[1]Veri_2024_2!I24,[1]APGler!$N$49)</f>
        <v>0.55200000000000005</v>
      </c>
      <c r="AZ49" s="49">
        <f>ROUND([1]Veri_2024_2!J68/[1]Veri_2024_2!J24,[1]APGler!$N$49)</f>
        <v>0.83099999999999996</v>
      </c>
      <c r="BA49" s="49">
        <f>ROUND([1]Veri_2024_2!K68/[1]Veri_2024_2!K24,[1]APGler!$N$49)</f>
        <v>1.2989999999999999</v>
      </c>
      <c r="BB49" s="49">
        <f>ROUND([1]Veri_2024_2!L68/[1]Veri_2024_2!L24,[1]APGler!$N$49)</f>
        <v>1.1160000000000001</v>
      </c>
      <c r="BC49" s="49">
        <f>ROUND([1]Veri_2024_2!M68/[1]Veri_2024_2!M24,[1]APGler!$N$49)</f>
        <v>1.353</v>
      </c>
      <c r="BD49" s="49">
        <f>ROUND([1]Veri_2024_2!N68/[1]Veri_2024_2!N24,[1]APGler!$N$49)</f>
        <v>0.66800000000000004</v>
      </c>
      <c r="BE49" s="52">
        <f t="shared" si="9"/>
        <v>0.39500000000000002</v>
      </c>
      <c r="BF49" s="52">
        <f t="shared" si="10"/>
        <v>1.353</v>
      </c>
      <c r="BG49" s="52">
        <f t="shared" si="11"/>
        <v>0.80399999999999994</v>
      </c>
    </row>
    <row r="50" spans="1:59" x14ac:dyDescent="0.3">
      <c r="A50" s="58" t="s">
        <v>33</v>
      </c>
      <c r="B50" s="58" t="s">
        <v>286</v>
      </c>
      <c r="C50" s="58" t="s">
        <v>233</v>
      </c>
      <c r="D50" s="50">
        <f>[1]Veri_2021!D69/([1]Veri_2021!D23-[1]Veri_2021!D24)</f>
        <v>0.8962606058330107</v>
      </c>
      <c r="E50" s="50">
        <f>[1]Veri_2021!E69/([1]Veri_2021!E23-[1]Veri_2021!E24)</f>
        <v>0.96315859556845851</v>
      </c>
      <c r="F50" s="50">
        <f>[1]Veri_2021!F69/([1]Veri_2021!F23-[1]Veri_2021!F24)</f>
        <v>0.64718983564235444</v>
      </c>
      <c r="G50" s="50">
        <f>[1]Veri_2021!G69/([1]Veri_2021!G23-[1]Veri_2021!G24)</f>
        <v>0.36975359133287944</v>
      </c>
      <c r="H50" s="50">
        <f>[1]Veri_2021!H69/([1]Veri_2021!H23-[1]Veri_2021!H24)</f>
        <v>0.59955965133802791</v>
      </c>
      <c r="I50" s="50">
        <f>[1]Veri_2021!I69/([1]Veri_2021!I23-[1]Veri_2021!I24)</f>
        <v>0.86006666748144378</v>
      </c>
      <c r="J50" s="50">
        <f>[1]Veri_2021!J69/([1]Veri_2021!J23-[1]Veri_2021!J24)</f>
        <v>0.99766898815862448</v>
      </c>
      <c r="K50" s="50">
        <f>[1]Veri_2021!K69/([1]Veri_2021!K23-[1]Veri_2021!K24)</f>
        <v>0.47680257233122258</v>
      </c>
      <c r="L50" s="50">
        <f>[1]Veri_2021!L69/([1]Veri_2021!L23-[1]Veri_2021!L24)</f>
        <v>0.72124618315580602</v>
      </c>
      <c r="M50" s="50">
        <f>[1]Veri_2021!M69/([1]Veri_2021!M23-[1]Veri_2021!M24)</f>
        <v>0.94413265429059068</v>
      </c>
      <c r="N50" s="50">
        <f>[1]Veri_2021!N69/([1]Veri_2021!N23-[1]Veri_2021!N24)</f>
        <v>0.70820570627133883</v>
      </c>
      <c r="O50" s="51">
        <f t="shared" si="0"/>
        <v>0.36975359133287944</v>
      </c>
      <c r="P50" s="51">
        <f t="shared" si="1"/>
        <v>0.99766898815862448</v>
      </c>
      <c r="Q50" s="51">
        <f t="shared" si="2"/>
        <v>0.74400409558215974</v>
      </c>
      <c r="R50" s="50">
        <f>[1]Veri_2022!D69/([1]Veri_2022!D23-[1]Veri_2022!D24)</f>
        <v>1.051617860291314</v>
      </c>
      <c r="S50" s="50">
        <f>[1]Veri_2022!E69/([1]Veri_2022!E23-[1]Veri_2022!E24)</f>
        <v>1.0311438904537105</v>
      </c>
      <c r="T50" s="50">
        <f>[1]Veri_2022!F69/([1]Veri_2022!F23-[1]Veri_2022!F24)</f>
        <v>1.2011451310585906</v>
      </c>
      <c r="U50" s="50">
        <f>[1]Veri_2022!G69/([1]Veri_2022!G23-[1]Veri_2022!G24)</f>
        <v>0.83600299480376083</v>
      </c>
      <c r="V50" s="50">
        <f>[1]Veri_2022!H69/([1]Veri_2022!H23-[1]Veri_2022!H24)</f>
        <v>0.67369483099491489</v>
      </c>
      <c r="W50" s="50">
        <f>[1]Veri_2022!I69/([1]Veri_2022!I23-[1]Veri_2022!I24)</f>
        <v>0.81565451200181827</v>
      </c>
      <c r="X50" s="50">
        <f>[1]Veri_2022!J69/([1]Veri_2022!J23-[1]Veri_2022!J24)</f>
        <v>1.0945865510599742</v>
      </c>
      <c r="Y50" s="50">
        <f>[1]Veri_2022!K69/([1]Veri_2022!K23-[1]Veri_2022!K24)</f>
        <v>1.8181662065628184</v>
      </c>
      <c r="Z50" s="50">
        <f>[1]Veri_2022!L69/([1]Veri_2022!L23-[1]Veri_2022!L24)</f>
        <v>1.3214052255436397</v>
      </c>
      <c r="AA50" s="50">
        <f>[1]Veri_2022!M69/([1]Veri_2022!M23-[1]Veri_2022!M24)</f>
        <v>1.1234715391822629</v>
      </c>
      <c r="AB50" s="50">
        <f>[1]Veri_2022!N69/([1]Veri_2022!N23-[1]Veri_2022!N24)</f>
        <v>1.3119883033168487</v>
      </c>
      <c r="AC50" s="51">
        <f t="shared" si="3"/>
        <v>0.67369483099491489</v>
      </c>
      <c r="AD50" s="51">
        <f t="shared" si="4"/>
        <v>1.8181662065628184</v>
      </c>
      <c r="AE50" s="51">
        <f t="shared" si="5"/>
        <v>1.1162615495699684</v>
      </c>
      <c r="AF50" s="50">
        <f>[1]Veri_2023!D69/([1]Veri_2023!D23-[1]Veri_2023!D24)</f>
        <v>1.0503927824310233</v>
      </c>
      <c r="AG50" s="50">
        <f>[1]Veri_2023!E69/([1]Veri_2023!E23-[1]Veri_2023!E24)</f>
        <v>1.0209111802362738</v>
      </c>
      <c r="AH50" s="50">
        <f>[1]Veri_2023!F69/([1]Veri_2023!F23-[1]Veri_2023!F24)</f>
        <v>0.75257226472467054</v>
      </c>
      <c r="AI50" s="50">
        <f>[1]Veri_2023!G69/([1]Veri_2023!G23-[1]Veri_2023!G24)</f>
        <v>1.3836016982078947</v>
      </c>
      <c r="AJ50" s="50">
        <f>[1]Veri_2023!H69/([1]Veri_2023!H23-[1]Veri_2023!H24)</f>
        <v>1.0804580609750303</v>
      </c>
      <c r="AK50" s="50">
        <f>[1]Veri_2023!I69/([1]Veri_2023!I23-[1]Veri_2023!I24)</f>
        <v>1.3601442863102764</v>
      </c>
      <c r="AL50" s="50">
        <f>[1]Veri_2023!J69/([1]Veri_2023!J23-[1]Veri_2023!J24)</f>
        <v>1.231332777921184</v>
      </c>
      <c r="AM50" s="50">
        <f>[1]Veri_2023!K69/([1]Veri_2023!K23-[1]Veri_2023!K24)</f>
        <v>1.2882156972980057</v>
      </c>
      <c r="AN50" s="50">
        <f>[1]Veri_2023!L69/([1]Veri_2023!L23-[1]Veri_2023!L24)</f>
        <v>1.7700719551743156</v>
      </c>
      <c r="AO50" s="50">
        <f>[1]Veri_2023!M69/([1]Veri_2023!M23-[1]Veri_2023!M24)</f>
        <v>0.91605996410199042</v>
      </c>
      <c r="AP50" s="50">
        <f>[1]Veri_2023!N69/([1]Veri_2023!N23-[1]Veri_2023!N24)</f>
        <v>0.95185102319273907</v>
      </c>
      <c r="AQ50" s="51">
        <f t="shared" si="6"/>
        <v>0.75257226472467054</v>
      </c>
      <c r="AR50" s="51">
        <f t="shared" si="7"/>
        <v>1.7700719551743156</v>
      </c>
      <c r="AS50" s="51">
        <f t="shared" si="8"/>
        <v>1.1641465173248549</v>
      </c>
      <c r="AT50" s="50">
        <f>ROUND([1]Veri_2024_2!D69/([1]Veri_2024_2!D23-[1]Veri_2024_2!D24),[1]APGler!$N$50)</f>
        <v>0.51400000000000001</v>
      </c>
      <c r="AU50" s="50">
        <f>ROUND([1]Veri_2024_2!E69/([1]Veri_2024_2!E23-[1]Veri_2024_2!E24),[1]APGler!$N$50)</f>
        <v>0.496</v>
      </c>
      <c r="AV50" s="50">
        <f>ROUND([1]Veri_2024_2!F69/([1]Veri_2024_2!F23-[1]Veri_2024_2!F24),[1]APGler!$N$50)</f>
        <v>0.65900000000000003</v>
      </c>
      <c r="AW50" s="50">
        <f>ROUND([1]Veri_2024_2!G69/([1]Veri_2024_2!G23-[1]Veri_2024_2!G24),[1]APGler!$N$50)</f>
        <v>1.4390000000000001</v>
      </c>
      <c r="AX50" s="50">
        <f>ROUND([1]Veri_2024_2!H69/([1]Veri_2024_2!H23-[1]Veri_2024_2!H24),[1]APGler!$N$50)</f>
        <v>1.008</v>
      </c>
      <c r="AY50" s="50">
        <f>ROUND([1]Veri_2024_2!I69/([1]Veri_2024_2!I23-[1]Veri_2024_2!I24),[1]APGler!$N$50)</f>
        <v>1.1419999999999999</v>
      </c>
      <c r="AZ50" s="50">
        <f>ROUND([1]Veri_2024_2!J69/([1]Veri_2024_2!J23-[1]Veri_2024_2!J24),[1]APGler!$N$50)</f>
        <v>1.048</v>
      </c>
      <c r="BA50" s="50">
        <f>ROUND([1]Veri_2024_2!K69/([1]Veri_2024_2!K23-[1]Veri_2024_2!K24),[1]APGler!$N$50)</f>
        <v>0.50600000000000001</v>
      </c>
      <c r="BB50" s="50">
        <f>ROUND([1]Veri_2024_2!L69/([1]Veri_2024_2!L23-[1]Veri_2024_2!L24),[1]APGler!$N$50)</f>
        <v>1.2070000000000001</v>
      </c>
      <c r="BC50" s="50">
        <f>ROUND([1]Veri_2024_2!M69/([1]Veri_2024_2!M23-[1]Veri_2024_2!M24),[1]APGler!$N$50)</f>
        <v>0.98099999999999998</v>
      </c>
      <c r="BD50" s="50">
        <f>ROUND([1]Veri_2024_2!N69/([1]Veri_2024_2!N23-[1]Veri_2024_2!N24),[1]APGler!$N$50)</f>
        <v>1.3360000000000001</v>
      </c>
      <c r="BE50" s="51">
        <f t="shared" si="9"/>
        <v>0.496</v>
      </c>
      <c r="BF50" s="51">
        <f t="shared" si="10"/>
        <v>1.4390000000000001</v>
      </c>
      <c r="BG50" s="51">
        <f t="shared" si="11"/>
        <v>0.93963636363636371</v>
      </c>
    </row>
    <row r="51" spans="1:59" x14ac:dyDescent="0.3">
      <c r="A51" s="57" t="s">
        <v>34</v>
      </c>
      <c r="B51" s="57" t="s">
        <v>35</v>
      </c>
      <c r="C51" s="57" t="s">
        <v>509</v>
      </c>
      <c r="D51" s="60">
        <f>SUM([1]Veri_2021!D12,[1]Veri_2021!D13)/[1]Veri_2021!D194</f>
        <v>22.728813559322031</v>
      </c>
      <c r="E51" s="60">
        <f>SUM([1]Veri_2021!E12,[1]Veri_2021!E13)/[1]Veri_2021!E194</f>
        <v>29.993902439024396</v>
      </c>
      <c r="F51" s="60">
        <f>SUM([1]Veri_2021!F12,[1]Veri_2021!F13)/[1]Veri_2021!F194</f>
        <v>27.624495289367431</v>
      </c>
      <c r="G51" s="60">
        <f>SUM([1]Veri_2021!G12,[1]Veri_2021!G13)/[1]Veri_2021!G194</f>
        <v>79.668831168831176</v>
      </c>
      <c r="H51" s="60">
        <f>SUM([1]Veri_2021!H12,[1]Veri_2021!H13)/[1]Veri_2021!H194</f>
        <v>88.8</v>
      </c>
      <c r="I51" s="60">
        <f>SUM([1]Veri_2021!I12,[1]Veri_2021!I13)/[1]Veri_2021!I194</f>
        <v>82.045454545454547</v>
      </c>
      <c r="J51" s="60">
        <f>SUM([1]Veri_2021!J12,[1]Veri_2021!J13)/[1]Veri_2021!J194</f>
        <v>48.36931818181818</v>
      </c>
      <c r="K51" s="60">
        <f>SUM([1]Veri_2021!K12,[1]Veri_2021!K13)/[1]Veri_2021!K194</f>
        <v>84.444444444444443</v>
      </c>
      <c r="L51" s="60">
        <f>SUM([1]Veri_2021!L12,[1]Veri_2021!L13)/[1]Veri_2021!L194</f>
        <v>88.862903225806448</v>
      </c>
      <c r="M51" s="60">
        <f>SUM([1]Veri_2021!M12,[1]Veri_2021!M13)/[1]Veri_2021!M194</f>
        <v>28.174273858921161</v>
      </c>
      <c r="N51" s="60">
        <f>SUM([1]Veri_2021!N12,[1]Veri_2021!N13)/[1]Veri_2021!N194</f>
        <v>59.737777777777779</v>
      </c>
      <c r="O51" s="52">
        <f t="shared" si="0"/>
        <v>22.728813559322031</v>
      </c>
      <c r="P51" s="52">
        <f t="shared" si="1"/>
        <v>88.862903225806448</v>
      </c>
      <c r="Q51" s="52">
        <f t="shared" si="2"/>
        <v>58.222746771887962</v>
      </c>
      <c r="R51" s="60">
        <f>SUM([1]Veri_2022!D12,[1]Veri_2022!D13)/[1]Veri_2022!D194</f>
        <v>21.089843749999996</v>
      </c>
      <c r="S51" s="60">
        <f>SUM([1]Veri_2022!E12,[1]Veri_2022!E13)/[1]Veri_2022!E194</f>
        <v>25.723350253807116</v>
      </c>
      <c r="T51" s="60">
        <f>SUM([1]Veri_2022!F12,[1]Veri_2022!F13)/[1]Veri_2022!F194</f>
        <v>25.197352587244289</v>
      </c>
      <c r="U51" s="60">
        <f>SUM([1]Veri_2022!G12,[1]Veri_2022!G13)/[1]Veri_2022!G194</f>
        <v>58.578703703703702</v>
      </c>
      <c r="V51" s="60">
        <f>SUM([1]Veri_2022!H12,[1]Veri_2022!H13)/[1]Veri_2022!H194</f>
        <v>72.466666666666669</v>
      </c>
      <c r="W51" s="60">
        <f>SUM([1]Veri_2022!I12,[1]Veri_2022!I13)/[1]Veri_2022!I194</f>
        <v>71.023255813953483</v>
      </c>
      <c r="X51" s="60">
        <f>SUM([1]Veri_2022!J12,[1]Veri_2022!J13)/[1]Veri_2022!J194</f>
        <v>49.215909090909093</v>
      </c>
      <c r="Y51" s="60">
        <f>SUM([1]Veri_2022!K12,[1]Veri_2022!K13)/[1]Veri_2022!K194</f>
        <v>46.237623762376238</v>
      </c>
      <c r="Z51" s="60">
        <f>SUM([1]Veri_2022!L12,[1]Veri_2022!L13)/[1]Veri_2022!L194</f>
        <v>83.84210526315789</v>
      </c>
      <c r="AA51" s="60">
        <f>SUM([1]Veri_2022!M12,[1]Veri_2022!M13)/[1]Veri_2022!M194</f>
        <v>26.041825095057035</v>
      </c>
      <c r="AB51" s="60">
        <f>SUM([1]Veri_2022!N12,[1]Veri_2022!N13)/[1]Veri_2022!N194</f>
        <v>61.173333333333332</v>
      </c>
      <c r="AC51" s="52">
        <f t="shared" si="3"/>
        <v>21.089843749999996</v>
      </c>
      <c r="AD51" s="52">
        <f t="shared" si="4"/>
        <v>83.84210526315789</v>
      </c>
      <c r="AE51" s="52">
        <f t="shared" si="5"/>
        <v>49.14454266547353</v>
      </c>
      <c r="AF51" s="60">
        <f>SUM([1]Veri_2023!D12,[1]Veri_2023!D13)/[1]Veri_2023!D194</f>
        <v>37.033112582781456</v>
      </c>
      <c r="AG51" s="60">
        <f>SUM([1]Veri_2023!E12,[1]Veri_2023!E13)/[1]Veri_2023!E194</f>
        <v>35.048172757475086</v>
      </c>
      <c r="AH51" s="60">
        <f>SUM([1]Veri_2023!F12,[1]Veri_2023!F13)/[1]Veri_2023!F194</f>
        <v>29.373697916666668</v>
      </c>
      <c r="AI51" s="60">
        <f>SUM([1]Veri_2023!G12,[1]Veri_2023!G13)/[1]Veri_2023!G194</f>
        <v>80.400000000000006</v>
      </c>
      <c r="AJ51" s="60">
        <f>SUM([1]Veri_2023!H12,[1]Veri_2023!H13)/[1]Veri_2023!H194</f>
        <v>84.179487179487182</v>
      </c>
      <c r="AK51" s="60">
        <f>SUM([1]Veri_2023!I12,[1]Veri_2023!I13)/[1]Veri_2023!I194</f>
        <v>62.735099337748345</v>
      </c>
      <c r="AL51" s="60">
        <f>SUM([1]Veri_2023!J12,[1]Veri_2023!J13)/[1]Veri_2023!J194</f>
        <v>54.883435582822088</v>
      </c>
      <c r="AM51" s="60">
        <f>SUM([1]Veri_2023!K12,[1]Veri_2023!K13)/[1]Veri_2023!K194</f>
        <v>35.095588235294116</v>
      </c>
      <c r="AN51" s="60">
        <f>SUM([1]Veri_2023!L12,[1]Veri_2023!L13)/[1]Veri_2023!L194</f>
        <v>80.234042553191486</v>
      </c>
      <c r="AO51" s="60">
        <f>SUM([1]Veri_2023!M12,[1]Veri_2023!M13)/[1]Veri_2023!M194</f>
        <v>32.330232558139535</v>
      </c>
      <c r="AP51" s="60">
        <f>SUM([1]Veri_2023!N12,[1]Veri_2023!N13)/[1]Veri_2023!N194</f>
        <v>60.864628820960696</v>
      </c>
      <c r="AQ51" s="52">
        <f t="shared" si="6"/>
        <v>29.373697916666668</v>
      </c>
      <c r="AR51" s="52">
        <f t="shared" si="7"/>
        <v>84.179487179487182</v>
      </c>
      <c r="AS51" s="52">
        <f t="shared" si="8"/>
        <v>53.83431795677879</v>
      </c>
      <c r="AT51" s="52">
        <f>ROUND(SUM([1]Veri_2024_2!D12,[1]Veri_2024_2!D13)/[1]Veri_2024_2!D194,[1]APGler!$N$51)</f>
        <v>26.3</v>
      </c>
      <c r="AU51" s="52">
        <f>ROUND(SUM([1]Veri_2024_2!E12,[1]Veri_2024_2!E13)/[1]Veri_2024_2!E194,[1]APGler!$N$51)</f>
        <v>34.6</v>
      </c>
      <c r="AV51" s="52">
        <f>ROUND(SUM([1]Veri_2024_2!F12,[1]Veri_2024_2!F13)/[1]Veri_2024_2!F194,[1]APGler!$N$51)</f>
        <v>32.9</v>
      </c>
      <c r="AW51" s="52">
        <f>ROUND(SUM([1]Veri_2024_2!G12,[1]Veri_2024_2!G13)/[1]Veri_2024_2!G194,[1]APGler!$N$51)</f>
        <v>142.4</v>
      </c>
      <c r="AX51" s="52">
        <f>ROUND(SUM([1]Veri_2024_2!H12,[1]Veri_2024_2!H13)/[1]Veri_2024_2!H194,[1]APGler!$N$51)</f>
        <v>93.7</v>
      </c>
      <c r="AY51" s="52">
        <f>ROUND(SUM([1]Veri_2024_2!I12,[1]Veri_2024_2!I13)/[1]Veri_2024_2!I194,[1]APGler!$N$51)</f>
        <v>69.900000000000006</v>
      </c>
      <c r="AZ51" s="52">
        <f>ROUND(SUM([1]Veri_2024_2!J12,[1]Veri_2024_2!J13)/[1]Veri_2024_2!J194,[1]APGler!$N$51)</f>
        <v>79.400000000000006</v>
      </c>
      <c r="BA51" s="52">
        <f>ROUND(SUM([1]Veri_2024_2!K12,[1]Veri_2024_2!K13)/[1]Veri_2024_2!K194,[1]APGler!$N$51)</f>
        <v>39</v>
      </c>
      <c r="BB51" s="52">
        <f>ROUND(SUM([1]Veri_2024_2!L12,[1]Veri_2024_2!L13)/[1]Veri_2024_2!L194,[1]APGler!$N$51)</f>
        <v>83.3</v>
      </c>
      <c r="BC51" s="52">
        <f>ROUND(SUM([1]Veri_2024_2!M12,[1]Veri_2024_2!M13)/[1]Veri_2024_2!M194,[1]APGler!$N$51)</f>
        <v>166.4</v>
      </c>
      <c r="BD51" s="52">
        <f>ROUND(SUM([1]Veri_2024_2!N12,[1]Veri_2024_2!N13)/[1]Veri_2024_2!N194,[1]APGler!$N$51)</f>
        <v>59.4</v>
      </c>
      <c r="BE51" s="52">
        <f t="shared" si="9"/>
        <v>26.3</v>
      </c>
      <c r="BF51" s="52">
        <f t="shared" si="10"/>
        <v>166.4</v>
      </c>
      <c r="BG51" s="52">
        <f t="shared" si="11"/>
        <v>75.209090909090904</v>
      </c>
    </row>
    <row r="52" spans="1:59" x14ac:dyDescent="0.3">
      <c r="A52" s="58" t="s">
        <v>287</v>
      </c>
      <c r="B52" s="58" t="s">
        <v>36</v>
      </c>
      <c r="C52" s="58" t="s">
        <v>288</v>
      </c>
      <c r="D52" s="59">
        <f>SUM([1]Veri_2021!D8,[1]Veri_2021!D10)/[1]Veri_2021!D194</f>
        <v>141.42101694915254</v>
      </c>
      <c r="E52" s="59">
        <f>SUM([1]Veri_2021!E8,[1]Veri_2021!E10)/[1]Veri_2021!E194</f>
        <v>196.39582317073169</v>
      </c>
      <c r="F52" s="59">
        <f>SUM([1]Veri_2021!F8,[1]Veri_2021!F10)/[1]Veri_2021!F194</f>
        <v>183.14196500672949</v>
      </c>
      <c r="G52" s="59">
        <f>SUM([1]Veri_2021!G8,[1]Veri_2021!G10)/[1]Veri_2021!G194</f>
        <v>609.19233766233776</v>
      </c>
      <c r="H52" s="59">
        <f>SUM([1]Veri_2021!H8,[1]Veri_2021!H10)/[1]Veri_2021!H194</f>
        <v>447.61275587787208</v>
      </c>
      <c r="I52" s="59">
        <f>SUM([1]Veri_2021!I8,[1]Veri_2021!I10)/[1]Veri_2021!I194</f>
        <v>501.24572727272727</v>
      </c>
      <c r="J52" s="59">
        <f>SUM([1]Veri_2021!J8,[1]Veri_2021!J10)/[1]Veri_2021!J194</f>
        <v>343.18715909090912</v>
      </c>
      <c r="K52" s="59">
        <f>SUM([1]Veri_2021!K8,[1]Veri_2021!K10)/[1]Veri_2021!K194</f>
        <v>681.75925925925924</v>
      </c>
      <c r="L52" s="59">
        <f>SUM([1]Veri_2021!L8,[1]Veri_2021!L10)/[1]Veri_2021!L194</f>
        <v>561.84028225806446</v>
      </c>
      <c r="M52" s="59">
        <f>SUM([1]Veri_2021!M8,[1]Veri_2021!M10)/[1]Veri_2021!M194</f>
        <v>157.90775933609962</v>
      </c>
      <c r="N52" s="59">
        <f>SUM([1]Veri_2021!N8,[1]Veri_2021!N10)/[1]Veri_2021!N194</f>
        <v>361.86222222222221</v>
      </c>
      <c r="O52" s="51">
        <f t="shared" si="0"/>
        <v>141.42101694915254</v>
      </c>
      <c r="P52" s="51">
        <f t="shared" si="1"/>
        <v>681.75925925925924</v>
      </c>
      <c r="Q52" s="51">
        <f t="shared" si="2"/>
        <v>380.50602800964595</v>
      </c>
      <c r="R52" s="59">
        <f>SUM([1]Veri_2022!D8,[1]Veri_2022!D10)/[1]Veri_2022!D194</f>
        <v>133.7007029947155</v>
      </c>
      <c r="S52" s="59">
        <f>SUM([1]Veri_2022!E8,[1]Veri_2022!E10)/[1]Veri_2022!E194</f>
        <v>167.37590163946797</v>
      </c>
      <c r="T52" s="59">
        <f>SUM([1]Veri_2022!F8,[1]Veri_2022!F10)/[1]Veri_2022!F194</f>
        <v>168.28493845825597</v>
      </c>
      <c r="U52" s="59">
        <f>SUM([1]Veri_2022!G8,[1]Veri_2022!G10)/[1]Veri_2022!G194</f>
        <v>455.43592592592591</v>
      </c>
      <c r="V52" s="59">
        <f>SUM([1]Veri_2022!H8,[1]Veri_2022!H10)/[1]Veri_2022!H194</f>
        <v>388.08024635117283</v>
      </c>
      <c r="W52" s="59">
        <f>SUM([1]Veri_2022!I8,[1]Veri_2022!I10)/[1]Veri_2022!I194</f>
        <v>433.31248062015504</v>
      </c>
      <c r="X52" s="59">
        <f>SUM([1]Veri_2022!J8,[1]Veri_2022!J10)/[1]Veri_2022!J194</f>
        <v>352.99017045454542</v>
      </c>
      <c r="Y52" s="59">
        <f>SUM([1]Veri_2022!K8,[1]Veri_2022!K10)/[1]Veri_2022!K194</f>
        <v>368.34653465346537</v>
      </c>
      <c r="Z52" s="59">
        <f>SUM([1]Veri_2022!L8,[1]Veri_2022!L10)/[1]Veri_2022!L194</f>
        <v>529.78829323308264</v>
      </c>
      <c r="AA52" s="59">
        <f>SUM([1]Veri_2022!M8,[1]Veri_2022!M10)/[1]Veri_2022!M194</f>
        <v>147.5903041825095</v>
      </c>
      <c r="AB52" s="59">
        <f>SUM([1]Veri_2022!N8,[1]Veri_2022!N10)/[1]Veri_2022!N194</f>
        <v>373.63111111111112</v>
      </c>
      <c r="AC52" s="51">
        <f t="shared" si="3"/>
        <v>133.7007029947155</v>
      </c>
      <c r="AD52" s="51">
        <f t="shared" si="4"/>
        <v>529.78829323308264</v>
      </c>
      <c r="AE52" s="51">
        <f t="shared" si="5"/>
        <v>319.86696451130979</v>
      </c>
      <c r="AF52" s="59">
        <f>SUM([1]Veri_2023!D8,[1]Veri_2023!D10)/[1]Veri_2023!D194</f>
        <v>225.08986628884915</v>
      </c>
      <c r="AG52" s="59">
        <f>SUM([1]Veri_2023!E8,[1]Veri_2023!E10)/[1]Veri_2023!E194</f>
        <v>223.87929767907147</v>
      </c>
      <c r="AH52" s="59">
        <f>SUM([1]Veri_2023!F8,[1]Veri_2023!F10)/[1]Veri_2023!F194</f>
        <v>189.4167604502168</v>
      </c>
      <c r="AI52" s="59">
        <f>SUM([1]Veri_2023!G8,[1]Veri_2023!G10)/[1]Veri_2023!G194</f>
        <v>635.97662500000001</v>
      </c>
      <c r="AJ52" s="59">
        <f>SUM([1]Veri_2023!H8,[1]Veri_2023!H10)/[1]Veri_2023!H194</f>
        <v>528.89148173853278</v>
      </c>
      <c r="AK52" s="59">
        <f>SUM([1]Veri_2023!I8,[1]Veri_2023!I10)/[1]Veri_2023!I194</f>
        <v>382.40046357615893</v>
      </c>
      <c r="AL52" s="59">
        <f>SUM([1]Veri_2023!J8,[1]Veri_2023!J10)/[1]Veri_2023!J194</f>
        <v>400.92509202453988</v>
      </c>
      <c r="AM52" s="59">
        <f>SUM([1]Veri_2023!K8,[1]Veri_2023!K10)/[1]Veri_2023!K194</f>
        <v>279.55882352941177</v>
      </c>
      <c r="AN52" s="59">
        <f>SUM([1]Veri_2023!L8,[1]Veri_2023!L10)/[1]Veri_2023!L194</f>
        <v>508.63857446808515</v>
      </c>
      <c r="AO52" s="59">
        <f>SUM([1]Veri_2023!M8,[1]Veri_2023!M10)/[1]Veri_2023!M194</f>
        <v>197.34065116279069</v>
      </c>
      <c r="AP52" s="59">
        <f>SUM([1]Veri_2023!N8,[1]Veri_2023!N10)/[1]Veri_2023!N194</f>
        <v>371.39737991266378</v>
      </c>
      <c r="AQ52" s="51">
        <f t="shared" si="6"/>
        <v>189.4167604502168</v>
      </c>
      <c r="AR52" s="51">
        <f t="shared" si="7"/>
        <v>635.97662500000001</v>
      </c>
      <c r="AS52" s="51">
        <f t="shared" si="8"/>
        <v>358.5013650754837</v>
      </c>
      <c r="AT52" s="51">
        <f>ROUND(SUM([1]Veri_2024_2!D8,[1]Veri_2024_2!D10)/[1]Veri_2024_2!D194,[1]APGler!$N$52)</f>
        <v>159</v>
      </c>
      <c r="AU52" s="51">
        <f>ROUND(SUM([1]Veri_2024_2!E8,[1]Veri_2024_2!E10)/[1]Veri_2024_2!E194,[1]APGler!$N$52)</f>
        <v>220</v>
      </c>
      <c r="AV52" s="51">
        <f>ROUND(SUM([1]Veri_2024_2!F8,[1]Veri_2024_2!F10)/[1]Veri_2024_2!F194,[1]APGler!$N$52)</f>
        <v>212</v>
      </c>
      <c r="AW52" s="51">
        <f>ROUND(SUM([1]Veri_2024_2!G8,[1]Veri_2024_2!G10)/[1]Veri_2024_2!G194,[1]APGler!$N$52)</f>
        <v>1108</v>
      </c>
      <c r="AX52" s="51">
        <f>ROUND(SUM([1]Veri_2024_2!H8,[1]Veri_2024_2!H10)/[1]Veri_2024_2!H194,[1]APGler!$N$52)</f>
        <v>629</v>
      </c>
      <c r="AY52" s="51">
        <f>ROUND(SUM([1]Veri_2024_2!I8,[1]Veri_2024_2!I10)/[1]Veri_2024_2!I194,[1]APGler!$N$52)</f>
        <v>425</v>
      </c>
      <c r="AZ52" s="51">
        <f>ROUND(SUM([1]Veri_2024_2!J8,[1]Veri_2024_2!J10)/[1]Veri_2024_2!J194,[1]APGler!$N$52)</f>
        <v>578</v>
      </c>
      <c r="BA52" s="51">
        <f>ROUND(SUM([1]Veri_2024_2!K8,[1]Veri_2024_2!K10)/[1]Veri_2024_2!K194,[1]APGler!$N$52)</f>
        <v>306</v>
      </c>
      <c r="BB52" s="51">
        <f>ROUND(SUM([1]Veri_2024_2!L8,[1]Veri_2024_2!L10)/[1]Veri_2024_2!L194,[1]APGler!$N$52)</f>
        <v>532</v>
      </c>
      <c r="BC52" s="51">
        <f>ROUND(SUM([1]Veri_2024_2!M8,[1]Veri_2024_2!M10)/[1]Veri_2024_2!M194,[1]APGler!$N$52)</f>
        <v>1028</v>
      </c>
      <c r="BD52" s="51">
        <f>ROUND(SUM([1]Veri_2024_2!N8,[1]Veri_2024_2!N10)/[1]Veri_2024_2!N194,[1]APGler!$N$52)</f>
        <v>361</v>
      </c>
      <c r="BE52" s="51">
        <f t="shared" si="9"/>
        <v>159</v>
      </c>
      <c r="BF52" s="51">
        <f t="shared" si="10"/>
        <v>1108</v>
      </c>
      <c r="BG52" s="51">
        <f t="shared" si="11"/>
        <v>505.27272727272725</v>
      </c>
    </row>
    <row r="53" spans="1:59" x14ac:dyDescent="0.3">
      <c r="A53" s="57" t="s">
        <v>37</v>
      </c>
      <c r="B53" s="57" t="s">
        <v>289</v>
      </c>
      <c r="C53" s="57" t="s">
        <v>233</v>
      </c>
      <c r="D53" s="49">
        <f>[1]Veri_2021!D71/[1]Veri_2021!D16</f>
        <v>2.0802044917613748E-2</v>
      </c>
      <c r="E53" s="49">
        <f>[1]Veri_2021!E71/[1]Veri_2021!E16</f>
        <v>2.3999753733870269E-2</v>
      </c>
      <c r="F53" s="49">
        <f>[1]Veri_2021!F71/[1]Veri_2021!F16</f>
        <v>2.2028537371210064E-2</v>
      </c>
      <c r="G53" s="49">
        <f>[1]Veri_2021!G71/[1]Veri_2021!G16</f>
        <v>2.5611832878696811E-2</v>
      </c>
      <c r="H53" s="49">
        <f>[1]Veri_2021!H71/[1]Veri_2021!H16</f>
        <v>1.4715817964140718E-2</v>
      </c>
      <c r="I53" s="49">
        <f>[1]Veri_2021!I71/[1]Veri_2021!I16</f>
        <v>3.1618505764335982E-2</v>
      </c>
      <c r="J53" s="49">
        <f>[1]Veri_2021!J71/[1]Veri_2021!J16</f>
        <v>2.3728379068122672E-2</v>
      </c>
      <c r="K53" s="49">
        <f>[1]Veri_2021!K71/[1]Veri_2021!K16</f>
        <v>8.8243501518988667E-3</v>
      </c>
      <c r="L53" s="49">
        <f>[1]Veri_2021!L71/[1]Veri_2021!L16</f>
        <v>1.893541339400177E-2</v>
      </c>
      <c r="M53" s="49">
        <f>[1]Veri_2021!M71/[1]Veri_2021!M16</f>
        <v>3.6920703705771017E-2</v>
      </c>
      <c r="N53" s="49">
        <f>[1]Veri_2021!N71/[1]Veri_2021!N16</f>
        <v>9.246318337029899E-2</v>
      </c>
      <c r="O53" s="52">
        <f t="shared" si="0"/>
        <v>8.8243501518988667E-3</v>
      </c>
      <c r="P53" s="52">
        <f t="shared" si="1"/>
        <v>9.246318337029899E-2</v>
      </c>
      <c r="Q53" s="52">
        <f t="shared" si="2"/>
        <v>2.9058956574541897E-2</v>
      </c>
      <c r="R53" s="49">
        <f>[1]Veri_2022!D71/[1]Veri_2022!D16</f>
        <v>2.2001045424553767E-2</v>
      </c>
      <c r="S53" s="49">
        <f>[1]Veri_2022!E71/[1]Veri_2022!E16</f>
        <v>3.3736298773152429E-2</v>
      </c>
      <c r="T53" s="49">
        <f>[1]Veri_2022!F71/[1]Veri_2022!F16</f>
        <v>2.0494492133913866E-2</v>
      </c>
      <c r="U53" s="49">
        <f>[1]Veri_2022!G71/[1]Veri_2022!G16</f>
        <v>2.2061491660665906E-2</v>
      </c>
      <c r="V53" s="49">
        <f>[1]Veri_2022!H71/[1]Veri_2022!H16</f>
        <v>2.8107636116675189E-2</v>
      </c>
      <c r="W53" s="49">
        <f>[1]Veri_2022!I71/[1]Veri_2022!I16</f>
        <v>2.7031218906928559E-2</v>
      </c>
      <c r="X53" s="49">
        <f>[1]Veri_2022!J71/[1]Veri_2022!J16</f>
        <v>1.6748311479675534E-2</v>
      </c>
      <c r="Y53" s="49">
        <f>[1]Veri_2022!K71/[1]Veri_2022!K16</f>
        <v>7.1944639209828368E-3</v>
      </c>
      <c r="Z53" s="49">
        <f>[1]Veri_2022!L71/[1]Veri_2022!L16</f>
        <v>1.2831561286120214E-2</v>
      </c>
      <c r="AA53" s="49">
        <f>[1]Veri_2022!M71/[1]Veri_2022!M16</f>
        <v>7.8458758607217849E-2</v>
      </c>
      <c r="AB53" s="49">
        <f>[1]Veri_2022!N71/[1]Veri_2022!N16</f>
        <v>9.5809831043144694E-2</v>
      </c>
      <c r="AC53" s="52">
        <f t="shared" si="3"/>
        <v>7.1944639209828368E-3</v>
      </c>
      <c r="AD53" s="52">
        <f t="shared" si="4"/>
        <v>9.5809831043144694E-2</v>
      </c>
      <c r="AE53" s="52">
        <f t="shared" si="5"/>
        <v>3.313410085027553E-2</v>
      </c>
      <c r="AF53" s="49">
        <f>[1]Veri_2023!D71/[1]Veri_2023!D16</f>
        <v>1.6631323323186373E-2</v>
      </c>
      <c r="AG53" s="49">
        <f>[1]Veri_2023!E71/[1]Veri_2023!E16</f>
        <v>2.7177080618353895E-2</v>
      </c>
      <c r="AH53" s="49">
        <f>[1]Veri_2023!F71/[1]Veri_2023!F16</f>
        <v>2.2188139285928006E-2</v>
      </c>
      <c r="AI53" s="49">
        <f>[1]Veri_2023!G71/[1]Veri_2023!G16</f>
        <v>1.8990374867751198E-2</v>
      </c>
      <c r="AJ53" s="49">
        <f>[1]Veri_2023!H71/[1]Veri_2023!H16</f>
        <v>1.5509391007398976E-2</v>
      </c>
      <c r="AK53" s="49">
        <f>[1]Veri_2023!I71/[1]Veri_2023!I16</f>
        <v>3.8488570103089918E-2</v>
      </c>
      <c r="AL53" s="49">
        <f>[1]Veri_2023!J71/[1]Veri_2023!J16</f>
        <v>1.3055089633811847E-2</v>
      </c>
      <c r="AM53" s="49">
        <f>[1]Veri_2023!K71/[1]Veri_2023!K16</f>
        <v>1.0825903791515627E-2</v>
      </c>
      <c r="AN53" s="49">
        <f>[1]Veri_2023!L71/[1]Veri_2023!L16</f>
        <v>1.9504182131377529E-2</v>
      </c>
      <c r="AO53" s="49">
        <f>[1]Veri_2023!M71/[1]Veri_2023!M16</f>
        <v>4.4499753048160451E-2</v>
      </c>
      <c r="AP53" s="49">
        <f>[1]Veri_2023!N71/[1]Veri_2023!N16</f>
        <v>9.0828707876841261E-2</v>
      </c>
      <c r="AQ53" s="52">
        <f t="shared" si="6"/>
        <v>1.0825903791515627E-2</v>
      </c>
      <c r="AR53" s="52">
        <f t="shared" si="7"/>
        <v>9.0828707876841261E-2</v>
      </c>
      <c r="AS53" s="52">
        <f t="shared" si="8"/>
        <v>2.8881683244310462E-2</v>
      </c>
      <c r="AT53" s="49">
        <f>ROUND([1]Veri_2024_2!D71/[1]Veri_2024_2!D16,[1]APGler!$N$53)</f>
        <v>1.7000000000000001E-2</v>
      </c>
      <c r="AU53" s="49">
        <f>ROUND([1]Veri_2024_2!E71/[1]Veri_2024_2!E16,[1]APGler!$N$53)</f>
        <v>2.1000000000000001E-2</v>
      </c>
      <c r="AV53" s="49">
        <f>ROUND([1]Veri_2024_2!F71/[1]Veri_2024_2!F16,[1]APGler!$N$53)</f>
        <v>2.7E-2</v>
      </c>
      <c r="AW53" s="49">
        <f>ROUND([1]Veri_2024_2!G71/[1]Veri_2024_2!G16,[1]APGler!$N$53)</f>
        <v>0.02</v>
      </c>
      <c r="AX53" s="49">
        <f>ROUND([1]Veri_2024_2!H71/[1]Veri_2024_2!H16,[1]APGler!$N$53)</f>
        <v>1.2E-2</v>
      </c>
      <c r="AY53" s="49">
        <f>ROUND([1]Veri_2024_2!I71/[1]Veri_2024_2!I16,[1]APGler!$N$53)</f>
        <v>3.6999999999999998E-2</v>
      </c>
      <c r="AZ53" s="49">
        <f>ROUND([1]Veri_2024_2!J71/[1]Veri_2024_2!J16,[1]APGler!$N$53)</f>
        <v>2.4E-2</v>
      </c>
      <c r="BA53" s="49">
        <f>ROUND([1]Veri_2024_2!K71/[1]Veri_2024_2!K16,[1]APGler!$N$53)</f>
        <v>1.2999999999999999E-2</v>
      </c>
      <c r="BB53" s="49">
        <f>ROUND([1]Veri_2024_2!L71/[1]Veri_2024_2!L16,[1]APGler!$N$53)</f>
        <v>1.7000000000000001E-2</v>
      </c>
      <c r="BC53" s="49">
        <f>ROUND([1]Veri_2024_2!M71/[1]Veri_2024_2!M16,[1]APGler!$N$53)</f>
        <v>0.06</v>
      </c>
      <c r="BD53" s="49">
        <f>ROUND([1]Veri_2024_2!N71/[1]Veri_2024_2!N16,[1]APGler!$N$53)</f>
        <v>7.8E-2</v>
      </c>
      <c r="BE53" s="52">
        <f t="shared" si="9"/>
        <v>1.2E-2</v>
      </c>
      <c r="BF53" s="52">
        <f t="shared" si="10"/>
        <v>7.8E-2</v>
      </c>
      <c r="BG53" s="52">
        <f t="shared" si="11"/>
        <v>2.9636363636363638E-2</v>
      </c>
    </row>
    <row r="54" spans="1:59" x14ac:dyDescent="0.3">
      <c r="A54" s="58" t="s">
        <v>38</v>
      </c>
      <c r="B54" s="58" t="s">
        <v>290</v>
      </c>
      <c r="C54" s="58" t="s">
        <v>233</v>
      </c>
      <c r="D54" s="50">
        <f>[1]Veri_2021!D72/[1]Veri_2021!D16</f>
        <v>0</v>
      </c>
      <c r="E54" s="50">
        <f>[1]Veri_2021!E72/[1]Veri_2021!E16</f>
        <v>0</v>
      </c>
      <c r="F54" s="50">
        <f>[1]Veri_2021!F72/[1]Veri_2021!F16</f>
        <v>0</v>
      </c>
      <c r="G54" s="50">
        <f>[1]Veri_2021!G72/[1]Veri_2021!G16</f>
        <v>0</v>
      </c>
      <c r="H54" s="50">
        <f>[1]Veri_2021!H72/[1]Veri_2021!H16</f>
        <v>0</v>
      </c>
      <c r="I54" s="50">
        <f>[1]Veri_2021!I72/[1]Veri_2021!I16</f>
        <v>0</v>
      </c>
      <c r="J54" s="50">
        <f>[1]Veri_2021!J72/[1]Veri_2021!J16</f>
        <v>0</v>
      </c>
      <c r="K54" s="50">
        <f>[1]Veri_2021!K72/[1]Veri_2021!K16</f>
        <v>0</v>
      </c>
      <c r="L54" s="50">
        <f>[1]Veri_2021!L72/[1]Veri_2021!L16</f>
        <v>0</v>
      </c>
      <c r="M54" s="50">
        <f>[1]Veri_2021!M72/[1]Veri_2021!M16</f>
        <v>0</v>
      </c>
      <c r="N54" s="50">
        <f>[1]Veri_2021!N72/[1]Veri_2021!N16</f>
        <v>0</v>
      </c>
      <c r="O54" s="51">
        <f t="shared" si="0"/>
        <v>0</v>
      </c>
      <c r="P54" s="51">
        <f t="shared" si="1"/>
        <v>0</v>
      </c>
      <c r="Q54" s="51">
        <f t="shared" si="2"/>
        <v>0</v>
      </c>
      <c r="R54" s="50">
        <f>[1]Veri_2022!D72/[1]Veri_2022!D16</f>
        <v>1.5981285186676835E-3</v>
      </c>
      <c r="S54" s="50">
        <f>[1]Veri_2022!E72/[1]Veri_2022!E16</f>
        <v>1.2431912505057163E-3</v>
      </c>
      <c r="T54" s="50">
        <f>[1]Veri_2022!F72/[1]Veri_2022!F16</f>
        <v>2.498153339358876E-3</v>
      </c>
      <c r="U54" s="50">
        <f>[1]Veri_2022!G72/[1]Veri_2022!G16</f>
        <v>1.5620152779684024E-2</v>
      </c>
      <c r="V54" s="50">
        <f>[1]Veri_2022!H72/[1]Veri_2022!H16</f>
        <v>1.3799139347658675E-2</v>
      </c>
      <c r="W54" s="50">
        <f>[1]Veri_2022!I72/[1]Veri_2022!I16</f>
        <v>8.360744009645437E-3</v>
      </c>
      <c r="X54" s="50">
        <f>[1]Veri_2022!J72/[1]Veri_2022!J16</f>
        <v>4.5095088866513562E-3</v>
      </c>
      <c r="Y54" s="50">
        <f>[1]Veri_2022!K72/[1]Veri_2022!K16</f>
        <v>9.6383460862319512E-3</v>
      </c>
      <c r="Z54" s="50">
        <f>[1]Veri_2022!L72/[1]Veri_2022!L16</f>
        <v>0</v>
      </c>
      <c r="AA54" s="50">
        <f>[1]Veri_2022!M72/[1]Veri_2022!M16</f>
        <v>1.1276065829955559E-2</v>
      </c>
      <c r="AB54" s="50">
        <f>[1]Veri_2022!N72/[1]Veri_2022!N16</f>
        <v>0</v>
      </c>
      <c r="AC54" s="51">
        <f t="shared" si="3"/>
        <v>0</v>
      </c>
      <c r="AD54" s="51">
        <f t="shared" si="4"/>
        <v>1.5620152779684024E-2</v>
      </c>
      <c r="AE54" s="51">
        <f t="shared" si="5"/>
        <v>6.2312209134872069E-3</v>
      </c>
      <c r="AF54" s="50">
        <f>[1]Veri_2023!D72/[1]Veri_2023!D16</f>
        <v>6.0924513458973217E-3</v>
      </c>
      <c r="AG54" s="50">
        <f>[1]Veri_2023!E72/[1]Veri_2023!E16</f>
        <v>6.9874566312731574E-3</v>
      </c>
      <c r="AH54" s="50">
        <f>[1]Veri_2023!F72/[1]Veri_2023!F16</f>
        <v>4.969114801623274E-3</v>
      </c>
      <c r="AI54" s="50">
        <f>[1]Veri_2023!G72/[1]Veri_2023!G16</f>
        <v>5.5664303698542772E-3</v>
      </c>
      <c r="AJ54" s="50">
        <f>[1]Veri_2023!H72/[1]Veri_2023!H16</f>
        <v>1.5484727755644091E-2</v>
      </c>
      <c r="AK54" s="50">
        <f>[1]Veri_2023!I72/[1]Veri_2023!I16</f>
        <v>1.9028993519030382E-3</v>
      </c>
      <c r="AL54" s="50">
        <f>[1]Veri_2023!J72/[1]Veri_2023!J16</f>
        <v>2.4742137711668312E-3</v>
      </c>
      <c r="AM54" s="50">
        <f>[1]Veri_2023!K72/[1]Veri_2023!K16</f>
        <v>1.3667091211913392E-2</v>
      </c>
      <c r="AN54" s="50">
        <f>[1]Veri_2023!L72/[1]Veri_2023!L16</f>
        <v>0</v>
      </c>
      <c r="AO54" s="50">
        <f>[1]Veri_2023!M72/[1]Veri_2023!M16</f>
        <v>1.5751653608886394E-2</v>
      </c>
      <c r="AP54" s="50">
        <f>[1]Veri_2023!N72/[1]Veri_2023!N16</f>
        <v>0</v>
      </c>
      <c r="AQ54" s="51">
        <f t="shared" si="6"/>
        <v>0</v>
      </c>
      <c r="AR54" s="51">
        <f t="shared" si="7"/>
        <v>1.5751653608886394E-2</v>
      </c>
      <c r="AS54" s="51">
        <f t="shared" si="8"/>
        <v>6.626912622560161E-3</v>
      </c>
      <c r="AT54" s="50">
        <f>ROUND([1]Veri_2024_2!D72/[1]Veri_2024_2!D16,[1]APGler!$N$54)</f>
        <v>6.0000000000000001E-3</v>
      </c>
      <c r="AU54" s="50">
        <f>ROUND([1]Veri_2024_2!E72/[1]Veri_2024_2!E16,[1]APGler!$N$54)</f>
        <v>5.0000000000000001E-3</v>
      </c>
      <c r="AV54" s="50">
        <f>ROUND([1]Veri_2024_2!F72/[1]Veri_2024_2!F16,[1]APGler!$N$54)</f>
        <v>4.0000000000000001E-3</v>
      </c>
      <c r="AW54" s="50">
        <f>ROUND([1]Veri_2024_2!G72/[1]Veri_2024_2!G16,[1]APGler!$N$54)</f>
        <v>5.0000000000000001E-3</v>
      </c>
      <c r="AX54" s="50">
        <f>ROUND([1]Veri_2024_2!H72/[1]Veri_2024_2!H16,[1]APGler!$N$54)</f>
        <v>7.0000000000000001E-3</v>
      </c>
      <c r="AY54" s="50">
        <f>ROUND([1]Veri_2024_2!I72/[1]Veri_2024_2!I16,[1]APGler!$N$54)</f>
        <v>6.0000000000000001E-3</v>
      </c>
      <c r="AZ54" s="50">
        <f>ROUND([1]Veri_2024_2!J72/[1]Veri_2024_2!J16,[1]APGler!$N$54)</f>
        <v>8.0000000000000002E-3</v>
      </c>
      <c r="BA54" s="50">
        <f>ROUND([1]Veri_2024_2!K72/[1]Veri_2024_2!K16,[1]APGler!$N$54)</f>
        <v>0</v>
      </c>
      <c r="BB54" s="50">
        <f>ROUND([1]Veri_2024_2!L72/[1]Veri_2024_2!L16,[1]APGler!$N$54)</f>
        <v>0</v>
      </c>
      <c r="BC54" s="50">
        <f>ROUND([1]Veri_2024_2!M72/[1]Veri_2024_2!M16,[1]APGler!$N$54)</f>
        <v>8.0000000000000002E-3</v>
      </c>
      <c r="BD54" s="50">
        <f>ROUND([1]Veri_2024_2!N72/[1]Veri_2024_2!N16,[1]APGler!$N$54)</f>
        <v>0</v>
      </c>
      <c r="BE54" s="51">
        <f t="shared" si="9"/>
        <v>0</v>
      </c>
      <c r="BF54" s="51">
        <f t="shared" si="10"/>
        <v>8.0000000000000002E-3</v>
      </c>
      <c r="BG54" s="51">
        <f t="shared" si="11"/>
        <v>4.454545454545455E-3</v>
      </c>
    </row>
    <row r="55" spans="1:59" x14ac:dyDescent="0.3">
      <c r="A55" s="57" t="s">
        <v>39</v>
      </c>
      <c r="B55" s="57" t="s">
        <v>291</v>
      </c>
      <c r="C55" s="57" t="s">
        <v>233</v>
      </c>
      <c r="D55" s="49">
        <f>[1]Veri_2021!D73/[1]Veri_2021!D16</f>
        <v>1.3344464478593344E-2</v>
      </c>
      <c r="E55" s="49">
        <f>[1]Veri_2021!E73/[1]Veri_2021!E16</f>
        <v>3.7614352837797377E-2</v>
      </c>
      <c r="F55" s="49">
        <f>[1]Veri_2021!F73/[1]Veri_2021!F16</f>
        <v>4.4697926378775184E-2</v>
      </c>
      <c r="G55" s="49">
        <f>[1]Veri_2021!G73/[1]Veri_2021!G16</f>
        <v>5.3348513569744321E-2</v>
      </c>
      <c r="H55" s="49">
        <f>[1]Veri_2021!H73/[1]Veri_2021!H16</f>
        <v>9.819307169597441E-2</v>
      </c>
      <c r="I55" s="49">
        <f>[1]Veri_2021!I73/[1]Veri_2021!I16</f>
        <v>4.8567150771073514E-2</v>
      </c>
      <c r="J55" s="49">
        <f>[1]Veri_2021!J73/[1]Veri_2021!J16</f>
        <v>2.7466050816771686E-3</v>
      </c>
      <c r="K55" s="49">
        <f>[1]Veri_2021!K73/[1]Veri_2021!K16</f>
        <v>5.8163840171853692E-2</v>
      </c>
      <c r="L55" s="49">
        <f>[1]Veri_2021!L73/[1]Veri_2021!L16</f>
        <v>0</v>
      </c>
      <c r="M55" s="49">
        <f>[1]Veri_2021!M73/[1]Veri_2021!M16</f>
        <v>4.1101937880256352E-2</v>
      </c>
      <c r="N55" s="49">
        <f>[1]Veri_2021!N73/[1]Veri_2021!N16</f>
        <v>1.1133154939888317E-2</v>
      </c>
      <c r="O55" s="52">
        <f t="shared" si="0"/>
        <v>0</v>
      </c>
      <c r="P55" s="52">
        <f t="shared" si="1"/>
        <v>9.819307169597441E-2</v>
      </c>
      <c r="Q55" s="52">
        <f t="shared" si="2"/>
        <v>3.7173728891421245E-2</v>
      </c>
      <c r="R55" s="49">
        <f>[1]Veri_2022!D73/[1]Veri_2022!D16</f>
        <v>6.9752097275897823E-3</v>
      </c>
      <c r="S55" s="49">
        <f>[1]Veri_2022!E73/[1]Veri_2022!E16</f>
        <v>2.202377603266592E-2</v>
      </c>
      <c r="T55" s="49">
        <f>[1]Veri_2022!F73/[1]Veri_2022!F16</f>
        <v>2.9753029211647956E-2</v>
      </c>
      <c r="U55" s="49">
        <f>[1]Veri_2022!G73/[1]Veri_2022!G16</f>
        <v>1.7003931360070092E-2</v>
      </c>
      <c r="V55" s="49">
        <f>[1]Veri_2022!H73/[1]Veri_2022!H16</f>
        <v>2.9882302052993383E-2</v>
      </c>
      <c r="W55" s="49">
        <f>[1]Veri_2022!I73/[1]Veri_2022!I16</f>
        <v>4.8350091889171123E-2</v>
      </c>
      <c r="X55" s="49">
        <f>[1]Veri_2022!J73/[1]Veri_2022!J16</f>
        <v>2.8668077066669683E-3</v>
      </c>
      <c r="Y55" s="49">
        <f>[1]Veri_2022!K73/[1]Veri_2022!K16</f>
        <v>3.5001879909357887E-2</v>
      </c>
      <c r="Z55" s="49">
        <f>[1]Veri_2022!L73/[1]Veri_2022!L16</f>
        <v>0</v>
      </c>
      <c r="AA55" s="49">
        <f>[1]Veri_2022!M73/[1]Veri_2022!M16</f>
        <v>2.2405625824095325E-2</v>
      </c>
      <c r="AB55" s="49">
        <f>[1]Veri_2022!N73/[1]Veri_2022!N16</f>
        <v>6.1841584286947545E-3</v>
      </c>
      <c r="AC55" s="52">
        <f t="shared" si="3"/>
        <v>0</v>
      </c>
      <c r="AD55" s="52">
        <f t="shared" si="4"/>
        <v>4.8350091889171123E-2</v>
      </c>
      <c r="AE55" s="52">
        <f t="shared" si="5"/>
        <v>2.0040619285723017E-2</v>
      </c>
      <c r="AF55" s="49">
        <f>[1]Veri_2023!D73/[1]Veri_2023!D16</f>
        <v>1.0709888155419503E-2</v>
      </c>
      <c r="AG55" s="49">
        <f>[1]Veri_2023!E73/[1]Veri_2023!E16</f>
        <v>3.5288293161460677E-2</v>
      </c>
      <c r="AH55" s="49">
        <f>[1]Veri_2023!F73/[1]Veri_2023!F16</f>
        <v>4.0738097507242006E-2</v>
      </c>
      <c r="AI55" s="49">
        <f>[1]Veri_2023!G73/[1]Veri_2023!G16</f>
        <v>1.3602733817723367E-2</v>
      </c>
      <c r="AJ55" s="49">
        <f>[1]Veri_2023!H73/[1]Veri_2023!H16</f>
        <v>7.1925630810092955E-2</v>
      </c>
      <c r="AK55" s="49">
        <f>[1]Veri_2023!I73/[1]Veri_2023!I16</f>
        <v>3.7238490236876247E-2</v>
      </c>
      <c r="AL55" s="49">
        <f>[1]Veri_2023!J73/[1]Veri_2023!J16</f>
        <v>1.1490646072298512E-3</v>
      </c>
      <c r="AM55" s="49">
        <f>[1]Veri_2023!K73/[1]Veri_2023!K16</f>
        <v>3.5867541883021457E-2</v>
      </c>
      <c r="AN55" s="49">
        <f>[1]Veri_2023!L73/[1]Veri_2023!L16</f>
        <v>0</v>
      </c>
      <c r="AO55" s="49">
        <f>[1]Veri_2023!M73/[1]Veri_2023!M16</f>
        <v>5.5883748632080496E-2</v>
      </c>
      <c r="AP55" s="49">
        <f>[1]Veri_2023!N73/[1]Veri_2023!N16</f>
        <v>5.8770506016868791E-3</v>
      </c>
      <c r="AQ55" s="52">
        <f t="shared" si="6"/>
        <v>0</v>
      </c>
      <c r="AR55" s="52">
        <f t="shared" si="7"/>
        <v>7.1925630810092955E-2</v>
      </c>
      <c r="AS55" s="52">
        <f t="shared" si="8"/>
        <v>2.8025503582984859E-2</v>
      </c>
      <c r="AT55" s="49">
        <f>ROUND([1]Veri_2024_2!D73/[1]Veri_2024_2!D16,[1]APGler!$N$55)</f>
        <v>0.01</v>
      </c>
      <c r="AU55" s="49">
        <f>ROUND([1]Veri_2024_2!E73/[1]Veri_2024_2!E16,[1]APGler!$N$55)</f>
        <v>1.4999999999999999E-2</v>
      </c>
      <c r="AV55" s="49">
        <f>ROUND([1]Veri_2024_2!F73/[1]Veri_2024_2!F16,[1]APGler!$N$55)</f>
        <v>2.5999999999999999E-2</v>
      </c>
      <c r="AW55" s="49">
        <f>ROUND([1]Veri_2024_2!G73/[1]Veri_2024_2!G16,[1]APGler!$N$55)</f>
        <v>1.2E-2</v>
      </c>
      <c r="AX55" s="49">
        <f>ROUND([1]Veri_2024_2!H73/[1]Veri_2024_2!H16,[1]APGler!$N$55)</f>
        <v>7.0000000000000001E-3</v>
      </c>
      <c r="AY55" s="49">
        <f>ROUND([1]Veri_2024_2!I73/[1]Veri_2024_2!I16,[1]APGler!$N$55)</f>
        <v>0.04</v>
      </c>
      <c r="AZ55" s="49">
        <f>ROUND([1]Veri_2024_2!J73/[1]Veri_2024_2!J16,[1]APGler!$N$55)</f>
        <v>2E-3</v>
      </c>
      <c r="BA55" s="49">
        <f>ROUND([1]Veri_2024_2!K73/[1]Veri_2024_2!K16,[1]APGler!$N$55)</f>
        <v>1.4E-2</v>
      </c>
      <c r="BB55" s="49">
        <f>ROUND([1]Veri_2024_2!L73/[1]Veri_2024_2!L16,[1]APGler!$N$55)</f>
        <v>0</v>
      </c>
      <c r="BC55" s="49">
        <f>ROUND([1]Veri_2024_2!M73/[1]Veri_2024_2!M16,[1]APGler!$N$55)</f>
        <v>5.3999999999999999E-2</v>
      </c>
      <c r="BD55" s="49">
        <f>ROUND([1]Veri_2024_2!N73/[1]Veri_2024_2!N16,[1]APGler!$N$55)</f>
        <v>8.9999999999999993E-3</v>
      </c>
      <c r="BE55" s="52">
        <f t="shared" si="9"/>
        <v>0</v>
      </c>
      <c r="BF55" s="52">
        <f t="shared" si="10"/>
        <v>5.3999999999999999E-2</v>
      </c>
      <c r="BG55" s="52">
        <f t="shared" si="11"/>
        <v>1.7181818181818184E-2</v>
      </c>
    </row>
    <row r="56" spans="1:59" x14ac:dyDescent="0.3">
      <c r="A56" s="58" t="s">
        <v>40</v>
      </c>
      <c r="B56" s="58" t="s">
        <v>292</v>
      </c>
      <c r="C56" s="58" t="s">
        <v>231</v>
      </c>
      <c r="D56" s="59">
        <f>[1]Veri_2021!D74/[1]Veri_2021!D71</f>
        <v>143.71576334298717</v>
      </c>
      <c r="E56" s="59">
        <f>[1]Veri_2021!E74/[1]Veri_2021!E71</f>
        <v>137.76037779850745</v>
      </c>
      <c r="F56" s="59">
        <f>[1]Veri_2021!F74/[1]Veri_2021!F71</f>
        <v>140.13549424055719</v>
      </c>
      <c r="G56" s="59">
        <f>[1]Veri_2021!G74/[1]Veri_2021!G71</f>
        <v>110.35960887551711</v>
      </c>
      <c r="H56" s="59">
        <f>[1]Veri_2021!H74/[1]Veri_2021!H71</f>
        <v>142.20088343566843</v>
      </c>
      <c r="I56" s="59">
        <f>[1]Veri_2021!I74/[1]Veri_2021!I71</f>
        <v>161.19003314707834</v>
      </c>
      <c r="J56" s="59">
        <f>[1]Veri_2021!J74/[1]Veri_2021!J71</f>
        <v>143.5356689495531</v>
      </c>
      <c r="K56" s="59">
        <f>[1]Veri_2021!K74/[1]Veri_2021!K71</f>
        <v>121.53055489260143</v>
      </c>
      <c r="L56" s="59">
        <f>[1]Veri_2021!L74/[1]Veri_2021!L71</f>
        <v>92.409607132640417</v>
      </c>
      <c r="M56" s="59">
        <f>[1]Veri_2021!M74/[1]Veri_2021!M71</f>
        <v>428.20589334799342</v>
      </c>
      <c r="N56" s="59">
        <f>[1]Veri_2021!N74/[1]Veri_2021!N71</f>
        <v>105.73521049870682</v>
      </c>
      <c r="O56" s="51">
        <f t="shared" si="0"/>
        <v>92.409607132640417</v>
      </c>
      <c r="P56" s="51">
        <f t="shared" si="1"/>
        <v>428.20589334799342</v>
      </c>
      <c r="Q56" s="51">
        <f t="shared" si="2"/>
        <v>156.97991778743739</v>
      </c>
      <c r="R56" s="59">
        <f>[1]Veri_2022!D74/[1]Veri_2022!D71</f>
        <v>228.02934566698929</v>
      </c>
      <c r="S56" s="59">
        <f>[1]Veri_2022!E74/[1]Veri_2022!E71</f>
        <v>236.37855021244462</v>
      </c>
      <c r="T56" s="59">
        <f>[1]Veri_2022!F74/[1]Veri_2022!F71</f>
        <v>227.44515950302323</v>
      </c>
      <c r="U56" s="59">
        <f>[1]Veri_2022!G74/[1]Veri_2022!G71</f>
        <v>124.98138401227203</v>
      </c>
      <c r="V56" s="59">
        <f>[1]Veri_2022!H74/[1]Veri_2022!H71</f>
        <v>249.89998975981592</v>
      </c>
      <c r="W56" s="59">
        <f>[1]Veri_2022!I74/[1]Veri_2022!I71</f>
        <v>245.04809137165748</v>
      </c>
      <c r="X56" s="59">
        <f>[1]Veri_2022!J74/[1]Veri_2022!J71</f>
        <v>286.64802350715831</v>
      </c>
      <c r="Y56" s="59">
        <f>[1]Veri_2022!K74/[1]Veri_2022!K71</f>
        <v>149.73672316384182</v>
      </c>
      <c r="Z56" s="59">
        <f>[1]Veri_2022!L74/[1]Veri_2022!L71</f>
        <v>212.57635391415943</v>
      </c>
      <c r="AA56" s="59">
        <f>[1]Veri_2022!M74/[1]Veri_2022!M71</f>
        <v>272.10373459479644</v>
      </c>
      <c r="AB56" s="59">
        <f>[1]Veri_2022!N74/[1]Veri_2022!N71</f>
        <v>329.18814101589857</v>
      </c>
      <c r="AC56" s="51">
        <f t="shared" si="3"/>
        <v>124.98138401227203</v>
      </c>
      <c r="AD56" s="51">
        <f t="shared" si="4"/>
        <v>329.18814101589857</v>
      </c>
      <c r="AE56" s="51">
        <f t="shared" si="5"/>
        <v>232.91231788382336</v>
      </c>
      <c r="AF56" s="59">
        <f>[1]Veri_2023!D74/[1]Veri_2023!D71</f>
        <v>307.3830257069414</v>
      </c>
      <c r="AG56" s="59">
        <f>[1]Veri_2023!E74/[1]Veri_2023!E71</f>
        <v>357.01808578313535</v>
      </c>
      <c r="AH56" s="59">
        <f>[1]Veri_2023!F74/[1]Veri_2023!F71</f>
        <v>394.87885475976873</v>
      </c>
      <c r="AI56" s="59">
        <f>[1]Veri_2023!G74/[1]Veri_2023!G71</f>
        <v>189.70202853537805</v>
      </c>
      <c r="AJ56" s="59">
        <f>[1]Veri_2023!H74/[1]Veri_2023!H71</f>
        <v>408.08091345981654</v>
      </c>
      <c r="AK56" s="59">
        <f>[1]Veri_2023!I74/[1]Veri_2023!I71</f>
        <v>425.00397762540604</v>
      </c>
      <c r="AL56" s="59">
        <f>[1]Veri_2023!J74/[1]Veri_2023!J71</f>
        <v>386.80881030607259</v>
      </c>
      <c r="AM56" s="59">
        <f>[1]Veri_2023!K74/[1]Veri_2023!K71</f>
        <v>297.41292307692402</v>
      </c>
      <c r="AN56" s="59">
        <f>[1]Veri_2023!L74/[1]Veri_2023!L71</f>
        <v>236.43993855958936</v>
      </c>
      <c r="AO56" s="59">
        <f>[1]Veri_2023!M74/[1]Veri_2023!M71</f>
        <v>377.17679434167576</v>
      </c>
      <c r="AP56" s="59">
        <f>[1]Veri_2023!N74/[1]Veri_2023!N71</f>
        <v>418.9112729399219</v>
      </c>
      <c r="AQ56" s="51">
        <f t="shared" si="6"/>
        <v>189.70202853537805</v>
      </c>
      <c r="AR56" s="51">
        <f t="shared" si="7"/>
        <v>425.00397762540604</v>
      </c>
      <c r="AS56" s="51">
        <f t="shared" si="8"/>
        <v>345.34696591769358</v>
      </c>
      <c r="AT56" s="51">
        <f>ROUND([1]Veri_2024_2!D74/[1]Veri_2024_2!D71,[1]APGler!$N$56)</f>
        <v>529</v>
      </c>
      <c r="AU56" s="51">
        <f>ROUND([1]Veri_2024_2!E74/[1]Veri_2024_2!E71,[1]APGler!$N$56)</f>
        <v>484</v>
      </c>
      <c r="AV56" s="51">
        <f>ROUND([1]Veri_2024_2!F74/[1]Veri_2024_2!F71,[1]APGler!$N$56)</f>
        <v>547</v>
      </c>
      <c r="AW56" s="51">
        <f>ROUND([1]Veri_2024_2!G74/[1]Veri_2024_2!G71,[1]APGler!$N$56)</f>
        <v>288</v>
      </c>
      <c r="AX56" s="51">
        <f>ROUND([1]Veri_2024_2!H74/[1]Veri_2024_2!H71,[1]APGler!$N$56)</f>
        <v>230</v>
      </c>
      <c r="AY56" s="51">
        <f>ROUND([1]Veri_2024_2!I74/[1]Veri_2024_2!I71,[1]APGler!$N$56)</f>
        <v>524</v>
      </c>
      <c r="AZ56" s="51">
        <f>ROUND([1]Veri_2024_2!J74/[1]Veri_2024_2!J71,[1]APGler!$N$56)</f>
        <v>602</v>
      </c>
      <c r="BA56" s="51">
        <f>ROUND([1]Veri_2024_2!K74/[1]Veri_2024_2!K71,[1]APGler!$N$56)</f>
        <v>500</v>
      </c>
      <c r="BB56" s="51">
        <f>ROUND([1]Veri_2024_2!L74/[1]Veri_2024_2!L71,[1]APGler!$N$56)</f>
        <v>537</v>
      </c>
      <c r="BC56" s="51">
        <f>ROUND([1]Veri_2024_2!M74/[1]Veri_2024_2!M71,[1]APGler!$N$56)</f>
        <v>610</v>
      </c>
      <c r="BD56" s="51">
        <f>ROUND([1]Veri_2024_2!N74/[1]Veri_2024_2!N71,[1]APGler!$N$56)</f>
        <v>560</v>
      </c>
      <c r="BE56" s="51">
        <f t="shared" si="9"/>
        <v>230</v>
      </c>
      <c r="BF56" s="51">
        <f t="shared" si="10"/>
        <v>610</v>
      </c>
      <c r="BG56" s="51">
        <f t="shared" si="11"/>
        <v>491.90909090909093</v>
      </c>
    </row>
    <row r="57" spans="1:59" x14ac:dyDescent="0.3">
      <c r="A57" s="57" t="s">
        <v>41</v>
      </c>
      <c r="B57" s="57" t="s">
        <v>293</v>
      </c>
      <c r="C57" s="57" t="s">
        <v>231</v>
      </c>
      <c r="D57" s="60" t="e">
        <f>[1]Veri_2021!D75/[1]Veri_2021!D72</f>
        <v>#DIV/0!</v>
      </c>
      <c r="E57" s="60" t="e">
        <f>[1]Veri_2021!E75/[1]Veri_2021!E72</f>
        <v>#DIV/0!</v>
      </c>
      <c r="F57" s="60" t="e">
        <f>[1]Veri_2021!F75/[1]Veri_2021!F72</f>
        <v>#DIV/0!</v>
      </c>
      <c r="G57" s="60" t="e">
        <f>[1]Veri_2021!G75/[1]Veri_2021!G72</f>
        <v>#DIV/0!</v>
      </c>
      <c r="H57" s="60" t="e">
        <f>[1]Veri_2021!H75/[1]Veri_2021!H72</f>
        <v>#DIV/0!</v>
      </c>
      <c r="I57" s="60" t="e">
        <f>[1]Veri_2021!I75/[1]Veri_2021!I72</f>
        <v>#DIV/0!</v>
      </c>
      <c r="J57" s="60" t="e">
        <f>[1]Veri_2021!J75/[1]Veri_2021!J72</f>
        <v>#DIV/0!</v>
      </c>
      <c r="K57" s="60" t="e">
        <f>[1]Veri_2021!K75/[1]Veri_2021!K72</f>
        <v>#DIV/0!</v>
      </c>
      <c r="L57" s="60" t="e">
        <f>[1]Veri_2021!L75/[1]Veri_2021!L72</f>
        <v>#DIV/0!</v>
      </c>
      <c r="M57" s="60" t="e">
        <f>[1]Veri_2021!M75/[1]Veri_2021!M72</f>
        <v>#DIV/0!</v>
      </c>
      <c r="N57" s="60" t="e">
        <f>[1]Veri_2021!N75/[1]Veri_2021!N72</f>
        <v>#DIV/0!</v>
      </c>
      <c r="O57" s="52" t="e">
        <f t="shared" si="0"/>
        <v>#DIV/0!</v>
      </c>
      <c r="P57" s="52" t="e">
        <f t="shared" si="1"/>
        <v>#DIV/0!</v>
      </c>
      <c r="Q57" s="52" t="e">
        <f t="shared" si="2"/>
        <v>#DIV/0!</v>
      </c>
      <c r="R57" s="60">
        <f>[1]Veri_2022!D75/[1]Veri_2022!D72</f>
        <v>1639.4727613941018</v>
      </c>
      <c r="S57" s="60">
        <f>[1]Veri_2022!E75/[1]Veri_2022!E72</f>
        <v>1895.5236530172413</v>
      </c>
      <c r="T57" s="60">
        <f>[1]Veri_2022!F75/[1]Veri_2022!F72</f>
        <v>2027.0579340778265</v>
      </c>
      <c r="U57" s="60">
        <f>[1]Veri_2022!G75/[1]Veri_2022!G72</f>
        <v>1775.27</v>
      </c>
      <c r="V57" s="60">
        <f>[1]Veri_2022!H75/[1]Veri_2022!H72</f>
        <v>1687.9226029002475</v>
      </c>
      <c r="W57" s="60">
        <f>[1]Veri_2022!I75/[1]Veri_2022!I72</f>
        <v>1754.258872943647</v>
      </c>
      <c r="X57" s="60">
        <f>[1]Veri_2022!J75/[1]Veri_2022!J72</f>
        <v>1884.3311590566984</v>
      </c>
      <c r="Y57" s="60">
        <f>[1]Veri_2022!K75/[1]Veri_2022!K72</f>
        <v>2310.1112259884021</v>
      </c>
      <c r="Z57" s="60" t="e">
        <f>[1]Veri_2022!L75/[1]Veri_2022!L72</f>
        <v>#DIV/0!</v>
      </c>
      <c r="AA57" s="60">
        <f>[1]Veri_2022!M75/[1]Veri_2022!M72</f>
        <v>1723.7313339107839</v>
      </c>
      <c r="AB57" s="60" t="e">
        <f>[1]Veri_2022!N75/[1]Veri_2022!N72</f>
        <v>#DIV/0!</v>
      </c>
      <c r="AC57" s="52" t="e">
        <f t="shared" si="3"/>
        <v>#DIV/0!</v>
      </c>
      <c r="AD57" s="52" t="e">
        <f t="shared" si="4"/>
        <v>#DIV/0!</v>
      </c>
      <c r="AE57" s="52" t="e">
        <f t="shared" si="5"/>
        <v>#DIV/0!</v>
      </c>
      <c r="AF57" s="60">
        <f>[1]Veri_2023!D75/[1]Veri_2023!D72</f>
        <v>3337.8832140350878</v>
      </c>
      <c r="AG57" s="60">
        <f>[1]Veri_2023!E75/[1]Veri_2023!E72</f>
        <v>2996.9522324273667</v>
      </c>
      <c r="AH57" s="60">
        <f>[1]Veri_2023!F75/[1]Veri_2023!F72</f>
        <v>3248.5300658268889</v>
      </c>
      <c r="AI57" s="60">
        <f>[1]Veri_2023!G75/[1]Veri_2023!G72</f>
        <v>1775.2700000000002</v>
      </c>
      <c r="AJ57" s="60">
        <f>[1]Veri_2023!H75/[1]Veri_2023!H72</f>
        <v>1982.7636755697133</v>
      </c>
      <c r="AK57" s="60">
        <f>[1]Veri_2023!I75/[1]Veri_2023!I72</f>
        <v>1507.7872554744526</v>
      </c>
      <c r="AL57" s="60">
        <f>[1]Veri_2023!J75/[1]Veri_2023!J72</f>
        <v>1803.2087043795621</v>
      </c>
      <c r="AM57" s="60">
        <f>[1]Veri_2023!K75/[1]Veri_2023!K72</f>
        <v>6783.4786047332445</v>
      </c>
      <c r="AN57" s="60" t="e">
        <f>[1]Veri_2023!L75/[1]Veri_2023!L72</f>
        <v>#DIV/0!</v>
      </c>
      <c r="AO57" s="60">
        <f>[1]Veri_2023!M75/[1]Veri_2023!M72</f>
        <v>1717.3098432216416</v>
      </c>
      <c r="AP57" s="60" t="e">
        <f>[1]Veri_2023!N75/[1]Veri_2023!N72</f>
        <v>#DIV/0!</v>
      </c>
      <c r="AQ57" s="52" t="e">
        <f t="shared" si="6"/>
        <v>#DIV/0!</v>
      </c>
      <c r="AR57" s="52" t="e">
        <f t="shared" si="7"/>
        <v>#DIV/0!</v>
      </c>
      <c r="AS57" s="52" t="e">
        <f t="shared" si="8"/>
        <v>#DIV/0!</v>
      </c>
      <c r="AT57" s="52">
        <f>ROUND([1]Veri_2024_2!D75/[1]Veri_2024_2!D72,[1]APGler!$N$57)</f>
        <v>3964</v>
      </c>
      <c r="AU57" s="52">
        <f>ROUND([1]Veri_2024_2!E75/[1]Veri_2024_2!E72,[1]APGler!$N$57)</f>
        <v>3707</v>
      </c>
      <c r="AV57" s="52">
        <f>ROUND([1]Veri_2024_2!F75/[1]Veri_2024_2!F72,[1]APGler!$N$57)</f>
        <v>2958</v>
      </c>
      <c r="AW57" s="52">
        <f>ROUND([1]Veri_2024_2!G75/[1]Veri_2024_2!G72,[1]APGler!$N$57)</f>
        <v>2387</v>
      </c>
      <c r="AX57" s="52">
        <f>ROUND([1]Veri_2024_2!H75/[1]Veri_2024_2!H72,[1]APGler!$N$57)</f>
        <v>3302</v>
      </c>
      <c r="AY57" s="52">
        <f>ROUND([1]Veri_2024_2!I75/[1]Veri_2024_2!I72,[1]APGler!$N$57)</f>
        <v>1734</v>
      </c>
      <c r="AZ57" s="52">
        <f>ROUND([1]Veri_2024_2!J75/[1]Veri_2024_2!J72,[1]APGler!$N$57)</f>
        <v>1998</v>
      </c>
      <c r="BA57" s="52" t="e">
        <f>ROUND([1]Veri_2024_2!K75/[1]Veri_2024_2!K72,[1]APGler!$N$57)</f>
        <v>#DIV/0!</v>
      </c>
      <c r="BB57" s="52" t="e">
        <f>ROUND([1]Veri_2024_2!L75/[1]Veri_2024_2!L72,[1]APGler!$N$57)</f>
        <v>#DIV/0!</v>
      </c>
      <c r="BC57" s="52">
        <f>ROUND([1]Veri_2024_2!M75/[1]Veri_2024_2!M72,[1]APGler!$N$57)</f>
        <v>1760</v>
      </c>
      <c r="BD57" s="52" t="e">
        <f>ROUND([1]Veri_2024_2!N75/[1]Veri_2024_2!N72,[1]APGler!$N$57)</f>
        <v>#DIV/0!</v>
      </c>
      <c r="BE57" s="52" t="e">
        <f t="shared" si="9"/>
        <v>#DIV/0!</v>
      </c>
      <c r="BF57" s="52" t="e">
        <f t="shared" si="10"/>
        <v>#DIV/0!</v>
      </c>
      <c r="BG57" s="52" t="e">
        <f t="shared" si="11"/>
        <v>#DIV/0!</v>
      </c>
    </row>
    <row r="58" spans="1:59" x14ac:dyDescent="0.3">
      <c r="A58" s="58" t="s">
        <v>42</v>
      </c>
      <c r="B58" s="58" t="s">
        <v>294</v>
      </c>
      <c r="C58" s="58" t="s">
        <v>231</v>
      </c>
      <c r="D58" s="59">
        <f>[1]Veri_2021!D76/[1]Veri_2021!D73</f>
        <v>263.66869074492098</v>
      </c>
      <c r="E58" s="59">
        <f>[1]Veri_2021!E76/[1]Veri_2021!E73</f>
        <v>219.33068335689308</v>
      </c>
      <c r="F58" s="59">
        <f>[1]Veri_2021!F76/[1]Veri_2021!F73</f>
        <v>227.22151083885615</v>
      </c>
      <c r="G58" s="59">
        <f>[1]Veri_2021!G76/[1]Veri_2021!G73</f>
        <v>135.49795983118474</v>
      </c>
      <c r="H58" s="59">
        <f>[1]Veri_2021!H76/[1]Veri_2021!H73</f>
        <v>154.87556257319727</v>
      </c>
      <c r="I58" s="59">
        <f>[1]Veri_2021!I76/[1]Veri_2021!I73</f>
        <v>106.4987083050743</v>
      </c>
      <c r="J58" s="59">
        <f>[1]Veri_2021!J76/[1]Veri_2021!J73</f>
        <v>145.08599166666667</v>
      </c>
      <c r="K58" s="59">
        <f>[1]Veri_2021!K76/[1]Veri_2021!K73</f>
        <v>121.53055489260143</v>
      </c>
      <c r="L58" s="59" t="e">
        <f>[1]Veri_2021!L76/[1]Veri_2021!L73</f>
        <v>#DIV/0!</v>
      </c>
      <c r="M58" s="59">
        <f>[1]Veri_2021!M76/[1]Veri_2021!M73</f>
        <v>0.16252160493827159</v>
      </c>
      <c r="N58" s="59">
        <f>[1]Veri_2021!N76/[1]Veri_2021!N73</f>
        <v>103.9812340489416</v>
      </c>
      <c r="O58" s="51" t="e">
        <f t="shared" si="0"/>
        <v>#DIV/0!</v>
      </c>
      <c r="P58" s="51" t="e">
        <f t="shared" si="1"/>
        <v>#DIV/0!</v>
      </c>
      <c r="Q58" s="51" t="e">
        <f t="shared" si="2"/>
        <v>#DIV/0!</v>
      </c>
      <c r="R58" s="59">
        <f>[1]Veri_2022!D76/[1]Veri_2022!D73</f>
        <v>797.66309582309589</v>
      </c>
      <c r="S58" s="59">
        <f>[1]Veri_2022!E76/[1]Veri_2022!E73</f>
        <v>590.51824878345496</v>
      </c>
      <c r="T58" s="59">
        <f>[1]Veri_2022!F76/[1]Veri_2022!F73</f>
        <v>683.13016692367</v>
      </c>
      <c r="U58" s="59">
        <f>[1]Veri_2022!G76/[1]Veri_2022!G73</f>
        <v>171.23636270544006</v>
      </c>
      <c r="V58" s="59">
        <f>[1]Veri_2022!H76/[1]Veri_2022!H73</f>
        <v>255.95842803030303</v>
      </c>
      <c r="W58" s="59">
        <f>[1]Veri_2022!I76/[1]Veri_2022!I73</f>
        <v>242.32552354436507</v>
      </c>
      <c r="X58" s="59">
        <f>[1]Veri_2022!J76/[1]Veri_2022!J73</f>
        <v>277.62558800315708</v>
      </c>
      <c r="Y58" s="59">
        <f>[1]Veri_2022!K76/[1]Veri_2022!K73</f>
        <v>149.73672316384179</v>
      </c>
      <c r="Z58" s="59" t="e">
        <f>[1]Veri_2022!L76/[1]Veri_2022!L73</f>
        <v>#DIV/0!</v>
      </c>
      <c r="AA58" s="59">
        <f>[1]Veri_2022!M76/[1]Veri_2022!M73</f>
        <v>278.4040998256321</v>
      </c>
      <c r="AB58" s="59">
        <f>[1]Veri_2022!N76/[1]Veri_2022!N73</f>
        <v>325.25741275255837</v>
      </c>
      <c r="AC58" s="51" t="e">
        <f t="shared" si="3"/>
        <v>#DIV/0!</v>
      </c>
      <c r="AD58" s="51" t="e">
        <f t="shared" si="4"/>
        <v>#DIV/0!</v>
      </c>
      <c r="AE58" s="51" t="e">
        <f t="shared" si="5"/>
        <v>#DIV/0!</v>
      </c>
      <c r="AF58" s="59">
        <f>[1]Veri_2023!D76/[1]Veri_2023!D73</f>
        <v>2425.4202994011976</v>
      </c>
      <c r="AG58" s="59">
        <f>[1]Veri_2023!E76/[1]Veri_2023!E73</f>
        <v>1304.1218342426603</v>
      </c>
      <c r="AH58" s="59">
        <f>[1]Veri_2023!F76/[1]Veri_2023!F73</f>
        <v>1285.0481545659802</v>
      </c>
      <c r="AI58" s="59">
        <f>[1]Veri_2023!G76/[1]Veri_2023!G73</f>
        <v>311.31291065609759</v>
      </c>
      <c r="AJ58" s="59">
        <f>[1]Veri_2023!H76/[1]Veri_2023!H73</f>
        <v>316.64817946824223</v>
      </c>
      <c r="AK58" s="59">
        <f>[1]Veri_2023!I76/[1]Veri_2023!I73</f>
        <v>315.00258261842595</v>
      </c>
      <c r="AL58" s="59">
        <f>[1]Veri_2023!J76/[1]Veri_2023!J73</f>
        <v>373.65117878192535</v>
      </c>
      <c r="AM58" s="59">
        <f>[1]Veri_2023!K76/[1]Veri_2023!K73</f>
        <v>297.41292307692402</v>
      </c>
      <c r="AN58" s="59" t="e">
        <f>[1]Veri_2023!L76/[1]Veri_2023!L73</f>
        <v>#DIV/0!</v>
      </c>
      <c r="AO58" s="59">
        <f>[1]Veri_2023!M76/[1]Veri_2023!M73</f>
        <v>369.59402478121478</v>
      </c>
      <c r="AP58" s="59">
        <f>[1]Veri_2023!N76/[1]Veri_2023!N73</f>
        <v>416.50717703349284</v>
      </c>
      <c r="AQ58" s="51" t="e">
        <f t="shared" si="6"/>
        <v>#DIV/0!</v>
      </c>
      <c r="AR58" s="51" t="e">
        <f t="shared" si="7"/>
        <v>#DIV/0!</v>
      </c>
      <c r="AS58" s="51" t="e">
        <f t="shared" si="8"/>
        <v>#DIV/0!</v>
      </c>
      <c r="AT58" s="51">
        <f>ROUND([1]Veri_2024_2!D76/[1]Veri_2024_2!D73,[1]APGler!$N$58)</f>
        <v>3205</v>
      </c>
      <c r="AU58" s="51">
        <f>ROUND([1]Veri_2024_2!E76/[1]Veri_2024_2!E73,[1]APGler!$N$58)</f>
        <v>2101</v>
      </c>
      <c r="AV58" s="51">
        <f>ROUND([1]Veri_2024_2!F76/[1]Veri_2024_2!F73,[1]APGler!$N$58)</f>
        <v>1751</v>
      </c>
      <c r="AW58" s="51">
        <f>ROUND([1]Veri_2024_2!G76/[1]Veri_2024_2!G73,[1]APGler!$N$58)</f>
        <v>488</v>
      </c>
      <c r="AX58" s="51">
        <f>ROUND([1]Veri_2024_2!H76/[1]Veri_2024_2!H73,[1]APGler!$N$58)</f>
        <v>387</v>
      </c>
      <c r="AY58" s="51">
        <f>ROUND([1]Veri_2024_2!I76/[1]Veri_2024_2!I73,[1]APGler!$N$58)</f>
        <v>475</v>
      </c>
      <c r="AZ58" s="51">
        <f>ROUND([1]Veri_2024_2!J76/[1]Veri_2024_2!J73,[1]APGler!$N$58)</f>
        <v>582</v>
      </c>
      <c r="BA58" s="51">
        <f>ROUND([1]Veri_2024_2!K76/[1]Veri_2024_2!K73,[1]APGler!$N$58)</f>
        <v>540</v>
      </c>
      <c r="BB58" s="51" t="e">
        <f>ROUND([1]Veri_2024_2!L76/[1]Veri_2024_2!L73,[1]APGler!$N$58)</f>
        <v>#DIV/0!</v>
      </c>
      <c r="BC58" s="51">
        <f>ROUND([1]Veri_2024_2!M76/[1]Veri_2024_2!M73,[1]APGler!$N$58)</f>
        <v>658</v>
      </c>
      <c r="BD58" s="51">
        <f>ROUND([1]Veri_2024_2!N76/[1]Veri_2024_2!N73,[1]APGler!$N$58)</f>
        <v>570</v>
      </c>
      <c r="BE58" s="51" t="e">
        <f t="shared" si="9"/>
        <v>#DIV/0!</v>
      </c>
      <c r="BF58" s="51" t="e">
        <f t="shared" si="10"/>
        <v>#DIV/0!</v>
      </c>
      <c r="BG58" s="51" t="e">
        <f t="shared" si="11"/>
        <v>#DIV/0!</v>
      </c>
    </row>
    <row r="59" spans="1:59" x14ac:dyDescent="0.3">
      <c r="A59" s="57" t="s">
        <v>43</v>
      </c>
      <c r="B59" s="57" t="s">
        <v>295</v>
      </c>
      <c r="C59" s="57" t="s">
        <v>233</v>
      </c>
      <c r="D59" s="49">
        <f>[1]Veri_2021!D77/[1]Veri_2021!D17</f>
        <v>7.1615149259190727E-2</v>
      </c>
      <c r="E59" s="49">
        <f>[1]Veri_2021!E77/[1]Veri_2021!E17</f>
        <v>7.3944203930743246E-2</v>
      </c>
      <c r="F59" s="49">
        <f>[1]Veri_2021!F77/[1]Veri_2021!F17</f>
        <v>0.11686513790702341</v>
      </c>
      <c r="G59" s="49">
        <f>[1]Veri_2021!G77/[1]Veri_2021!G17</f>
        <v>0.12976983062863132</v>
      </c>
      <c r="H59" s="49">
        <f>[1]Veri_2021!H77/[1]Veri_2021!H17</f>
        <v>0.13003558821173858</v>
      </c>
      <c r="I59" s="49">
        <f>[1]Veri_2021!I77/[1]Veri_2021!I17</f>
        <v>0.13969157059440035</v>
      </c>
      <c r="J59" s="49">
        <f>[1]Veri_2021!J77/[1]Veri_2021!J17</f>
        <v>0.12543058756749209</v>
      </c>
      <c r="K59" s="49">
        <f>[1]Veri_2021!K77/[1]Veri_2021!K17</f>
        <v>8.9996788273512734E-2</v>
      </c>
      <c r="L59" s="49">
        <f>[1]Veri_2021!L77/[1]Veri_2021!L17</f>
        <v>0.13006518245671053</v>
      </c>
      <c r="M59" s="49">
        <f>[1]Veri_2021!M77/[1]Veri_2021!M17</f>
        <v>0.25311689695591943</v>
      </c>
      <c r="N59" s="49">
        <f>[1]Veri_2021!N77/[1]Veri_2021!N17</f>
        <v>0.18373299147756236</v>
      </c>
      <c r="O59" s="52">
        <f t="shared" si="0"/>
        <v>7.1615149259190727E-2</v>
      </c>
      <c r="P59" s="52">
        <f t="shared" si="1"/>
        <v>0.25311689695591943</v>
      </c>
      <c r="Q59" s="52">
        <f t="shared" si="2"/>
        <v>0.13129672066026588</v>
      </c>
      <c r="R59" s="49">
        <f>[1]Veri_2022!D77/[1]Veri_2022!D17</f>
        <v>7.055330379866151E-2</v>
      </c>
      <c r="S59" s="49">
        <f>[1]Veri_2022!E77/[1]Veri_2022!E17</f>
        <v>0.10573555928870169</v>
      </c>
      <c r="T59" s="49">
        <f>[1]Veri_2022!F77/[1]Veri_2022!F17</f>
        <v>0.13121613499662785</v>
      </c>
      <c r="U59" s="49">
        <f>[1]Veri_2022!G77/[1]Veri_2022!G17</f>
        <v>0.17081768905216807</v>
      </c>
      <c r="V59" s="49">
        <f>[1]Veri_2022!H77/[1]Veri_2022!H17</f>
        <v>0.22200707036611075</v>
      </c>
      <c r="W59" s="49">
        <f>[1]Veri_2022!I77/[1]Veri_2022!I17</f>
        <v>0.12132882276510319</v>
      </c>
      <c r="X59" s="49">
        <f>[1]Veri_2022!J77/[1]Veri_2022!J17</f>
        <v>0.12156441266644794</v>
      </c>
      <c r="Y59" s="49">
        <f>[1]Veri_2022!K77/[1]Veri_2022!K17</f>
        <v>8.6988994909002221E-2</v>
      </c>
      <c r="Z59" s="49">
        <f>[1]Veri_2022!L77/[1]Veri_2022!L17</f>
        <v>0.13496284830287827</v>
      </c>
      <c r="AA59" s="49">
        <f>[1]Veri_2022!M77/[1]Veri_2022!M17</f>
        <v>0.19183962494506032</v>
      </c>
      <c r="AB59" s="49">
        <f>[1]Veri_2022!N77/[1]Veri_2022!N17</f>
        <v>0.19060546659483457</v>
      </c>
      <c r="AC59" s="52">
        <f t="shared" si="3"/>
        <v>7.055330379866151E-2</v>
      </c>
      <c r="AD59" s="52">
        <f t="shared" si="4"/>
        <v>0.22200707036611075</v>
      </c>
      <c r="AE59" s="52">
        <f t="shared" si="5"/>
        <v>0.14069272069869054</v>
      </c>
      <c r="AF59" s="49">
        <f>[1]Veri_2023!D77/[1]Veri_2023!D17</f>
        <v>6.2117351301433116E-2</v>
      </c>
      <c r="AG59" s="49">
        <f>[1]Veri_2023!E77/[1]Veri_2023!E17</f>
        <v>9.1456442670767024E-2</v>
      </c>
      <c r="AH59" s="49">
        <f>[1]Veri_2023!F77/[1]Veri_2023!F17</f>
        <v>0.10310359119389521</v>
      </c>
      <c r="AI59" s="49">
        <f>[1]Veri_2023!G77/[1]Veri_2023!G17</f>
        <v>0.1545403271291596</v>
      </c>
      <c r="AJ59" s="49">
        <f>[1]Veri_2023!H77/[1]Veri_2023!H17</f>
        <v>0.16034149117814456</v>
      </c>
      <c r="AK59" s="49">
        <f>[1]Veri_2023!I77/[1]Veri_2023!I17</f>
        <v>0.1619603474666437</v>
      </c>
      <c r="AL59" s="49">
        <f>[1]Veri_2023!J77/[1]Veri_2023!J17</f>
        <v>8.0339707744785757E-2</v>
      </c>
      <c r="AM59" s="49">
        <f>[1]Veri_2023!K77/[1]Veri_2023!K17</f>
        <v>0.1045899872636426</v>
      </c>
      <c r="AN59" s="49">
        <f>[1]Veri_2023!L77/[1]Veri_2023!L17</f>
        <v>0.12774235939692066</v>
      </c>
      <c r="AO59" s="49">
        <f>[1]Veri_2023!M77/[1]Veri_2023!M17</f>
        <v>0.15581208417668194</v>
      </c>
      <c r="AP59" s="49">
        <f>[1]Veri_2023!N77/[1]Veri_2023!N17</f>
        <v>0.20041804857549481</v>
      </c>
      <c r="AQ59" s="52">
        <f t="shared" si="6"/>
        <v>6.2117351301433116E-2</v>
      </c>
      <c r="AR59" s="52">
        <f t="shared" si="7"/>
        <v>0.20041804857549481</v>
      </c>
      <c r="AS59" s="52">
        <f t="shared" si="8"/>
        <v>0.12749288528159716</v>
      </c>
      <c r="AT59" s="49">
        <f>ROUND([1]Veri_2024_2!D77/[1]Veri_2024_2!D17,[1]APGler!$N$59)</f>
        <v>6.6000000000000003E-2</v>
      </c>
      <c r="AU59" s="49">
        <f>ROUND([1]Veri_2024_2!E77/[1]Veri_2024_2!E17,[1]APGler!$N$59)</f>
        <v>9.2999999999999999E-2</v>
      </c>
      <c r="AV59" s="49">
        <f>ROUND([1]Veri_2024_2!F77/[1]Veri_2024_2!F17,[1]APGler!$N$59)</f>
        <v>0.127</v>
      </c>
      <c r="AW59" s="49">
        <f>ROUND([1]Veri_2024_2!G77/[1]Veri_2024_2!G17,[1]APGler!$N$59)</f>
        <v>0.17599999999999999</v>
      </c>
      <c r="AX59" s="49">
        <f>ROUND([1]Veri_2024_2!H77/[1]Veri_2024_2!H17,[1]APGler!$N$59)</f>
        <v>0.14499999999999999</v>
      </c>
      <c r="AY59" s="49">
        <f>ROUND([1]Veri_2024_2!I77/[1]Veri_2024_2!I17,[1]APGler!$N$59)</f>
        <v>0.16900000000000001</v>
      </c>
      <c r="AZ59" s="49">
        <f>ROUND([1]Veri_2024_2!J77/[1]Veri_2024_2!J17,[1]APGler!$N$59)</f>
        <v>0.128</v>
      </c>
      <c r="BA59" s="49">
        <f>ROUND([1]Veri_2024_2!K77/[1]Veri_2024_2!K17,[1]APGler!$N$59)</f>
        <v>0.113</v>
      </c>
      <c r="BB59" s="49">
        <f>ROUND([1]Veri_2024_2!L77/[1]Veri_2024_2!L17,[1]APGler!$N$59)</f>
        <v>0.14599999999999999</v>
      </c>
      <c r="BC59" s="49">
        <f>ROUND([1]Veri_2024_2!M77/[1]Veri_2024_2!M17,[1]APGler!$N$59)</f>
        <v>0.16500000000000001</v>
      </c>
      <c r="BD59" s="49">
        <f>ROUND([1]Veri_2024_2!N77/[1]Veri_2024_2!N17,[1]APGler!$N$59)</f>
        <v>0.20599999999999999</v>
      </c>
      <c r="BE59" s="52">
        <f t="shared" si="9"/>
        <v>6.6000000000000003E-2</v>
      </c>
      <c r="BF59" s="52">
        <f t="shared" si="10"/>
        <v>0.20599999999999999</v>
      </c>
      <c r="BG59" s="52">
        <f t="shared" si="11"/>
        <v>0.13945454545454547</v>
      </c>
    </row>
    <row r="60" spans="1:59" x14ac:dyDescent="0.3">
      <c r="A60" s="58" t="s">
        <v>44</v>
      </c>
      <c r="B60" s="58" t="s">
        <v>296</v>
      </c>
      <c r="C60" s="58" t="s">
        <v>231</v>
      </c>
      <c r="D60" s="59">
        <f>[1]Veri_2021!D78/[1]Veri_2021!D77</f>
        <v>34.756880182670351</v>
      </c>
      <c r="E60" s="59">
        <f>[1]Veri_2021!E78/[1]Veri_2021!E77</f>
        <v>33.09120841690951</v>
      </c>
      <c r="F60" s="59">
        <f>[1]Veri_2021!F78/[1]Veri_2021!F77</f>
        <v>36.089597156158796</v>
      </c>
      <c r="G60" s="59">
        <f>[1]Veri_2021!G78/[1]Veri_2021!G77</f>
        <v>17.67893353918323</v>
      </c>
      <c r="H60" s="59">
        <f>[1]Veri_2021!H78/[1]Veri_2021!H77</f>
        <v>22.46906369331354</v>
      </c>
      <c r="I60" s="59">
        <f>[1]Veri_2021!I78/[1]Veri_2021!I77</f>
        <v>17.544120257234727</v>
      </c>
      <c r="J60" s="59">
        <f>[1]Veri_2021!J78/[1]Veri_2021!J77</f>
        <v>22.979708399481762</v>
      </c>
      <c r="K60" s="59">
        <f>[1]Veri_2021!K78/[1]Veri_2021!K77</f>
        <v>19.517267302403031</v>
      </c>
      <c r="L60" s="59">
        <f>[1]Veri_2021!L78/[1]Veri_2021!L77</f>
        <v>16.804902407196604</v>
      </c>
      <c r="M60" s="59">
        <f>[1]Veri_2021!M78/[1]Veri_2021!M77</f>
        <v>20.259710717292812</v>
      </c>
      <c r="N60" s="59">
        <f>[1]Veri_2021!N78/[1]Veri_2021!N77</f>
        <v>21.275101248088841</v>
      </c>
      <c r="O60" s="51">
        <f t="shared" si="0"/>
        <v>16.804902407196604</v>
      </c>
      <c r="P60" s="51">
        <f t="shared" si="1"/>
        <v>36.089597156158796</v>
      </c>
      <c r="Q60" s="51">
        <f t="shared" si="2"/>
        <v>23.86059030181211</v>
      </c>
      <c r="R60" s="59">
        <f>[1]Veri_2022!D78/[1]Veri_2022!D77</f>
        <v>62.119202647723142</v>
      </c>
      <c r="S60" s="59">
        <f>[1]Veri_2022!E78/[1]Veri_2022!E77</f>
        <v>64.425583696538496</v>
      </c>
      <c r="T60" s="59">
        <f>[1]Veri_2022!F78/[1]Veri_2022!F77</f>
        <v>61.3116807692493</v>
      </c>
      <c r="U60" s="59">
        <f>[1]Veri_2022!G78/[1]Veri_2022!G77</f>
        <v>26.731098355603496</v>
      </c>
      <c r="V60" s="59">
        <f>[1]Veri_2022!H78/[1]Veri_2022!H77</f>
        <v>54.144779926435767</v>
      </c>
      <c r="W60" s="59">
        <f>[1]Veri_2022!I78/[1]Veri_2022!I77</f>
        <v>39.333025566811386</v>
      </c>
      <c r="X60" s="59">
        <f>[1]Veri_2022!J78/[1]Veri_2022!J77</f>
        <v>64.340721624525386</v>
      </c>
      <c r="Y60" s="59">
        <f>[1]Veri_2022!K78/[1]Veri_2022!K77</f>
        <v>80.689187547454594</v>
      </c>
      <c r="Z60" s="59">
        <f>[1]Veri_2022!L78/[1]Veri_2022!L77</f>
        <v>34.594195328281117</v>
      </c>
      <c r="AA60" s="59">
        <f>[1]Veri_2022!M78/[1]Veri_2022!M77</f>
        <v>65.832597815849098</v>
      </c>
      <c r="AB60" s="59">
        <f>[1]Veri_2022!N78/[1]Veri_2022!N77</f>
        <v>63.140244166143063</v>
      </c>
      <c r="AC60" s="51">
        <f t="shared" si="3"/>
        <v>26.731098355603496</v>
      </c>
      <c r="AD60" s="51">
        <f t="shared" si="4"/>
        <v>80.689187547454594</v>
      </c>
      <c r="AE60" s="51">
        <f t="shared" si="5"/>
        <v>56.060210676783164</v>
      </c>
      <c r="AF60" s="59">
        <f>[1]Veri_2023!D78/[1]Veri_2023!D77</f>
        <v>78.320432238973154</v>
      </c>
      <c r="AG60" s="59">
        <f>[1]Veri_2023!E78/[1]Veri_2023!E77</f>
        <v>74.026598785592839</v>
      </c>
      <c r="AH60" s="59">
        <f>[1]Veri_2023!F78/[1]Veri_2023!F77</f>
        <v>75.088974075114436</v>
      </c>
      <c r="AI60" s="59">
        <f>[1]Veri_2023!G78/[1]Veri_2023!G77</f>
        <v>36.202386575067983</v>
      </c>
      <c r="AJ60" s="59">
        <f>[1]Veri_2023!H78/[1]Veri_2023!H77</f>
        <v>70.91178058052914</v>
      </c>
      <c r="AK60" s="59">
        <f>[1]Veri_2023!I78/[1]Veri_2023!I77</f>
        <v>70.067131830811974</v>
      </c>
      <c r="AL60" s="59">
        <f>[1]Veri_2023!J78/[1]Veri_2023!J77</f>
        <v>90.242664662245701</v>
      </c>
      <c r="AM60" s="59">
        <f>[1]Veri_2023!K78/[1]Veri_2023!K77</f>
        <v>92.257619783612483</v>
      </c>
      <c r="AN60" s="59">
        <f>[1]Veri_2023!L78/[1]Veri_2023!L77</f>
        <v>59.825480128734654</v>
      </c>
      <c r="AO60" s="59">
        <f>[1]Veri_2023!M78/[1]Veri_2023!M77</f>
        <v>85.009953695071161</v>
      </c>
      <c r="AP60" s="59">
        <f>[1]Veri_2023!N78/[1]Veri_2023!N77</f>
        <v>66.881286606231157</v>
      </c>
      <c r="AQ60" s="51">
        <f t="shared" si="6"/>
        <v>36.202386575067983</v>
      </c>
      <c r="AR60" s="51">
        <f t="shared" si="7"/>
        <v>92.257619783612483</v>
      </c>
      <c r="AS60" s="51">
        <f t="shared" si="8"/>
        <v>72.621300814725871</v>
      </c>
      <c r="AT60" s="51">
        <f>ROUND([1]Veri_2024_2!D78/[1]Veri_2024_2!D77,[1]APGler!$N$60)</f>
        <v>94</v>
      </c>
      <c r="AU60" s="51">
        <f>ROUND([1]Veri_2024_2!E78/[1]Veri_2024_2!E77,[1]APGler!$N$60)</f>
        <v>83</v>
      </c>
      <c r="AV60" s="51">
        <f>ROUND([1]Veri_2024_2!F78/[1]Veri_2024_2!F77,[1]APGler!$N$60)</f>
        <v>87</v>
      </c>
      <c r="AW60" s="51">
        <f>ROUND([1]Veri_2024_2!G78/[1]Veri_2024_2!G77,[1]APGler!$N$60)</f>
        <v>88</v>
      </c>
      <c r="AX60" s="51">
        <f>ROUND([1]Veri_2024_2!H78/[1]Veri_2024_2!H77,[1]APGler!$N$60)</f>
        <v>65</v>
      </c>
      <c r="AY60" s="51">
        <f>ROUND([1]Veri_2024_2!I78/[1]Veri_2024_2!I77,[1]APGler!$N$60)</f>
        <v>90</v>
      </c>
      <c r="AZ60" s="51">
        <f>ROUND([1]Veri_2024_2!J78/[1]Veri_2024_2!J77,[1]APGler!$N$60)</f>
        <v>89</v>
      </c>
      <c r="BA60" s="51">
        <f>ROUND([1]Veri_2024_2!K78/[1]Veri_2024_2!K77,[1]APGler!$N$60)</f>
        <v>90</v>
      </c>
      <c r="BB60" s="51">
        <f>ROUND([1]Veri_2024_2!L78/[1]Veri_2024_2!L77,[1]APGler!$N$60)</f>
        <v>71</v>
      </c>
      <c r="BC60" s="51">
        <f>ROUND([1]Veri_2024_2!M78/[1]Veri_2024_2!M77,[1]APGler!$N$60)</f>
        <v>92</v>
      </c>
      <c r="BD60" s="51">
        <f>ROUND([1]Veri_2024_2!N78/[1]Veri_2024_2!N77,[1]APGler!$N$60)</f>
        <v>77</v>
      </c>
      <c r="BE60" s="51">
        <f t="shared" si="9"/>
        <v>65</v>
      </c>
      <c r="BF60" s="51">
        <f t="shared" si="10"/>
        <v>94</v>
      </c>
      <c r="BG60" s="51">
        <f t="shared" si="11"/>
        <v>84.181818181818187</v>
      </c>
    </row>
    <row r="61" spans="1:59" x14ac:dyDescent="0.3">
      <c r="A61" s="57" t="s">
        <v>45</v>
      </c>
      <c r="B61" s="57" t="s">
        <v>297</v>
      </c>
      <c r="C61" s="57" t="s">
        <v>233</v>
      </c>
      <c r="D61" s="49">
        <f>[1]Veri_2021!D80/[1]Veri_2021!D15</f>
        <v>3.9752133754238283E-3</v>
      </c>
      <c r="E61" s="49">
        <f>[1]Veri_2021!E80/[1]Veri_2021!E15</f>
        <v>5.5271294497496373E-3</v>
      </c>
      <c r="F61" s="49">
        <f>[1]Veri_2021!F80/[1]Veri_2021!F15</f>
        <v>8.195668370886108E-3</v>
      </c>
      <c r="G61" s="49">
        <f>[1]Veri_2021!G80/[1]Veri_2021!G15</f>
        <v>6.6530743642021677E-3</v>
      </c>
      <c r="H61" s="49">
        <f>[1]Veri_2021!H80/[1]Veri_2021!H15</f>
        <v>1.3888245914540993E-3</v>
      </c>
      <c r="I61" s="49">
        <f>[1]Veri_2021!I80/[1]Veri_2021!I15</f>
        <v>3.7403152551429336E-4</v>
      </c>
      <c r="J61" s="49">
        <f>[1]Veri_2021!J80/[1]Veri_2021!J15</f>
        <v>3.2396279653046293E-3</v>
      </c>
      <c r="K61" s="49">
        <f>[1]Veri_2021!K80/[1]Veri_2021!K15</f>
        <v>1.3241844227759722E-3</v>
      </c>
      <c r="L61" s="49">
        <f>[1]Veri_2021!L80/[1]Veri_2021!L15</f>
        <v>4.5032165832737669E-3</v>
      </c>
      <c r="M61" s="49">
        <f>[1]Veri_2021!M80/[1]Veri_2021!M15</f>
        <v>5.6329212955718976E-3</v>
      </c>
      <c r="N61" s="49">
        <f>[1]Veri_2021!N80/[1]Veri_2021!N15</f>
        <v>4.3099805628327558E-3</v>
      </c>
      <c r="O61" s="52">
        <f t="shared" si="0"/>
        <v>3.7403152551429336E-4</v>
      </c>
      <c r="P61" s="52">
        <f t="shared" si="1"/>
        <v>8.195668370886108E-3</v>
      </c>
      <c r="Q61" s="52">
        <f t="shared" si="2"/>
        <v>4.1021702279081052E-3</v>
      </c>
      <c r="R61" s="49">
        <f>[1]Veri_2022!D80/[1]Veri_2022!D15</f>
        <v>4.595545134818288E-3</v>
      </c>
      <c r="S61" s="49">
        <f>[1]Veri_2022!E80/[1]Veri_2022!E15</f>
        <v>8.1688827720926109E-3</v>
      </c>
      <c r="T61" s="49">
        <f>[1]Veri_2022!F80/[1]Veri_2022!F15</f>
        <v>8.4519862167609389E-3</v>
      </c>
      <c r="U61" s="49">
        <f>[1]Veri_2022!G80/[1]Veri_2022!G15</f>
        <v>2.192295646727216E-3</v>
      </c>
      <c r="V61" s="49">
        <f>[1]Veri_2022!H80/[1]Veri_2022!H15</f>
        <v>2.8144884973078806E-3</v>
      </c>
      <c r="W61" s="49">
        <f>[1]Veri_2022!I80/[1]Veri_2022!I15</f>
        <v>4.7004752702773278E-4</v>
      </c>
      <c r="X61" s="49">
        <f>[1]Veri_2022!J80/[1]Veri_2022!J15</f>
        <v>4.0869403678246334E-3</v>
      </c>
      <c r="Y61" s="49">
        <f>[1]Veri_2022!K80/[1]Veri_2022!K15</f>
        <v>1.7400761283306145E-3</v>
      </c>
      <c r="Z61" s="49">
        <f>[1]Veri_2022!L80/[1]Veri_2022!L15</f>
        <v>2.2517911975435006E-3</v>
      </c>
      <c r="AA61" s="49">
        <f>[1]Veri_2022!M80/[1]Veri_2022!M15</f>
        <v>4.9914209951645609E-3</v>
      </c>
      <c r="AB61" s="49">
        <f>[1]Veri_2022!N80/[1]Veri_2022!N15</f>
        <v>3.3758748456154796E-3</v>
      </c>
      <c r="AC61" s="52">
        <f t="shared" si="3"/>
        <v>4.7004752702773278E-4</v>
      </c>
      <c r="AD61" s="52">
        <f t="shared" si="4"/>
        <v>8.4519862167609389E-3</v>
      </c>
      <c r="AE61" s="52">
        <f t="shared" si="5"/>
        <v>3.9217590299284958E-3</v>
      </c>
      <c r="AF61" s="49">
        <f>[1]Veri_2023!D80/[1]Veri_2023!D15</f>
        <v>3.283635072772453E-3</v>
      </c>
      <c r="AG61" s="49">
        <f>[1]Veri_2023!E80/[1]Veri_2023!E15</f>
        <v>5.3419668150546341E-3</v>
      </c>
      <c r="AH61" s="49">
        <f>[1]Veri_2023!F80/[1]Veri_2023!F15</f>
        <v>6.7215032400616444E-3</v>
      </c>
      <c r="AI61" s="49">
        <f>[1]Veri_2023!G80/[1]Veri_2023!G15</f>
        <v>3.0244984373424739E-3</v>
      </c>
      <c r="AJ61" s="49">
        <f>[1]Veri_2023!H80/[1]Veri_2023!H15</f>
        <v>1.5335235378031384E-3</v>
      </c>
      <c r="AK61" s="49">
        <f>[1]Veri_2023!I80/[1]Veri_2023!I15</f>
        <v>9.156577474819412E-4</v>
      </c>
      <c r="AL61" s="49">
        <f>[1]Veri_2023!J80/[1]Veri_2023!J15</f>
        <v>6.1772605192479853E-3</v>
      </c>
      <c r="AM61" s="49">
        <f>[1]Veri_2023!K80/[1]Veri_2023!K15</f>
        <v>1.7662917170214744E-3</v>
      </c>
      <c r="AN61" s="49">
        <f>[1]Veri_2023!L80/[1]Veri_2023!L15</f>
        <v>1.8489170628631802E-3</v>
      </c>
      <c r="AO61" s="49">
        <f>[1]Veri_2023!M80/[1]Veri_2023!M15</f>
        <v>2.0658108307510699E-3</v>
      </c>
      <c r="AP61" s="49">
        <f>[1]Veri_2023!N80/[1]Veri_2023!N15</f>
        <v>3.5783741734733568E-3</v>
      </c>
      <c r="AQ61" s="52">
        <f t="shared" si="6"/>
        <v>9.156577474819412E-4</v>
      </c>
      <c r="AR61" s="52">
        <f t="shared" si="7"/>
        <v>6.7215032400616444E-3</v>
      </c>
      <c r="AS61" s="52">
        <f t="shared" si="8"/>
        <v>3.2961308321703044E-3</v>
      </c>
      <c r="AT61" s="49">
        <f>ROUND([1]Veri_2024_2!D80/[1]Veri_2024_2!D15,[1]APGler!$N$61)</f>
        <v>3.0000000000000001E-3</v>
      </c>
      <c r="AU61" s="49">
        <f>ROUND([1]Veri_2024_2!E80/[1]Veri_2024_2!E15,[1]APGler!$N$61)</f>
        <v>6.0000000000000001E-3</v>
      </c>
      <c r="AV61" s="49">
        <f>ROUND([1]Veri_2024_2!F80/[1]Veri_2024_2!F15,[1]APGler!$N$61)</f>
        <v>4.0000000000000001E-3</v>
      </c>
      <c r="AW61" s="49">
        <f>ROUND([1]Veri_2024_2!G80/[1]Veri_2024_2!G15,[1]APGler!$N$61)</f>
        <v>4.0000000000000001E-3</v>
      </c>
      <c r="AX61" s="49">
        <f>ROUND([1]Veri_2024_2!H80/[1]Veri_2024_2!H15,[1]APGler!$N$61)</f>
        <v>2E-3</v>
      </c>
      <c r="AY61" s="49">
        <f>ROUND([1]Veri_2024_2!I80/[1]Veri_2024_2!I15,[1]APGler!$N$61)</f>
        <v>1E-3</v>
      </c>
      <c r="AZ61" s="49">
        <f>ROUND([1]Veri_2024_2!J80/[1]Veri_2024_2!J15,[1]APGler!$N$61)</f>
        <v>2E-3</v>
      </c>
      <c r="BA61" s="49">
        <f>ROUND([1]Veri_2024_2!K80/[1]Veri_2024_2!K15,[1]APGler!$N$61)</f>
        <v>3.0000000000000001E-3</v>
      </c>
      <c r="BB61" s="49">
        <f>ROUND([1]Veri_2024_2!L80/[1]Veri_2024_2!L15,[1]APGler!$N$61)</f>
        <v>3.0000000000000001E-3</v>
      </c>
      <c r="BC61" s="49">
        <f>ROUND([1]Veri_2024_2!M80/[1]Veri_2024_2!M15,[1]APGler!$N$61)</f>
        <v>4.0000000000000001E-3</v>
      </c>
      <c r="BD61" s="49">
        <f>ROUND([1]Veri_2024_2!N80/[1]Veri_2024_2!N15,[1]APGler!$N$61)</f>
        <v>1.4E-2</v>
      </c>
      <c r="BE61" s="52">
        <f t="shared" si="9"/>
        <v>1E-3</v>
      </c>
      <c r="BF61" s="52">
        <f t="shared" si="10"/>
        <v>1.4E-2</v>
      </c>
      <c r="BG61" s="52">
        <f t="shared" si="11"/>
        <v>4.1818181818181815E-3</v>
      </c>
    </row>
    <row r="62" spans="1:59" x14ac:dyDescent="0.3">
      <c r="A62" s="58" t="s">
        <v>46</v>
      </c>
      <c r="B62" s="58" t="s">
        <v>298</v>
      </c>
      <c r="C62" s="58" t="s">
        <v>231</v>
      </c>
      <c r="D62" s="59">
        <f>[1]Veri_2021!D81/[1]Veri_2021!D80</f>
        <v>19492.328529411767</v>
      </c>
      <c r="E62" s="59">
        <f>[1]Veri_2021!E81/[1]Veri_2021!E80</f>
        <v>18015.686831683168</v>
      </c>
      <c r="F62" s="59">
        <f>[1]Veri_2021!F81/[1]Veri_2021!F80</f>
        <v>16524.521347962382</v>
      </c>
      <c r="G62" s="59">
        <f>[1]Veri_2021!G81/[1]Veri_2021!G80</f>
        <v>21820.726935483872</v>
      </c>
      <c r="H62" s="59">
        <f>[1]Veri_2021!H81/[1]Veri_2021!H80</f>
        <v>25015.611666666668</v>
      </c>
      <c r="I62" s="59">
        <f>[1]Veri_2021!I81/[1]Veri_2021!I80</f>
        <v>13057.867142857143</v>
      </c>
      <c r="J62" s="59">
        <f>[1]Veri_2021!J81/[1]Veri_2021!J80</f>
        <v>1</v>
      </c>
      <c r="K62" s="59">
        <f>[1]Veri_2021!K81/[1]Veri_2021!K80</f>
        <v>16687.053636363635</v>
      </c>
      <c r="L62" s="59">
        <f>[1]Veri_2021!L81/[1]Veri_2021!L80</f>
        <v>6400.468412698413</v>
      </c>
      <c r="M62" s="59">
        <f>[1]Veri_2021!M81/[1]Veri_2021!M80</f>
        <v>19562.034444444445</v>
      </c>
      <c r="N62" s="59">
        <f>[1]Veri_2021!N81/[1]Veri_2021!N80</f>
        <v>11127.980588235294</v>
      </c>
      <c r="O62" s="51">
        <f t="shared" si="0"/>
        <v>1</v>
      </c>
      <c r="P62" s="51">
        <f t="shared" si="1"/>
        <v>25015.611666666668</v>
      </c>
      <c r="Q62" s="51">
        <f t="shared" si="2"/>
        <v>15245.934503255157</v>
      </c>
      <c r="R62" s="59">
        <f>[1]Veri_2022!D81/[1]Veri_2022!D80</f>
        <v>44568.412551020396</v>
      </c>
      <c r="S62" s="59">
        <f>[1]Veri_2022!E81/[1]Veri_2022!E80</f>
        <v>44536.157364130435</v>
      </c>
      <c r="T62" s="59">
        <f>[1]Veri_2022!F81/[1]Veri_2022!F80</f>
        <v>50983.844282051308</v>
      </c>
      <c r="U62" s="59">
        <f>[1]Veri_2022!G81/[1]Veri_2022!G80</f>
        <v>42636.263333333336</v>
      </c>
      <c r="V62" s="59">
        <f>[1]Veri_2022!H81/[1]Veri_2022!H80</f>
        <v>39714.385797101451</v>
      </c>
      <c r="W62" s="59">
        <f>[1]Veri_2022!I81/[1]Veri_2022!I80</f>
        <v>38525.038888888885</v>
      </c>
      <c r="X62" s="59">
        <f>[1]Veri_2022!J81/[1]Veri_2022!J80</f>
        <v>13996.738181818182</v>
      </c>
      <c r="Y62" s="59">
        <f>[1]Veri_2022!K81/[1]Veri_2022!K80</f>
        <v>67144.458750000005</v>
      </c>
      <c r="Z62" s="59">
        <f>[1]Veri_2022!L81/[1]Veri_2022!L80</f>
        <v>10353.109696969697</v>
      </c>
      <c r="AA62" s="59">
        <f>[1]Veri_2022!M81/[1]Veri_2022!M80</f>
        <v>34617.092187499999</v>
      </c>
      <c r="AB62" s="59">
        <f>[1]Veri_2022!N81/[1]Veri_2022!N80</f>
        <v>2419.2778048780488</v>
      </c>
      <c r="AC62" s="51">
        <f t="shared" si="3"/>
        <v>2419.2778048780488</v>
      </c>
      <c r="AD62" s="51">
        <f t="shared" si="4"/>
        <v>67144.458750000005</v>
      </c>
      <c r="AE62" s="51">
        <f t="shared" si="5"/>
        <v>35408.616257971975</v>
      </c>
      <c r="AF62" s="59">
        <f>[1]Veri_2023!D81/[1]Veri_2023!D80</f>
        <v>126200.73810810785</v>
      </c>
      <c r="AG62" s="59">
        <f>[1]Veri_2023!E81/[1]Veri_2023!E80</f>
        <v>87158.462234848601</v>
      </c>
      <c r="AH62" s="59">
        <f>[1]Veri_2023!F81/[1]Veri_2023!F80</f>
        <v>101657.70135359133</v>
      </c>
      <c r="AI62" s="59">
        <f>[1]Veri_2023!G81/[1]Veri_2023!G80</f>
        <v>49755.77133333333</v>
      </c>
      <c r="AJ62" s="59">
        <f>[1]Veri_2023!H81/[1]Veri_2023!H80</f>
        <v>129297.65511627907</v>
      </c>
      <c r="AK62" s="59">
        <f>[1]Veri_2023!I81/[1]Veri_2023!I80</f>
        <v>108553.81722222222</v>
      </c>
      <c r="AL62" s="59">
        <f>[1]Veri_2023!J81/[1]Veri_2023!J80</f>
        <v>32819.774637681163</v>
      </c>
      <c r="AM62" s="59">
        <f>[1]Veri_2023!K81/[1]Veri_2023!K80</f>
        <v>154247.57578947369</v>
      </c>
      <c r="AN62" s="59">
        <f>[1]Veri_2023!L81/[1]Veri_2023!L80</f>
        <v>13871.619042857143</v>
      </c>
      <c r="AO62" s="59">
        <f>[1]Veri_2023!M81/[1]Veri_2023!M80</f>
        <v>64595.445</v>
      </c>
      <c r="AP62" s="59">
        <f>[1]Veri_2023!N81/[1]Veri_2023!N80</f>
        <v>483.58326086956527</v>
      </c>
      <c r="AQ62" s="51">
        <f t="shared" si="6"/>
        <v>483.58326086956527</v>
      </c>
      <c r="AR62" s="51">
        <f t="shared" si="7"/>
        <v>154247.57578947369</v>
      </c>
      <c r="AS62" s="51">
        <f t="shared" si="8"/>
        <v>78967.467554478557</v>
      </c>
      <c r="AT62" s="51">
        <f>ROUND([1]Veri_2024_2!D81/[1]Veri_2024_2!D80,[1]APGler!$N$62)</f>
        <v>151024</v>
      </c>
      <c r="AU62" s="51">
        <f>ROUND([1]Veri_2024_2!E81/[1]Veri_2024_2!E80,[1]APGler!$N$62)</f>
        <v>156664</v>
      </c>
      <c r="AV62" s="51">
        <f>ROUND([1]Veri_2024_2!F81/[1]Veri_2024_2!F80,[1]APGler!$N$62)</f>
        <v>175210</v>
      </c>
      <c r="AW62" s="51">
        <f>ROUND([1]Veri_2024_2!G81/[1]Veri_2024_2!G80,[1]APGler!$N$62)</f>
        <v>96375</v>
      </c>
      <c r="AX62" s="51">
        <f>ROUND([1]Veri_2024_2!H81/[1]Veri_2024_2!H80,[1]APGler!$N$62)</f>
        <v>317024</v>
      </c>
      <c r="AY62" s="51">
        <f>ROUND([1]Veri_2024_2!I81/[1]Veri_2024_2!I80,[1]APGler!$N$62)</f>
        <v>158290</v>
      </c>
      <c r="AZ62" s="51">
        <f>ROUND([1]Veri_2024_2!J81/[1]Veri_2024_2!J80,[1]APGler!$N$62)</f>
        <v>196967</v>
      </c>
      <c r="BA62" s="51">
        <f>ROUND([1]Veri_2024_2!K81/[1]Veri_2024_2!K80,[1]APGler!$N$62)</f>
        <v>172194</v>
      </c>
      <c r="BB62" s="51">
        <f>ROUND([1]Veri_2024_2!L81/[1]Veri_2024_2!L80,[1]APGler!$N$62)</f>
        <v>45298</v>
      </c>
      <c r="BC62" s="51">
        <f>ROUND([1]Veri_2024_2!M81/[1]Veri_2024_2!M80,[1]APGler!$N$62)</f>
        <v>61232</v>
      </c>
      <c r="BD62" s="51">
        <f>ROUND([1]Veri_2024_2!N81/[1]Veri_2024_2!N80,[1]APGler!$N$62)</f>
        <v>100612</v>
      </c>
      <c r="BE62" s="51">
        <f t="shared" si="9"/>
        <v>45298</v>
      </c>
      <c r="BF62" s="51">
        <f t="shared" si="10"/>
        <v>317024</v>
      </c>
      <c r="BG62" s="51">
        <f t="shared" si="11"/>
        <v>148262.72727272726</v>
      </c>
    </row>
    <row r="63" spans="1:59" x14ac:dyDescent="0.3">
      <c r="A63" s="57" t="s">
        <v>47</v>
      </c>
      <c r="B63" s="57" t="s">
        <v>299</v>
      </c>
      <c r="C63" s="57" t="s">
        <v>233</v>
      </c>
      <c r="D63" s="49">
        <f>[1]Veri_2021!D82/[1]Veri_2021!D14</f>
        <v>1.7524235645041013E-2</v>
      </c>
      <c r="E63" s="49">
        <f>[1]Veri_2021!E82/[1]Veri_2021!E14</f>
        <v>1.0622077658060581E-2</v>
      </c>
      <c r="F63" s="49">
        <f>[1]Veri_2021!F82/[1]Veri_2021!F14</f>
        <v>1.5931790499390988E-2</v>
      </c>
      <c r="G63" s="49">
        <f>[1]Veri_2021!G82/[1]Veri_2021!G14</f>
        <v>8.2321297579264815E-3</v>
      </c>
      <c r="H63" s="49">
        <f>[1]Veri_2021!H82/[1]Veri_2021!H14</f>
        <v>1.7517517517517517E-3</v>
      </c>
      <c r="I63" s="49">
        <f>[1]Veri_2021!I82/[1]Veri_2021!I14</f>
        <v>7.4238227146814408E-3</v>
      </c>
      <c r="J63" s="49">
        <f>[1]Veri_2021!J82/[1]Veri_2021!J14</f>
        <v>1.4096088335486903E-3</v>
      </c>
      <c r="K63" s="49">
        <f>[1]Veri_2021!K82/[1]Veri_2021!K14</f>
        <v>1.8859649122807017E-2</v>
      </c>
      <c r="L63" s="49">
        <f>[1]Veri_2021!L82/[1]Veri_2021!L14</f>
        <v>2.2869588891913966E-2</v>
      </c>
      <c r="M63" s="49">
        <f>[1]Veri_2021!M82/[1]Veri_2021!M14</f>
        <v>1.5169366715758468E-2</v>
      </c>
      <c r="N63" s="49">
        <f>[1]Veri_2021!N82/[1]Veri_2021!N14</f>
        <v>1.1085484710959007E-2</v>
      </c>
      <c r="O63" s="52">
        <f t="shared" si="0"/>
        <v>1.4096088335486903E-3</v>
      </c>
      <c r="P63" s="52">
        <f t="shared" si="1"/>
        <v>2.2869588891913966E-2</v>
      </c>
      <c r="Q63" s="52">
        <f t="shared" si="2"/>
        <v>1.1898136936530856E-2</v>
      </c>
      <c r="R63" s="49">
        <f>[1]Veri_2022!D82/[1]Veri_2022!D14</f>
        <v>2.9449898129283201E-2</v>
      </c>
      <c r="S63" s="49">
        <f>[1]Veri_2022!E82/[1]Veri_2022!E14</f>
        <v>1.3517513566847559E-2</v>
      </c>
      <c r="T63" s="49">
        <f>[1]Veri_2022!F82/[1]Veri_2022!F14</f>
        <v>3.0326185586704236E-2</v>
      </c>
      <c r="U63" s="49">
        <f>[1]Veri_2022!G82/[1]Veri_2022!G14</f>
        <v>8.0613293290128819E-3</v>
      </c>
      <c r="V63" s="49">
        <f>[1]Veri_2022!H82/[1]Veri_2022!H14</f>
        <v>9.8129408157007054E-4</v>
      </c>
      <c r="W63" s="49">
        <f>[1]Veri_2022!I82/[1]Veri_2022!I14</f>
        <v>6.6579349487011566E-3</v>
      </c>
      <c r="X63" s="49">
        <f>[1]Veri_2022!J82/[1]Veri_2022!J14</f>
        <v>9.2357423227891944E-4</v>
      </c>
      <c r="Y63" s="49">
        <f>[1]Veri_2022!K82/[1]Veri_2022!K14</f>
        <v>1.0706638115631691E-2</v>
      </c>
      <c r="Z63" s="49">
        <f>[1]Veri_2022!L82/[1]Veri_2022!L14</f>
        <v>1.9011747825307148E-2</v>
      </c>
      <c r="AA63" s="49">
        <f>[1]Veri_2022!M82/[1]Veri_2022!M14</f>
        <v>1.1826544021024968E-2</v>
      </c>
      <c r="AB63" s="49">
        <f>[1]Veri_2022!N82/[1]Veri_2022!N14</f>
        <v>8.2098227259517591E-3</v>
      </c>
      <c r="AC63" s="52">
        <f t="shared" si="3"/>
        <v>9.2357423227891944E-4</v>
      </c>
      <c r="AD63" s="52">
        <f t="shared" si="4"/>
        <v>3.0326185586704236E-2</v>
      </c>
      <c r="AE63" s="52">
        <f t="shared" si="5"/>
        <v>1.269749841475578E-2</v>
      </c>
      <c r="AF63" s="49">
        <f>[1]Veri_2023!D82/[1]Veri_2023!D14</f>
        <v>1.913447782546495E-2</v>
      </c>
      <c r="AG63" s="49">
        <f>[1]Veri_2023!E82/[1]Veri_2023!E14</f>
        <v>1.58301341295796E-2</v>
      </c>
      <c r="AH63" s="49">
        <f>[1]Veri_2023!F82/[1]Veri_2023!F14</f>
        <v>3.7102708453388894E-2</v>
      </c>
      <c r="AI63" s="49">
        <f>[1]Veri_2023!G82/[1]Veri_2023!G14</f>
        <v>4.0422885572139302E-3</v>
      </c>
      <c r="AJ63" s="49">
        <f>[1]Veri_2023!H82/[1]Veri_2023!H14</f>
        <v>2.4367956137678953E-3</v>
      </c>
      <c r="AK63" s="49">
        <f>[1]Veri_2023!I82/[1]Veri_2023!I14</f>
        <v>8.2339280059115384E-3</v>
      </c>
      <c r="AL63" s="49">
        <f>[1]Veri_2023!J82/[1]Veri_2023!J14</f>
        <v>5.5890900961323492E-4</v>
      </c>
      <c r="AM63" s="49">
        <f>[1]Veri_2023!K82/[1]Veri_2023!K14</f>
        <v>1.6341923318667503E-2</v>
      </c>
      <c r="AN63" s="49">
        <f>[1]Veri_2023!L82/[1]Veri_2023!L14</f>
        <v>1.8562715460090161E-2</v>
      </c>
      <c r="AO63" s="49">
        <f>[1]Veri_2023!M82/[1]Veri_2023!M14</f>
        <v>8.2002589555459655E-3</v>
      </c>
      <c r="AP63" s="49">
        <f>[1]Veri_2023!N82/[1]Veri_2023!N14</f>
        <v>7.748600947051227E-3</v>
      </c>
      <c r="AQ63" s="52">
        <f t="shared" si="6"/>
        <v>5.5890900961323492E-4</v>
      </c>
      <c r="AR63" s="52">
        <f t="shared" si="7"/>
        <v>3.7102708453388894E-2</v>
      </c>
      <c r="AS63" s="52">
        <f t="shared" si="8"/>
        <v>1.2562976388754083E-2</v>
      </c>
      <c r="AT63" s="49">
        <f>ROUND([1]Veri_2024_2!D82/[1]Veri_2024_2!D14,[1]APGler!$N$63)</f>
        <v>2.4E-2</v>
      </c>
      <c r="AU63" s="49">
        <f>ROUND([1]Veri_2024_2!E82/[1]Veri_2024_2!E14,[1]APGler!$N$63)</f>
        <v>1.4E-2</v>
      </c>
      <c r="AV63" s="49">
        <f>ROUND([1]Veri_2024_2!F82/[1]Veri_2024_2!F14,[1]APGler!$N$63)</f>
        <v>2.1999999999999999E-2</v>
      </c>
      <c r="AW63" s="49">
        <f>ROUND([1]Veri_2024_2!G82/[1]Veri_2024_2!G14,[1]APGler!$N$63)</f>
        <v>3.5999999999999997E-2</v>
      </c>
      <c r="AX63" s="49">
        <f>ROUND([1]Veri_2024_2!H82/[1]Veri_2024_2!H14,[1]APGler!$N$63)</f>
        <v>1E-3</v>
      </c>
      <c r="AY63" s="49">
        <f>ROUND([1]Veri_2024_2!I82/[1]Veri_2024_2!I14,[1]APGler!$N$63)</f>
        <v>0.01</v>
      </c>
      <c r="AZ63" s="49">
        <f>ROUND([1]Veri_2024_2!J82/[1]Veri_2024_2!J14,[1]APGler!$N$63)</f>
        <v>2E-3</v>
      </c>
      <c r="BA63" s="49">
        <f>ROUND([1]Veri_2024_2!K82/[1]Veri_2024_2!K14,[1]APGler!$N$63)</f>
        <v>1.2E-2</v>
      </c>
      <c r="BB63" s="49">
        <f>ROUND([1]Veri_2024_2!L82/[1]Veri_2024_2!L14,[1]APGler!$N$63)</f>
        <v>2.3E-2</v>
      </c>
      <c r="BC63" s="49">
        <f>ROUND([1]Veri_2024_2!M82/[1]Veri_2024_2!M14,[1]APGler!$N$63)</f>
        <v>1.4E-2</v>
      </c>
      <c r="BD63" s="49">
        <f>ROUND([1]Veri_2024_2!N82/[1]Veri_2024_2!N14,[1]APGler!$N$63)</f>
        <v>7.0000000000000001E-3</v>
      </c>
      <c r="BE63" s="52">
        <f t="shared" si="9"/>
        <v>1E-3</v>
      </c>
      <c r="BF63" s="52">
        <f t="shared" si="10"/>
        <v>3.5999999999999997E-2</v>
      </c>
      <c r="BG63" s="52">
        <f t="shared" si="11"/>
        <v>1.5000000000000001E-2</v>
      </c>
    </row>
    <row r="64" spans="1:59" x14ac:dyDescent="0.3">
      <c r="A64" s="58" t="s">
        <v>48</v>
      </c>
      <c r="B64" s="58" t="s">
        <v>300</v>
      </c>
      <c r="C64" s="58" t="s">
        <v>231</v>
      </c>
      <c r="D64" s="59">
        <f>[1]Veri_2021!D83/[1]Veri_2021!D82</f>
        <v>5793.7063829787221</v>
      </c>
      <c r="E64" s="59">
        <f>[1]Veri_2021!E83/[1]Veri_2021!E82</f>
        <v>4448.733157894736</v>
      </c>
      <c r="F64" s="59">
        <f>[1]Veri_2021!F83/[1]Veri_2021!F82</f>
        <v>5277.5358103975532</v>
      </c>
      <c r="G64" s="59">
        <f>[1]Veri_2021!G83/[1]Veri_2021!G82</f>
        <v>10642.237623762376</v>
      </c>
      <c r="H64" s="59">
        <f>[1]Veri_2021!H83/[1]Veri_2021!H82</f>
        <v>35593.843571428573</v>
      </c>
      <c r="I64" s="59">
        <f>[1]Veri_2021!I83/[1]Veri_2021!I82</f>
        <v>13296.364925373133</v>
      </c>
      <c r="J64" s="59">
        <f>[1]Veri_2021!J83/[1]Veri_2021!J82</f>
        <v>103580.69666666667</v>
      </c>
      <c r="K64" s="59">
        <f>[1]Veri_2021!K83/[1]Veri_2021!K82</f>
        <v>3177.5</v>
      </c>
      <c r="L64" s="59">
        <f>[1]Veri_2021!L83/[1]Veri_2021!L82</f>
        <v>253.67888888888891</v>
      </c>
      <c r="M64" s="59">
        <f>[1]Veri_2021!M83/[1]Veri_2021!M82</f>
        <v>15104.868252427184</v>
      </c>
      <c r="N64" s="59">
        <f>[1]Veri_2021!N83/[1]Veri_2021!N82</f>
        <v>21524.221946308724</v>
      </c>
      <c r="O64" s="51">
        <f t="shared" si="0"/>
        <v>253.67888888888891</v>
      </c>
      <c r="P64" s="51">
        <f t="shared" si="1"/>
        <v>103580.69666666667</v>
      </c>
      <c r="Q64" s="51">
        <f t="shared" si="2"/>
        <v>19881.21702055696</v>
      </c>
      <c r="R64" s="59">
        <f>[1]Veri_2022!D83/[1]Veri_2022!D82</f>
        <v>15973.543962264152</v>
      </c>
      <c r="S64" s="59">
        <f>[1]Veri_2022!E83/[1]Veri_2022!E82</f>
        <v>6720.2472627737225</v>
      </c>
      <c r="T64" s="59">
        <f>[1]Veri_2022!F83/[1]Veri_2022!F82</f>
        <v>17050.503448818898</v>
      </c>
      <c r="U64" s="59">
        <f>[1]Veri_2022!G83/[1]Veri_2022!G82</f>
        <v>16614.071666666667</v>
      </c>
      <c r="V64" s="59">
        <f>[1]Veri_2022!H83/[1]Veri_2022!H82</f>
        <v>159378.5575</v>
      </c>
      <c r="W64" s="59">
        <f>[1]Veri_2022!I83/[1]Veri_2022!I82</f>
        <v>30072.682459016392</v>
      </c>
      <c r="X64" s="59">
        <f>[1]Veri_2022!J83/[1]Veri_2022!J82</f>
        <v>71079.276249999995</v>
      </c>
      <c r="Y64" s="59">
        <f>[1]Veri_2022!K83/[1]Veri_2022!K82</f>
        <v>2674.4938000000002</v>
      </c>
      <c r="Z64" s="59">
        <f>[1]Veri_2022!L83/[1]Veri_2022!L82</f>
        <v>114.11433962264152</v>
      </c>
      <c r="AA64" s="59">
        <f>[1]Veri_2022!M83/[1]Veri_2022!M82</f>
        <v>27688.804691358026</v>
      </c>
      <c r="AB64" s="59">
        <f>[1]Veri_2022!N83/[1]Veri_2022!N82</f>
        <v>56674.784778761059</v>
      </c>
      <c r="AC64" s="51">
        <f t="shared" si="3"/>
        <v>114.11433962264152</v>
      </c>
      <c r="AD64" s="51">
        <f t="shared" si="4"/>
        <v>159378.5575</v>
      </c>
      <c r="AE64" s="51">
        <f t="shared" si="5"/>
        <v>36731.007287207409</v>
      </c>
      <c r="AF64" s="59">
        <f>[1]Veri_2023!D83/[1]Veri_2023!D82</f>
        <v>72727.854859813087</v>
      </c>
      <c r="AG64" s="59">
        <f>[1]Veri_2023!E83/[1]Veri_2023!E82</f>
        <v>21400.428353293402</v>
      </c>
      <c r="AH64" s="59">
        <f>[1]Veri_2023!F83/[1]Veri_2023!F82</f>
        <v>81422.783464755077</v>
      </c>
      <c r="AI64" s="59">
        <f>[1]Veri_2023!G83/[1]Veri_2023!G82</f>
        <v>56674.273076923084</v>
      </c>
      <c r="AJ64" s="59">
        <f>[1]Veri_2023!H83/[1]Veri_2023!H82</f>
        <v>250814.55750000002</v>
      </c>
      <c r="AK64" s="59">
        <f>[1]Veri_2023!I83/[1]Veri_2023!I82</f>
        <v>72374.773205128193</v>
      </c>
      <c r="AL64" s="59">
        <f>[1]Veri_2023!J83/[1]Veri_2023!J82</f>
        <v>110602.932</v>
      </c>
      <c r="AM64" s="59">
        <f>[1]Veri_2023!K83/[1]Veri_2023!K82</f>
        <v>11693.192307692309</v>
      </c>
      <c r="AN64" s="59">
        <f>[1]Veri_2023!L83/[1]Veri_2023!L82</f>
        <v>78.760490476190483</v>
      </c>
      <c r="AO64" s="59">
        <f>[1]Veri_2023!M83/[1]Veri_2023!M82</f>
        <v>116887.49596491228</v>
      </c>
      <c r="AP64" s="59">
        <f>[1]Veri_2023!N83/[1]Veri_2023!N82</f>
        <v>92789.945555555547</v>
      </c>
      <c r="AQ64" s="51">
        <f t="shared" si="6"/>
        <v>78.760490476190483</v>
      </c>
      <c r="AR64" s="51">
        <f t="shared" si="7"/>
        <v>250814.55750000002</v>
      </c>
      <c r="AS64" s="51">
        <f t="shared" si="8"/>
        <v>80678.817888959005</v>
      </c>
      <c r="AT64" s="51">
        <f>ROUND([1]Veri_2024_2!D83/[1]Veri_2024_2!D82,[1]APGler!$N$64)</f>
        <v>31889</v>
      </c>
      <c r="AU64" s="51">
        <f>ROUND([1]Veri_2024_2!E83/[1]Veri_2024_2!E82,[1]APGler!$N$64)</f>
        <v>28244</v>
      </c>
      <c r="AV64" s="51">
        <f>ROUND([1]Veri_2024_2!F83/[1]Veri_2024_2!F82,[1]APGler!$N$64)</f>
        <v>78255</v>
      </c>
      <c r="AW64" s="51">
        <f>ROUND([1]Veri_2024_2!G83/[1]Veri_2024_2!G82,[1]APGler!$N$64)</f>
        <v>47977</v>
      </c>
      <c r="AX64" s="51">
        <f>ROUND([1]Veri_2024_2!H83/[1]Veri_2024_2!H82,[1]APGler!$N$64)</f>
        <v>299936</v>
      </c>
      <c r="AY64" s="51">
        <f>ROUND([1]Veri_2024_2!I83/[1]Veri_2024_2!I82,[1]APGler!$N$64)</f>
        <v>101355</v>
      </c>
      <c r="AZ64" s="51">
        <f>ROUND([1]Veri_2024_2!J83/[1]Veri_2024_2!J82,[1]APGler!$N$64)</f>
        <v>329227</v>
      </c>
      <c r="BA64" s="51">
        <f>ROUND([1]Veri_2024_2!K83/[1]Veri_2024_2!K82,[1]APGler!$N$64)</f>
        <v>26647</v>
      </c>
      <c r="BB64" s="51">
        <f>ROUND([1]Veri_2024_2!L83/[1]Veri_2024_2!L82,[1]APGler!$N$64)</f>
        <v>1414</v>
      </c>
      <c r="BC64" s="51">
        <f>ROUND([1]Veri_2024_2!M83/[1]Veri_2024_2!M82,[1]APGler!$N$64)</f>
        <v>146928</v>
      </c>
      <c r="BD64" s="51">
        <f>ROUND([1]Veri_2024_2!N83/[1]Veri_2024_2!N82,[1]APGler!$N$64)</f>
        <v>120458</v>
      </c>
      <c r="BE64" s="51">
        <f t="shared" si="9"/>
        <v>1414</v>
      </c>
      <c r="BF64" s="51">
        <f t="shared" si="10"/>
        <v>329227</v>
      </c>
      <c r="BG64" s="51">
        <f t="shared" si="11"/>
        <v>110211.81818181818</v>
      </c>
    </row>
    <row r="65" spans="1:59" x14ac:dyDescent="0.3">
      <c r="A65" s="57" t="s">
        <v>49</v>
      </c>
      <c r="B65" s="57" t="s">
        <v>58</v>
      </c>
      <c r="C65" s="57" t="s">
        <v>233</v>
      </c>
      <c r="D65" s="49">
        <f>SUM([1]Veri_2021!D74,[1]Veri_2021!D75,[1]Veri_2021!D76)/[1]Veri_2021!D70</f>
        <v>8.3898423876933331E-2</v>
      </c>
      <c r="E65" s="49">
        <f>SUM([1]Veri_2021!E74,[1]Veri_2021!E75,[1]Veri_2021!E76)/[1]Veri_2021!E70</f>
        <v>0.25584725625491761</v>
      </c>
      <c r="F65" s="49">
        <f>SUM([1]Veri_2021!F74,[1]Veri_2021!F75,[1]Veri_2021!F76)/[1]Veri_2021!F70</f>
        <v>0.24746306735012455</v>
      </c>
      <c r="G65" s="49">
        <f>SUM([1]Veri_2021!G74,[1]Veri_2021!G75,[1]Veri_2021!G76)/[1]Veri_2021!G70</f>
        <v>0.34567532354270603</v>
      </c>
      <c r="H65" s="49">
        <f>SUM([1]Veri_2021!H74,[1]Veri_2021!H75,[1]Veri_2021!H76)/[1]Veri_2021!H70</f>
        <v>0.40636612322814936</v>
      </c>
      <c r="I65" s="49">
        <f>SUM([1]Veri_2021!I74,[1]Veri_2021!I75,[1]Veri_2021!I76)/[1]Veri_2021!I70</f>
        <v>0.37912741395844585</v>
      </c>
      <c r="J65" s="49">
        <f>SUM([1]Veri_2021!J74,[1]Veri_2021!J75,[1]Veri_2021!J76)/[1]Veri_2021!J70</f>
        <v>0.11479505650134807</v>
      </c>
      <c r="K65" s="49">
        <f>SUM([1]Veri_2021!K74,[1]Veri_2021!K75,[1]Veri_2021!K76)/[1]Veri_2021!K70</f>
        <v>0.30899443203858562</v>
      </c>
      <c r="L65" s="49">
        <f>SUM([1]Veri_2021!L74,[1]Veri_2021!L75,[1]Veri_2021!L76)/[1]Veri_2021!L70</f>
        <v>0.10147012181662882</v>
      </c>
      <c r="M65" s="49">
        <f>SUM([1]Veri_2021!M74,[1]Veri_2021!M75,[1]Veri_2021!M76)/[1]Veri_2021!M70</f>
        <v>0.17053365603171031</v>
      </c>
      <c r="N65" s="49">
        <f>SUM([1]Veri_2021!N74,[1]Veri_2021!N75,[1]Veri_2021!N76)/[1]Veri_2021!N70</f>
        <v>0.31874999035875434</v>
      </c>
      <c r="O65" s="52">
        <f t="shared" si="0"/>
        <v>8.3898423876933331E-2</v>
      </c>
      <c r="P65" s="52">
        <f t="shared" si="1"/>
        <v>0.40636612322814936</v>
      </c>
      <c r="Q65" s="52">
        <f t="shared" si="2"/>
        <v>0.24844735135984578</v>
      </c>
      <c r="R65" s="49">
        <f>SUM([1]Veri_2022!D74,[1]Veri_2022!D75,[1]Veri_2022!D76)/[1]Veri_2022!D70</f>
        <v>6.4777523434974379E-2</v>
      </c>
      <c r="S65" s="49">
        <f>SUM([1]Veri_2022!E74,[1]Veri_2022!E75,[1]Veri_2022!E76)/[1]Veri_2022!E70</f>
        <v>0.15753650989795812</v>
      </c>
      <c r="T65" s="49">
        <f>SUM([1]Veri_2022!F74,[1]Veri_2022!F75,[1]Veri_2022!F76)/[1]Veri_2022!F70</f>
        <v>0.19996001358551033</v>
      </c>
      <c r="U65" s="49">
        <f>SUM([1]Veri_2022!G74,[1]Veri_2022!G75,[1]Veri_2022!G76)/[1]Veri_2022!G70</f>
        <v>0.55641089503993502</v>
      </c>
      <c r="V65" s="49">
        <f>SUM([1]Veri_2022!H74,[1]Veri_2022!H75,[1]Veri_2022!H76)/[1]Veri_2022!H70</f>
        <v>0.50455771371848357</v>
      </c>
      <c r="W65" s="49">
        <f>SUM([1]Veri_2022!I74,[1]Veri_2022!I75,[1]Veri_2022!I76)/[1]Veri_2022!I70</f>
        <v>0.70172467348471168</v>
      </c>
      <c r="X65" s="49">
        <f>SUM([1]Veri_2022!J74,[1]Veri_2022!J75,[1]Veri_2022!J76)/[1]Veri_2022!J70</f>
        <v>0.22616112465998975</v>
      </c>
      <c r="Y65" s="49">
        <f>SUM([1]Veri_2022!K74,[1]Veri_2022!K75,[1]Veri_2022!K76)/[1]Veri_2022!K70</f>
        <v>0.56951033394799178</v>
      </c>
      <c r="Z65" s="49">
        <f>SUM([1]Veri_2022!L74,[1]Veri_2022!L75,[1]Veri_2022!L76)/[1]Veri_2022!L70</f>
        <v>8.5948602550382391E-2</v>
      </c>
      <c r="AA65" s="49">
        <f>SUM([1]Veri_2022!M74,[1]Veri_2022!M75,[1]Veri_2022!M76)/[1]Veri_2022!M70</f>
        <v>0.4233492738991177</v>
      </c>
      <c r="AB65" s="49">
        <f>SUM([1]Veri_2022!N74,[1]Veri_2022!N75,[1]Veri_2022!N76)/[1]Veri_2022!N70</f>
        <v>0.46935575326598328</v>
      </c>
      <c r="AC65" s="52">
        <f t="shared" si="3"/>
        <v>6.4777523434974379E-2</v>
      </c>
      <c r="AD65" s="52">
        <f t="shared" si="4"/>
        <v>0.70172467348471168</v>
      </c>
      <c r="AE65" s="52">
        <f t="shared" si="5"/>
        <v>0.35993567431682155</v>
      </c>
      <c r="AF65" s="49">
        <f>SUM([1]Veri_2023!D74,[1]Veri_2023!D75,[1]Veri_2023!D76)/[1]Veri_2023!D70</f>
        <v>0.17770524244863956</v>
      </c>
      <c r="AG65" s="49">
        <f>SUM([1]Veri_2023!E74,[1]Veri_2023!E75,[1]Veri_2023!E76)/[1]Veri_2023!E70</f>
        <v>0.37591033064403728</v>
      </c>
      <c r="AH65" s="49">
        <f>SUM([1]Veri_2023!F74,[1]Veri_2023!F75,[1]Veri_2023!F76)/[1]Veri_2023!F70</f>
        <v>0.15449697623694181</v>
      </c>
      <c r="AI65" s="49">
        <f>SUM([1]Veri_2023!G74,[1]Veri_2023!G75,[1]Veri_2023!G76)/[1]Veri_2023!G70</f>
        <v>0.25273303941485153</v>
      </c>
      <c r="AJ65" s="49">
        <f>SUM([1]Veri_2023!H74,[1]Veri_2023!H75,[1]Veri_2023!H76)/[1]Veri_2023!H70</f>
        <v>0.3923060750724684</v>
      </c>
      <c r="AK65" s="49">
        <f>SUM([1]Veri_2023!I74,[1]Veri_2023!I75,[1]Veri_2023!I76)/[1]Veri_2023!I70</f>
        <v>0.25003514521083803</v>
      </c>
      <c r="AL65" s="49">
        <f>SUM([1]Veri_2023!J74,[1]Veri_2023!J75,[1]Veri_2023!J76)/[1]Veri_2023!J70</f>
        <v>0.13584934081592986</v>
      </c>
      <c r="AM65" s="49">
        <f>SUM([1]Veri_2023!K74,[1]Veri_2023!K75,[1]Veri_2023!K76)/[1]Veri_2023!K70</f>
        <v>1.1514062238301435</v>
      </c>
      <c r="AN65" s="49">
        <f>SUM([1]Veri_2023!L74,[1]Veri_2023!L75,[1]Veri_2023!L76)/[1]Veri_2023!L70</f>
        <v>8.4697158126202571E-2</v>
      </c>
      <c r="AO65" s="49">
        <f>SUM([1]Veri_2023!M74,[1]Veri_2023!M75,[1]Veri_2023!M76)/[1]Veri_2023!M70</f>
        <v>0.4250274949005598</v>
      </c>
      <c r="AP65" s="49">
        <f>SUM([1]Veri_2023!N74,[1]Veri_2023!N75,[1]Veri_2023!N76)/[1]Veri_2023!N70</f>
        <v>0.38968119127678436</v>
      </c>
      <c r="AQ65" s="52">
        <f t="shared" si="6"/>
        <v>8.4697158126202571E-2</v>
      </c>
      <c r="AR65" s="52">
        <f t="shared" si="7"/>
        <v>1.1514062238301435</v>
      </c>
      <c r="AS65" s="52">
        <f t="shared" si="8"/>
        <v>0.34453165617976339</v>
      </c>
      <c r="AT65" s="49">
        <f>ROUND(SUM([1]Veri_2024_2!D74,[1]Veri_2024_2!D75,[1]Veri_2024_2!D76)/[1]Veri_2024_2!D70,[1]APGler!$N$65)</f>
        <v>0.183</v>
      </c>
      <c r="AU65" s="49">
        <f>ROUND(SUM([1]Veri_2024_2!E74,[1]Veri_2024_2!E75,[1]Veri_2024_2!E76)/[1]Veri_2024_2!E70,[1]APGler!$N$65)</f>
        <v>0.193</v>
      </c>
      <c r="AV65" s="49">
        <f>ROUND(SUM([1]Veri_2024_2!F74,[1]Veri_2024_2!F75,[1]Veri_2024_2!F76)/[1]Veri_2024_2!F70,[1]APGler!$N$65)</f>
        <v>0.183</v>
      </c>
      <c r="AW65" s="49">
        <f>ROUND(SUM([1]Veri_2024_2!G74,[1]Veri_2024_2!G75,[1]Veri_2024_2!G76)/[1]Veri_2024_2!G70,[1]APGler!$N$65)</f>
        <v>0.13400000000000001</v>
      </c>
      <c r="AX65" s="49">
        <f>ROUND(SUM([1]Veri_2024_2!H74,[1]Veri_2024_2!H75,[1]Veri_2024_2!H76)/[1]Veri_2024_2!H70,[1]APGler!$N$65)</f>
        <v>0.115</v>
      </c>
      <c r="AY65" s="49">
        <f>ROUND(SUM([1]Veri_2024_2!I74,[1]Veri_2024_2!I75,[1]Veri_2024_2!I76)/[1]Veri_2024_2!I70,[1]APGler!$N$65)</f>
        <v>0.3</v>
      </c>
      <c r="AZ65" s="49">
        <f>ROUND(SUM([1]Veri_2024_2!J74,[1]Veri_2024_2!J75,[1]Veri_2024_2!J76)/[1]Veri_2024_2!J70,[1]APGler!$N$65)</f>
        <v>0.16800000000000001</v>
      </c>
      <c r="BA65" s="49">
        <f>ROUND(SUM([1]Veri_2024_2!K74,[1]Veri_2024_2!K75,[1]Veri_2024_2!K76)/[1]Veri_2024_2!K70,[1]APGler!$N$65)</f>
        <v>9.0999999999999998E-2</v>
      </c>
      <c r="BB65" s="49">
        <f>ROUND(SUM([1]Veri_2024_2!L74,[1]Veri_2024_2!L75,[1]Veri_2024_2!L76)/[1]Veri_2024_2!L70,[1]APGler!$N$65)</f>
        <v>7.9000000000000001E-2</v>
      </c>
      <c r="BC65" s="49">
        <f>ROUND(SUM([1]Veri_2024_2!M74,[1]Veri_2024_2!M75,[1]Veri_2024_2!M76)/[1]Veri_2024_2!M70,[1]APGler!$N$65)</f>
        <v>0.33</v>
      </c>
      <c r="BD65" s="49">
        <f>ROUND(SUM([1]Veri_2024_2!N74,[1]Veri_2024_2!N75,[1]Veri_2024_2!N76)/[1]Veri_2024_2!N70,[1]APGler!$N$65)</f>
        <v>0.24199999999999999</v>
      </c>
      <c r="BE65" s="52">
        <f t="shared" si="9"/>
        <v>7.9000000000000001E-2</v>
      </c>
      <c r="BF65" s="52">
        <f t="shared" si="10"/>
        <v>0.33</v>
      </c>
      <c r="BG65" s="52">
        <f t="shared" si="11"/>
        <v>0.18345454545454543</v>
      </c>
    </row>
    <row r="66" spans="1:59" x14ac:dyDescent="0.3">
      <c r="A66" s="58" t="s">
        <v>50</v>
      </c>
      <c r="B66" s="58" t="s">
        <v>59</v>
      </c>
      <c r="C66" s="58" t="s">
        <v>233</v>
      </c>
      <c r="D66" s="50">
        <f>[1]Veri_2021!D78/[1]Veri_2021!D70</f>
        <v>3.2088197608496627E-2</v>
      </c>
      <c r="E66" s="50">
        <f>[1]Veri_2021!E78/[1]Veri_2021!E70</f>
        <v>5.4172963913572847E-2</v>
      </c>
      <c r="F66" s="50">
        <f>[1]Veri_2021!F78/[1]Veri_2021!F70</f>
        <v>7.8809912602088375E-2</v>
      </c>
      <c r="G66" s="50">
        <f>[1]Veri_2021!G78/[1]Veri_2021!G70</f>
        <v>7.8869781134016242E-2</v>
      </c>
      <c r="H66" s="50">
        <f>[1]Veri_2021!H78/[1]Veri_2021!H70</f>
        <v>6.8629498300931749E-2</v>
      </c>
      <c r="I66" s="50">
        <f>[1]Veri_2021!I78/[1]Veri_2021!I70</f>
        <v>9.0481944594068442E-2</v>
      </c>
      <c r="J66" s="50">
        <f>[1]Veri_2021!J78/[1]Veri_2021!J70</f>
        <v>8.6973959739784737E-2</v>
      </c>
      <c r="K66" s="50">
        <f>[1]Veri_2021!K78/[1]Veri_2021!K70</f>
        <v>6.6667312539465673E-2</v>
      </c>
      <c r="L66" s="50">
        <f>[1]Veri_2021!L78/[1]Veri_2021!L70</f>
        <v>0.1267486423265744</v>
      </c>
      <c r="M66" s="50">
        <f>[1]Veri_2021!M78/[1]Veri_2021!M70</f>
        <v>5.5291504762184931E-2</v>
      </c>
      <c r="N66" s="50">
        <f>[1]Veri_2021!N78/[1]Veri_2021!N70</f>
        <v>0.11395144315243984</v>
      </c>
      <c r="O66" s="51">
        <f t="shared" si="0"/>
        <v>3.2088197608496627E-2</v>
      </c>
      <c r="P66" s="51">
        <f t="shared" si="1"/>
        <v>0.1267486423265744</v>
      </c>
      <c r="Q66" s="51">
        <f t="shared" si="2"/>
        <v>7.7516832788511278E-2</v>
      </c>
      <c r="R66" s="50">
        <f>[1]Veri_2022!D78/[1]Veri_2022!D70</f>
        <v>2.1506315635060298E-2</v>
      </c>
      <c r="S66" s="50">
        <f>[1]Veri_2022!E78/[1]Veri_2022!E70</f>
        <v>4.598596946558952E-2</v>
      </c>
      <c r="T66" s="50">
        <f>[1]Veri_2022!F78/[1]Veri_2022!F70</f>
        <v>5.3533101324204295E-2</v>
      </c>
      <c r="U66" s="50">
        <f>[1]Veri_2022!G78/[1]Veri_2022!G70</f>
        <v>7.6069819010629078E-2</v>
      </c>
      <c r="V66" s="50">
        <f>[1]Veri_2022!H78/[1]Veri_2022!H70</f>
        <v>0.15975533556916829</v>
      </c>
      <c r="W66" s="50">
        <f>[1]Veri_2022!I78/[1]Veri_2022!I70</f>
        <v>0.10145602221149984</v>
      </c>
      <c r="X66" s="50">
        <f>[1]Veri_2022!J78/[1]Veri_2022!J70</f>
        <v>0.12550776534801369</v>
      </c>
      <c r="Y66" s="50">
        <f>[1]Veri_2022!K78/[1]Veri_2022!K70</f>
        <v>0.13984867507886639</v>
      </c>
      <c r="Z66" s="50">
        <f>[1]Veri_2022!L78/[1]Veri_2022!L70</f>
        <v>0.14711665164543486</v>
      </c>
      <c r="AA66" s="50">
        <f>[1]Veri_2022!M78/[1]Veri_2022!M70</f>
        <v>0.11370035419614428</v>
      </c>
      <c r="AB66" s="50">
        <f>[1]Veri_2022!N78/[1]Veri_2022!N70</f>
        <v>0.16836023931632885</v>
      </c>
      <c r="AC66" s="51">
        <f t="shared" si="3"/>
        <v>2.1506315635060298E-2</v>
      </c>
      <c r="AD66" s="51">
        <f t="shared" si="4"/>
        <v>0.16836023931632885</v>
      </c>
      <c r="AE66" s="51">
        <f t="shared" si="5"/>
        <v>0.10480365898190359</v>
      </c>
      <c r="AF66" s="50">
        <f>[1]Veri_2023!D78/[1]Veri_2023!D70</f>
        <v>1.6812097589054345E-2</v>
      </c>
      <c r="AG66" s="50">
        <f>[1]Veri_2023!E78/[1]Veri_2023!E70</f>
        <v>3.3196690711069267E-2</v>
      </c>
      <c r="AH66" s="50">
        <f>[1]Veri_2023!F78/[1]Veri_2023!F70</f>
        <v>1.5482708308380838E-2</v>
      </c>
      <c r="AI66" s="50">
        <f>[1]Veri_2023!G78/[1]Veri_2023!G70</f>
        <v>7.9799193887866327E-2</v>
      </c>
      <c r="AJ66" s="50">
        <f>[1]Veri_2023!H78/[1]Veri_2023!H70</f>
        <v>7.4582863034849692E-2</v>
      </c>
      <c r="AK66" s="50">
        <f>[1]Veri_2023!I78/[1]Veri_2023!I70</f>
        <v>9.1656371032309156E-2</v>
      </c>
      <c r="AL66" s="50">
        <f>[1]Veri_2023!J78/[1]Veri_2023!J70</f>
        <v>9.9079285032579623E-2</v>
      </c>
      <c r="AM66" s="50">
        <f>[1]Veri_2023!K78/[1]Veri_2023!K70</f>
        <v>0.10422532970786391</v>
      </c>
      <c r="AN66" s="50">
        <f>[1]Veri_2023!L78/[1]Veri_2023!L70</f>
        <v>0.1403593611929948</v>
      </c>
      <c r="AO66" s="50">
        <f>[1]Veri_2023!M78/[1]Veri_2023!M70</f>
        <v>8.7297540017909986E-2</v>
      </c>
      <c r="AP66" s="50">
        <f>[1]Veri_2023!N78/[1]Veri_2023!N70</f>
        <v>0.12898167249219461</v>
      </c>
      <c r="AQ66" s="51">
        <f t="shared" si="6"/>
        <v>1.5482708308380838E-2</v>
      </c>
      <c r="AR66" s="51">
        <f t="shared" si="7"/>
        <v>0.1403593611929948</v>
      </c>
      <c r="AS66" s="51">
        <f t="shared" si="8"/>
        <v>7.9224828455188426E-2</v>
      </c>
      <c r="AT66" s="50">
        <f>ROUND([1]Veri_2024_2!D78/[1]Veri_2024_2!D70,[1]APGler!$N$66)</f>
        <v>1.7999999999999999E-2</v>
      </c>
      <c r="AU66" s="50">
        <f>ROUND([1]Veri_2024_2!E78/[1]Veri_2024_2!E70,[1]APGler!$N$66)</f>
        <v>2.5999999999999999E-2</v>
      </c>
      <c r="AV66" s="50">
        <f>ROUND([1]Veri_2024_2!F78/[1]Veri_2024_2!F70,[1]APGler!$N$66)</f>
        <v>2.8000000000000001E-2</v>
      </c>
      <c r="AW66" s="50">
        <f>ROUND([1]Veri_2024_2!G78/[1]Veri_2024_2!G70,[1]APGler!$N$66)</f>
        <v>9.1999999999999998E-2</v>
      </c>
      <c r="AX66" s="50">
        <f>ROUND([1]Veri_2024_2!H78/[1]Veri_2024_2!H70,[1]APGler!$N$66)</f>
        <v>0.04</v>
      </c>
      <c r="AY66" s="50">
        <f>ROUND([1]Veri_2024_2!I78/[1]Veri_2024_2!I70,[1]APGler!$N$66)</f>
        <v>9.1999999999999998E-2</v>
      </c>
      <c r="AZ66" s="50">
        <f>ROUND([1]Veri_2024_2!J78/[1]Veri_2024_2!J70,[1]APGler!$N$66)</f>
        <v>6.2E-2</v>
      </c>
      <c r="BA66" s="50">
        <f>ROUND([1]Veri_2024_2!K78/[1]Veri_2024_2!K70,[1]APGler!$N$66)</f>
        <v>6.8000000000000005E-2</v>
      </c>
      <c r="BB66" s="50">
        <f>ROUND([1]Veri_2024_2!L78/[1]Veri_2024_2!L70,[1]APGler!$N$66)</f>
        <v>0.09</v>
      </c>
      <c r="BC66" s="50">
        <f>ROUND([1]Veri_2024_2!M78/[1]Veri_2024_2!M70,[1]APGler!$N$66)</f>
        <v>5.8999999999999997E-2</v>
      </c>
      <c r="BD66" s="50">
        <f>ROUND([1]Veri_2024_2!N78/[1]Veri_2024_2!N70,[1]APGler!$N$66)</f>
        <v>7.8E-2</v>
      </c>
      <c r="BE66" s="51">
        <f t="shared" si="9"/>
        <v>1.7999999999999999E-2</v>
      </c>
      <c r="BF66" s="51">
        <f t="shared" si="10"/>
        <v>9.1999999999999998E-2</v>
      </c>
      <c r="BG66" s="51">
        <f t="shared" si="11"/>
        <v>5.9363636363636355E-2</v>
      </c>
    </row>
    <row r="67" spans="1:59" x14ac:dyDescent="0.3">
      <c r="A67" s="57" t="s">
        <v>51</v>
      </c>
      <c r="B67" s="57" t="s">
        <v>301</v>
      </c>
      <c r="C67" s="57" t="s">
        <v>233</v>
      </c>
      <c r="D67" s="49">
        <f>[1]Veri_2021!D79/[1]Veri_2021!D70</f>
        <v>9.0695047344492838E-2</v>
      </c>
      <c r="E67" s="49">
        <f>[1]Veri_2021!E79/[1]Veri_2021!E70</f>
        <v>0.14656282692775524</v>
      </c>
      <c r="F67" s="49">
        <f>[1]Veri_2021!F79/[1]Veri_2021!F70</f>
        <v>0.17840337299196019</v>
      </c>
      <c r="G67" s="49">
        <f>[1]Veri_2021!G79/[1]Veri_2021!G70</f>
        <v>0.22914499763350457</v>
      </c>
      <c r="H67" s="49">
        <f>[1]Veri_2021!H79/[1]Veri_2021!H70</f>
        <v>0.11778253157421392</v>
      </c>
      <c r="I67" s="49">
        <f>[1]Veri_2021!I79/[1]Veri_2021!I70</f>
        <v>0.39055403601044997</v>
      </c>
      <c r="J67" s="49">
        <f>[1]Veri_2021!J79/[1]Veri_2021!J70</f>
        <v>0.28992774876664995</v>
      </c>
      <c r="K67" s="49">
        <f>[1]Veri_2021!K79/[1]Veri_2021!K70</f>
        <v>0.19362501880389502</v>
      </c>
      <c r="L67" s="49">
        <f>[1]Veri_2021!L79/[1]Veri_2021!L70</f>
        <v>0.33743534021325233</v>
      </c>
      <c r="M67" s="49">
        <f>[1]Veri_2021!M79/[1]Veri_2021!M70</f>
        <v>0.26561093896338012</v>
      </c>
      <c r="N67" s="49">
        <f>[1]Veri_2021!N79/[1]Veri_2021!N70</f>
        <v>0.4269578470496545</v>
      </c>
      <c r="O67" s="52">
        <f t="shared" ref="O67:O130" si="12">MIN(D67:N67)</f>
        <v>9.0695047344492838E-2</v>
      </c>
      <c r="P67" s="52">
        <f t="shared" ref="P67:P130" si="13">MAX(D67:N67)</f>
        <v>0.4269578470496545</v>
      </c>
      <c r="Q67" s="52">
        <f t="shared" ref="Q67:Q130" si="14">AVERAGE(D67:N67)</f>
        <v>0.24242724602538265</v>
      </c>
      <c r="R67" s="49">
        <f>[1]Veri_2022!D79/[1]Veri_2022!D70</f>
        <v>5.9065324297701602E-2</v>
      </c>
      <c r="S67" s="49">
        <f>[1]Veri_2022!E79/[1]Veri_2022!E70</f>
        <v>0.11751773648489393</v>
      </c>
      <c r="T67" s="49">
        <f>[1]Veri_2022!F79/[1]Veri_2022!F70</f>
        <v>0.12672067439882001</v>
      </c>
      <c r="U67" s="49">
        <f>[1]Veri_2022!G79/[1]Veri_2022!G70</f>
        <v>0.16496162772920023</v>
      </c>
      <c r="V67" s="49">
        <f>[1]Veri_2022!H79/[1]Veri_2022!H70</f>
        <v>0.25310710064825576</v>
      </c>
      <c r="W67" s="49">
        <f>[1]Veri_2022!I79/[1]Veri_2022!I70</f>
        <v>0.32881331488256355</v>
      </c>
      <c r="X67" s="49">
        <f>[1]Veri_2022!J79/[1]Veri_2022!J70</f>
        <v>0.32340390863052493</v>
      </c>
      <c r="Y67" s="49">
        <f>[1]Veri_2022!K79/[1]Veri_2022!K70</f>
        <v>0.24578389138027631</v>
      </c>
      <c r="Z67" s="49">
        <f>[1]Veri_2022!L79/[1]Veri_2022!L70</f>
        <v>0.36726420071403626</v>
      </c>
      <c r="AA67" s="49">
        <f>[1]Veri_2022!M79/[1]Veri_2022!M70</f>
        <v>0.35295483068226041</v>
      </c>
      <c r="AB67" s="49">
        <f>[1]Veri_2022!N79/[1]Veri_2022!N70</f>
        <v>0.6255439114605944</v>
      </c>
      <c r="AC67" s="52">
        <f t="shared" ref="AC67:AC130" si="15">MIN(R67:AB67)</f>
        <v>5.9065324297701602E-2</v>
      </c>
      <c r="AD67" s="52">
        <f t="shared" ref="AD67:AD130" si="16">MAX(R67:AB67)</f>
        <v>0.6255439114605944</v>
      </c>
      <c r="AE67" s="52">
        <f t="shared" ref="AE67:AE130" si="17">AVERAGE(R67:AB67)</f>
        <v>0.26955786557355704</v>
      </c>
      <c r="AF67" s="49">
        <f>[1]Veri_2023!D79/[1]Veri_2023!D70</f>
        <v>4.6958523739558958E-2</v>
      </c>
      <c r="AG67" s="49">
        <f>[1]Veri_2023!E79/[1]Veri_2023!E70</f>
        <v>0.10031055298668949</v>
      </c>
      <c r="AH67" s="49">
        <f>[1]Veri_2023!F79/[1]Veri_2023!F70</f>
        <v>4.4831354597233301E-2</v>
      </c>
      <c r="AI67" s="49">
        <f>[1]Veri_2023!G79/[1]Veri_2023!G70</f>
        <v>0.16389531610319827</v>
      </c>
      <c r="AJ67" s="49">
        <f>[1]Veri_2023!H79/[1]Veri_2023!H70</f>
        <v>0.11609888850631728</v>
      </c>
      <c r="AK67" s="49">
        <f>[1]Veri_2023!I79/[1]Veri_2023!I70</f>
        <v>0.30682429135827111</v>
      </c>
      <c r="AL67" s="49">
        <f>[1]Veri_2023!J79/[1]Veri_2023!J70</f>
        <v>0.25140494870826663</v>
      </c>
      <c r="AM67" s="49">
        <f>[1]Veri_2023!K79/[1]Veri_2023!K70</f>
        <v>0.2124279535807157</v>
      </c>
      <c r="AN67" s="49">
        <f>[1]Veri_2023!L79/[1]Veri_2023!L70</f>
        <v>0.33960255120579191</v>
      </c>
      <c r="AO67" s="49">
        <f>[1]Veri_2023!M79/[1]Veri_2023!M70</f>
        <v>0.26237758576932851</v>
      </c>
      <c r="AP67" s="49">
        <f>[1]Veri_2023!N79/[1]Veri_2023!N70</f>
        <v>0.51425959573040037</v>
      </c>
      <c r="AQ67" s="52">
        <f t="shared" ref="AQ67:AQ130" si="18">MIN(AF67:AP67)</f>
        <v>4.4831354597233301E-2</v>
      </c>
      <c r="AR67" s="52">
        <f t="shared" ref="AR67:AR130" si="19">MAX(AF67:AP67)</f>
        <v>0.51425959573040037</v>
      </c>
      <c r="AS67" s="52">
        <f t="shared" ref="AS67:AS130" si="20">AVERAGE(AF67:AP67)</f>
        <v>0.21445377838961557</v>
      </c>
      <c r="AT67" s="49">
        <f>ROUND([1]Veri_2024_2!D79/[1]Veri_2024_2!D70,[1]APGler!$N$67)</f>
        <v>6.2E-2</v>
      </c>
      <c r="AU67" s="49">
        <f>ROUND([1]Veri_2024_2!E79/[1]Veri_2024_2!E70,[1]APGler!$N$67)</f>
        <v>7.5999999999999998E-2</v>
      </c>
      <c r="AV67" s="49">
        <f>ROUND([1]Veri_2024_2!F79/[1]Veri_2024_2!F70,[1]APGler!$N$67)</f>
        <v>8.5000000000000006E-2</v>
      </c>
      <c r="AW67" s="49">
        <f>ROUND([1]Veri_2024_2!G79/[1]Veri_2024_2!G70,[1]APGler!$N$67)</f>
        <v>0.13200000000000001</v>
      </c>
      <c r="AX67" s="49">
        <f>ROUND([1]Veri_2024_2!H79/[1]Veri_2024_2!H70,[1]APGler!$N$67)</f>
        <v>7.2999999999999995E-2</v>
      </c>
      <c r="AY67" s="49">
        <f>ROUND([1]Veri_2024_2!I79/[1]Veri_2024_2!I70,[1]APGler!$N$67)</f>
        <v>0.28599999999999998</v>
      </c>
      <c r="AZ67" s="49">
        <f>ROUND([1]Veri_2024_2!J79/[1]Veri_2024_2!J70,[1]APGler!$N$67)</f>
        <v>0.187</v>
      </c>
      <c r="BA67" s="49">
        <f>ROUND([1]Veri_2024_2!K79/[1]Veri_2024_2!K70,[1]APGler!$N$67)</f>
        <v>0.17399999999999999</v>
      </c>
      <c r="BB67" s="49">
        <f>ROUND([1]Veri_2024_2!L79/[1]Veri_2024_2!L70,[1]APGler!$N$67)</f>
        <v>0.26900000000000002</v>
      </c>
      <c r="BC67" s="49">
        <f>ROUND([1]Veri_2024_2!M79/[1]Veri_2024_2!M70,[1]APGler!$N$67)</f>
        <v>0.26500000000000001</v>
      </c>
      <c r="BD67" s="49">
        <f>ROUND([1]Veri_2024_2!N79/[1]Veri_2024_2!N70,[1]APGler!$N$67)</f>
        <v>0.32</v>
      </c>
      <c r="BE67" s="52">
        <f t="shared" ref="BE67:BE130" si="21">MIN(AT67:BD67)</f>
        <v>6.2E-2</v>
      </c>
      <c r="BF67" s="52">
        <f t="shared" ref="BF67:BF130" si="22">MAX(AT67:BD67)</f>
        <v>0.32</v>
      </c>
      <c r="BG67" s="52">
        <f t="shared" ref="BG67:BG130" si="23">AVERAGE(AT67:BD67)</f>
        <v>0.17536363636363636</v>
      </c>
    </row>
    <row r="68" spans="1:59" x14ac:dyDescent="0.3">
      <c r="A68" s="58" t="s">
        <v>52</v>
      </c>
      <c r="B68" s="58" t="s">
        <v>302</v>
      </c>
      <c r="C68" s="58" t="s">
        <v>233</v>
      </c>
      <c r="D68" s="50">
        <f>[1]Veri_2021!D81/[1]Veri_2021!D70</f>
        <v>7.353120012257805E-2</v>
      </c>
      <c r="E68" s="50">
        <f>[1]Veri_2021!E81/[1]Veri_2021!E70</f>
        <v>0.11273533075133174</v>
      </c>
      <c r="F68" s="50">
        <f>[1]Veri_2021!F81/[1]Veri_2021!F70</f>
        <v>0.11624949506455025</v>
      </c>
      <c r="G68" s="50">
        <f>[1]Veri_2021!G81/[1]Veri_2021!G70</f>
        <v>8.9597121326434034E-2</v>
      </c>
      <c r="H68" s="50">
        <f>[1]Veri_2021!H81/[1]Veri_2021!H70</f>
        <v>3.6199586233097339E-2</v>
      </c>
      <c r="I68" s="50">
        <f>[1]Veri_2021!I81/[1]Veri_2021!I70</f>
        <v>1.0105294333494786E-2</v>
      </c>
      <c r="J68" s="50">
        <f>[1]Veri_2021!J81/[1]Veri_2021!J70</f>
        <v>2.1410062740127949E-6</v>
      </c>
      <c r="K68" s="50">
        <f>[1]Veri_2021!K81/[1]Veri_2021!K70</f>
        <v>3.6681576516442292E-2</v>
      </c>
      <c r="L68" s="50">
        <f>[1]Veri_2021!L81/[1]Veri_2021!L70</f>
        <v>4.2220376121069859E-2</v>
      </c>
      <c r="M68" s="50">
        <f>[1]Veri_2021!M81/[1]Veri_2021!M70</f>
        <v>3.8529895538210096E-2</v>
      </c>
      <c r="N68" s="50">
        <f>[1]Veri_2021!N81/[1]Veri_2021!N70</f>
        <v>2.7651990757516023E-2</v>
      </c>
      <c r="O68" s="51">
        <f t="shared" si="12"/>
        <v>2.1410062740127949E-6</v>
      </c>
      <c r="P68" s="51">
        <f t="shared" si="13"/>
        <v>0.11624949506455025</v>
      </c>
      <c r="Q68" s="51">
        <f t="shared" si="14"/>
        <v>5.3045818888272582E-2</v>
      </c>
      <c r="R68" s="50">
        <f>[1]Veri_2022!D81/[1]Veri_2022!D70</f>
        <v>9.1828797778136115E-2</v>
      </c>
      <c r="S68" s="50">
        <f>[1]Veri_2022!E81/[1]Veri_2022!E70</f>
        <v>0.14821646398702493</v>
      </c>
      <c r="T68" s="50">
        <f>[1]Veri_2022!F81/[1]Veri_2022!F70</f>
        <v>0.15175756298901494</v>
      </c>
      <c r="U68" s="50">
        <f>[1]Veri_2022!G81/[1]Veri_2022!G70</f>
        <v>2.8044645656498238E-2</v>
      </c>
      <c r="V68" s="50">
        <f>[1]Veri_2022!H81/[1]Veri_2022!H70</f>
        <v>7.3612405811628159E-2</v>
      </c>
      <c r="W68" s="50">
        <f>[1]Veri_2022!I81/[1]Veri_2022!I70</f>
        <v>2.1571322610909372E-2</v>
      </c>
      <c r="X68" s="50">
        <f>[1]Veri_2022!J81/[1]Veri_2022!J70</f>
        <v>2.2360405609996796E-2</v>
      </c>
      <c r="Y68" s="50">
        <f>[1]Veri_2022!K81/[1]Veri_2022!K70</f>
        <v>0.10875370124631507</v>
      </c>
      <c r="Z68" s="50">
        <f>[1]Veri_2022!L81/[1]Veri_2022!L70</f>
        <v>1.9697213061456494E-2</v>
      </c>
      <c r="AA68" s="50">
        <f>[1]Veri_2022!M81/[1]Veri_2022!M70</f>
        <v>4.8703115150479537E-2</v>
      </c>
      <c r="AB68" s="50">
        <f>[1]Veri_2022!N81/[1]Veri_2022!N70</f>
        <v>2.2516930190549086E-3</v>
      </c>
      <c r="AC68" s="51">
        <f t="shared" si="15"/>
        <v>2.2516930190549086E-3</v>
      </c>
      <c r="AD68" s="51">
        <f t="shared" si="16"/>
        <v>0.15175756298901494</v>
      </c>
      <c r="AE68" s="51">
        <f t="shared" si="17"/>
        <v>6.5163393356410401E-2</v>
      </c>
      <c r="AF68" s="50">
        <f>[1]Veri_2023!D81/[1]Veri_2023!D70</f>
        <v>0.13797637083781802</v>
      </c>
      <c r="AG68" s="50">
        <f>[1]Veri_2023!E81/[1]Veri_2023!E70</f>
        <v>0.14777156719527776</v>
      </c>
      <c r="AH68" s="50">
        <f>[1]Veri_2023!F81/[1]Veri_2023!F70</f>
        <v>8.1556626069592089E-2</v>
      </c>
      <c r="AI68" s="50">
        <f>[1]Veri_2023!G81/[1]Veri_2023!G70</f>
        <v>3.9242261850366798E-2</v>
      </c>
      <c r="AJ68" s="50">
        <f>[1]Veri_2023!H81/[1]Veri_2023!H70</f>
        <v>6.9189601631826608E-2</v>
      </c>
      <c r="AK68" s="50">
        <f>[1]Veri_2023!I81/[1]Veri_2023!I70</f>
        <v>4.3841203709076737E-2</v>
      </c>
      <c r="AL68" s="50">
        <f>[1]Veri_2023!J81/[1]Veri_2023!J70</f>
        <v>6.9863776346850481E-2</v>
      </c>
      <c r="AM68" s="50">
        <f>[1]Veri_2023!K81/[1]Veri_2023!K70</f>
        <v>0.15506891904948611</v>
      </c>
      <c r="AN68" s="50">
        <f>[1]Veri_2023!L81/[1]Veri_2023!L70</f>
        <v>1.2668120964921058E-2</v>
      </c>
      <c r="AO68" s="50">
        <f>[1]Veri_2023!M81/[1]Veri_2023!M70</f>
        <v>2.8860450696792172E-2</v>
      </c>
      <c r="AP68" s="50">
        <f>[1]Veri_2023!N81/[1]Veri_2023!N70</f>
        <v>3.3439231330325983E-4</v>
      </c>
      <c r="AQ68" s="51">
        <f t="shared" si="18"/>
        <v>3.3439231330325983E-4</v>
      </c>
      <c r="AR68" s="51">
        <f t="shared" si="19"/>
        <v>0.15506891904948611</v>
      </c>
      <c r="AS68" s="51">
        <f t="shared" si="20"/>
        <v>7.1488480969573734E-2</v>
      </c>
      <c r="AT68" s="50">
        <f>ROUND([1]Veri_2024_2!D81/[1]Veri_2024_2!D70,[1]APGler!$N$68)</f>
        <v>0.109</v>
      </c>
      <c r="AU68" s="50">
        <f>ROUND([1]Veri_2024_2!E81/[1]Veri_2024_2!E70,[1]APGler!$N$68)</f>
        <v>0.192</v>
      </c>
      <c r="AV68" s="50">
        <f>ROUND([1]Veri_2024_2!F81/[1]Veri_2024_2!F70,[1]APGler!$N$68)</f>
        <v>0.11</v>
      </c>
      <c r="AW68" s="50">
        <f>ROUND([1]Veri_2024_2!G81/[1]Veri_2024_2!G70,[1]APGler!$N$68)</f>
        <v>3.9E-2</v>
      </c>
      <c r="AX68" s="50">
        <f>ROUND([1]Veri_2024_2!H81/[1]Veri_2024_2!H70,[1]APGler!$N$68)</f>
        <v>0.14799999999999999</v>
      </c>
      <c r="AY68" s="50">
        <f>ROUND([1]Veri_2024_2!I81/[1]Veri_2024_2!I70,[1]APGler!$N$68)</f>
        <v>5.1999999999999998E-2</v>
      </c>
      <c r="AZ68" s="50">
        <f>ROUND([1]Veri_2024_2!J81/[1]Veri_2024_2!J70,[1]APGler!$N$68)</f>
        <v>6.2E-2</v>
      </c>
      <c r="BA68" s="50">
        <f>ROUND([1]Veri_2024_2!K81/[1]Veri_2024_2!K70,[1]APGler!$N$68)</f>
        <v>0.19400000000000001</v>
      </c>
      <c r="BB68" s="50">
        <f>ROUND([1]Veri_2024_2!L81/[1]Veri_2024_2!L70,[1]APGler!$N$68)</f>
        <v>3.5999999999999997E-2</v>
      </c>
      <c r="BC68" s="50">
        <f>ROUND([1]Veri_2024_2!M81/[1]Veri_2024_2!M70,[1]APGler!$N$68)</f>
        <v>3.3000000000000002E-2</v>
      </c>
      <c r="BD68" s="50">
        <f>ROUND([1]Veri_2024_2!N81/[1]Veri_2024_2!N70,[1]APGler!$N$68)</f>
        <v>0.14499999999999999</v>
      </c>
      <c r="BE68" s="51">
        <f t="shared" si="21"/>
        <v>3.3000000000000002E-2</v>
      </c>
      <c r="BF68" s="51">
        <f t="shared" si="22"/>
        <v>0.19400000000000001</v>
      </c>
      <c r="BG68" s="51">
        <f t="shared" si="23"/>
        <v>0.10181818181818181</v>
      </c>
    </row>
    <row r="69" spans="1:59" x14ac:dyDescent="0.3">
      <c r="A69" s="57" t="s">
        <v>53</v>
      </c>
      <c r="B69" s="57" t="s">
        <v>303</v>
      </c>
      <c r="C69" s="57" t="s">
        <v>233</v>
      </c>
      <c r="D69" s="49">
        <f>[1]Veri_2021!D83/[1]Veri_2021!D70</f>
        <v>3.0212269820144345E-2</v>
      </c>
      <c r="E69" s="49">
        <f>[1]Veri_2021!E83/[1]Veri_2021!E70</f>
        <v>2.8803183617078728E-2</v>
      </c>
      <c r="F69" s="49">
        <f>[1]Veri_2021!F83/[1]Veri_2021!F70</f>
        <v>3.8058392888903392E-2</v>
      </c>
      <c r="G69" s="49">
        <f>[1]Veri_2021!G83/[1]Veri_2021!G70</f>
        <v>7.1184834208909434E-2</v>
      </c>
      <c r="H69" s="49">
        <f>[1]Veri_2021!H83/[1]Veri_2021!H70</f>
        <v>4.8073323108798083E-2</v>
      </c>
      <c r="I69" s="49">
        <f>[1]Veri_2021!I83/[1]Veri_2021!I70</f>
        <v>9.8488701295697062E-2</v>
      </c>
      <c r="J69" s="49">
        <f>[1]Veri_2021!J83/[1]Veri_2021!J70</f>
        <v>8.5845259908367569E-2</v>
      </c>
      <c r="K69" s="49">
        <f>[1]Veri_2021!K83/[1]Veri_2021!K70</f>
        <v>5.4608425654126339E-2</v>
      </c>
      <c r="L69" s="49">
        <f>[1]Veri_2021!L83/[1]Veri_2021!L70</f>
        <v>6.6935214189103431E-3</v>
      </c>
      <c r="M69" s="49">
        <f>[1]Veri_2021!M83/[1]Veri_2021!M70</f>
        <v>8.5120757117482682E-2</v>
      </c>
      <c r="N69" s="49">
        <f>[1]Veri_2021!N83/[1]Veri_2021!N70</f>
        <v>0.15626207880746645</v>
      </c>
      <c r="O69" s="52">
        <f t="shared" si="12"/>
        <v>6.6935214189103431E-3</v>
      </c>
      <c r="P69" s="52">
        <f t="shared" si="13"/>
        <v>0.15626207880746645</v>
      </c>
      <c r="Q69" s="52">
        <f t="shared" si="14"/>
        <v>6.3940977076898595E-2</v>
      </c>
      <c r="R69" s="49">
        <f>[1]Veri_2022!D83/[1]Veri_2022!D70</f>
        <v>5.3397885898482524E-2</v>
      </c>
      <c r="S69" s="49">
        <f>[1]Veri_2022!E83/[1]Veri_2022!E70</f>
        <v>1.6652203209468582E-2</v>
      </c>
      <c r="T69" s="49">
        <f>[1]Veri_2022!F83/[1]Veri_2022!F70</f>
        <v>8.2635011129225777E-2</v>
      </c>
      <c r="U69" s="49">
        <f>[1]Veri_2022!G83/[1]Veri_2022!G70</f>
        <v>5.3079616661595955E-2</v>
      </c>
      <c r="V69" s="49">
        <f>[1]Veri_2022!H83/[1]Veri_2022!H70</f>
        <v>6.8502109398006772E-2</v>
      </c>
      <c r="W69" s="49">
        <f>[1]Veri_2022!I83/[1]Veri_2022!I70</f>
        <v>0.11412825638803611</v>
      </c>
      <c r="X69" s="49">
        <f>[1]Veri_2022!J83/[1]Veri_2022!J70</f>
        <v>2.0645867977747177E-2</v>
      </c>
      <c r="Y69" s="49">
        <f>[1]Veri_2022!K83/[1]Veri_2022!K70</f>
        <v>1.3537095294475898E-2</v>
      </c>
      <c r="Z69" s="49">
        <f>[1]Veri_2022!L83/[1]Veri_2022!L70</f>
        <v>1.3947491628013575E-3</v>
      </c>
      <c r="AA69" s="49">
        <f>[1]Veri_2022!M83/[1]Veri_2022!M70</f>
        <v>9.8606468295173541E-2</v>
      </c>
      <c r="AB69" s="49">
        <f>[1]Veri_2022!N83/[1]Veri_2022!N70</f>
        <v>0.14538108528894433</v>
      </c>
      <c r="AC69" s="52">
        <f t="shared" si="15"/>
        <v>1.3947491628013575E-3</v>
      </c>
      <c r="AD69" s="52">
        <f t="shared" si="16"/>
        <v>0.14538108528894433</v>
      </c>
      <c r="AE69" s="52">
        <f t="shared" si="17"/>
        <v>6.0723668063996185E-2</v>
      </c>
      <c r="AF69" s="49">
        <f>[1]Veri_2023!D83/[1]Veri_2023!D70</f>
        <v>0.11497294574484937</v>
      </c>
      <c r="AG69" s="49">
        <f>[1]Veri_2023!E83/[1]Veri_2023!E70</f>
        <v>4.5903555583494314E-2</v>
      </c>
      <c r="AH69" s="49">
        <f>[1]Veri_2023!F83/[1]Veri_2023!F70</f>
        <v>0.1510364599657423</v>
      </c>
      <c r="AI69" s="49">
        <f>[1]Veri_2023!G83/[1]Veri_2023!G70</f>
        <v>7.7478038187059534E-2</v>
      </c>
      <c r="AJ69" s="49">
        <f>[1]Veri_2023!H83/[1]Veri_2023!H70</f>
        <v>0.12485169903637271</v>
      </c>
      <c r="AK69" s="49">
        <f>[1]Veri_2023!I83/[1]Veri_2023!I70</f>
        <v>0.12666209976707959</v>
      </c>
      <c r="AL69" s="49">
        <f>[1]Veri_2023!J83/[1]Veri_2023!J70</f>
        <v>1.7060981648267751E-2</v>
      </c>
      <c r="AM69" s="49">
        <f>[1]Veri_2023!K83/[1]Veri_2023!K70</f>
        <v>4.8259243111586955E-2</v>
      </c>
      <c r="AN69" s="49">
        <f>[1]Veri_2023!L83/[1]Veri_2023!L70</f>
        <v>5.394543803032098E-4</v>
      </c>
      <c r="AO69" s="49">
        <f>[1]Veri_2023!M83/[1]Veri_2023!M70</f>
        <v>0.21262586308071516</v>
      </c>
      <c r="AP69" s="49">
        <f>[1]Veri_2023!N83/[1]Veri_2023!N70</f>
        <v>0.15064401080724921</v>
      </c>
      <c r="AQ69" s="52">
        <f t="shared" si="18"/>
        <v>5.394543803032098E-4</v>
      </c>
      <c r="AR69" s="52">
        <f t="shared" si="19"/>
        <v>0.21262586308071516</v>
      </c>
      <c r="AS69" s="52">
        <f t="shared" si="20"/>
        <v>9.7275850119338203E-2</v>
      </c>
      <c r="AT69" s="49">
        <f>ROUND([1]Veri_2024_2!D83/[1]Veri_2024_2!D70,[1]APGler!$N$69)</f>
        <v>5.3999999999999999E-2</v>
      </c>
      <c r="AU69" s="49">
        <f>ROUND([1]Veri_2024_2!E83/[1]Veri_2024_2!E70,[1]APGler!$N$69)</f>
        <v>3.5000000000000003E-2</v>
      </c>
      <c r="AV69" s="49">
        <f>ROUND([1]Veri_2024_2!F83/[1]Veri_2024_2!F70,[1]APGler!$N$69)</f>
        <v>0.108</v>
      </c>
      <c r="AW69" s="49">
        <f>ROUND([1]Veri_2024_2!G83/[1]Veri_2024_2!G70,[1]APGler!$N$69)</f>
        <v>0.245</v>
      </c>
      <c r="AX69" s="49">
        <f>ROUND([1]Veri_2024_2!H83/[1]Veri_2024_2!H70,[1]APGler!$N$69)</f>
        <v>0.04</v>
      </c>
      <c r="AY69" s="49">
        <f>ROUND([1]Veri_2024_2!I83/[1]Veri_2024_2!I70,[1]APGler!$N$69)</f>
        <v>0.16400000000000001</v>
      </c>
      <c r="AZ69" s="49">
        <f>ROUND([1]Veri_2024_2!J83/[1]Veri_2024_2!J70,[1]APGler!$N$69)</f>
        <v>8.8999999999999996E-2</v>
      </c>
      <c r="BA69" s="49">
        <f>ROUND([1]Veri_2024_2!K83/[1]Veri_2024_2!K70,[1]APGler!$N$69)</f>
        <v>0.05</v>
      </c>
      <c r="BB69" s="49">
        <f>ROUND([1]Veri_2024_2!L83/[1]Veri_2024_2!L70,[1]APGler!$N$69)</f>
        <v>6.0000000000000001E-3</v>
      </c>
      <c r="BC69" s="49">
        <f>ROUND([1]Veri_2024_2!M83/[1]Veri_2024_2!M70,[1]APGler!$N$69)</f>
        <v>0.24199999999999999</v>
      </c>
      <c r="BD69" s="49">
        <f>ROUND([1]Veri_2024_2!N83/[1]Veri_2024_2!N70,[1]APGler!$N$69)</f>
        <v>9.8000000000000004E-2</v>
      </c>
      <c r="BE69" s="52">
        <f t="shared" si="21"/>
        <v>6.0000000000000001E-3</v>
      </c>
      <c r="BF69" s="52">
        <f t="shared" si="22"/>
        <v>0.245</v>
      </c>
      <c r="BG69" s="52">
        <f t="shared" si="23"/>
        <v>0.10281818181818182</v>
      </c>
    </row>
    <row r="70" spans="1:59" x14ac:dyDescent="0.3">
      <c r="A70" s="58" t="s">
        <v>54</v>
      </c>
      <c r="B70" s="58" t="s">
        <v>60</v>
      </c>
      <c r="C70" s="58" t="s">
        <v>233</v>
      </c>
      <c r="D70" s="50">
        <f>SUM([1]Veri_2021!D84,[1]Veri_2021!D85)/[1]Veri_2021!D70</f>
        <v>0.47546027095094928</v>
      </c>
      <c r="E70" s="50">
        <f>SUM([1]Veri_2021!E84,[1]Veri_2021!E85)/[1]Veri_2021!E70</f>
        <v>0.20540551781483923</v>
      </c>
      <c r="F70" s="50">
        <f>SUM([1]Veri_2021!F84,[1]Veri_2021!F85)/[1]Veri_2021!F70</f>
        <v>0.18962239043173651</v>
      </c>
      <c r="G70" s="50">
        <f>SUM([1]Veri_2021!G84,[1]Veri_2021!G85)/[1]Veri_2021!G70</f>
        <v>0.10533826288284844</v>
      </c>
      <c r="H70" s="50">
        <f>SUM([1]Veri_2021!H84,[1]Veri_2021!H85)/[1]Veri_2021!H70</f>
        <v>0.10538777545625178</v>
      </c>
      <c r="I70" s="50">
        <f>SUM([1]Veri_2021!I84,[1]Veri_2021!I85)/[1]Veri_2021!I70</f>
        <v>0.13283263964519923</v>
      </c>
      <c r="J70" s="50">
        <f>SUM([1]Veri_2021!J84,[1]Veri_2021!J85)/[1]Veri_2021!J70</f>
        <v>0.20902247407314323</v>
      </c>
      <c r="K70" s="50">
        <f>SUM([1]Veri_2021!K84,[1]Veri_2021!K85)/[1]Veri_2021!K70</f>
        <v>0.19907265814649808</v>
      </c>
      <c r="L70" s="50">
        <f>SUM([1]Veri_2021!L84,[1]Veri_2021!L85)/[1]Veri_2021!L70</f>
        <v>0.12225422269950838</v>
      </c>
      <c r="M70" s="50">
        <f>SUM([1]Veri_2021!M84,[1]Veri_2021!M85)/[1]Veri_2021!M70</f>
        <v>0.12107893251877852</v>
      </c>
      <c r="N70" s="50">
        <f>SUM([1]Veri_2021!N84,[1]Veri_2021!N85)/[1]Veri_2021!N70</f>
        <v>0.12211753421781707</v>
      </c>
      <c r="O70" s="51">
        <f t="shared" si="12"/>
        <v>0.10533826288284844</v>
      </c>
      <c r="P70" s="51">
        <f t="shared" si="13"/>
        <v>0.47546027095094928</v>
      </c>
      <c r="Q70" s="51">
        <f t="shared" si="14"/>
        <v>0.18069024353068819</v>
      </c>
      <c r="R70" s="50">
        <f>SUM([1]Veri_2022!D84,[1]Veri_2022!D85)/[1]Veri_2022!D70</f>
        <v>0.33457167240467955</v>
      </c>
      <c r="S70" s="50">
        <f>SUM([1]Veri_2022!E84,[1]Veri_2022!E85)/[1]Veri_2022!E70</f>
        <v>0.17046913242432288</v>
      </c>
      <c r="T70" s="50">
        <f>SUM([1]Veri_2022!F84,[1]Veri_2022!F85)/[1]Veri_2022!F70</f>
        <v>0.13499078963589065</v>
      </c>
      <c r="U70" s="50">
        <f>SUM([1]Veri_2022!G84,[1]Veri_2022!G85)/[1]Veri_2022!G70</f>
        <v>8.8619710406690255E-2</v>
      </c>
      <c r="V70" s="50">
        <f>SUM([1]Veri_2022!H84,[1]Veri_2022!H85)/[1]Veri_2022!H70</f>
        <v>0.17978341496173209</v>
      </c>
      <c r="W70" s="50">
        <f>SUM([1]Veri_2022!I84,[1]Veri_2022!I85)/[1]Veri_2022!I70</f>
        <v>0.10755074510483351</v>
      </c>
      <c r="X70" s="50">
        <f>SUM([1]Veri_2022!J84,[1]Veri_2022!J85)/[1]Veri_2022!J70</f>
        <v>0.19479686174106919</v>
      </c>
      <c r="Y70" s="50">
        <f>SUM([1]Veri_2022!K84,[1]Veri_2022!K85)/[1]Veri_2022!K70</f>
        <v>0.19515378842004538</v>
      </c>
      <c r="Z70" s="50">
        <f>SUM([1]Veri_2022!L84,[1]Veri_2022!L85)/[1]Veri_2022!L70</f>
        <v>0.10144793267155049</v>
      </c>
      <c r="AA70" s="50">
        <f>SUM([1]Veri_2022!M84,[1]Veri_2022!M85)/[1]Veri_2022!M70</f>
        <v>9.7508331040862276E-2</v>
      </c>
      <c r="AB70" s="50">
        <f>SUM([1]Veri_2022!N84,[1]Veri_2022!N85)/[1]Veri_2022!N70</f>
        <v>7.1879448960389072E-2</v>
      </c>
      <c r="AC70" s="51">
        <f t="shared" si="15"/>
        <v>7.1879448960389072E-2</v>
      </c>
      <c r="AD70" s="51">
        <f t="shared" si="16"/>
        <v>0.33457167240467955</v>
      </c>
      <c r="AE70" s="51">
        <f t="shared" si="17"/>
        <v>0.15243380252473321</v>
      </c>
      <c r="AF70" s="50">
        <f>SUM([1]Veri_2023!D84,[1]Veri_2023!D85)/[1]Veri_2023!D70</f>
        <v>0.29219970191589761</v>
      </c>
      <c r="AG70" s="50">
        <f>SUM([1]Veri_2023!E84,[1]Veri_2023!E85)/[1]Veri_2023!E70</f>
        <v>0.16246355509672331</v>
      </c>
      <c r="AH70" s="50">
        <f>SUM([1]Veri_2023!F84,[1]Veri_2023!F85)/[1]Veri_2023!F70</f>
        <v>0.10315442577808218</v>
      </c>
      <c r="AI70" s="50">
        <f>SUM([1]Veri_2023!G84,[1]Veri_2023!G85)/[1]Veri_2023!G70</f>
        <v>7.5223060531916658E-2</v>
      </c>
      <c r="AJ70" s="50">
        <f>SUM([1]Veri_2023!H84,[1]Veri_2023!H85)/[1]Veri_2023!H70</f>
        <v>0.18524741796742469</v>
      </c>
      <c r="AK70" s="50">
        <f>SUM([1]Veri_2023!I84,[1]Veri_2023!I85)/[1]Veri_2023!I70</f>
        <v>0.1429810999639872</v>
      </c>
      <c r="AL70" s="50">
        <f>SUM([1]Veri_2023!J84,[1]Veri_2023!J85)/[1]Veri_2023!J70</f>
        <v>0.3268059595748658</v>
      </c>
      <c r="AM70" s="50">
        <f>SUM([1]Veri_2023!K84,[1]Veri_2023!K85)/[1]Veri_2023!K70</f>
        <v>0.16654647196920777</v>
      </c>
      <c r="AN70" s="50">
        <f>SUM([1]Veri_2023!L84,[1]Veri_2023!L85)/[1]Veri_2023!L70</f>
        <v>7.8392071909802644E-2</v>
      </c>
      <c r="AO70" s="50">
        <f>SUM([1]Veri_2023!M84,[1]Veri_2023!M85)/[1]Veri_2023!M70</f>
        <v>0.13685156138050758</v>
      </c>
      <c r="AP70" s="50">
        <f>SUM([1]Veri_2023!N84,[1]Veri_2023!N85)/[1]Veri_2023!N70</f>
        <v>8.682165929215796E-2</v>
      </c>
      <c r="AQ70" s="51">
        <f t="shared" si="18"/>
        <v>7.5223060531916658E-2</v>
      </c>
      <c r="AR70" s="51">
        <f t="shared" si="19"/>
        <v>0.3268059595748658</v>
      </c>
      <c r="AS70" s="51">
        <f t="shared" si="20"/>
        <v>0.15969881685277942</v>
      </c>
      <c r="AT70" s="50">
        <f>ROUND(SUM([1]Veri_2024_2!D84,[1]Veri_2024_2!D85)/[1]Veri_2024_2!D70,[1]APGler!$N$70)</f>
        <v>0.318</v>
      </c>
      <c r="AU70" s="50">
        <f>ROUND(SUM([1]Veri_2024_2!E84,[1]Veri_2024_2!E85)/[1]Veri_2024_2!E70,[1]APGler!$N$70)</f>
        <v>0.15</v>
      </c>
      <c r="AV70" s="50">
        <f>ROUND(SUM([1]Veri_2024_2!F84,[1]Veri_2024_2!F85)/[1]Veri_2024_2!F70,[1]APGler!$N$70)</f>
        <v>0.18</v>
      </c>
      <c r="AW70" s="50">
        <f>ROUND(SUM([1]Veri_2024_2!G84,[1]Veri_2024_2!G85)/[1]Veri_2024_2!G70,[1]APGler!$N$70)</f>
        <v>0.115</v>
      </c>
      <c r="AX70" s="50">
        <f>ROUND(SUM([1]Veri_2024_2!H84,[1]Veri_2024_2!H85)/[1]Veri_2024_2!H70,[1]APGler!$N$70)</f>
        <v>0.11700000000000001</v>
      </c>
      <c r="AY70" s="50">
        <f>ROUND(SUM([1]Veri_2024_2!I84,[1]Veri_2024_2!I85)/[1]Veri_2024_2!I70,[1]APGler!$N$70)</f>
        <v>0.13300000000000001</v>
      </c>
      <c r="AZ70" s="50">
        <f>ROUND(SUM([1]Veri_2024_2!J84,[1]Veri_2024_2!J85)/[1]Veri_2024_2!J70,[1]APGler!$N$70)</f>
        <v>0.218</v>
      </c>
      <c r="BA70" s="50">
        <f>ROUND(SUM([1]Veri_2024_2!K84,[1]Veri_2024_2!K85)/[1]Veri_2024_2!K70,[1]APGler!$N$70)</f>
        <v>0.13</v>
      </c>
      <c r="BB70" s="50">
        <f>ROUND(SUM([1]Veri_2024_2!L84,[1]Veri_2024_2!L85)/[1]Veri_2024_2!L70,[1]APGler!$N$70)</f>
        <v>0.09</v>
      </c>
      <c r="BC70" s="50">
        <f>ROUND(SUM([1]Veri_2024_2!M84,[1]Veri_2024_2!M85)/[1]Veri_2024_2!M70,[1]APGler!$N$70)</f>
        <v>8.1000000000000003E-2</v>
      </c>
      <c r="BD70" s="50">
        <f>ROUND(SUM([1]Veri_2024_2!N84,[1]Veri_2024_2!N85)/[1]Veri_2024_2!N70,[1]APGler!$N$70)</f>
        <v>9.9000000000000005E-2</v>
      </c>
      <c r="BE70" s="51">
        <f t="shared" si="21"/>
        <v>8.1000000000000003E-2</v>
      </c>
      <c r="BF70" s="51">
        <f t="shared" si="22"/>
        <v>0.318</v>
      </c>
      <c r="BG70" s="51">
        <f t="shared" si="23"/>
        <v>0.14827272727272725</v>
      </c>
    </row>
    <row r="71" spans="1:59" x14ac:dyDescent="0.3">
      <c r="A71" s="57" t="s">
        <v>55</v>
      </c>
      <c r="B71" s="57" t="s">
        <v>61</v>
      </c>
      <c r="C71" s="57" t="s">
        <v>233</v>
      </c>
      <c r="D71" s="49">
        <f>SUM([1]Veri_2021!D86,[1]Veri_2021!D87,[1]Veri_2021!D88)/[1]Veri_2021!D70</f>
        <v>3.5143962351854068E-2</v>
      </c>
      <c r="E71" s="49">
        <f>SUM([1]Veri_2021!E86,[1]Veri_2021!E87,[1]Veri_2021!E88)/[1]Veri_2021!E70</f>
        <v>5.9209674925600184E-2</v>
      </c>
      <c r="F71" s="49">
        <f>SUM([1]Veri_2021!F86,[1]Veri_2021!F87,[1]Veri_2021!F88)/[1]Veri_2021!F70</f>
        <v>6.4698205233862466E-2</v>
      </c>
      <c r="G71" s="49">
        <f>SUM([1]Veri_2021!G86,[1]Veri_2021!G87,[1]Veri_2021!G88)/[1]Veri_2021!G70</f>
        <v>3.7574436043921647E-2</v>
      </c>
      <c r="H71" s="49">
        <f>SUM([1]Veri_2021!H86,[1]Veri_2021!H87,[1]Veri_2021!H88)/[1]Veri_2021!H70</f>
        <v>4.4728676963859786E-3</v>
      </c>
      <c r="I71" s="49">
        <f>SUM([1]Veri_2021!I86,[1]Veri_2021!I87,[1]Veri_2021!I88)/[1]Veri_2021!I70</f>
        <v>3.5408897694399123E-2</v>
      </c>
      <c r="J71" s="49">
        <f>SUM([1]Veri_2021!J86,[1]Veri_2021!J87,[1]Veri_2021!J88)/[1]Veri_2021!J70</f>
        <v>3.2011095766402528E-2</v>
      </c>
      <c r="K71" s="49">
        <f>SUM([1]Veri_2021!K86,[1]Veri_2021!K87,[1]Veri_2021!K88)/[1]Veri_2021!K70</f>
        <v>3.7046210882182747E-2</v>
      </c>
      <c r="L71" s="49">
        <f>SUM([1]Veri_2021!L86,[1]Veri_2021!L87,[1]Veri_2021!L88)/[1]Veri_2021!L70</f>
        <v>2.3210615845720841E-2</v>
      </c>
      <c r="M71" s="49">
        <f>SUM([1]Veri_2021!M86,[1]Veri_2021!M87,[1]Veri_2021!M88)/[1]Veri_2021!M70</f>
        <v>3.3218094899642073E-2</v>
      </c>
      <c r="N71" s="49">
        <f>SUM([1]Veri_2021!N86,[1]Veri_2021!N87,[1]Veri_2021!N88)/[1]Veri_2021!N70</f>
        <v>5.4719904253572746E-2</v>
      </c>
      <c r="O71" s="52">
        <f t="shared" si="12"/>
        <v>4.4728676963859786E-3</v>
      </c>
      <c r="P71" s="52">
        <f t="shared" si="13"/>
        <v>6.4698205233862466E-2</v>
      </c>
      <c r="Q71" s="52">
        <f t="shared" si="14"/>
        <v>3.7883087781231305E-2</v>
      </c>
      <c r="R71" s="49">
        <f>SUM([1]Veri_2022!D86,[1]Veri_2022!D87,[1]Veri_2022!D88)/[1]Veri_2022!D70</f>
        <v>3.9429731587822522E-2</v>
      </c>
      <c r="S71" s="49">
        <f>SUM([1]Veri_2022!E86,[1]Veri_2022!E87,[1]Veri_2022!E88)/[1]Veri_2022!E70</f>
        <v>5.7728609183836363E-2</v>
      </c>
      <c r="T71" s="49">
        <f>SUM([1]Veri_2022!F86,[1]Veri_2022!F87,[1]Veri_2022!F88)/[1]Veri_2022!F70</f>
        <v>5.4287188305399289E-2</v>
      </c>
      <c r="U71" s="49">
        <f>SUM([1]Veri_2022!G86,[1]Veri_2022!G87,[1]Veri_2022!G88)/[1]Veri_2022!G70</f>
        <v>1.6696116783112416E-2</v>
      </c>
      <c r="V71" s="49">
        <f>SUM([1]Veri_2022!H86,[1]Veri_2022!H87,[1]Veri_2022!H88)/[1]Veri_2022!H70</f>
        <v>1.2930760533699985E-3</v>
      </c>
      <c r="W71" s="49">
        <f>SUM([1]Veri_2022!I86,[1]Veri_2022!I87,[1]Veri_2022!I88)/[1]Veri_2022!I70</f>
        <v>3.1677498672025052E-2</v>
      </c>
      <c r="X71" s="49">
        <f>SUM([1]Veri_2022!J86,[1]Veri_2022!J87,[1]Veri_2022!J88)/[1]Veri_2022!J70</f>
        <v>3.0454625338513387E-2</v>
      </c>
      <c r="Y71" s="49">
        <f>SUM([1]Veri_2022!K86,[1]Veri_2022!K87,[1]Veri_2022!K88)/[1]Veri_2022!K70</f>
        <v>2.1618098374982294E-2</v>
      </c>
      <c r="Z71" s="49">
        <f>SUM([1]Veri_2022!L86,[1]Veri_2022!L87,[1]Veri_2022!L88)/[1]Veri_2022!L70</f>
        <v>1.9485897860635593E-2</v>
      </c>
      <c r="AA71" s="49">
        <f>SUM([1]Veri_2022!M86,[1]Veri_2022!M87,[1]Veri_2022!M88)/[1]Veri_2022!M70</f>
        <v>3.5992285500285742E-2</v>
      </c>
      <c r="AB71" s="49">
        <f>SUM([1]Veri_2022!N86,[1]Veri_2022!N87,[1]Veri_2022!N88)/[1]Veri_2022!N70</f>
        <v>5.1447544710286779E-2</v>
      </c>
      <c r="AC71" s="52">
        <f t="shared" si="15"/>
        <v>1.2930760533699985E-3</v>
      </c>
      <c r="AD71" s="52">
        <f t="shared" si="16"/>
        <v>5.7728609183836363E-2</v>
      </c>
      <c r="AE71" s="52">
        <f t="shared" si="17"/>
        <v>3.2737333851842673E-2</v>
      </c>
      <c r="AF71" s="49">
        <f>SUM([1]Veri_2023!D86,[1]Veri_2023!D87,[1]Veri_2023!D88)/[1]Veri_2023!D70</f>
        <v>5.0007509930395141E-2</v>
      </c>
      <c r="AG71" s="49">
        <f>SUM([1]Veri_2023!E86,[1]Veri_2023!E87,[1]Veri_2023!E88)/[1]Veri_2023!E70</f>
        <v>6.1858310855401534E-2</v>
      </c>
      <c r="AH71" s="49">
        <f>SUM([1]Veri_2023!F86,[1]Veri_2023!F87,[1]Veri_2023!F88)/[1]Veri_2023!F70</f>
        <v>4.6960613616151899E-2</v>
      </c>
      <c r="AI71" s="49">
        <f>SUM([1]Veri_2023!G86,[1]Veri_2023!G87,[1]Veri_2023!G88)/[1]Veri_2023!G70</f>
        <v>1.1829338018688349E-2</v>
      </c>
      <c r="AJ71" s="49">
        <f>SUM([1]Veri_2023!H86,[1]Veri_2023!H87,[1]Veri_2023!H88)/[1]Veri_2023!H70</f>
        <v>1.0617728239279433E-3</v>
      </c>
      <c r="AK71" s="49">
        <f>SUM([1]Veri_2023!I86,[1]Veri_2023!I87,[1]Veri_2023!I88)/[1]Veri_2023!I70</f>
        <v>1.5976722803821748E-2</v>
      </c>
      <c r="AL71" s="49">
        <f>SUM([1]Veri_2023!J86,[1]Veri_2023!J87,[1]Veri_2023!J88)/[1]Veri_2023!J70</f>
        <v>5.603455411853743E-2</v>
      </c>
      <c r="AM71" s="49">
        <f>SUM([1]Veri_2023!K86,[1]Veri_2023!K87,[1]Veri_2023!K88)/[1]Veri_2023!K70</f>
        <v>3.395110392910828E-2</v>
      </c>
      <c r="AN71" s="49">
        <f>SUM([1]Veri_2023!L86,[1]Veri_2023!L87,[1]Veri_2023!L88)/[1]Veri_2023!L70</f>
        <v>8.6945661670607063E-3</v>
      </c>
      <c r="AO71" s="49">
        <f>SUM([1]Veri_2023!M86,[1]Veri_2023!M87,[1]Veri_2023!M88)/[1]Veri_2023!M70</f>
        <v>4.2510251374775668E-2</v>
      </c>
      <c r="AP71" s="49">
        <f>SUM([1]Veri_2023!N86,[1]Veri_2023!N87,[1]Veri_2023!N88)/[1]Veri_2023!N70</f>
        <v>6.2331944339926962E-2</v>
      </c>
      <c r="AQ71" s="52">
        <f t="shared" si="18"/>
        <v>1.0617728239279433E-3</v>
      </c>
      <c r="AR71" s="52">
        <f t="shared" si="19"/>
        <v>6.2331944339926962E-2</v>
      </c>
      <c r="AS71" s="52">
        <f t="shared" si="20"/>
        <v>3.5565153452526872E-2</v>
      </c>
      <c r="AT71" s="49">
        <f>ROUND(SUM([1]Veri_2024_2!D86,[1]Veri_2024_2!D87,[1]Veri_2024_2!D88)/[1]Veri_2024_2!D70,[1]APGler!$N$71)</f>
        <v>6.9000000000000006E-2</v>
      </c>
      <c r="AU71" s="49">
        <f>ROUND(SUM([1]Veri_2024_2!E86,[1]Veri_2024_2!E87,[1]Veri_2024_2!E88)/[1]Veri_2024_2!E70,[1]APGler!$N$71)</f>
        <v>7.6999999999999999E-2</v>
      </c>
      <c r="AV71" s="49">
        <f>ROUND(SUM([1]Veri_2024_2!F86,[1]Veri_2024_2!F87,[1]Veri_2024_2!F88)/[1]Veri_2024_2!F70,[1]APGler!$N$71)</f>
        <v>7.2999999999999995E-2</v>
      </c>
      <c r="AW71" s="49">
        <f>ROUND(SUM([1]Veri_2024_2!G86,[1]Veri_2024_2!G87,[1]Veri_2024_2!G88)/[1]Veri_2024_2!G70,[1]APGler!$N$71)</f>
        <v>1.6E-2</v>
      </c>
      <c r="AX71" s="49">
        <f>ROUND(SUM([1]Veri_2024_2!H86,[1]Veri_2024_2!H87,[1]Veri_2024_2!H88)/[1]Veri_2024_2!H70,[1]APGler!$N$71)</f>
        <v>1E-3</v>
      </c>
      <c r="AY71" s="49">
        <f>ROUND(SUM([1]Veri_2024_2!I86,[1]Veri_2024_2!I87,[1]Veri_2024_2!I88)/[1]Veri_2024_2!I70,[1]APGler!$N$71)</f>
        <v>1.2E-2</v>
      </c>
      <c r="AZ71" s="49">
        <f>ROUND(SUM([1]Veri_2024_2!J86,[1]Veri_2024_2!J87,[1]Veri_2024_2!J88)/[1]Veri_2024_2!J70,[1]APGler!$N$71)</f>
        <v>5.0999999999999997E-2</v>
      </c>
      <c r="BA71" s="49">
        <f>ROUND(SUM([1]Veri_2024_2!K86,[1]Veri_2024_2!K87,[1]Veri_2024_2!K88)/[1]Veri_2024_2!K70,[1]APGler!$N$71)</f>
        <v>0.05</v>
      </c>
      <c r="BB71" s="49">
        <f>ROUND(SUM([1]Veri_2024_2!L86,[1]Veri_2024_2!L87,[1]Veri_2024_2!L88)/[1]Veri_2024_2!L70,[1]APGler!$N$71)</f>
        <v>1.7000000000000001E-2</v>
      </c>
      <c r="BC71" s="49">
        <f>ROUND(SUM([1]Veri_2024_2!M86,[1]Veri_2024_2!M87,[1]Veri_2024_2!M88)/[1]Veri_2024_2!M70,[1]APGler!$N$71)</f>
        <v>3.1E-2</v>
      </c>
      <c r="BD71" s="49">
        <f>ROUND(SUM([1]Veri_2024_2!N86,[1]Veri_2024_2!N87,[1]Veri_2024_2!N88)/[1]Veri_2024_2!N70,[1]APGler!$N$71)</f>
        <v>4.5999999999999999E-2</v>
      </c>
      <c r="BE71" s="52">
        <f t="shared" si="21"/>
        <v>1E-3</v>
      </c>
      <c r="BF71" s="52">
        <f t="shared" si="22"/>
        <v>7.6999999999999999E-2</v>
      </c>
      <c r="BG71" s="52">
        <f t="shared" si="23"/>
        <v>4.0272727272727273E-2</v>
      </c>
    </row>
    <row r="72" spans="1:59" x14ac:dyDescent="0.3">
      <c r="A72" s="58" t="s">
        <v>56</v>
      </c>
      <c r="B72" s="58" t="s">
        <v>62</v>
      </c>
      <c r="C72" s="58" t="s">
        <v>233</v>
      </c>
      <c r="D72" s="50">
        <f>SUM([1]Veri_2021!D89,[1]Veri_2021!D90)/[1]Veri_2021!D70</f>
        <v>4.7107899909614254E-2</v>
      </c>
      <c r="E72" s="50">
        <f>SUM([1]Veri_2021!E89,[1]Veri_2021!E90)/[1]Veri_2021!E70</f>
        <v>5.1865742381014053E-2</v>
      </c>
      <c r="F72" s="50">
        <f>SUM([1]Veri_2021!F89,[1]Veri_2021!F90)/[1]Veri_2021!F70</f>
        <v>6.4802083277051753E-2</v>
      </c>
      <c r="G72" s="50">
        <f>SUM([1]Veri_2021!G89,[1]Veri_2021!G90)/[1]Veri_2021!G70</f>
        <v>5.4575441335511588E-3</v>
      </c>
      <c r="H72" s="50">
        <f>SUM([1]Veri_2021!H89,[1]Veri_2021!H90)/[1]Veri_2021!H70</f>
        <v>4.8362916576498514E-2</v>
      </c>
      <c r="I72" s="50">
        <f>SUM([1]Veri_2021!I89,[1]Veri_2021!I90)/[1]Veri_2021!I70</f>
        <v>2.7721912701671195E-2</v>
      </c>
      <c r="J72" s="50">
        <f>SUM([1]Veri_2021!J89,[1]Veri_2021!J90)/[1]Veri_2021!J70</f>
        <v>0.10444933640130678</v>
      </c>
      <c r="K72" s="50">
        <f>SUM([1]Veri_2021!K89,[1]Veri_2021!K90)/[1]Veri_2021!K70</f>
        <v>8.7574447007332815E-2</v>
      </c>
      <c r="L72" s="50">
        <f>SUM([1]Veri_2021!L89,[1]Veri_2021!L90)/[1]Veri_2021!L70</f>
        <v>6.5169044804339993E-2</v>
      </c>
      <c r="M72" s="50">
        <f>SUM([1]Veri_2021!M89,[1]Veri_2021!M90)/[1]Veri_2021!M70</f>
        <v>9.7437386703373832E-2</v>
      </c>
      <c r="N72" s="50">
        <f>SUM([1]Veri_2021!N89,[1]Veri_2021!N90)/[1]Veri_2021!N70</f>
        <v>2.6509857590274855E-2</v>
      </c>
      <c r="O72" s="51">
        <f t="shared" si="12"/>
        <v>5.4575441335511588E-3</v>
      </c>
      <c r="P72" s="51">
        <f t="shared" si="13"/>
        <v>0.10444933640130678</v>
      </c>
      <c r="Q72" s="51">
        <f t="shared" si="14"/>
        <v>5.6950742862366281E-2</v>
      </c>
      <c r="R72" s="50">
        <f>SUM([1]Veri_2022!D89,[1]Veri_2022!D90)/[1]Veri_2022!D70</f>
        <v>3.6851389199495425E-2</v>
      </c>
      <c r="S72" s="50">
        <f>SUM([1]Veri_2022!E89,[1]Veri_2022!E90)/[1]Veri_2022!E70</f>
        <v>5.5703186485766311E-2</v>
      </c>
      <c r="T72" s="50">
        <f>SUM([1]Veri_2022!F89,[1]Veri_2022!F90)/[1]Veri_2022!F70</f>
        <v>8.2382406524632884E-2</v>
      </c>
      <c r="U72" s="50">
        <f>SUM([1]Veri_2022!G89,[1]Veri_2022!G90)/[1]Veri_2022!G70</f>
        <v>8.2530412484720719E-3</v>
      </c>
      <c r="V72" s="50">
        <f>SUM([1]Veri_2022!H89,[1]Veri_2022!H90)/[1]Veri_2022!H70</f>
        <v>6.5290627312890218E-2</v>
      </c>
      <c r="W72" s="50">
        <f>SUM([1]Veri_2022!I89,[1]Veri_2022!I90)/[1]Veri_2022!I70</f>
        <v>5.4961352686954915E-2</v>
      </c>
      <c r="X72" s="50">
        <f>SUM([1]Veri_2022!J89,[1]Veri_2022!J90)/[1]Veri_2022!J70</f>
        <v>0.1128795239392245</v>
      </c>
      <c r="Y72" s="50">
        <f>SUM([1]Veri_2022!K89,[1]Veri_2022!K90)/[1]Veri_2022!K70</f>
        <v>6.6696893188479559E-2</v>
      </c>
      <c r="Z72" s="50">
        <f>SUM([1]Veri_2022!L89,[1]Veri_2022!L90)/[1]Veri_2022!L70</f>
        <v>0.11425245968539219</v>
      </c>
      <c r="AA72" s="50">
        <f>SUM([1]Veri_2022!M89,[1]Veri_2022!M90)/[1]Veri_2022!M70</f>
        <v>0.11095995788599371</v>
      </c>
      <c r="AB72" s="50">
        <f>SUM([1]Veri_2022!N89,[1]Veri_2022!N90)/[1]Veri_2022!N70</f>
        <v>2.0781392691886721E-2</v>
      </c>
      <c r="AC72" s="51">
        <f t="shared" si="15"/>
        <v>8.2530412484720719E-3</v>
      </c>
      <c r="AD72" s="51">
        <f t="shared" si="16"/>
        <v>0.11425245968539219</v>
      </c>
      <c r="AE72" s="51">
        <f t="shared" si="17"/>
        <v>6.6273839168108042E-2</v>
      </c>
      <c r="AF72" s="50">
        <f>SUM([1]Veri_2023!D89,[1]Veri_2023!D90)/[1]Veri_2023!D70</f>
        <v>4.0161884074993444E-2</v>
      </c>
      <c r="AG72" s="50">
        <f>SUM([1]Veri_2023!E89,[1]Veri_2023!E90)/[1]Veri_2023!E70</f>
        <v>5.7570419655496349E-2</v>
      </c>
      <c r="AH72" s="50">
        <f>SUM([1]Veri_2023!F89,[1]Veri_2023!F90)/[1]Veri_2023!F70</f>
        <v>6.6732739677437827E-2</v>
      </c>
      <c r="AI72" s="50">
        <f>SUM([1]Veri_2023!G89,[1]Veri_2023!G90)/[1]Veri_2023!G70</f>
        <v>4.8365308364496529E-3</v>
      </c>
      <c r="AJ72" s="50">
        <f>SUM([1]Veri_2023!H89,[1]Veri_2023!H90)/[1]Veri_2023!H70</f>
        <v>4.2694056238010758E-2</v>
      </c>
      <c r="AK72" s="50">
        <f>SUM([1]Veri_2023!I89,[1]Veri_2023!I90)/[1]Veri_2023!I70</f>
        <v>8.7267871205033029E-2</v>
      </c>
      <c r="AL72" s="50">
        <f>SUM([1]Veri_2023!J89,[1]Veri_2023!J90)/[1]Veri_2023!J70</f>
        <v>0.12626764896916812</v>
      </c>
      <c r="AM72" s="50">
        <f>SUM([1]Veri_2023!K89,[1]Veri_2023!K90)/[1]Veri_2023!K70</f>
        <v>6.2709072776648417E-2</v>
      </c>
      <c r="AN72" s="50">
        <f>SUM([1]Veri_2023!L89,[1]Veri_2023!L90)/[1]Veri_2023!L70</f>
        <v>0.11033296744340873</v>
      </c>
      <c r="AO72" s="50">
        <f>SUM([1]Veri_2023!M89,[1]Veri_2023!M90)/[1]Veri_2023!M70</f>
        <v>0.10471282599557012</v>
      </c>
      <c r="AP72" s="50">
        <f>SUM([1]Veri_2023!N89,[1]Veri_2023!N90)/[1]Veri_2023!N70</f>
        <v>2.0194634364273788E-2</v>
      </c>
      <c r="AQ72" s="51">
        <f t="shared" si="18"/>
        <v>4.8365308364496529E-3</v>
      </c>
      <c r="AR72" s="51">
        <f t="shared" si="19"/>
        <v>0.12626764896916812</v>
      </c>
      <c r="AS72" s="51">
        <f t="shared" si="20"/>
        <v>6.5770968294226378E-2</v>
      </c>
      <c r="AT72" s="50">
        <f>ROUND(SUM([1]Veri_2024_2!D89,[1]Veri_2024_2!D90)/[1]Veri_2024_2!D70,[1]APGler!$N$72)</f>
        <v>5.0999999999999997E-2</v>
      </c>
      <c r="AU72" s="50">
        <f>ROUND(SUM([1]Veri_2024_2!E89,[1]Veri_2024_2!E90)/[1]Veri_2024_2!E70,[1]APGler!$N$72)</f>
        <v>5.1999999999999998E-2</v>
      </c>
      <c r="AV72" s="50">
        <f>ROUND(SUM([1]Veri_2024_2!F89,[1]Veri_2024_2!F90)/[1]Veri_2024_2!F70,[1]APGler!$N$72)</f>
        <v>0.128</v>
      </c>
      <c r="AW72" s="50">
        <f>ROUND(SUM([1]Veri_2024_2!G89,[1]Veri_2024_2!G90)/[1]Veri_2024_2!G70,[1]APGler!$N$72)</f>
        <v>1.2999999999999999E-2</v>
      </c>
      <c r="AX72" s="50">
        <f>ROUND(SUM([1]Veri_2024_2!H89,[1]Veri_2024_2!H90)/[1]Veri_2024_2!H70,[1]APGler!$N$72)</f>
        <v>2.5999999999999999E-2</v>
      </c>
      <c r="AY72" s="50">
        <f>ROUND(SUM([1]Veri_2024_2!I89,[1]Veri_2024_2!I90)/[1]Veri_2024_2!I70,[1]APGler!$N$72)</f>
        <v>7.4999999999999997E-2</v>
      </c>
      <c r="AZ72" s="50">
        <f>ROUND(SUM([1]Veri_2024_2!J89,[1]Veri_2024_2!J90)/[1]Veri_2024_2!J70,[1]APGler!$N$72)</f>
        <v>8.5999999999999993E-2</v>
      </c>
      <c r="BA72" s="50">
        <f>ROUND(SUM([1]Veri_2024_2!K89,[1]Veri_2024_2!K90)/[1]Veri_2024_2!K70,[1]APGler!$N$72)</f>
        <v>0.05</v>
      </c>
      <c r="BB72" s="50">
        <f>ROUND(SUM([1]Veri_2024_2!L89,[1]Veri_2024_2!L90)/[1]Veri_2024_2!L70,[1]APGler!$N$72)</f>
        <v>0.14000000000000001</v>
      </c>
      <c r="BC72" s="50">
        <f>ROUND(SUM([1]Veri_2024_2!M89,[1]Veri_2024_2!M90)/[1]Veri_2024_2!M70,[1]APGler!$N$72)</f>
        <v>3.1E-2</v>
      </c>
      <c r="BD72" s="50">
        <f>ROUND(SUM([1]Veri_2024_2!N89,[1]Veri_2024_2!N90)/[1]Veri_2024_2!N70,[1]APGler!$N$72)</f>
        <v>1.2999999999999999E-2</v>
      </c>
      <c r="BE72" s="51">
        <f t="shared" si="21"/>
        <v>1.2999999999999999E-2</v>
      </c>
      <c r="BF72" s="51">
        <f t="shared" si="22"/>
        <v>0.14000000000000001</v>
      </c>
      <c r="BG72" s="51">
        <f t="shared" si="23"/>
        <v>6.0454545454545455E-2</v>
      </c>
    </row>
    <row r="73" spans="1:59" x14ac:dyDescent="0.3">
      <c r="A73" s="57" t="s">
        <v>57</v>
      </c>
      <c r="B73" s="57" t="s">
        <v>304</v>
      </c>
      <c r="C73" s="57" t="s">
        <v>233</v>
      </c>
      <c r="D73" s="49">
        <f t="shared" ref="D73:N73" si="24">1-SUM(E67,E68,E69,E70,E71,E72)</f>
        <v>0.39541772358238081</v>
      </c>
      <c r="E73" s="49">
        <f t="shared" si="24"/>
        <v>0.3481660601119354</v>
      </c>
      <c r="F73" s="49">
        <f t="shared" si="24"/>
        <v>0.46170280377083073</v>
      </c>
      <c r="G73" s="49">
        <f t="shared" si="24"/>
        <v>0.63972099935475435</v>
      </c>
      <c r="H73" s="49">
        <f t="shared" si="24"/>
        <v>0.30488851831908859</v>
      </c>
      <c r="I73" s="49">
        <f t="shared" si="24"/>
        <v>0.27874194407785591</v>
      </c>
      <c r="J73" s="49">
        <f t="shared" si="24"/>
        <v>0.39139166298952266</v>
      </c>
      <c r="K73" s="49">
        <f t="shared" si="24"/>
        <v>0.40301687889719817</v>
      </c>
      <c r="L73" s="49">
        <f t="shared" si="24"/>
        <v>0.35900399425913254</v>
      </c>
      <c r="M73" s="49">
        <f t="shared" si="24"/>
        <v>0.18578078732369829</v>
      </c>
      <c r="N73" s="49">
        <f t="shared" si="24"/>
        <v>0.78734061551753731</v>
      </c>
      <c r="O73" s="52">
        <f t="shared" si="12"/>
        <v>0.18578078732369829</v>
      </c>
      <c r="P73" s="52">
        <f t="shared" si="13"/>
        <v>0.78734061551753731</v>
      </c>
      <c r="Q73" s="52">
        <f t="shared" si="14"/>
        <v>0.41410654438217587</v>
      </c>
      <c r="R73" s="49">
        <f t="shared" ref="R73:AB73" si="25">1-SUM(E67,E68,E69,E70,E71,E72)</f>
        <v>0.39541772358238081</v>
      </c>
      <c r="S73" s="49">
        <f t="shared" si="25"/>
        <v>0.3481660601119354</v>
      </c>
      <c r="T73" s="49">
        <f t="shared" si="25"/>
        <v>0.46170280377083073</v>
      </c>
      <c r="U73" s="49">
        <f t="shared" si="25"/>
        <v>0.63972099935475435</v>
      </c>
      <c r="V73" s="49">
        <f t="shared" si="25"/>
        <v>0.30488851831908859</v>
      </c>
      <c r="W73" s="49">
        <f t="shared" si="25"/>
        <v>0.27874194407785591</v>
      </c>
      <c r="X73" s="49">
        <f t="shared" si="25"/>
        <v>0.39139166298952266</v>
      </c>
      <c r="Y73" s="49">
        <f t="shared" si="25"/>
        <v>0.40301687889719817</v>
      </c>
      <c r="Z73" s="49">
        <f t="shared" si="25"/>
        <v>0.35900399425913254</v>
      </c>
      <c r="AA73" s="49">
        <f t="shared" si="25"/>
        <v>0.18578078732369829</v>
      </c>
      <c r="AB73" s="49">
        <f t="shared" si="25"/>
        <v>0.78734061551753731</v>
      </c>
      <c r="AC73" s="52">
        <f t="shared" si="15"/>
        <v>0.18578078732369829</v>
      </c>
      <c r="AD73" s="52">
        <f t="shared" si="16"/>
        <v>0.78734061551753731</v>
      </c>
      <c r="AE73" s="52">
        <f t="shared" si="17"/>
        <v>0.41410654438217587</v>
      </c>
      <c r="AF73" s="49">
        <f t="shared" ref="AF73:AP73" si="26">1-SUM(E67,E68,E69,E70,E71,E72)</f>
        <v>0.39541772358238081</v>
      </c>
      <c r="AG73" s="49">
        <f t="shared" si="26"/>
        <v>0.3481660601119354</v>
      </c>
      <c r="AH73" s="49">
        <f t="shared" si="26"/>
        <v>0.46170280377083073</v>
      </c>
      <c r="AI73" s="49">
        <f t="shared" si="26"/>
        <v>0.63972099935475435</v>
      </c>
      <c r="AJ73" s="49">
        <f t="shared" si="26"/>
        <v>0.30488851831908859</v>
      </c>
      <c r="AK73" s="49">
        <f t="shared" si="26"/>
        <v>0.27874194407785591</v>
      </c>
      <c r="AL73" s="49">
        <f t="shared" si="26"/>
        <v>0.39139166298952266</v>
      </c>
      <c r="AM73" s="49">
        <f t="shared" si="26"/>
        <v>0.40301687889719817</v>
      </c>
      <c r="AN73" s="49">
        <f t="shared" si="26"/>
        <v>0.35900399425913254</v>
      </c>
      <c r="AO73" s="49">
        <f t="shared" si="26"/>
        <v>0.18578078732369829</v>
      </c>
      <c r="AP73" s="49">
        <f t="shared" si="26"/>
        <v>0.78734061551753731</v>
      </c>
      <c r="AQ73" s="52">
        <f t="shared" si="18"/>
        <v>0.18578078732369829</v>
      </c>
      <c r="AR73" s="52">
        <f t="shared" si="19"/>
        <v>0.78734061551753731</v>
      </c>
      <c r="AS73" s="52">
        <f t="shared" si="20"/>
        <v>0.41410654438217587</v>
      </c>
      <c r="AT73" s="49">
        <f>ROUND(1-SUM(E67,E68,E69,E70,E71,E72),[1]APGler!$N$73)</f>
        <v>0.39500000000000002</v>
      </c>
      <c r="AU73" s="49">
        <f>ROUND(1-SUM(F67,F68,F69,F70,F71,F72),[1]APGler!$N$73)</f>
        <v>0.34799999999999998</v>
      </c>
      <c r="AV73" s="49">
        <f>ROUND(1-SUM(G67,G68,G69,G70,G71,G72),[1]APGler!$N$73)</f>
        <v>0.46200000000000002</v>
      </c>
      <c r="AW73" s="49">
        <f>ROUND(1-SUM(H67,H68,H69,H70,H71,H72),[1]APGler!$N$73)</f>
        <v>0.64</v>
      </c>
      <c r="AX73" s="49">
        <f>ROUND(1-SUM(I67,I68,I69,I70,I71,I72),[1]APGler!$N$73)</f>
        <v>0.30499999999999999</v>
      </c>
      <c r="AY73" s="49">
        <f>ROUND(1-SUM(J67,J68,J69,J70,J71,J72),[1]APGler!$N$73)</f>
        <v>0.27900000000000003</v>
      </c>
      <c r="AZ73" s="49">
        <f>ROUND(1-SUM(K67,K68,K69,K70,K71,K72),[1]APGler!$N$73)</f>
        <v>0.39100000000000001</v>
      </c>
      <c r="BA73" s="49">
        <f>ROUND(1-SUM(L67,L68,L69,L70,L71,L72),[1]APGler!$N$73)</f>
        <v>0.40300000000000002</v>
      </c>
      <c r="BB73" s="49">
        <f>ROUND(1-SUM(M67,M68,M69,M70,M71,M72),[1]APGler!$N$73)</f>
        <v>0.35899999999999999</v>
      </c>
      <c r="BC73" s="49">
        <f>ROUND(1-SUM(N67,N68,N69,N70,N71,N72),[1]APGler!$N$73)</f>
        <v>0.186</v>
      </c>
      <c r="BD73" s="49">
        <f>ROUND(1-SUM(O67,O68,O69,O70,O71,O72),[1]APGler!$N$73)</f>
        <v>0.78700000000000003</v>
      </c>
      <c r="BE73" s="52">
        <f t="shared" si="21"/>
        <v>0.186</v>
      </c>
      <c r="BF73" s="52">
        <f t="shared" si="22"/>
        <v>0.78700000000000003</v>
      </c>
      <c r="BG73" s="52">
        <f t="shared" si="23"/>
        <v>0.41409090909090912</v>
      </c>
    </row>
    <row r="74" spans="1:59" x14ac:dyDescent="0.3">
      <c r="A74" s="58" t="s">
        <v>63</v>
      </c>
      <c r="B74" s="58" t="s">
        <v>305</v>
      </c>
      <c r="C74" s="58" t="s">
        <v>231</v>
      </c>
      <c r="D74" s="59">
        <f>[1]Veri_2021!D91/[1]Veri_2021!D290</f>
        <v>32.9696516544236</v>
      </c>
      <c r="E74" s="59">
        <f>[1]Veri_2021!E91/[1]Veri_2021!E290</f>
        <v>28.071070853604997</v>
      </c>
      <c r="F74" s="59">
        <f>[1]Veri_2021!F91/[1]Veri_2021!F290</f>
        <v>30.522783629831455</v>
      </c>
      <c r="G74" s="59">
        <f>[1]Veri_2021!G91/[1]Veri_2021!G290</f>
        <v>12.819132857757696</v>
      </c>
      <c r="H74" s="59">
        <f>[1]Veri_2021!H91/[1]Veri_2021!H290</f>
        <v>10.218188320013097</v>
      </c>
      <c r="I74" s="59">
        <f>[1]Veri_2021!I91/[1]Veri_2021!I290</f>
        <v>19.264382352014984</v>
      </c>
      <c r="J74" s="59">
        <f>[1]Veri_2021!J91/[1]Veri_2021!J290</f>
        <v>29.399672637991205</v>
      </c>
      <c r="K74" s="59">
        <f>[1]Veri_2021!K91/[1]Veri_2021!K290</f>
        <v>19.228842391362587</v>
      </c>
      <c r="L74" s="59">
        <f>[1]Veri_2021!L91/[1]Veri_2021!L290</f>
        <v>7.8229734828217738</v>
      </c>
      <c r="M74" s="59">
        <f>[1]Veri_2021!M91/[1]Veri_2021!M290</f>
        <v>30.089487179755686</v>
      </c>
      <c r="N74" s="59">
        <f>[1]Veri_2021!N91/[1]Veri_2021!N290</f>
        <v>27.543025789551248</v>
      </c>
      <c r="O74" s="51">
        <f t="shared" si="12"/>
        <v>7.8229734828217738</v>
      </c>
      <c r="P74" s="51">
        <f t="shared" si="13"/>
        <v>32.9696516544236</v>
      </c>
      <c r="Q74" s="51">
        <f t="shared" si="14"/>
        <v>22.540837377193483</v>
      </c>
      <c r="R74" s="59">
        <f>[1]Veri_2022!D91/[1]Veri_2022!D290</f>
        <v>65.933529506808611</v>
      </c>
      <c r="S74" s="59">
        <f>[1]Veri_2022!E91/[1]Veri_2022!E290</f>
        <v>72.941057309367181</v>
      </c>
      <c r="T74" s="59">
        <f>[1]Veri_2022!F91/[1]Veri_2022!F290</f>
        <v>78.506070647778643</v>
      </c>
      <c r="U74" s="59">
        <f>[1]Veri_2022!G91/[1]Veri_2022!G290</f>
        <v>36.096279292204486</v>
      </c>
      <c r="V74" s="59">
        <f>[1]Veri_2022!H91/[1]Veri_2022!H290</f>
        <v>32.104281954117312</v>
      </c>
      <c r="W74" s="59">
        <f>[1]Veri_2022!I91/[1]Veri_2022!I290</f>
        <v>35.102352937222157</v>
      </c>
      <c r="X74" s="59">
        <f>[1]Veri_2022!J91/[1]Veri_2022!J290</f>
        <v>56.468288900737413</v>
      </c>
      <c r="Y74" s="59">
        <f>[1]Veri_2022!K91/[1]Veri_2022!K290</f>
        <v>88.565399681515899</v>
      </c>
      <c r="Z74" s="59">
        <f>[1]Veri_2022!L91/[1]Veri_2022!L290</f>
        <v>11.458545266613783</v>
      </c>
      <c r="AA74" s="59">
        <f>[1]Veri_2022!M91/[1]Veri_2022!M290</f>
        <v>37.250650302367156</v>
      </c>
      <c r="AB74" s="59">
        <f>[1]Veri_2022!N91/[1]Veri_2022!N290</f>
        <v>50.601104669762243</v>
      </c>
      <c r="AC74" s="51">
        <f t="shared" si="15"/>
        <v>11.458545266613783</v>
      </c>
      <c r="AD74" s="51">
        <f t="shared" si="16"/>
        <v>88.565399681515899</v>
      </c>
      <c r="AE74" s="51">
        <f t="shared" si="17"/>
        <v>51.366141860772267</v>
      </c>
      <c r="AF74" s="59">
        <f>[1]Veri_2023!D91/[1]Veri_2023!D290</f>
        <v>104.21439956219344</v>
      </c>
      <c r="AG74" s="59">
        <f>[1]Veri_2023!E91/[1]Veri_2023!E290</f>
        <v>97.931302080628157</v>
      </c>
      <c r="AH74" s="59">
        <f>[1]Veri_2023!F91/[1]Veri_2023!F290</f>
        <v>194.81602428548814</v>
      </c>
      <c r="AI74" s="59">
        <f>[1]Veri_2023!G91/[1]Veri_2023!G290</f>
        <v>54.208925751633473</v>
      </c>
      <c r="AJ74" s="59">
        <f>[1]Veri_2023!H91/[1]Veri_2023!H290</f>
        <v>53.075768406501702</v>
      </c>
      <c r="AK74" s="59">
        <f>[1]Veri_2023!I91/[1]Veri_2023!I290</f>
        <v>132.51700887736163</v>
      </c>
      <c r="AL74" s="59">
        <f>[1]Veri_2023!J91/[1]Veri_2023!J290</f>
        <v>79.636367603841379</v>
      </c>
      <c r="AM74" s="59">
        <f>[1]Veri_2023!K91/[1]Veri_2023!K290</f>
        <v>99.261519247403982</v>
      </c>
      <c r="AN74" s="59">
        <f>[1]Veri_2023!L91/[1]Veri_2023!L290</f>
        <v>20.271384182366123</v>
      </c>
      <c r="AO74" s="59">
        <f>[1]Veri_2023!M91/[1]Veri_2023!M290</f>
        <v>50.490394529774825</v>
      </c>
      <c r="AP74" s="59">
        <f>[1]Veri_2023!N91/[1]Veri_2023!N290</f>
        <v>78.226993624372952</v>
      </c>
      <c r="AQ74" s="51">
        <f t="shared" si="18"/>
        <v>20.271384182366123</v>
      </c>
      <c r="AR74" s="51">
        <f t="shared" si="19"/>
        <v>194.81602428548814</v>
      </c>
      <c r="AS74" s="51">
        <f t="shared" si="20"/>
        <v>87.695462559233249</v>
      </c>
      <c r="AT74" s="51" t="e">
        <f>ROUND([1]Veri_2024_2!D91/[1]Veri_2024_2!D290,[1]APGler!$N$74)</f>
        <v>#DIV/0!</v>
      </c>
      <c r="AU74" s="51" t="e">
        <f>ROUND([1]Veri_2024_2!E91/[1]Veri_2024_2!E290,[1]APGler!$N$74)</f>
        <v>#DIV/0!</v>
      </c>
      <c r="AV74" s="51" t="e">
        <f>ROUND([1]Veri_2024_2!F91/[1]Veri_2024_2!F290,[1]APGler!$N$74)</f>
        <v>#DIV/0!</v>
      </c>
      <c r="AW74" s="51" t="e">
        <f>ROUND([1]Veri_2024_2!G91/[1]Veri_2024_2!G290,[1]APGler!$N$74)</f>
        <v>#DIV/0!</v>
      </c>
      <c r="AX74" s="51" t="e">
        <f>ROUND([1]Veri_2024_2!H91/[1]Veri_2024_2!H290,[1]APGler!$N$74)</f>
        <v>#DIV/0!</v>
      </c>
      <c r="AY74" s="51" t="e">
        <f>ROUND([1]Veri_2024_2!I91/[1]Veri_2024_2!I290,[1]APGler!$N$74)</f>
        <v>#DIV/0!</v>
      </c>
      <c r="AZ74" s="51" t="e">
        <f>ROUND([1]Veri_2024_2!J91/[1]Veri_2024_2!J290,[1]APGler!$N$74)</f>
        <v>#DIV/0!</v>
      </c>
      <c r="BA74" s="51" t="e">
        <f>ROUND([1]Veri_2024_2!K91/[1]Veri_2024_2!K290,[1]APGler!$N$74)</f>
        <v>#DIV/0!</v>
      </c>
      <c r="BB74" s="51" t="e">
        <f>ROUND([1]Veri_2024_2!L91/[1]Veri_2024_2!L290,[1]APGler!$N$74)</f>
        <v>#DIV/0!</v>
      </c>
      <c r="BC74" s="51" t="e">
        <f>ROUND([1]Veri_2024_2!M91/[1]Veri_2024_2!M290,[1]APGler!$N$74)</f>
        <v>#DIV/0!</v>
      </c>
      <c r="BD74" s="51" t="e">
        <f>ROUND([1]Veri_2024_2!N91/[1]Veri_2024_2!N290,[1]APGler!$N$74)</f>
        <v>#DIV/0!</v>
      </c>
      <c r="BE74" s="51" t="e">
        <f t="shared" si="21"/>
        <v>#DIV/0!</v>
      </c>
      <c r="BF74" s="51" t="e">
        <f t="shared" si="22"/>
        <v>#DIV/0!</v>
      </c>
      <c r="BG74" s="51" t="e">
        <f t="shared" si="23"/>
        <v>#DIV/0!</v>
      </c>
    </row>
    <row r="75" spans="1:59" x14ac:dyDescent="0.3">
      <c r="A75" s="57" t="s">
        <v>306</v>
      </c>
      <c r="B75" s="57" t="s">
        <v>307</v>
      </c>
      <c r="C75" s="57" t="s">
        <v>231</v>
      </c>
      <c r="D75" s="60">
        <f>[1]Veri_2021!D70/[1]Veri_2021!D290</f>
        <v>9.8778686372326376</v>
      </c>
      <c r="E75" s="60">
        <f>[1]Veri_2021!E70/[1]Veri_2021!E290</f>
        <v>12.586248077915627</v>
      </c>
      <c r="F75" s="60">
        <f>[1]Veri_2021!F70/[1]Veri_2021!F290</f>
        <v>16.82839463602533</v>
      </c>
      <c r="G75" s="60">
        <f>[1]Veri_2021!G70/[1]Veri_2021!G290</f>
        <v>13.209308793007754</v>
      </c>
      <c r="H75" s="60">
        <f>[1]Veri_2021!H70/[1]Veri_2021!H290</f>
        <v>10.218188320013097</v>
      </c>
      <c r="I75" s="60">
        <f>[1]Veri_2021!I70/[1]Veri_2021!I290</f>
        <v>13.11897099005782</v>
      </c>
      <c r="J75" s="60">
        <f>[1]Veri_2021!J70/[1]Veri_2021!J290</f>
        <v>11.764704119408012</v>
      </c>
      <c r="K75" s="60">
        <f>[1]Veri_2021!K70/[1]Veri_2021!K290</f>
        <v>7.560443951849102</v>
      </c>
      <c r="L75" s="60">
        <f>[1]Veri_2021!L70/[1]Veri_2021!L290</f>
        <v>5.1264118772827603</v>
      </c>
      <c r="M75" s="60">
        <f>[1]Veri_2021!M70/[1]Veri_2021!M290</f>
        <v>30.089487179755686</v>
      </c>
      <c r="N75" s="60">
        <f>[1]Veri_2021!N70/[1]Veri_2021!N290</f>
        <v>18.236780194172823</v>
      </c>
      <c r="O75" s="52">
        <f t="shared" si="12"/>
        <v>5.1264118772827603</v>
      </c>
      <c r="P75" s="52">
        <f t="shared" si="13"/>
        <v>30.089487179755686</v>
      </c>
      <c r="Q75" s="52">
        <f t="shared" si="14"/>
        <v>13.510618797883694</v>
      </c>
      <c r="R75" s="60">
        <f>[1]Veri_2022!D70/[1]Veri_2022!D290</f>
        <v>25.732212905546035</v>
      </c>
      <c r="S75" s="60">
        <f>[1]Veri_2022!E70/[1]Veri_2022!E290</f>
        <v>42.680074171640946</v>
      </c>
      <c r="T75" s="60">
        <f>[1]Veri_2022!F70/[1]Veri_2022!F290</f>
        <v>47.860718164226292</v>
      </c>
      <c r="U75" s="60">
        <f>[1]Veri_2022!G70/[1]Veri_2022!G290</f>
        <v>27.213986787366721</v>
      </c>
      <c r="V75" s="60">
        <f>[1]Veri_2022!H70/[1]Veri_2022!H290</f>
        <v>18.037181019330927</v>
      </c>
      <c r="W75" s="60">
        <f>[1]Veri_2022!I70/[1]Veri_2022!I290</f>
        <v>23.205853172184128</v>
      </c>
      <c r="X75" s="60">
        <f>[1]Veri_2022!J70/[1]Veri_2022!J290</f>
        <v>21.83642329270609</v>
      </c>
      <c r="Y75" s="60">
        <f>[1]Veri_2022!K70/[1]Veri_2022!K290</f>
        <v>14.539219810100493</v>
      </c>
      <c r="Z75" s="60">
        <f>[1]Veri_2022!L70/[1]Veri_2022!L290</f>
        <v>9.1359699970255051</v>
      </c>
      <c r="AA75" s="60">
        <f>[1]Veri_2022!M70/[1]Veri_2022!M290</f>
        <v>37.250650302367156</v>
      </c>
      <c r="AB75" s="60">
        <f>[1]Veri_2022!N70/[1]Veri_2022!N290</f>
        <v>38.44000157381349</v>
      </c>
      <c r="AC75" s="52">
        <f t="shared" si="15"/>
        <v>9.1359699970255051</v>
      </c>
      <c r="AD75" s="52">
        <f t="shared" si="16"/>
        <v>47.860718164226292</v>
      </c>
      <c r="AE75" s="52">
        <f t="shared" si="17"/>
        <v>27.812026472391619</v>
      </c>
      <c r="AF75" s="60">
        <f>[1]Veri_2023!D70/[1]Veri_2023!D290</f>
        <v>36.564554565795738</v>
      </c>
      <c r="AG75" s="60">
        <f>[1]Veri_2023!E70/[1]Veri_2023!E290</f>
        <v>59.419553962478204</v>
      </c>
      <c r="AH75" s="60">
        <f>[1]Veri_2023!F70/[1]Veri_2023!F290</f>
        <v>164.01940731348822</v>
      </c>
      <c r="AI75" s="60">
        <f>[1]Veri_2023!G70/[1]Veri_2023!G290</f>
        <v>31.72097005116407</v>
      </c>
      <c r="AJ75" s="60">
        <f>[1]Veri_2023!H70/[1]Veri_2023!H290</f>
        <v>38.434721916650204</v>
      </c>
      <c r="AK75" s="60">
        <f>[1]Veri_2023!I70/[1]Veri_2023!I290</f>
        <v>64.053940617670008</v>
      </c>
      <c r="AL75" s="60">
        <f>[1]Veri_2023!J70/[1]Veri_2023!J290</f>
        <v>25.157706883808974</v>
      </c>
      <c r="AM75" s="60">
        <f>[1]Veri_2023!K70/[1]Veri_2023!K290</f>
        <v>27.064694760966574</v>
      </c>
      <c r="AN75" s="60">
        <f>[1]Veri_2023!L70/[1]Veri_2023!L290</f>
        <v>15.864700806175644</v>
      </c>
      <c r="AO75" s="60">
        <f>[1]Veri_2023!M70/[1]Veri_2023!M290</f>
        <v>50.490394529774825</v>
      </c>
      <c r="AP75" s="60">
        <f>[1]Veri_2023!N70/[1]Veri_2023!N290</f>
        <v>54.068695127317632</v>
      </c>
      <c r="AQ75" s="52">
        <f t="shared" si="18"/>
        <v>15.864700806175644</v>
      </c>
      <c r="AR75" s="52">
        <f t="shared" si="19"/>
        <v>164.01940731348822</v>
      </c>
      <c r="AS75" s="52">
        <f t="shared" si="20"/>
        <v>51.532667321390001</v>
      </c>
      <c r="AT75" s="52" t="e">
        <f>ROUND([1]Veri_2024_2!D70/[1]Veri_2024_2!D290,[1]APGler!$N$75)</f>
        <v>#DIV/0!</v>
      </c>
      <c r="AU75" s="52" t="e">
        <f>ROUND([1]Veri_2024_2!E70/[1]Veri_2024_2!E290,[1]APGler!$N$75)</f>
        <v>#DIV/0!</v>
      </c>
      <c r="AV75" s="52" t="e">
        <f>ROUND([1]Veri_2024_2!F70/[1]Veri_2024_2!F290,[1]APGler!$N$75)</f>
        <v>#DIV/0!</v>
      </c>
      <c r="AW75" s="52" t="e">
        <f>ROUND([1]Veri_2024_2!G70/[1]Veri_2024_2!G290,[1]APGler!$N$75)</f>
        <v>#DIV/0!</v>
      </c>
      <c r="AX75" s="52" t="e">
        <f>ROUND([1]Veri_2024_2!H70/[1]Veri_2024_2!H290,[1]APGler!$N$75)</f>
        <v>#DIV/0!</v>
      </c>
      <c r="AY75" s="52" t="e">
        <f>ROUND([1]Veri_2024_2!I70/[1]Veri_2024_2!I290,[1]APGler!$N$75)</f>
        <v>#DIV/0!</v>
      </c>
      <c r="AZ75" s="52" t="e">
        <f>ROUND([1]Veri_2024_2!J70/[1]Veri_2024_2!J290,[1]APGler!$N$75)</f>
        <v>#DIV/0!</v>
      </c>
      <c r="BA75" s="52" t="e">
        <f>ROUND([1]Veri_2024_2!K70/[1]Veri_2024_2!K290,[1]APGler!$N$75)</f>
        <v>#DIV/0!</v>
      </c>
      <c r="BB75" s="52" t="e">
        <f>ROUND([1]Veri_2024_2!L70/[1]Veri_2024_2!L290,[1]APGler!$N$75)</f>
        <v>#DIV/0!</v>
      </c>
      <c r="BC75" s="52" t="e">
        <f>ROUND([1]Veri_2024_2!M70/[1]Veri_2024_2!M290,[1]APGler!$N$75)</f>
        <v>#DIV/0!</v>
      </c>
      <c r="BD75" s="52" t="e">
        <f>ROUND([1]Veri_2024_2!N70/[1]Veri_2024_2!N290,[1]APGler!$N$75)</f>
        <v>#DIV/0!</v>
      </c>
      <c r="BE75" s="52" t="e">
        <f t="shared" si="21"/>
        <v>#DIV/0!</v>
      </c>
      <c r="BF75" s="52" t="e">
        <f t="shared" si="22"/>
        <v>#DIV/0!</v>
      </c>
      <c r="BG75" s="52" t="e">
        <f t="shared" si="23"/>
        <v>#DIV/0!</v>
      </c>
    </row>
    <row r="76" spans="1:59" x14ac:dyDescent="0.3">
      <c r="A76" s="58" t="s">
        <v>64</v>
      </c>
      <c r="B76" s="58" t="s">
        <v>65</v>
      </c>
      <c r="C76" s="58" t="s">
        <v>233</v>
      </c>
      <c r="D76" s="50">
        <f>[1]Veri_2021!D96/[1]Veri_2021!D16</f>
        <v>0.27686859080561665</v>
      </c>
      <c r="E76" s="50">
        <f>[1]Veri_2021!E96/[1]Veri_2021!E16</f>
        <v>0.22231395013670568</v>
      </c>
      <c r="F76" s="50">
        <f>[1]Veri_2021!F96/[1]Veri_2021!F16</f>
        <v>0.31345670415786431</v>
      </c>
      <c r="G76" s="50">
        <f>[1]Veri_2021!G96/[1]Veri_2021!G16</f>
        <v>0.18778029497434001</v>
      </c>
      <c r="H76" s="50">
        <f>[1]Veri_2021!H96/[1]Veri_2021!H16</f>
        <v>0.43821553765306731</v>
      </c>
      <c r="I76" s="50">
        <f>[1]Veri_2021!I96/[1]Veri_2021!I16</f>
        <v>0.23439437041473274</v>
      </c>
      <c r="J76" s="50">
        <f>[1]Veri_2021!J96/[1]Veri_2021!J16</f>
        <v>0.24712350338633518</v>
      </c>
      <c r="K76" s="50">
        <f>[1]Veri_2021!K96/[1]Veri_2021!K16</f>
        <v>0.21133160286212216</v>
      </c>
      <c r="L76" s="50">
        <f>[1]Veri_2021!L96/[1]Veri_2021!L16</f>
        <v>0.14718054276583067</v>
      </c>
      <c r="M76" s="50">
        <f>[1]Veri_2021!M96/[1]Veri_2021!M16</f>
        <v>0.36054518422294501</v>
      </c>
      <c r="N76" s="50">
        <f>[1]Veri_2021!N96/[1]Veri_2021!N16</f>
        <v>0.27183717948932229</v>
      </c>
      <c r="O76" s="51">
        <f t="shared" si="12"/>
        <v>0.14718054276583067</v>
      </c>
      <c r="P76" s="51">
        <f t="shared" si="13"/>
        <v>0.43821553765306731</v>
      </c>
      <c r="Q76" s="51">
        <f t="shared" si="14"/>
        <v>0.26464067826080745</v>
      </c>
      <c r="R76" s="50">
        <f>[1]Veri_2022!D96/[1]Veri_2022!D16</f>
        <v>0.26139041465650947</v>
      </c>
      <c r="S76" s="50">
        <f>[1]Veri_2022!E96/[1]Veri_2022!E16</f>
        <v>0.22603976604426726</v>
      </c>
      <c r="T76" s="50">
        <f>[1]Veri_2022!F96/[1]Veri_2022!F16</f>
        <v>0.27571675666747719</v>
      </c>
      <c r="U76" s="50">
        <f>[1]Veri_2022!G96/[1]Veri_2022!G16</f>
        <v>0.29878148519300513</v>
      </c>
      <c r="V76" s="50">
        <f>[1]Veri_2022!H96/[1]Veri_2022!H16</f>
        <v>0.4779349194831235</v>
      </c>
      <c r="W76" s="50">
        <f>[1]Veri_2022!I96/[1]Veri_2022!I16</f>
        <v>0.20105877395263905</v>
      </c>
      <c r="X76" s="50">
        <f>[1]Veri_2022!J96/[1]Veri_2022!J16</f>
        <v>0.21857655191139369</v>
      </c>
      <c r="Y76" s="50">
        <f>[1]Veri_2022!K96/[1]Veri_2022!K16</f>
        <v>0.19843205397880276</v>
      </c>
      <c r="Z76" s="50">
        <f>[1]Veri_2022!L96/[1]Veri_2022!L16</f>
        <v>0.1335631414179671</v>
      </c>
      <c r="AA76" s="50">
        <f>[1]Veri_2022!M96/[1]Veri_2022!M16</f>
        <v>0.3292132636616692</v>
      </c>
      <c r="AB76" s="50">
        <f>[1]Veri_2022!N96/[1]Veri_2022!N16</f>
        <v>0.22318304849314891</v>
      </c>
      <c r="AC76" s="51">
        <f t="shared" si="15"/>
        <v>0.1335631414179671</v>
      </c>
      <c r="AD76" s="51">
        <f t="shared" si="16"/>
        <v>0.4779349194831235</v>
      </c>
      <c r="AE76" s="51">
        <f t="shared" si="17"/>
        <v>0.25853547049636388</v>
      </c>
      <c r="AF76" s="50">
        <f>[1]Veri_2023!D96/[1]Veri_2023!D16</f>
        <v>0.26512210555118515</v>
      </c>
      <c r="AG76" s="50">
        <f>[1]Veri_2023!E96/[1]Veri_2023!E16</f>
        <v>0.24006726818605101</v>
      </c>
      <c r="AH76" s="50">
        <f>[1]Veri_2023!F96/[1]Veri_2023!F16</f>
        <v>0.19814400680870681</v>
      </c>
      <c r="AI76" s="50">
        <f>[1]Veri_2023!G96/[1]Veri_2023!G16</f>
        <v>0.30849452019950674</v>
      </c>
      <c r="AJ76" s="50">
        <f>[1]Veri_2023!H96/[1]Veri_2023!H16</f>
        <v>0.45220261809903245</v>
      </c>
      <c r="AK76" s="50">
        <f>[1]Veri_2023!I96/[1]Veri_2023!I16</f>
        <v>0.21302472102384318</v>
      </c>
      <c r="AL76" s="50">
        <f>[1]Veri_2023!J96/[1]Veri_2023!J16</f>
        <v>0.16078100273382562</v>
      </c>
      <c r="AM76" s="50">
        <f>[1]Veri_2023!K96/[1]Veri_2023!K16</f>
        <v>0.18994317625159204</v>
      </c>
      <c r="AN76" s="50">
        <f>[1]Veri_2023!L96/[1]Veri_2023!L16</f>
        <v>0.14325087460709277</v>
      </c>
      <c r="AO76" s="50">
        <f>[1]Veri_2023!M96/[1]Veri_2023!M16</f>
        <v>0.3313125248162388</v>
      </c>
      <c r="AP76" s="50">
        <f>[1]Veri_2023!N96/[1]Veri_2023!N16</f>
        <v>0.21766802006508185</v>
      </c>
      <c r="AQ76" s="51">
        <f t="shared" si="18"/>
        <v>0.14325087460709277</v>
      </c>
      <c r="AR76" s="51">
        <f t="shared" si="19"/>
        <v>0.45220261809903245</v>
      </c>
      <c r="AS76" s="51">
        <f t="shared" si="20"/>
        <v>0.24727371257655967</v>
      </c>
      <c r="AT76" s="50">
        <f>ROUND([1]Veri_2024_2!D96/[1]Veri_2024_2!D16,[1]APGler!$N$76)</f>
        <v>0.23200000000000001</v>
      </c>
      <c r="AU76" s="50">
        <f>ROUND([1]Veri_2024_2!E96/[1]Veri_2024_2!E16,[1]APGler!$N$76)</f>
        <v>0.222</v>
      </c>
      <c r="AV76" s="50">
        <f>ROUND([1]Veri_2024_2!F96/[1]Veri_2024_2!F16,[1]APGler!$N$76)</f>
        <v>0.27700000000000002</v>
      </c>
      <c r="AW76" s="50">
        <f>ROUND([1]Veri_2024_2!G96/[1]Veri_2024_2!G16,[1]APGler!$N$76)</f>
        <v>0.21199999999999999</v>
      </c>
      <c r="AX76" s="50">
        <f>ROUND([1]Veri_2024_2!H96/[1]Veri_2024_2!H16,[1]APGler!$N$76)</f>
        <v>0.35499999999999998</v>
      </c>
      <c r="AY76" s="50">
        <f>ROUND([1]Veri_2024_2!I96/[1]Veri_2024_2!I16,[1]APGler!$N$76)</f>
        <v>0.192</v>
      </c>
      <c r="AZ76" s="50">
        <f>ROUND([1]Veri_2024_2!J96/[1]Veri_2024_2!J16,[1]APGler!$N$76)</f>
        <v>0.24199999999999999</v>
      </c>
      <c r="BA76" s="50">
        <f>ROUND([1]Veri_2024_2!K96/[1]Veri_2024_2!K16,[1]APGler!$N$76)</f>
        <v>0.17199999999999999</v>
      </c>
      <c r="BB76" s="50">
        <f>ROUND([1]Veri_2024_2!L96/[1]Veri_2024_2!L16,[1]APGler!$N$76)</f>
        <v>0.155</v>
      </c>
      <c r="BC76" s="50">
        <f>ROUND([1]Veri_2024_2!M96/[1]Veri_2024_2!M16,[1]APGler!$N$76)</f>
        <v>0.33500000000000002</v>
      </c>
      <c r="BD76" s="50">
        <f>ROUND([1]Veri_2024_2!N96/[1]Veri_2024_2!N16,[1]APGler!$N$76)</f>
        <v>0.26900000000000002</v>
      </c>
      <c r="BE76" s="51">
        <f t="shared" si="21"/>
        <v>0.155</v>
      </c>
      <c r="BF76" s="51">
        <f t="shared" si="22"/>
        <v>0.35499999999999998</v>
      </c>
      <c r="BG76" s="51">
        <f t="shared" si="23"/>
        <v>0.24209090909090908</v>
      </c>
    </row>
    <row r="77" spans="1:59" x14ac:dyDescent="0.3">
      <c r="A77" s="57" t="s">
        <v>66</v>
      </c>
      <c r="B77" s="57" t="s">
        <v>67</v>
      </c>
      <c r="C77" s="57" t="s">
        <v>233</v>
      </c>
      <c r="D77" s="49">
        <f>[1]Veri_2021!D93/[1]Veri_2021!D14</f>
        <v>0.11148396718866517</v>
      </c>
      <c r="E77" s="49">
        <f>[1]Veri_2021!E93/[1]Veri_2021!E14</f>
        <v>5.1687334824151249E-2</v>
      </c>
      <c r="F77" s="49">
        <f>[1]Veri_2021!F93/[1]Veri_2021!F14</f>
        <v>0.15800243605359318</v>
      </c>
      <c r="G77" s="49">
        <f>[1]Veri_2021!G93/[1]Veri_2021!G14</f>
        <v>2.22512022169696E-2</v>
      </c>
      <c r="H77" s="49">
        <f>[1]Veri_2021!H93/[1]Veri_2021!H14</f>
        <v>1.7204704704704706E-2</v>
      </c>
      <c r="I77" s="49">
        <f>[1]Veri_2021!I93/[1]Veri_2021!I14</f>
        <v>7.4238227146814408E-3</v>
      </c>
      <c r="J77" s="49">
        <f>[1]Veri_2021!J93/[1]Veri_2021!J14</f>
        <v>3.3478209796781393E-2</v>
      </c>
      <c r="K77" s="49">
        <f>[1]Veri_2021!K93/[1]Veri_2021!K14</f>
        <v>1.7543859649122806E-2</v>
      </c>
      <c r="L77" s="49">
        <f>[1]Veri_2021!L93/[1]Veri_2021!L14</f>
        <v>0.16771031854070242</v>
      </c>
      <c r="M77" s="49">
        <f>[1]Veri_2021!M93/[1]Veri_2021!M14</f>
        <v>1.1487481590574375E-2</v>
      </c>
      <c r="N77" s="49">
        <f>[1]Veri_2021!N93/[1]Veri_2021!N14</f>
        <v>1.5475039059593781E-2</v>
      </c>
      <c r="O77" s="52">
        <f t="shared" si="12"/>
        <v>7.4238227146814408E-3</v>
      </c>
      <c r="P77" s="52">
        <f t="shared" si="13"/>
        <v>0.16771031854070242</v>
      </c>
      <c r="Q77" s="52">
        <f t="shared" si="14"/>
        <v>5.5795306939958184E-2</v>
      </c>
      <c r="R77" s="49">
        <f>[1]Veri_2022!D93/[1]Veri_2022!D14</f>
        <v>0.16632709761066863</v>
      </c>
      <c r="S77" s="49">
        <f>[1]Veri_2022!E93/[1]Veri_2022!E14</f>
        <v>7.2915638875184999E-2</v>
      </c>
      <c r="T77" s="49">
        <f>[1]Veri_2022!F93/[1]Veri_2022!F14</f>
        <v>0.1581737427766369</v>
      </c>
      <c r="U77" s="49">
        <f>[1]Veri_2022!G93/[1]Veri_2022!G14</f>
        <v>1.3988777365051766E-2</v>
      </c>
      <c r="V77" s="49">
        <f>[1]Veri_2022!H93/[1]Veri_2022!H14</f>
        <v>1.3002146580803434E-2</v>
      </c>
      <c r="W77" s="49">
        <f>[1]Veri_2022!I93/[1]Veri_2022!I14</f>
        <v>6.6579349487011566E-3</v>
      </c>
      <c r="X77" s="49">
        <f>[1]Veri_2022!J93/[1]Veri_2022!J14</f>
        <v>2.6321865619949203E-2</v>
      </c>
      <c r="Y77" s="49">
        <f>[1]Veri_2022!K93/[1]Veri_2022!K14</f>
        <v>8.7794432548179875E-3</v>
      </c>
      <c r="Z77" s="49">
        <f>[1]Veri_2022!L93/[1]Veri_2022!L14</f>
        <v>0.12545960003587123</v>
      </c>
      <c r="AA77" s="49">
        <f>[1]Veri_2022!M93/[1]Veri_2022!M14</f>
        <v>2.5989195502993136E-2</v>
      </c>
      <c r="AB77" s="49">
        <f>[1]Veri_2022!N93/[1]Veri_2022!N14</f>
        <v>1.1043301365882011E-2</v>
      </c>
      <c r="AC77" s="52">
        <f t="shared" si="15"/>
        <v>6.6579349487011566E-3</v>
      </c>
      <c r="AD77" s="52">
        <f t="shared" si="16"/>
        <v>0.16632709761066863</v>
      </c>
      <c r="AE77" s="52">
        <f t="shared" si="17"/>
        <v>5.7150794903323691E-2</v>
      </c>
      <c r="AF77" s="49">
        <f>[1]Veri_2023!D93/[1]Veri_2023!D14</f>
        <v>0.14628040057224606</v>
      </c>
      <c r="AG77" s="49">
        <f>[1]Veri_2023!E93/[1]Veri_2023!E14</f>
        <v>8.3179297597042512E-2</v>
      </c>
      <c r="AH77" s="49">
        <f>[1]Veri_2023!F93/[1]Veri_2023!F14</f>
        <v>0.18227758322620682</v>
      </c>
      <c r="AI77" s="49">
        <f>[1]Veri_2023!G93/[1]Veri_2023!G14</f>
        <v>2.1144278606965175E-2</v>
      </c>
      <c r="AJ77" s="49">
        <f>[1]Veri_2023!H93/[1]Veri_2023!H14</f>
        <v>1.7362168748096252E-2</v>
      </c>
      <c r="AK77" s="49">
        <f>[1]Veri_2023!I93/[1]Veri_2023!I14</f>
        <v>8.2339280059115384E-3</v>
      </c>
      <c r="AL77" s="49">
        <f>[1]Veri_2023!J93/[1]Veri_2023!J14</f>
        <v>2.5486250838363516E-2</v>
      </c>
      <c r="AM77" s="49">
        <f>[1]Veri_2023!K93/[1]Veri_2023!K14</f>
        <v>1.3827781269641735E-2</v>
      </c>
      <c r="AN77" s="49">
        <f>[1]Veri_2023!L93/[1]Veri_2023!L14</f>
        <v>0.17272164766198178</v>
      </c>
      <c r="AO77" s="49">
        <f>[1]Veri_2023!M93/[1]Veri_2023!M14</f>
        <v>4.3159257660768238E-2</v>
      </c>
      <c r="AP77" s="49">
        <f>[1]Veri_2023!N93/[1]Veri_2023!N14</f>
        <v>1.1981632945903285E-2</v>
      </c>
      <c r="AQ77" s="52">
        <f t="shared" si="18"/>
        <v>8.2339280059115384E-3</v>
      </c>
      <c r="AR77" s="52">
        <f t="shared" si="19"/>
        <v>0.18227758322620682</v>
      </c>
      <c r="AS77" s="52">
        <f t="shared" si="20"/>
        <v>6.5968566103011536E-2</v>
      </c>
      <c r="AT77" s="49">
        <f>ROUND([1]Veri_2024_2!D93/[1]Veri_2024_2!D14,[1]APGler!$N$77)</f>
        <v>0.155</v>
      </c>
      <c r="AU77" s="49">
        <f>ROUND([1]Veri_2024_2!E93/[1]Veri_2024_2!E14,[1]APGler!$N$77)</f>
        <v>8.4000000000000005E-2</v>
      </c>
      <c r="AV77" s="49">
        <f>ROUND([1]Veri_2024_2!F93/[1]Veri_2024_2!F14,[1]APGler!$N$77)</f>
        <v>0.23699999999999999</v>
      </c>
      <c r="AW77" s="49">
        <f>ROUND([1]Veri_2024_2!G93/[1]Veri_2024_2!G14,[1]APGler!$N$77)</f>
        <v>3.1E-2</v>
      </c>
      <c r="AX77" s="49">
        <f>ROUND([1]Veri_2024_2!H93/[1]Veri_2024_2!H14,[1]APGler!$N$77)</f>
        <v>2.1999999999999999E-2</v>
      </c>
      <c r="AY77" s="49">
        <f>ROUND([1]Veri_2024_2!I93/[1]Veri_2024_2!I14,[1]APGler!$N$77)</f>
        <v>0.01</v>
      </c>
      <c r="AZ77" s="49">
        <f>ROUND([1]Veri_2024_2!J93/[1]Veri_2024_2!J14,[1]APGler!$N$77)</f>
        <v>3.7999999999999999E-2</v>
      </c>
      <c r="BA77" s="49">
        <f>ROUND([1]Veri_2024_2!K93/[1]Veri_2024_2!K14,[1]APGler!$N$77)</f>
        <v>1.9E-2</v>
      </c>
      <c r="BB77" s="49">
        <f>ROUND([1]Veri_2024_2!L93/[1]Veri_2024_2!L14,[1]APGler!$N$77)</f>
        <v>0.22800000000000001</v>
      </c>
      <c r="BC77" s="49">
        <f>ROUND([1]Veri_2024_2!M93/[1]Veri_2024_2!M14,[1]APGler!$N$77)</f>
        <v>3.6999999999999998E-2</v>
      </c>
      <c r="BD77" s="49">
        <f>ROUND([1]Veri_2024_2!N93/[1]Veri_2024_2!N14,[1]APGler!$N$77)</f>
        <v>1.4999999999999999E-2</v>
      </c>
      <c r="BE77" s="52">
        <f t="shared" si="21"/>
        <v>0.01</v>
      </c>
      <c r="BF77" s="52">
        <f t="shared" si="22"/>
        <v>0.23699999999999999</v>
      </c>
      <c r="BG77" s="52">
        <f t="shared" si="23"/>
        <v>7.9636363636363644E-2</v>
      </c>
    </row>
    <row r="78" spans="1:59" x14ac:dyDescent="0.3">
      <c r="A78" s="58" t="s">
        <v>68</v>
      </c>
      <c r="B78" s="58" t="s">
        <v>69</v>
      </c>
      <c r="C78" s="58" t="s">
        <v>484</v>
      </c>
      <c r="D78" s="62">
        <f>[1]Veri_2021!D94/[1]Veri_2021!D9</f>
        <v>0.37781788954556905</v>
      </c>
      <c r="E78" s="62">
        <f>[1]Veri_2021!E94/[1]Veri_2021!E9</f>
        <v>0.11355403225642724</v>
      </c>
      <c r="F78" s="62">
        <f>[1]Veri_2021!F94/[1]Veri_2021!F9</f>
        <v>0.3057546628780744</v>
      </c>
      <c r="G78" s="62">
        <f>[1]Veri_2021!G94/[1]Veri_2021!G9</f>
        <v>0.85683867717994466</v>
      </c>
      <c r="H78" s="62">
        <f>[1]Veri_2021!H94/[1]Veri_2021!H9</f>
        <v>0.95400079606809762</v>
      </c>
      <c r="I78" s="62">
        <f>[1]Veri_2021!I94/[1]Veri_2021!I9</f>
        <v>4.3038901520429</v>
      </c>
      <c r="J78" s="62">
        <f>[1]Veri_2021!J94/[1]Veri_2021!J9</f>
        <v>0.6310343392608383</v>
      </c>
      <c r="K78" s="62">
        <f>[1]Veri_2021!K94/[1]Veri_2021!K9</f>
        <v>0.588295276594195</v>
      </c>
      <c r="L78" s="62">
        <f>[1]Veri_2021!L94/[1]Veri_2021!L9</f>
        <v>0.70491575892076019</v>
      </c>
      <c r="M78" s="62">
        <f>[1]Veri_2021!M94/[1]Veri_2021!M9</f>
        <v>1.3308221345216233</v>
      </c>
      <c r="N78" s="62">
        <f>[1]Veri_2021!N94/[1]Veri_2021!N9</f>
        <v>1.656481127816938</v>
      </c>
      <c r="O78" s="51">
        <f t="shared" si="12"/>
        <v>0.11355403225642724</v>
      </c>
      <c r="P78" s="51">
        <f t="shared" si="13"/>
        <v>4.3038901520429</v>
      </c>
      <c r="Q78" s="51">
        <f t="shared" si="14"/>
        <v>1.0748549860986698</v>
      </c>
      <c r="R78" s="62">
        <f>[1]Veri_2022!D94/[1]Veri_2022!D9</f>
        <v>0.32266179437966613</v>
      </c>
      <c r="S78" s="62">
        <f>[1]Veri_2022!E94/[1]Veri_2022!E9</f>
        <v>9.9941002318013089E-2</v>
      </c>
      <c r="T78" s="62">
        <f>[1]Veri_2022!F94/[1]Veri_2022!F9</f>
        <v>0.25707594866907429</v>
      </c>
      <c r="U78" s="62">
        <f>[1]Veri_2022!G94/[1]Veri_2022!G9</f>
        <v>0.71243823299073961</v>
      </c>
      <c r="V78" s="62">
        <f>[1]Veri_2022!H94/[1]Veri_2022!H9</f>
        <v>0.67052299243734281</v>
      </c>
      <c r="W78" s="62">
        <f>[1]Veri_2022!I94/[1]Veri_2022!I9</f>
        <v>3.9217679426701357</v>
      </c>
      <c r="X78" s="62">
        <f>[1]Veri_2022!J94/[1]Veri_2022!J9</f>
        <v>0.52374436119926526</v>
      </c>
      <c r="Y78" s="62">
        <f>[1]Veri_2022!K94/[1]Veri_2022!K9</f>
        <v>0.57995666305525462</v>
      </c>
      <c r="Z78" s="62">
        <f>[1]Veri_2022!L94/[1]Veri_2022!L9</f>
        <v>0.64366966580608242</v>
      </c>
      <c r="AA78" s="62">
        <f>[1]Veri_2022!M94/[1]Veri_2022!M9</f>
        <v>2.1489811739118534</v>
      </c>
      <c r="AB78" s="62">
        <f>[1]Veri_2022!N94/[1]Veri_2022!N9</f>
        <v>1.8488379869587026</v>
      </c>
      <c r="AC78" s="51">
        <f t="shared" si="15"/>
        <v>9.9941002318013089E-2</v>
      </c>
      <c r="AD78" s="51">
        <f t="shared" si="16"/>
        <v>3.9217679426701357</v>
      </c>
      <c r="AE78" s="51">
        <f t="shared" si="17"/>
        <v>1.0663270694905571</v>
      </c>
      <c r="AF78" s="62">
        <f>[1]Veri_2023!D94/[1]Veri_2023!D9</f>
        <v>0.27831312697792826</v>
      </c>
      <c r="AG78" s="62">
        <f>[1]Veri_2023!E94/[1]Veri_2023!E9</f>
        <v>8.6863022670771867E-2</v>
      </c>
      <c r="AH78" s="62">
        <f>[1]Veri_2023!F94/[1]Veri_2023!F9</f>
        <v>0.23927783078360407</v>
      </c>
      <c r="AI78" s="62">
        <f>[1]Veri_2023!G94/[1]Veri_2023!G9</f>
        <v>0.58135074871123482</v>
      </c>
      <c r="AJ78" s="62">
        <f>[1]Veri_2023!H94/[1]Veri_2023!H9</f>
        <v>0.43648833921153724</v>
      </c>
      <c r="AK78" s="62">
        <f>[1]Veri_2023!I94/[1]Veri_2023!I9</f>
        <v>3.6319754041431285</v>
      </c>
      <c r="AL78" s="62">
        <f>[1]Veri_2023!J94/[1]Veri_2023!J9</f>
        <v>0.41937030875570641</v>
      </c>
      <c r="AM78" s="62">
        <f>[1]Veri_2023!K94/[1]Veri_2023!K9</f>
        <v>0.60526964669414207</v>
      </c>
      <c r="AN78" s="62">
        <f>[1]Veri_2023!L94/[1]Veri_2023!L9</f>
        <v>0.78614867478890027</v>
      </c>
      <c r="AO78" s="62">
        <f>[1]Veri_2023!M94/[1]Veri_2023!M9</f>
        <v>2.1228215784523452</v>
      </c>
      <c r="AP78" s="62">
        <f>[1]Veri_2023!N94/[1]Veri_2023!N9</f>
        <v>1.8509134838154497</v>
      </c>
      <c r="AQ78" s="51">
        <f t="shared" si="18"/>
        <v>8.6863022670771867E-2</v>
      </c>
      <c r="AR78" s="51">
        <f t="shared" si="19"/>
        <v>3.6319754041431285</v>
      </c>
      <c r="AS78" s="51">
        <f t="shared" si="20"/>
        <v>1.0035265604549772</v>
      </c>
      <c r="AT78" s="51">
        <f>ROUND([1]Veri_2024_2!D94/[1]Veri_2024_2!D9,[1]APGler!$N$78)</f>
        <v>0.3</v>
      </c>
      <c r="AU78" s="51">
        <f>ROUND([1]Veri_2024_2!E94/[1]Veri_2024_2!E9,[1]APGler!$N$78)</f>
        <v>0.1</v>
      </c>
      <c r="AV78" s="51">
        <f>ROUND([1]Veri_2024_2!F94/[1]Veri_2024_2!F9,[1]APGler!$N$78)</f>
        <v>0.3</v>
      </c>
      <c r="AW78" s="51">
        <f>ROUND([1]Veri_2024_2!G94/[1]Veri_2024_2!G9,[1]APGler!$N$78)</f>
        <v>0.7</v>
      </c>
      <c r="AX78" s="51">
        <f>ROUND([1]Veri_2024_2!H94/[1]Veri_2024_2!H9,[1]APGler!$N$78)</f>
        <v>0.4</v>
      </c>
      <c r="AY78" s="51">
        <f>ROUND([1]Veri_2024_2!I94/[1]Veri_2024_2!I9,[1]APGler!$N$78)</f>
        <v>3</v>
      </c>
      <c r="AZ78" s="51">
        <f>ROUND([1]Veri_2024_2!J94/[1]Veri_2024_2!J9,[1]APGler!$N$78)</f>
        <v>0.6</v>
      </c>
      <c r="BA78" s="51">
        <f>ROUND([1]Veri_2024_2!K94/[1]Veri_2024_2!K9,[1]APGler!$N$78)</f>
        <v>0.9</v>
      </c>
      <c r="BB78" s="51">
        <f>ROUND([1]Veri_2024_2!L94/[1]Veri_2024_2!L9,[1]APGler!$N$78)</f>
        <v>0.7</v>
      </c>
      <c r="BC78" s="51">
        <f>ROUND([1]Veri_2024_2!M94/[1]Veri_2024_2!M9,[1]APGler!$N$78)</f>
        <v>2</v>
      </c>
      <c r="BD78" s="51">
        <f>ROUND([1]Veri_2024_2!N94/[1]Veri_2024_2!N9,[1]APGler!$N$78)</f>
        <v>1.6</v>
      </c>
      <c r="BE78" s="51">
        <f t="shared" si="21"/>
        <v>0.1</v>
      </c>
      <c r="BF78" s="51">
        <f t="shared" si="22"/>
        <v>3</v>
      </c>
      <c r="BG78" s="51">
        <f t="shared" si="23"/>
        <v>0.96363636363636362</v>
      </c>
    </row>
    <row r="79" spans="1:59" x14ac:dyDescent="0.3">
      <c r="A79" s="57" t="s">
        <v>70</v>
      </c>
      <c r="B79" s="57" t="s">
        <v>71</v>
      </c>
      <c r="C79" s="57" t="s">
        <v>484</v>
      </c>
      <c r="D79" s="63">
        <f>[1]Veri_2021!D95/[1]Veri_2021!D11</f>
        <v>1.3397885072594906</v>
      </c>
      <c r="E79" s="63">
        <f>[1]Veri_2021!E95/[1]Veri_2021!E11</f>
        <v>0.21935573077639195</v>
      </c>
      <c r="F79" s="63">
        <f>[1]Veri_2021!F95/[1]Veri_2021!F11</f>
        <v>0.64455076299087699</v>
      </c>
      <c r="G79" s="63">
        <f>[1]Veri_2021!G95/[1]Veri_2021!G11</f>
        <v>0.95831650465908169</v>
      </c>
      <c r="H79" s="63">
        <f>[1]Veri_2021!H95/[1]Veri_2021!H11</f>
        <v>0.44144269910312273</v>
      </c>
      <c r="I79" s="63">
        <f>[1]Veri_2021!I95/[1]Veri_2021!I11</f>
        <v>1.7648575411517953</v>
      </c>
      <c r="J79" s="63">
        <f>[1]Veri_2021!J95/[1]Veri_2021!J11</f>
        <v>1.8795301594952423</v>
      </c>
      <c r="K79" s="63">
        <f>[1]Veri_2021!K95/[1]Veri_2021!K11</f>
        <v>1.5143439144457647</v>
      </c>
      <c r="L79" s="63">
        <f>[1]Veri_2021!L95/[1]Veri_2021!L11</f>
        <v>0.82429692941836952</v>
      </c>
      <c r="M79" s="63">
        <f>[1]Veri_2021!M95/[1]Veri_2021!M11</f>
        <v>1.1855948613924776</v>
      </c>
      <c r="N79" s="63">
        <f>[1]Veri_2021!N95/[1]Veri_2021!N11</f>
        <v>1.6972715634501521</v>
      </c>
      <c r="O79" s="52">
        <f t="shared" si="12"/>
        <v>0.21935573077639195</v>
      </c>
      <c r="P79" s="52">
        <f t="shared" si="13"/>
        <v>1.8795301594952423</v>
      </c>
      <c r="Q79" s="52">
        <f t="shared" si="14"/>
        <v>1.1335771976493421</v>
      </c>
      <c r="R79" s="63">
        <f>[1]Veri_2022!D95/[1]Veri_2022!D11</f>
        <v>1.0643785590066994</v>
      </c>
      <c r="S79" s="63">
        <f>[1]Veri_2022!E95/[1]Veri_2022!E11</f>
        <v>0.19718089286704843</v>
      </c>
      <c r="T79" s="63">
        <f>[1]Veri_2022!F95/[1]Veri_2022!F11</f>
        <v>0.56736251657764603</v>
      </c>
      <c r="U79" s="63">
        <f>[1]Veri_2022!G95/[1]Veri_2022!G11</f>
        <v>0.72650485078982785</v>
      </c>
      <c r="V79" s="63">
        <f>[1]Veri_2022!H95/[1]Veri_2022!H11</f>
        <v>0.38343425325609948</v>
      </c>
      <c r="W79" s="63">
        <f>[1]Veri_2022!I95/[1]Veri_2022!I11</f>
        <v>2.394593752838734</v>
      </c>
      <c r="X79" s="63">
        <f>[1]Veri_2022!J95/[1]Veri_2022!J11</f>
        <v>1.1164319593360117</v>
      </c>
      <c r="Y79" s="63">
        <f>[1]Veri_2022!K95/[1]Veri_2022!K11</f>
        <v>1.7729096989966555</v>
      </c>
      <c r="Z79" s="63">
        <f>[1]Veri_2022!L95/[1]Veri_2022!L11</f>
        <v>0.67227629039368975</v>
      </c>
      <c r="AA79" s="63">
        <f>[1]Veri_2022!M95/[1]Veri_2022!M11</f>
        <v>1.5875073903888641</v>
      </c>
      <c r="AB79" s="63">
        <f>[1]Veri_2022!N95/[1]Veri_2022!N11</f>
        <v>1.4703036500943989</v>
      </c>
      <c r="AC79" s="52">
        <f t="shared" si="15"/>
        <v>0.19718089286704843</v>
      </c>
      <c r="AD79" s="52">
        <f t="shared" si="16"/>
        <v>2.394593752838734</v>
      </c>
      <c r="AE79" s="52">
        <f t="shared" si="17"/>
        <v>1.0866258013223342</v>
      </c>
      <c r="AF79" s="63">
        <f>[1]Veri_2023!D95/[1]Veri_2023!D11</f>
        <v>1.1668999657779127</v>
      </c>
      <c r="AG79" s="63">
        <f>[1]Veri_2023!E95/[1]Veri_2023!E11</f>
        <v>0.19135219431339434</v>
      </c>
      <c r="AH79" s="63">
        <f>[1]Veri_2023!F95/[1]Veri_2023!F11</f>
        <v>0.53029642438554803</v>
      </c>
      <c r="AI79" s="63">
        <f>[1]Veri_2023!G95/[1]Veri_2023!G11</f>
        <v>0.8886837874584651</v>
      </c>
      <c r="AJ79" s="63">
        <f>[1]Veri_2023!H95/[1]Veri_2023!H11</f>
        <v>0.45256644130814649</v>
      </c>
      <c r="AK79" s="63">
        <f>[1]Veri_2023!I95/[1]Veri_2023!I11</f>
        <v>2.5149890357526403</v>
      </c>
      <c r="AL79" s="63">
        <f>[1]Veri_2023!J95/[1]Veri_2023!J11</f>
        <v>1.2827461364064343</v>
      </c>
      <c r="AM79" s="63">
        <f>[1]Veri_2023!K95/[1]Veri_2023!K11</f>
        <v>2.0491384285596506</v>
      </c>
      <c r="AN79" s="63">
        <f>[1]Veri_2023!L95/[1]Veri_2023!L11</f>
        <v>1.3693456122863403</v>
      </c>
      <c r="AO79" s="63">
        <f>[1]Veri_2023!M95/[1]Veri_2023!M11</f>
        <v>3.2258126017619029</v>
      </c>
      <c r="AP79" s="63">
        <f>[1]Veri_2023!N95/[1]Veri_2023!N11</f>
        <v>2.1127551613278071</v>
      </c>
      <c r="AQ79" s="52">
        <f t="shared" si="18"/>
        <v>0.19135219431339434</v>
      </c>
      <c r="AR79" s="52">
        <f t="shared" si="19"/>
        <v>3.2258126017619029</v>
      </c>
      <c r="AS79" s="52">
        <f t="shared" si="20"/>
        <v>1.4349623444852946</v>
      </c>
      <c r="AT79" s="52">
        <f>ROUND([1]Veri_2024_2!D95/[1]Veri_2024_2!D11,[1]APGler!$N$79)</f>
        <v>0.8</v>
      </c>
      <c r="AU79" s="52">
        <f>ROUND([1]Veri_2024_2!E95/[1]Veri_2024_2!E11,[1]APGler!$N$79)</f>
        <v>0.2</v>
      </c>
      <c r="AV79" s="52">
        <f>ROUND([1]Veri_2024_2!F95/[1]Veri_2024_2!F11,[1]APGler!$N$79)</f>
        <v>0.6</v>
      </c>
      <c r="AW79" s="52">
        <f>ROUND([1]Veri_2024_2!G95/[1]Veri_2024_2!G11,[1]APGler!$N$79)</f>
        <v>1.3</v>
      </c>
      <c r="AX79" s="52">
        <f>ROUND([1]Veri_2024_2!H95/[1]Veri_2024_2!H11,[1]APGler!$N$79)</f>
        <v>0.5</v>
      </c>
      <c r="AY79" s="52">
        <f>ROUND([1]Veri_2024_2!I95/[1]Veri_2024_2!I11,[1]APGler!$N$79)</f>
        <v>2.5</v>
      </c>
      <c r="AZ79" s="52">
        <f>ROUND([1]Veri_2024_2!J95/[1]Veri_2024_2!J11,[1]APGler!$N$79)</f>
        <v>1.8</v>
      </c>
      <c r="BA79" s="52">
        <f>ROUND([1]Veri_2024_2!K95/[1]Veri_2024_2!K11,[1]APGler!$N$79)</f>
        <v>1.7</v>
      </c>
      <c r="BB79" s="52">
        <f>ROUND([1]Veri_2024_2!L95/[1]Veri_2024_2!L11,[1]APGler!$N$79)</f>
        <v>1.3</v>
      </c>
      <c r="BC79" s="52">
        <f>ROUND([1]Veri_2024_2!M95/[1]Veri_2024_2!M11,[1]APGler!$N$79)</f>
        <v>2.9</v>
      </c>
      <c r="BD79" s="52">
        <f>ROUND([1]Veri_2024_2!N95/[1]Veri_2024_2!N11,[1]APGler!$N$79)</f>
        <v>0.9</v>
      </c>
      <c r="BE79" s="52">
        <f t="shared" si="21"/>
        <v>0.2</v>
      </c>
      <c r="BF79" s="52">
        <f t="shared" si="22"/>
        <v>2.9</v>
      </c>
      <c r="BG79" s="52">
        <f t="shared" si="23"/>
        <v>1.3181818181818183</v>
      </c>
    </row>
    <row r="80" spans="1:59" x14ac:dyDescent="0.3">
      <c r="A80" s="58" t="s">
        <v>72</v>
      </c>
      <c r="B80" s="58" t="s">
        <v>516</v>
      </c>
      <c r="C80" s="58" t="s">
        <v>509</v>
      </c>
      <c r="D80" s="64">
        <f>1000*[1]Veri_2021!D97/[1]Veri_2021!D4</f>
        <v>1.7828454609745032</v>
      </c>
      <c r="E80" s="64">
        <f>1000*[1]Veri_2021!E97/[1]Veri_2021!E4</f>
        <v>3.0576302142787255</v>
      </c>
      <c r="F80" s="64">
        <f>1000*[1]Veri_2021!F97/[1]Veri_2021!F4</f>
        <v>4.8703458878963648</v>
      </c>
      <c r="G80" s="64">
        <f>1000*[1]Veri_2021!G97/[1]Veri_2021!G4</f>
        <v>1.4173035130793845</v>
      </c>
      <c r="H80" s="64">
        <f>1000*[1]Veri_2021!H97/[1]Veri_2021!H4</f>
        <v>1.5283818660299804</v>
      </c>
      <c r="I80" s="64">
        <f>1000*[1]Veri_2021!I97/[1]Veri_2021!I4</f>
        <v>2.1355620590058724</v>
      </c>
      <c r="J80" s="64">
        <f>1000*[1]Veri_2021!J97/[1]Veri_2021!J4</f>
        <v>2.2850285052547643</v>
      </c>
      <c r="K80" s="64">
        <f>1000*[1]Veri_2021!K97/[1]Veri_2021!K4</f>
        <v>1.0630864537496512</v>
      </c>
      <c r="L80" s="64">
        <f>1000*[1]Veri_2021!L97/[1]Veri_2021!L4</f>
        <v>0.95375738871196558</v>
      </c>
      <c r="M80" s="64">
        <f>1000*[1]Veri_2021!M97/[1]Veri_2021!M4</f>
        <v>2.8530490184152781</v>
      </c>
      <c r="N80" s="64">
        <f>1000*[1]Veri_2021!N97/[1]Veri_2021!N4</f>
        <v>1.4261954690366456</v>
      </c>
      <c r="O80" s="51">
        <f t="shared" si="12"/>
        <v>0.95375738871196558</v>
      </c>
      <c r="P80" s="51">
        <f t="shared" si="13"/>
        <v>4.8703458878963648</v>
      </c>
      <c r="Q80" s="51">
        <f t="shared" si="14"/>
        <v>2.1248350760393757</v>
      </c>
      <c r="R80" s="64">
        <f>1000*[1]Veri_2022!D97/[1]Veri_2022!D4</f>
        <v>2.0063723058408698</v>
      </c>
      <c r="S80" s="64">
        <f>1000*[1]Veri_2022!E97/[1]Veri_2022!E4</f>
        <v>3.0044896825570193</v>
      </c>
      <c r="T80" s="64">
        <f>1000*[1]Veri_2022!F97/[1]Veri_2022!F4</f>
        <v>5.6847648860715099</v>
      </c>
      <c r="U80" s="64">
        <f>1000*[1]Veri_2022!G97/[1]Veri_2022!G4</f>
        <v>1.5940301423186287</v>
      </c>
      <c r="V80" s="64">
        <f>1000*[1]Veri_2022!H97/[1]Veri_2022!H4</f>
        <v>2.3060397369346397</v>
      </c>
      <c r="W80" s="64">
        <f>1000*[1]Veri_2022!I97/[1]Veri_2022!I4</f>
        <v>2.5900513823889728</v>
      </c>
      <c r="X80" s="64">
        <f>1000*[1]Veri_2022!J97/[1]Veri_2022!J4</f>
        <v>2.6312816576832017</v>
      </c>
      <c r="Y80" s="64">
        <f>1000*[1]Veri_2022!K97/[1]Veri_2022!K4</f>
        <v>1.1686844848201743</v>
      </c>
      <c r="Z80" s="64">
        <f>1000*[1]Veri_2022!L97/[1]Veri_2022!L4</f>
        <v>1.1782621887555433</v>
      </c>
      <c r="AA80" s="64">
        <f>1000*[1]Veri_2022!M97/[1]Veri_2022!M4</f>
        <v>2.9624917645455167</v>
      </c>
      <c r="AB80" s="64">
        <f>1000*[1]Veri_2022!N97/[1]Veri_2022!N4</f>
        <v>1.8430495594719414</v>
      </c>
      <c r="AC80" s="51">
        <f t="shared" si="15"/>
        <v>1.1686844848201743</v>
      </c>
      <c r="AD80" s="51">
        <f t="shared" si="16"/>
        <v>5.6847648860715099</v>
      </c>
      <c r="AE80" s="51">
        <f t="shared" si="17"/>
        <v>2.4517743446716382</v>
      </c>
      <c r="AF80" s="64">
        <f>1000*[1]Veri_2023!D97/[1]Veri_2023!D4</f>
        <v>2.3361729793494508</v>
      </c>
      <c r="AG80" s="64">
        <f>1000*[1]Veri_2023!E97/[1]Veri_2023!E4</f>
        <v>3.5260001089058322</v>
      </c>
      <c r="AH80" s="64">
        <f>1000*[1]Veri_2023!F97/[1]Veri_2023!F4</f>
        <v>8.0048771060230557</v>
      </c>
      <c r="AI80" s="64">
        <f>1000*[1]Veri_2023!G97/[1]Veri_2023!G4</f>
        <v>1.9635306842640037</v>
      </c>
      <c r="AJ80" s="64">
        <f>1000*[1]Veri_2023!H97/[1]Veri_2023!H4</f>
        <v>3.3548999412333975</v>
      </c>
      <c r="AK80" s="64">
        <f>1000*[1]Veri_2023!I97/[1]Veri_2023!I4</f>
        <v>3.0889112205729723</v>
      </c>
      <c r="AL80" s="64">
        <f>1000*[1]Veri_2023!J97/[1]Veri_2023!J4</f>
        <v>3.2789397577674442</v>
      </c>
      <c r="AM80" s="64">
        <f>1000*[1]Veri_2023!K97/[1]Veri_2023!K4</f>
        <v>1.2394133443503406</v>
      </c>
      <c r="AN80" s="64">
        <f>1000*[1]Veri_2023!L97/[1]Veri_2023!L4</f>
        <v>1.1049100957735694</v>
      </c>
      <c r="AO80" s="64">
        <f>1000*[1]Veri_2023!M97/[1]Veri_2023!M4</f>
        <v>2.5951758548215254</v>
      </c>
      <c r="AP80" s="64">
        <f>1000*[1]Veri_2023!N97/[1]Veri_2023!N4</f>
        <v>1.5126719097371379</v>
      </c>
      <c r="AQ80" s="51">
        <f t="shared" si="18"/>
        <v>1.1049100957735694</v>
      </c>
      <c r="AR80" s="51">
        <f t="shared" si="19"/>
        <v>8.0048771060230557</v>
      </c>
      <c r="AS80" s="51">
        <f t="shared" si="20"/>
        <v>2.9095911820726115</v>
      </c>
      <c r="AT80" s="51">
        <f>ROUND(1000*[1]Veri_2024_2!D97/[1]Veri_2024_2!D4,[1]APGler!$N$80)</f>
        <v>2.0699999999999998</v>
      </c>
      <c r="AU80" s="51">
        <f>ROUND(1000*[1]Veri_2024_2!E97/[1]Veri_2024_2!E4,[1]APGler!$N$80)</f>
        <v>3.35</v>
      </c>
      <c r="AV80" s="51">
        <f>ROUND(1000*[1]Veri_2024_2!F97/[1]Veri_2024_2!F4,[1]APGler!$N$80)</f>
        <v>9.5</v>
      </c>
      <c r="AW80" s="51">
        <f>ROUND(1000*[1]Veri_2024_2!G97/[1]Veri_2024_2!G4,[1]APGler!$N$80)</f>
        <v>2.29</v>
      </c>
      <c r="AX80" s="51">
        <f>ROUND(1000*[1]Veri_2024_2!H97/[1]Veri_2024_2!H4,[1]APGler!$N$80)</f>
        <v>3.65</v>
      </c>
      <c r="AY80" s="51">
        <f>ROUND(1000*[1]Veri_2024_2!I97/[1]Veri_2024_2!I4,[1]APGler!$N$80)</f>
        <v>3.21</v>
      </c>
      <c r="AZ80" s="51">
        <f>ROUND(1000*[1]Veri_2024_2!J97/[1]Veri_2024_2!J4,[1]APGler!$N$80)</f>
        <v>3.24</v>
      </c>
      <c r="BA80" s="51">
        <f>ROUND(1000*[1]Veri_2024_2!K97/[1]Veri_2024_2!K4,[1]APGler!$N$80)</f>
        <v>1.1200000000000001</v>
      </c>
      <c r="BB80" s="51">
        <f>ROUND(1000*[1]Veri_2024_2!L97/[1]Veri_2024_2!L4,[1]APGler!$N$80)</f>
        <v>1.0900000000000001</v>
      </c>
      <c r="BC80" s="51">
        <f>ROUND(1000*[1]Veri_2024_2!M97/[1]Veri_2024_2!M4,[1]APGler!$N$80)</f>
        <v>3.3</v>
      </c>
      <c r="BD80" s="51">
        <f>ROUND(1000*[1]Veri_2024_2!N97/[1]Veri_2024_2!N4,[1]APGler!$N$80)</f>
        <v>1.86</v>
      </c>
      <c r="BE80" s="51">
        <f t="shared" si="21"/>
        <v>1.0900000000000001</v>
      </c>
      <c r="BF80" s="51">
        <f t="shared" si="22"/>
        <v>9.5</v>
      </c>
      <c r="BG80" s="51">
        <f t="shared" si="23"/>
        <v>3.1527272727272728</v>
      </c>
    </row>
    <row r="81" spans="1:59" x14ac:dyDescent="0.3">
      <c r="A81" s="57" t="s">
        <v>73</v>
      </c>
      <c r="B81" s="57" t="s">
        <v>517</v>
      </c>
      <c r="C81" s="57" t="s">
        <v>509</v>
      </c>
      <c r="D81" s="65">
        <f>1000*[1]Veri_2021!D98/[1]Veri_2021!D4</f>
        <v>0.32289312237649337</v>
      </c>
      <c r="E81" s="65">
        <f>1000*[1]Veri_2021!E98/[1]Veri_2021!E4</f>
        <v>0.88739223552178115</v>
      </c>
      <c r="F81" s="65">
        <f>1000*[1]Veri_2021!F98/[1]Veri_2021!F4</f>
        <v>0.73928739300795432</v>
      </c>
      <c r="G81" s="65">
        <f>1000*[1]Veri_2021!G98/[1]Veri_2021!G4</f>
        <v>0.76012596373113261</v>
      </c>
      <c r="H81" s="65">
        <f>1000*[1]Veri_2021!H98/[1]Veri_2021!H4</f>
        <v>0.67576227149331813</v>
      </c>
      <c r="I81" s="65">
        <f>1000*[1]Veri_2021!I98/[1]Veri_2021!I4</f>
        <v>1.190423950699796</v>
      </c>
      <c r="J81" s="65">
        <f>1000*[1]Veri_2021!J98/[1]Veri_2021!J4</f>
        <v>0.94466544517985207</v>
      </c>
      <c r="K81" s="65">
        <f>1000*[1]Veri_2021!K98/[1]Veri_2021!K4</f>
        <v>0.49360930495688649</v>
      </c>
      <c r="L81" s="65">
        <f>1000*[1]Veri_2021!L98/[1]Veri_2021!L4</f>
        <v>0.59518448891398268</v>
      </c>
      <c r="M81" s="65">
        <f>1000*[1]Veri_2021!M98/[1]Veri_2021!M4</f>
        <v>0.3285903631397441</v>
      </c>
      <c r="N81" s="65">
        <f>1000*[1]Veri_2021!N98/[1]Veri_2021!N4</f>
        <v>0.76841025841251975</v>
      </c>
      <c r="O81" s="52">
        <f t="shared" si="12"/>
        <v>0.32289312237649337</v>
      </c>
      <c r="P81" s="52">
        <f t="shared" si="13"/>
        <v>1.190423950699796</v>
      </c>
      <c r="Q81" s="52">
        <f t="shared" si="14"/>
        <v>0.7005767997666783</v>
      </c>
      <c r="R81" s="65">
        <f>1000*[1]Veri_2022!D98/[1]Veri_2022!D4</f>
        <v>0.36420582554346542</v>
      </c>
      <c r="S81" s="65">
        <f>1000*[1]Veri_2022!E98/[1]Veri_2022!E4</f>
        <v>0.77859503384313888</v>
      </c>
      <c r="T81" s="65">
        <f>1000*[1]Veri_2022!F98/[1]Veri_2022!F4</f>
        <v>1.2067707886381189</v>
      </c>
      <c r="U81" s="65">
        <f>1000*[1]Veri_2022!G98/[1]Veri_2022!G4</f>
        <v>0.7710131610363864</v>
      </c>
      <c r="V81" s="65">
        <f>1000*[1]Veri_2022!H98/[1]Veri_2022!H4</f>
        <v>0.7722551677176468</v>
      </c>
      <c r="W81" s="65">
        <f>1000*[1]Veri_2022!I98/[1]Veri_2022!I4</f>
        <v>1.0774437481822268</v>
      </c>
      <c r="X81" s="65">
        <f>1000*[1]Veri_2022!J98/[1]Veri_2022!J4</f>
        <v>0.47321372727083194</v>
      </c>
      <c r="Y81" s="65">
        <f>1000*[1]Veri_2022!K98/[1]Veri_2022!K4</f>
        <v>0.52551584216746094</v>
      </c>
      <c r="Z81" s="65">
        <f>1000*[1]Veri_2022!L98/[1]Veri_2022!L4</f>
        <v>0.79923628532735391</v>
      </c>
      <c r="AA81" s="65">
        <f>1000*[1]Veri_2022!M98/[1]Veri_2022!M4</f>
        <v>0.31048610006739819</v>
      </c>
      <c r="AB81" s="65">
        <f>1000*[1]Veri_2022!N98/[1]Veri_2022!N4</f>
        <v>1.2768019926894982</v>
      </c>
      <c r="AC81" s="52">
        <f t="shared" si="15"/>
        <v>0.31048610006739819</v>
      </c>
      <c r="AD81" s="52">
        <f t="shared" si="16"/>
        <v>1.2768019926894982</v>
      </c>
      <c r="AE81" s="52">
        <f t="shared" si="17"/>
        <v>0.75959433386213882</v>
      </c>
      <c r="AF81" s="65">
        <f>1000*[1]Veri_2023!D98/[1]Veri_2023!D4</f>
        <v>0.37969932371294329</v>
      </c>
      <c r="AG81" s="65">
        <f>1000*[1]Veri_2023!E98/[1]Veri_2023!E4</f>
        <v>0.79756143621304298</v>
      </c>
      <c r="AH81" s="65">
        <f>1000*[1]Veri_2023!F98/[1]Veri_2023!F4</f>
        <v>1.2687770476645217</v>
      </c>
      <c r="AI81" s="65">
        <f>1000*[1]Veri_2023!G98/[1]Veri_2023!G4</f>
        <v>0.86617356247746613</v>
      </c>
      <c r="AJ81" s="65">
        <f>1000*[1]Veri_2023!H98/[1]Veri_2023!H4</f>
        <v>0.90977940748106201</v>
      </c>
      <c r="AK81" s="65">
        <f>1000*[1]Veri_2023!I98/[1]Veri_2023!I4</f>
        <v>1.3127872687435134</v>
      </c>
      <c r="AL81" s="65">
        <f>1000*[1]Veri_2023!J98/[1]Veri_2023!J4</f>
        <v>0.97639539453519442</v>
      </c>
      <c r="AM81" s="65">
        <f>1000*[1]Veri_2023!K98/[1]Veri_2023!K4</f>
        <v>0.51864938466412502</v>
      </c>
      <c r="AN81" s="65">
        <f>1000*[1]Veri_2023!L98/[1]Veri_2023!L4</f>
        <v>0.6300726992427792</v>
      </c>
      <c r="AO81" s="65">
        <f>1000*[1]Veri_2023!M98/[1]Veri_2023!M4</f>
        <v>0.35368913781358979</v>
      </c>
      <c r="AP81" s="65">
        <f>1000*[1]Veri_2023!N98/[1]Veri_2023!N4</f>
        <v>0.91364788783337125</v>
      </c>
      <c r="AQ81" s="52">
        <f t="shared" si="18"/>
        <v>0.35368913781358979</v>
      </c>
      <c r="AR81" s="52">
        <f t="shared" si="19"/>
        <v>1.3127872687435134</v>
      </c>
      <c r="AS81" s="52">
        <f t="shared" si="20"/>
        <v>0.81156659548923715</v>
      </c>
      <c r="AT81" s="52">
        <f>ROUND(1000*[1]Veri_2024_2!D98/[1]Veri_2024_2!D4,[1]APGler!$N$81)</f>
        <v>0.32</v>
      </c>
      <c r="AU81" s="52">
        <f>ROUND(1000*[1]Veri_2024_2!E98/[1]Veri_2024_2!E4,[1]APGler!$N$81)</f>
        <v>0.73</v>
      </c>
      <c r="AV81" s="52">
        <f>ROUND(1000*[1]Veri_2024_2!F98/[1]Veri_2024_2!F4,[1]APGler!$N$81)</f>
        <v>1.37</v>
      </c>
      <c r="AW81" s="52">
        <f>ROUND(1000*[1]Veri_2024_2!G98/[1]Veri_2024_2!G4,[1]APGler!$N$81)</f>
        <v>0.73</v>
      </c>
      <c r="AX81" s="52">
        <f>ROUND(1000*[1]Veri_2024_2!H98/[1]Veri_2024_2!H4,[1]APGler!$N$81)</f>
        <v>0.87</v>
      </c>
      <c r="AY81" s="52">
        <f>ROUND(1000*[1]Veri_2024_2!I98/[1]Veri_2024_2!I4,[1]APGler!$N$81)</f>
        <v>1.25</v>
      </c>
      <c r="AZ81" s="52">
        <f>ROUND(1000*[1]Veri_2024_2!J98/[1]Veri_2024_2!J4,[1]APGler!$N$81)</f>
        <v>0.83</v>
      </c>
      <c r="BA81" s="52">
        <f>ROUND(1000*[1]Veri_2024_2!K98/[1]Veri_2024_2!K4,[1]APGler!$N$81)</f>
        <v>0.57999999999999996</v>
      </c>
      <c r="BB81" s="52">
        <f>ROUND(1000*[1]Veri_2024_2!L98/[1]Veri_2024_2!L4,[1]APGler!$N$81)</f>
        <v>0.56000000000000005</v>
      </c>
      <c r="BC81" s="52">
        <f>ROUND(1000*[1]Veri_2024_2!M98/[1]Veri_2024_2!M4,[1]APGler!$N$81)</f>
        <v>0.64</v>
      </c>
      <c r="BD81" s="52">
        <f>ROUND(1000*[1]Veri_2024_2!N98/[1]Veri_2024_2!N4,[1]APGler!$N$81)</f>
        <v>1.0900000000000001</v>
      </c>
      <c r="BE81" s="52">
        <f t="shared" si="21"/>
        <v>0.32</v>
      </c>
      <c r="BF81" s="52">
        <f t="shared" si="22"/>
        <v>1.37</v>
      </c>
      <c r="BG81" s="52">
        <f t="shared" si="23"/>
        <v>0.81545454545454554</v>
      </c>
    </row>
    <row r="82" spans="1:59" x14ac:dyDescent="0.3">
      <c r="A82" s="58" t="s">
        <v>74</v>
      </c>
      <c r="B82" s="58" t="s">
        <v>75</v>
      </c>
      <c r="C82" s="58" t="s">
        <v>233</v>
      </c>
      <c r="D82" s="50">
        <f>[1]Veri_2021!D98/[1]Veri_2021!D97</f>
        <v>0.18111111111111111</v>
      </c>
      <c r="E82" s="50">
        <f>[1]Veri_2021!E98/[1]Veri_2021!E97</f>
        <v>0.29022222222222221</v>
      </c>
      <c r="F82" s="50">
        <f>[1]Veri_2021!F98/[1]Veri_2021!F97</f>
        <v>0.15179361179361178</v>
      </c>
      <c r="G82" s="50">
        <f>[1]Veri_2021!G98/[1]Veri_2021!G97</f>
        <v>0.53631840796019903</v>
      </c>
      <c r="H82" s="50">
        <f>[1]Veri_2021!H98/[1]Veri_2021!H97</f>
        <v>0.4421422986708366</v>
      </c>
      <c r="I82" s="50">
        <f>[1]Veri_2021!I98/[1]Veri_2021!I97</f>
        <v>0.55742887249736561</v>
      </c>
      <c r="J82" s="50">
        <f>[1]Veri_2021!J98/[1]Veri_2021!J97</f>
        <v>0.41341516878562035</v>
      </c>
      <c r="K82" s="50">
        <f>[1]Veri_2021!K98/[1]Veri_2021!K97</f>
        <v>0.4643171806167401</v>
      </c>
      <c r="L82" s="50">
        <f>[1]Veri_2021!L98/[1]Veri_2021!L97</f>
        <v>0.62404181184668994</v>
      </c>
      <c r="M82" s="50">
        <f>[1]Veri_2021!M98/[1]Veri_2021!M97</f>
        <v>0.11517165005537099</v>
      </c>
      <c r="N82" s="50">
        <f>[1]Veri_2021!N98/[1]Veri_2021!N97</f>
        <v>0.53878326996197723</v>
      </c>
      <c r="O82" s="51">
        <f t="shared" si="12"/>
        <v>0.11517165005537099</v>
      </c>
      <c r="P82" s="51">
        <f t="shared" si="13"/>
        <v>0.62404181184668994</v>
      </c>
      <c r="Q82" s="51">
        <f t="shared" si="14"/>
        <v>0.39224960050197683</v>
      </c>
      <c r="R82" s="50">
        <f>[1]Veri_2022!D98/[1]Veri_2022!D97</f>
        <v>0.18152454780361757</v>
      </c>
      <c r="S82" s="50">
        <f>[1]Veri_2022!E98/[1]Veri_2022!E97</f>
        <v>0.25914385340158763</v>
      </c>
      <c r="T82" s="50">
        <f>[1]Veri_2022!F98/[1]Veri_2022!F97</f>
        <v>0.21228156534580359</v>
      </c>
      <c r="U82" s="50">
        <f>[1]Veri_2022!G98/[1]Veri_2022!G97</f>
        <v>0.48368794326241132</v>
      </c>
      <c r="V82" s="50">
        <f>[1]Veri_2022!H98/[1]Veri_2022!H97</f>
        <v>0.33488372093023255</v>
      </c>
      <c r="W82" s="50">
        <f>[1]Veri_2022!I98/[1]Veri_2022!I97</f>
        <v>0.41599319438536791</v>
      </c>
      <c r="X82" s="50">
        <f>[1]Veri_2022!J98/[1]Veri_2022!J97</f>
        <v>0.17984153307536391</v>
      </c>
      <c r="Y82" s="50">
        <f>[1]Veri_2022!K98/[1]Veri_2022!K97</f>
        <v>0.44966442953020136</v>
      </c>
      <c r="Z82" s="50">
        <f>[1]Veri_2022!L98/[1]Veri_2022!L97</f>
        <v>0.6783178590933916</v>
      </c>
      <c r="AA82" s="50">
        <f>[1]Veri_2022!M98/[1]Veri_2022!M97</f>
        <v>0.10480572597137014</v>
      </c>
      <c r="AB82" s="50">
        <f>[1]Veri_2022!N98/[1]Veri_2022!N97</f>
        <v>0.69276595744680847</v>
      </c>
      <c r="AC82" s="51">
        <f t="shared" si="15"/>
        <v>0.10480572597137014</v>
      </c>
      <c r="AD82" s="51">
        <f t="shared" si="16"/>
        <v>0.69276595744680847</v>
      </c>
      <c r="AE82" s="51">
        <f t="shared" si="17"/>
        <v>0.362991848204196</v>
      </c>
      <c r="AF82" s="50">
        <f>[1]Veri_2023!D98/[1]Veri_2023!D97</f>
        <v>0.16253048343135848</v>
      </c>
      <c r="AG82" s="50">
        <f>[1]Veri_2023!E98/[1]Veri_2023!E97</f>
        <v>0.22619438785568771</v>
      </c>
      <c r="AH82" s="50">
        <f>[1]Veri_2023!F98/[1]Veri_2023!F97</f>
        <v>0.15850050298834251</v>
      </c>
      <c r="AI82" s="50">
        <f>[1]Veri_2023!G98/[1]Veri_2023!G97</f>
        <v>0.44113064767415983</v>
      </c>
      <c r="AJ82" s="50">
        <f>[1]Veri_2023!H98/[1]Veri_2023!H97</f>
        <v>0.27117929697378401</v>
      </c>
      <c r="AK82" s="50">
        <f>[1]Veri_2023!I98/[1]Veri_2023!I97</f>
        <v>0.42499999999999999</v>
      </c>
      <c r="AL82" s="50">
        <f>[1]Veri_2023!J98/[1]Veri_2023!J97</f>
        <v>0.29777777777777775</v>
      </c>
      <c r="AM82" s="50">
        <f>[1]Veri_2023!K98/[1]Veri_2023!K97</f>
        <v>0.41846361185983827</v>
      </c>
      <c r="AN82" s="50">
        <f>[1]Veri_2023!L98/[1]Veri_2023!L97</f>
        <v>0.57024793388429751</v>
      </c>
      <c r="AO82" s="50">
        <f>[1]Veri_2023!M98/[1]Veri_2023!M97</f>
        <v>0.13628715647784634</v>
      </c>
      <c r="AP82" s="50">
        <f>[1]Veri_2023!N98/[1]Veri_2023!N97</f>
        <v>0.60399606943989514</v>
      </c>
      <c r="AQ82" s="51">
        <f t="shared" si="18"/>
        <v>0.13628715647784634</v>
      </c>
      <c r="AR82" s="51">
        <f t="shared" si="19"/>
        <v>0.60399606943989514</v>
      </c>
      <c r="AS82" s="51">
        <f t="shared" si="20"/>
        <v>0.33739162439663528</v>
      </c>
      <c r="AT82" s="50">
        <f>ROUND([1]Veri_2024_2!D98/[1]Veri_2024_2!D97,[1]APGler!$N$82)</f>
        <v>0.154</v>
      </c>
      <c r="AU82" s="50">
        <f>ROUND([1]Veri_2024_2!E98/[1]Veri_2024_2!E97,[1]APGler!$N$82)</f>
        <v>0.217</v>
      </c>
      <c r="AV82" s="50">
        <f>ROUND([1]Veri_2024_2!F98/[1]Veri_2024_2!F97,[1]APGler!$N$82)</f>
        <v>0.14499999999999999</v>
      </c>
      <c r="AW82" s="50">
        <f>ROUND([1]Veri_2024_2!G98/[1]Veri_2024_2!G97,[1]APGler!$N$82)</f>
        <v>0.32100000000000001</v>
      </c>
      <c r="AX82" s="50">
        <f>ROUND([1]Veri_2024_2!H98/[1]Veri_2024_2!H97,[1]APGler!$N$82)</f>
        <v>0.23799999999999999</v>
      </c>
      <c r="AY82" s="50">
        <f>ROUND([1]Veri_2024_2!I98/[1]Veri_2024_2!I97,[1]APGler!$N$82)</f>
        <v>0.38800000000000001</v>
      </c>
      <c r="AZ82" s="50">
        <f>ROUND([1]Veri_2024_2!J98/[1]Veri_2024_2!J97,[1]APGler!$N$82)</f>
        <v>0.25700000000000001</v>
      </c>
      <c r="BA82" s="50">
        <f>ROUND([1]Veri_2024_2!K98/[1]Veri_2024_2!K97,[1]APGler!$N$82)</f>
        <v>0.51800000000000002</v>
      </c>
      <c r="BB82" s="50">
        <f>ROUND([1]Veri_2024_2!L98/[1]Veri_2024_2!L97,[1]APGler!$N$82)</f>
        <v>0.51800000000000002</v>
      </c>
      <c r="BC82" s="50">
        <f>ROUND([1]Veri_2024_2!M98/[1]Veri_2024_2!M97,[1]APGler!$N$82)</f>
        <v>0.19500000000000001</v>
      </c>
      <c r="BD82" s="50">
        <f>ROUND([1]Veri_2024_2!N98/[1]Veri_2024_2!N97,[1]APGler!$N$82)</f>
        <v>0.58799999999999997</v>
      </c>
      <c r="BE82" s="51">
        <f t="shared" si="21"/>
        <v>0.14499999999999999</v>
      </c>
      <c r="BF82" s="51">
        <f t="shared" si="22"/>
        <v>0.58799999999999997</v>
      </c>
      <c r="BG82" s="51">
        <f t="shared" si="23"/>
        <v>0.32172727272727275</v>
      </c>
    </row>
    <row r="83" spans="1:59" x14ac:dyDescent="0.3">
      <c r="A83" s="57" t="s">
        <v>76</v>
      </c>
      <c r="B83" s="57" t="s">
        <v>310</v>
      </c>
      <c r="C83" s="57" t="s">
        <v>231</v>
      </c>
      <c r="D83" s="60">
        <f>[1]Veri_2021!D99/[1]Veri_2021!D98</f>
        <v>1818.2809713701431</v>
      </c>
      <c r="E83" s="60">
        <f>[1]Veri_2021!E99/[1]Veri_2021!E98</f>
        <v>1233.5534124553342</v>
      </c>
      <c r="F83" s="60">
        <f>[1]Veri_2021!F99/[1]Veri_2021!F98</f>
        <v>1604.9950242797022</v>
      </c>
      <c r="G83" s="60">
        <f>[1]Veri_2021!G99/[1]Veri_2021!G98</f>
        <v>1990.5534941249227</v>
      </c>
      <c r="H83" s="60">
        <f>[1]Veri_2021!H99/[1]Veri_2021!H98</f>
        <v>1769.7073740053052</v>
      </c>
      <c r="I83" s="60">
        <f>[1]Veri_2021!I99/[1]Veri_2021!I98</f>
        <v>2044.8395274102081</v>
      </c>
      <c r="J83" s="60">
        <f>[1]Veri_2021!J99/[1]Veri_2021!J98</f>
        <v>1764.6251325556734</v>
      </c>
      <c r="K83" s="60">
        <f>[1]Veri_2021!K99/[1]Veri_2021!K98</f>
        <v>2043.3301707779885</v>
      </c>
      <c r="L83" s="60">
        <f>[1]Veri_2021!L99/[1]Veri_2021!L98</f>
        <v>1565.1674204355108</v>
      </c>
      <c r="M83" s="60">
        <f>[1]Veri_2021!M99/[1]Veri_2021!M98</f>
        <v>4705.6921634615383</v>
      </c>
      <c r="N83" s="60">
        <f>[1]Veri_2021!N99/[1]Veri_2021!N98</f>
        <v>1869.9399011997175</v>
      </c>
      <c r="O83" s="52">
        <f t="shared" si="12"/>
        <v>1233.5534124553342</v>
      </c>
      <c r="P83" s="52">
        <f t="shared" si="13"/>
        <v>4705.6921634615383</v>
      </c>
      <c r="Q83" s="52">
        <f t="shared" si="14"/>
        <v>2037.3349629160041</v>
      </c>
      <c r="R83" s="60">
        <f>[1]Veri_2022!D99/[1]Veri_2022!D98</f>
        <v>4981.2334341637006</v>
      </c>
      <c r="S83" s="60">
        <f>[1]Veri_2022!E99/[1]Veri_2022!E98</f>
        <v>1879.3683080446608</v>
      </c>
      <c r="T83" s="60">
        <f>[1]Veri_2022!F99/[1]Veri_2022!F98</f>
        <v>3205.7290183574878</v>
      </c>
      <c r="U83" s="60">
        <f>[1]Veri_2022!G99/[1]Veri_2022!G98</f>
        <v>3976.6164222873899</v>
      </c>
      <c r="V83" s="60">
        <f>[1]Veri_2022!H99/[1]Veri_2022!H98</f>
        <v>4060.8016891891889</v>
      </c>
      <c r="W83" s="60">
        <f>[1]Veri_2022!I99/[1]Veri_2022!I98</f>
        <v>3692.0723312883438</v>
      </c>
      <c r="X83" s="60">
        <f>[1]Veri_2022!J99/[1]Veri_2022!J98</f>
        <v>3433.4141188524591</v>
      </c>
      <c r="Y83" s="60">
        <f>[1]Veri_2022!K99/[1]Veri_2022!K98</f>
        <v>4314.4246102819234</v>
      </c>
      <c r="Z83" s="60">
        <f>[1]Veri_2022!L99/[1]Veri_2022!L98</f>
        <v>2702.368586956522</v>
      </c>
      <c r="AA83" s="60">
        <f>[1]Veri_2022!M99/[1]Veri_2022!M98</f>
        <v>7116.6201463414627</v>
      </c>
      <c r="AB83" s="60">
        <f>[1]Veri_2022!N99/[1]Veri_2022!N98</f>
        <v>2811.8253112203115</v>
      </c>
      <c r="AC83" s="52">
        <f t="shared" si="15"/>
        <v>1879.3683080446608</v>
      </c>
      <c r="AD83" s="52">
        <f t="shared" si="16"/>
        <v>7116.6201463414627</v>
      </c>
      <c r="AE83" s="52">
        <f t="shared" si="17"/>
        <v>3834.043088816677</v>
      </c>
      <c r="AF83" s="60">
        <f>[1]Veri_2023!D99/[1]Veri_2023!D98</f>
        <v>7003.8184289496912</v>
      </c>
      <c r="AG83" s="60">
        <f>[1]Veri_2023!E99/[1]Veri_2023!E98</f>
        <v>5033.8662608948289</v>
      </c>
      <c r="AH83" s="60">
        <f>[1]Veri_2023!F99/[1]Veri_2023!F98</f>
        <v>6017.5737801008027</v>
      </c>
      <c r="AI83" s="60">
        <f>[1]Veri_2023!G99/[1]Veri_2023!G98</f>
        <v>6494.985872855701</v>
      </c>
      <c r="AJ83" s="60">
        <f>[1]Veri_2023!H99/[1]Veri_2023!H98</f>
        <v>6550.7720111905501</v>
      </c>
      <c r="AK83" s="60">
        <f>[1]Veri_2023!I99/[1]Veri_2023!I98</f>
        <v>6894.1871999999994</v>
      </c>
      <c r="AL83" s="60">
        <f>[1]Veri_2023!J99/[1]Veri_2023!J98</f>
        <v>5392.8200674049103</v>
      </c>
      <c r="AM83" s="60">
        <f>[1]Veri_2023!K99/[1]Veri_2023!K98</f>
        <v>5930.264347826087</v>
      </c>
      <c r="AN83" s="60">
        <f>[1]Veri_2023!L99/[1]Veri_2023!L98</f>
        <v>5888.9850624687651</v>
      </c>
      <c r="AO83" s="60">
        <f>[1]Veri_2023!M99/[1]Veri_2023!M98</f>
        <v>10233.881522633748</v>
      </c>
      <c r="AP83" s="60">
        <f>[1]Veri_2023!N99/[1]Veri_2023!N98</f>
        <v>5445.6430097613884</v>
      </c>
      <c r="AQ83" s="52">
        <f t="shared" si="18"/>
        <v>5033.8662608948289</v>
      </c>
      <c r="AR83" s="52">
        <f t="shared" si="19"/>
        <v>10233.881522633748</v>
      </c>
      <c r="AS83" s="52">
        <f t="shared" si="20"/>
        <v>6444.2543240078612</v>
      </c>
      <c r="AT83" s="52">
        <f>ROUND([1]Veri_2024_2!D99/[1]Veri_2024_2!D98,[1]APGler!$N$83)</f>
        <v>12231</v>
      </c>
      <c r="AU83" s="52">
        <f>ROUND([1]Veri_2024_2!E99/[1]Veri_2024_2!E98,[1]APGler!$N$83)</f>
        <v>6475</v>
      </c>
      <c r="AV83" s="52">
        <f>ROUND([1]Veri_2024_2!F99/[1]Veri_2024_2!F98,[1]APGler!$N$83)</f>
        <v>8396</v>
      </c>
      <c r="AW83" s="52">
        <f>ROUND([1]Veri_2024_2!G99/[1]Veri_2024_2!G98,[1]APGler!$N$83)</f>
        <v>12545</v>
      </c>
      <c r="AX83" s="52">
        <f>ROUND([1]Veri_2024_2!H99/[1]Veri_2024_2!H98,[1]APGler!$N$83)</f>
        <v>13275</v>
      </c>
      <c r="AY83" s="52">
        <f>ROUND([1]Veri_2024_2!I99/[1]Veri_2024_2!I98,[1]APGler!$N$83)</f>
        <v>10903</v>
      </c>
      <c r="AZ83" s="52">
        <f>ROUND([1]Veri_2024_2!J99/[1]Veri_2024_2!J98,[1]APGler!$N$83)</f>
        <v>10311</v>
      </c>
      <c r="BA83" s="52">
        <f>ROUND([1]Veri_2024_2!K99/[1]Veri_2024_2!K98,[1]APGler!$N$83)</f>
        <v>10188</v>
      </c>
      <c r="BB83" s="52">
        <f>ROUND([1]Veri_2024_2!L99/[1]Veri_2024_2!L98,[1]APGler!$N$83)</f>
        <v>7926</v>
      </c>
      <c r="BC83" s="52">
        <f>ROUND([1]Veri_2024_2!M99/[1]Veri_2024_2!M98,[1]APGler!$N$83)</f>
        <v>12617</v>
      </c>
      <c r="BD83" s="52">
        <f>ROUND([1]Veri_2024_2!N99/[1]Veri_2024_2!N98,[1]APGler!$N$83)</f>
        <v>9648</v>
      </c>
      <c r="BE83" s="52">
        <f t="shared" si="21"/>
        <v>6475</v>
      </c>
      <c r="BF83" s="52">
        <f t="shared" si="22"/>
        <v>13275</v>
      </c>
      <c r="BG83" s="52">
        <f t="shared" si="23"/>
        <v>10410.454545454546</v>
      </c>
    </row>
    <row r="84" spans="1:59" x14ac:dyDescent="0.3">
      <c r="A84" s="58" t="s">
        <v>221</v>
      </c>
      <c r="B84" s="58" t="s">
        <v>311</v>
      </c>
      <c r="C84" s="58" t="s">
        <v>233</v>
      </c>
      <c r="D84" s="50">
        <f>([1]Veri_2021!D99-[1]Veri_2021!D100)/[1]Veri_2021!D99</f>
        <v>3.5584291032341467E-2</v>
      </c>
      <c r="E84" s="50">
        <f>([1]Veri_2021!E99-[1]Veri_2021!E100)/[1]Veri_2021!E99</f>
        <v>6.7878759195047489E-2</v>
      </c>
      <c r="F84" s="50">
        <f>([1]Veri_2021!F99-[1]Veri_2021!F100)/[1]Veri_2021!F99</f>
        <v>0.11755741392832006</v>
      </c>
      <c r="G84" s="50">
        <f>([1]Veri_2021!G99-[1]Veri_2021!G100)/[1]Veri_2021!G99</f>
        <v>1.9607947246192158E-2</v>
      </c>
      <c r="H84" s="50">
        <f>([1]Veri_2021!H99-[1]Veri_2021!H100)/[1]Veri_2021!H99</f>
        <v>5.6481536328164749E-3</v>
      </c>
      <c r="I84" s="50">
        <f>([1]Veri_2021!I99-[1]Veri_2021!I100)/[1]Veri_2021!I99</f>
        <v>0</v>
      </c>
      <c r="J84" s="50">
        <f>([1]Veri_2021!J99-[1]Veri_2021!J100)/[1]Veri_2021!J99</f>
        <v>6.4020257307284695E-2</v>
      </c>
      <c r="K84" s="50">
        <f>([1]Veri_2021!K99-[1]Veri_2021!K100)/[1]Veri_2021!K99</f>
        <v>1.0574507700808387E-2</v>
      </c>
      <c r="L84" s="50">
        <f>([1]Veri_2021!L99-[1]Veri_2021!L100)/[1]Veri_2021!L99</f>
        <v>4.6008678214586353E-2</v>
      </c>
      <c r="M84" s="50">
        <f>([1]Veri_2021!M99-[1]Veri_2021!M100)/[1]Veri_2021!M99</f>
        <v>0.22676290867330001</v>
      </c>
      <c r="N84" s="50">
        <f>([1]Veri_2021!N99-[1]Veri_2021!N100)/[1]Veri_2021!N99</f>
        <v>9.2718251592126873E-3</v>
      </c>
      <c r="O84" s="51">
        <f t="shared" si="12"/>
        <v>0</v>
      </c>
      <c r="P84" s="51">
        <f t="shared" si="13"/>
        <v>0.22676290867330001</v>
      </c>
      <c r="Q84" s="51">
        <f t="shared" si="14"/>
        <v>5.4810431099082707E-2</v>
      </c>
      <c r="R84" s="50">
        <f>([1]Veri_2022!D99-[1]Veri_2022!D100)/[1]Veri_2022!D99</f>
        <v>9.9838801019565531E-3</v>
      </c>
      <c r="S84" s="50">
        <f>([1]Veri_2022!E99-[1]Veri_2022!E100)/[1]Veri_2022!E99</f>
        <v>7.7428567794378761E-2</v>
      </c>
      <c r="T84" s="50">
        <f>([1]Veri_2022!F99-[1]Veri_2022!F100)/[1]Veri_2022!F99</f>
        <v>5.9408006704219557E-2</v>
      </c>
      <c r="U84" s="50">
        <f>([1]Veri_2022!G99-[1]Veri_2022!G100)/[1]Veri_2022!G99</f>
        <v>2.9126149627492496E-2</v>
      </c>
      <c r="V84" s="50">
        <f>([1]Veri_2022!H99-[1]Veri_2022!H100)/[1]Veri_2022!H99</f>
        <v>3.46700723315546E-3</v>
      </c>
      <c r="W84" s="50">
        <f>([1]Veri_2022!I99-[1]Veri_2022!I100)/[1]Veri_2022!I99</f>
        <v>0</v>
      </c>
      <c r="X84" s="50">
        <f>([1]Veri_2022!J99-[1]Veri_2022!J100)/[1]Veri_2022!J99</f>
        <v>0.19886563945583752</v>
      </c>
      <c r="Y84" s="50">
        <f>([1]Veri_2022!K99-[1]Veri_2022!K100)/[1]Veri_2022!K99</f>
        <v>3.960258211141641E-3</v>
      </c>
      <c r="Z84" s="50">
        <f>([1]Veri_2022!L99-[1]Veri_2022!L100)/[1]Veri_2022!L99</f>
        <v>4.5885055773603273E-2</v>
      </c>
      <c r="AA84" s="50">
        <f>([1]Veri_2022!M99-[1]Veri_2022!M100)/[1]Veri_2022!M99</f>
        <v>0.12156818371296874</v>
      </c>
      <c r="AB84" s="50">
        <f>([1]Veri_2022!N99-[1]Veri_2022!N100)/[1]Veri_2022!N99</f>
        <v>7.7189264356729292E-2</v>
      </c>
      <c r="AC84" s="51">
        <f t="shared" si="15"/>
        <v>0</v>
      </c>
      <c r="AD84" s="51">
        <f t="shared" si="16"/>
        <v>0.19886563945583752</v>
      </c>
      <c r="AE84" s="51">
        <f t="shared" si="17"/>
        <v>5.6989273906498487E-2</v>
      </c>
      <c r="AF84" s="50">
        <f>([1]Veri_2023!D99-[1]Veri_2023!D100)/[1]Veri_2023!D99</f>
        <v>1.5793462748453016E-2</v>
      </c>
      <c r="AG84" s="50">
        <f>([1]Veri_2023!E99-[1]Veri_2023!E100)/[1]Veri_2023!E99</f>
        <v>5.9678736706195064E-2</v>
      </c>
      <c r="AH84" s="50">
        <f>([1]Veri_2023!F99-[1]Veri_2023!F100)/[1]Veri_2023!F99</f>
        <v>3.1362553148937891E-2</v>
      </c>
      <c r="AI84" s="50">
        <f>([1]Veri_2023!G99-[1]Veri_2023!G100)/[1]Veri_2023!G99</f>
        <v>3.8461567263484056E-2</v>
      </c>
      <c r="AJ84" s="50">
        <f>([1]Veri_2023!H99-[1]Veri_2023!H100)/[1]Veri_2023!H99</f>
        <v>2.5580537991114326E-3</v>
      </c>
      <c r="AK84" s="50">
        <f>([1]Veri_2023!I99-[1]Veri_2023!I100)/[1]Veri_2023!I99</f>
        <v>0</v>
      </c>
      <c r="AL84" s="50">
        <f>([1]Veri_2023!J99-[1]Veri_2023!J100)/[1]Veri_2023!J99</f>
        <v>7.7941247704440692E-2</v>
      </c>
      <c r="AM84" s="50">
        <f>([1]Veri_2023!K99-[1]Veri_2023!K100)/[1]Veri_2023!K99</f>
        <v>1.2785748138259988E-3</v>
      </c>
      <c r="AN84" s="50">
        <f>([1]Veri_2023!L99-[1]Veri_2023!L100)/[1]Veri_2023!L99</f>
        <v>3.4446097514483867E-2</v>
      </c>
      <c r="AO84" s="50">
        <f>([1]Veri_2023!M99-[1]Veri_2023!M100)/[1]Veri_2023!M99</f>
        <v>0.25853321300948839</v>
      </c>
      <c r="AP84" s="50">
        <f>([1]Veri_2023!N99-[1]Veri_2023!N100)/[1]Veri_2023!N99</f>
        <v>7.5150974618785477E-2</v>
      </c>
      <c r="AQ84" s="51">
        <f t="shared" si="18"/>
        <v>0</v>
      </c>
      <c r="AR84" s="51">
        <f t="shared" si="19"/>
        <v>0.25853321300948839</v>
      </c>
      <c r="AS84" s="51">
        <f t="shared" si="20"/>
        <v>5.4109498302473268E-2</v>
      </c>
      <c r="AT84" s="50">
        <f>ROUND(([1]Veri_2024_2!D99-[1]Veri_2024_2!D100)/[1]Veri_2024_2!D99,[1]APGler!$N$84)</f>
        <v>5.2999999999999999E-2</v>
      </c>
      <c r="AU84" s="50">
        <f>ROUND(([1]Veri_2024_2!E99-[1]Veri_2024_2!E100)/[1]Veri_2024_2!E99,[1]APGler!$N$84)</f>
        <v>6.9000000000000006E-2</v>
      </c>
      <c r="AV84" s="50">
        <f>ROUND(([1]Veri_2024_2!F99-[1]Veri_2024_2!F100)/[1]Veri_2024_2!F99,[1]APGler!$N$84)</f>
        <v>7.0999999999999994E-2</v>
      </c>
      <c r="AW84" s="50">
        <f>ROUND(([1]Veri_2024_2!G99-[1]Veri_2024_2!G100)/[1]Veri_2024_2!G99,[1]APGler!$N$84)</f>
        <v>1E-3</v>
      </c>
      <c r="AX84" s="50">
        <f>ROUND(([1]Veri_2024_2!H99-[1]Veri_2024_2!H100)/[1]Veri_2024_2!H99,[1]APGler!$N$84)</f>
        <v>0.03</v>
      </c>
      <c r="AY84" s="50">
        <f>ROUND(([1]Veri_2024_2!I99-[1]Veri_2024_2!I100)/[1]Veri_2024_2!I99,[1]APGler!$N$84)</f>
        <v>3.9E-2</v>
      </c>
      <c r="AZ84" s="50">
        <f>ROUND(([1]Veri_2024_2!J99-[1]Veri_2024_2!J100)/[1]Veri_2024_2!J99,[1]APGler!$N$84)</f>
        <v>3.2000000000000001E-2</v>
      </c>
      <c r="BA84" s="50">
        <f>ROUND(([1]Veri_2024_2!K99-[1]Veri_2024_2!K100)/[1]Veri_2024_2!K99,[1]APGler!$N$84)</f>
        <v>7.0000000000000001E-3</v>
      </c>
      <c r="BB84" s="50">
        <f>ROUND(([1]Veri_2024_2!L99-[1]Veri_2024_2!L100)/[1]Veri_2024_2!L99,[1]APGler!$N$84)</f>
        <v>1.2999999999999999E-2</v>
      </c>
      <c r="BC84" s="50">
        <f>ROUND(([1]Veri_2024_2!M99-[1]Veri_2024_2!M100)/[1]Veri_2024_2!M99,[1]APGler!$N$84)</f>
        <v>0.26900000000000002</v>
      </c>
      <c r="BD84" s="50">
        <f>ROUND(([1]Veri_2024_2!N99-[1]Veri_2024_2!N100)/[1]Veri_2024_2!N99,[1]APGler!$N$84)</f>
        <v>0.04</v>
      </c>
      <c r="BE84" s="51">
        <f t="shared" si="21"/>
        <v>1E-3</v>
      </c>
      <c r="BF84" s="51">
        <f t="shared" si="22"/>
        <v>0.26900000000000002</v>
      </c>
      <c r="BG84" s="51">
        <f t="shared" si="23"/>
        <v>5.6727272727272737E-2</v>
      </c>
    </row>
    <row r="85" spans="1:59" x14ac:dyDescent="0.3">
      <c r="A85" s="57" t="s">
        <v>77</v>
      </c>
      <c r="B85" s="57" t="s">
        <v>312</v>
      </c>
      <c r="C85" s="57" t="s">
        <v>509</v>
      </c>
      <c r="D85" s="60">
        <f>[1]Veri_2021!D96/[1]Veri_2021!D193</f>
        <v>59.298617511520739</v>
      </c>
      <c r="E85" s="60">
        <f>[1]Veri_2021!E96/[1]Veri_2021!E193</f>
        <v>73.590551181102356</v>
      </c>
      <c r="F85" s="60">
        <f>[1]Veri_2021!F96/[1]Veri_2021!F193</f>
        <v>96.932481751824824</v>
      </c>
      <c r="G85" s="60">
        <f>[1]Veri_2021!G96/[1]Veri_2021!G193</f>
        <v>159.53518821603927</v>
      </c>
      <c r="H85" s="60">
        <f>[1]Veri_2021!H96/[1]Veri_2021!H193</f>
        <v>244.99770378874857</v>
      </c>
      <c r="I85" s="60">
        <f>[1]Veri_2021!I96/[1]Veri_2021!I193</f>
        <v>110.24788732394366</v>
      </c>
      <c r="J85" s="60">
        <f>[1]Veri_2021!J96/[1]Veri_2021!J193</f>
        <v>206.83716475095787</v>
      </c>
      <c r="K85" s="60">
        <f>[1]Veri_2021!K96/[1]Veri_2021!K193</f>
        <v>95.113744075829388</v>
      </c>
      <c r="L85" s="60">
        <f>[1]Veri_2021!L96/[1]Veri_2021!L193</f>
        <v>103.05056890012642</v>
      </c>
      <c r="M85" s="60">
        <f>[1]Veri_2021!M96/[1]Veri_2021!M193</f>
        <v>61.147160068846816</v>
      </c>
      <c r="N85" s="60">
        <f>[1]Veri_2021!N96/[1]Veri_2021!N193</f>
        <v>210.67487046632124</v>
      </c>
      <c r="O85" s="52">
        <f t="shared" si="12"/>
        <v>59.298617511520739</v>
      </c>
      <c r="P85" s="52">
        <f t="shared" si="13"/>
        <v>244.99770378874857</v>
      </c>
      <c r="Q85" s="52">
        <f t="shared" si="14"/>
        <v>129.22053982138738</v>
      </c>
      <c r="R85" s="60">
        <f>[1]Veri_2022!D96/[1]Veri_2022!D193</f>
        <v>57.070159027128156</v>
      </c>
      <c r="S85" s="60">
        <f>[1]Veri_2022!E96/[1]Veri_2022!E193</f>
        <v>75.834157303370787</v>
      </c>
      <c r="T85" s="60">
        <f>[1]Veri_2022!F96/[1]Veri_2022!F193</f>
        <v>91.088291019325496</v>
      </c>
      <c r="U85" s="60">
        <f>[1]Veri_2022!G96/[1]Veri_2022!G193</f>
        <v>259.66503267973854</v>
      </c>
      <c r="V85" s="60">
        <f>[1]Veri_2022!H96/[1]Veri_2022!H193</f>
        <v>295.93742177722152</v>
      </c>
      <c r="W85" s="60">
        <f>[1]Veri_2022!I96/[1]Veri_2022!I193</f>
        <v>95.423611111111114</v>
      </c>
      <c r="X85" s="60">
        <f>[1]Veri_2022!J96/[1]Veri_2022!J193</f>
        <v>194.3682092555332</v>
      </c>
      <c r="Y85" s="60">
        <f>[1]Veri_2022!K96/[1]Veri_2022!K193</f>
        <v>93.21002386634845</v>
      </c>
      <c r="Z85" s="60">
        <f>[1]Veri_2022!L96/[1]Veri_2022!L193</f>
        <v>95.297650130548305</v>
      </c>
      <c r="AA85" s="60">
        <f>[1]Veri_2022!M96/[1]Veri_2022!M193</f>
        <v>66.286135693215343</v>
      </c>
      <c r="AB85" s="60">
        <f>[1]Veri_2022!N96/[1]Veri_2022!N193</f>
        <v>179.08463541666666</v>
      </c>
      <c r="AC85" s="52">
        <f t="shared" si="15"/>
        <v>57.070159027128156</v>
      </c>
      <c r="AD85" s="52">
        <f t="shared" si="16"/>
        <v>295.93742177722152</v>
      </c>
      <c r="AE85" s="52">
        <f t="shared" si="17"/>
        <v>136.66048429820069</v>
      </c>
      <c r="AF85" s="60">
        <f>[1]Veri_2023!D96/[1]Veri_2023!D193</f>
        <v>67.476605005440703</v>
      </c>
      <c r="AG85" s="60">
        <f>[1]Veri_2023!E96/[1]Veri_2023!E193</f>
        <v>94.238560411311056</v>
      </c>
      <c r="AH85" s="60">
        <f>[1]Veri_2023!F96/[1]Veri_2023!F193</f>
        <v>73.671199011124841</v>
      </c>
      <c r="AI85" s="60">
        <f>[1]Veri_2023!G96/[1]Veri_2023!G193</f>
        <v>271.26418152350084</v>
      </c>
      <c r="AJ85" s="60">
        <f>[1]Veri_2023!H96/[1]Veri_2023!H193</f>
        <v>285.4562874251497</v>
      </c>
      <c r="AK85" s="60">
        <f>[1]Veri_2023!I96/[1]Veri_2023!I193</f>
        <v>106.50555555555556</v>
      </c>
      <c r="AL85" s="60">
        <f>[1]Veri_2023!J96/[1]Veri_2023!J193</f>
        <v>142.15768463073852</v>
      </c>
      <c r="AM85" s="60">
        <f>[1]Veri_2023!K96/[1]Veri_2023!K193</f>
        <v>96.695760598503739</v>
      </c>
      <c r="AN85" s="60">
        <f>[1]Veri_2023!L96/[1]Veri_2023!L193</f>
        <v>108.56796769851951</v>
      </c>
      <c r="AO85" s="60">
        <f>[1]Veri_2023!M96/[1]Veri_2023!M193</f>
        <v>69.889683350357501</v>
      </c>
      <c r="AP85" s="60">
        <f>[1]Veri_2023!N96/[1]Veri_2023!N193</f>
        <v>175.26163522012578</v>
      </c>
      <c r="AQ85" s="52">
        <f t="shared" si="18"/>
        <v>67.476605005440703</v>
      </c>
      <c r="AR85" s="52">
        <f t="shared" si="19"/>
        <v>285.4562874251497</v>
      </c>
      <c r="AS85" s="52">
        <f t="shared" si="20"/>
        <v>135.56228367548434</v>
      </c>
      <c r="AT85" s="52">
        <f>ROUND([1]Veri_2024_2!D96/[1]Veri_2024_2!D193,[1]APGler!$N$85)</f>
        <v>52.3</v>
      </c>
      <c r="AU85" s="52">
        <f>ROUND([1]Veri_2024_2!E96/[1]Veri_2024_2!E193,[1]APGler!$N$85)</f>
        <v>85</v>
      </c>
      <c r="AV85" s="52">
        <f>ROUND([1]Veri_2024_2!F96/[1]Veri_2024_2!F193,[1]APGler!$N$85)</f>
        <v>106.8</v>
      </c>
      <c r="AW85" s="52">
        <f>ROUND([1]Veri_2024_2!G96/[1]Veri_2024_2!G193,[1]APGler!$N$85)</f>
        <v>180.2</v>
      </c>
      <c r="AX85" s="52">
        <f>ROUND([1]Veri_2024_2!H96/[1]Veri_2024_2!H193,[1]APGler!$N$85)</f>
        <v>224.5</v>
      </c>
      <c r="AY85" s="52">
        <f>ROUND([1]Veri_2024_2!I96/[1]Veri_2024_2!I193,[1]APGler!$N$85)</f>
        <v>95.2</v>
      </c>
      <c r="AZ85" s="52">
        <f>ROUND([1]Veri_2024_2!J96/[1]Veri_2024_2!J193,[1]APGler!$N$85)</f>
        <v>244</v>
      </c>
      <c r="BA85" s="52">
        <f>ROUND([1]Veri_2024_2!K96/[1]Veri_2024_2!K193,[1]APGler!$N$85)</f>
        <v>79.7</v>
      </c>
      <c r="BB85" s="52">
        <f>ROUND([1]Veri_2024_2!L96/[1]Veri_2024_2!L193,[1]APGler!$N$85)</f>
        <v>110.9</v>
      </c>
      <c r="BC85" s="52">
        <f>ROUND([1]Veri_2024_2!M96/[1]Veri_2024_2!M193,[1]APGler!$N$85)</f>
        <v>25194.3</v>
      </c>
      <c r="BD85" s="52">
        <f>ROUND([1]Veri_2024_2!N96/[1]Veri_2024_2!N193,[1]APGler!$N$85)</f>
        <v>208.9</v>
      </c>
      <c r="BE85" s="52">
        <f t="shared" si="21"/>
        <v>52.3</v>
      </c>
      <c r="BF85" s="52">
        <f t="shared" si="22"/>
        <v>25194.3</v>
      </c>
      <c r="BG85" s="52">
        <f t="shared" si="23"/>
        <v>2416.5272727272727</v>
      </c>
    </row>
    <row r="86" spans="1:59" x14ac:dyDescent="0.3">
      <c r="A86" s="58" t="s">
        <v>78</v>
      </c>
      <c r="B86" s="58" t="s">
        <v>313</v>
      </c>
      <c r="C86" s="58" t="s">
        <v>509</v>
      </c>
      <c r="D86" s="59">
        <f>[1]Veri_2021!D92/[1]Veri_2021!D193</f>
        <v>18.269124423963135</v>
      </c>
      <c r="E86" s="59">
        <f>[1]Veri_2021!E92/[1]Veri_2021!E193</f>
        <v>75.158869847151465</v>
      </c>
      <c r="F86" s="59">
        <f>[1]Veri_2021!F92/[1]Veri_2021!F193</f>
        <v>72.009124087591246</v>
      </c>
      <c r="G86" s="59">
        <f>[1]Veri_2021!G92/[1]Veri_2021!G193</f>
        <v>133.81342062193127</v>
      </c>
      <c r="H86" s="59">
        <f>[1]Veri_2021!H92/[1]Veri_2021!H193</f>
        <v>117.74856486796786</v>
      </c>
      <c r="I86" s="59">
        <f>[1]Veri_2021!I92/[1]Veri_2021!I193</f>
        <v>265.13239436619716</v>
      </c>
      <c r="J86" s="59">
        <f>[1]Veri_2021!J92/[1]Veri_2021!J193</f>
        <v>110.62068965517241</v>
      </c>
      <c r="K86" s="59">
        <f>[1]Veri_2021!K92/[1]Veri_2021!K193</f>
        <v>71.784360189573462</v>
      </c>
      <c r="L86" s="59">
        <f>[1]Veri_2021!L92/[1]Veri_2021!L193</f>
        <v>67.173198482933003</v>
      </c>
      <c r="M86" s="59">
        <f>[1]Veri_2021!M92/[1]Veri_2021!M193</f>
        <v>105.73063683304647</v>
      </c>
      <c r="N86" s="59">
        <f>[1]Veri_2021!N92/[1]Veri_2021!N193</f>
        <v>172.35362694300517</v>
      </c>
      <c r="O86" s="51">
        <f t="shared" si="12"/>
        <v>18.269124423963135</v>
      </c>
      <c r="P86" s="51">
        <f t="shared" si="13"/>
        <v>265.13239436619716</v>
      </c>
      <c r="Q86" s="51">
        <f t="shared" si="14"/>
        <v>109.98127366532115</v>
      </c>
      <c r="R86" s="59">
        <f>[1]Veri_2022!D92/[1]Veri_2022!D193</f>
        <v>23.255378858746493</v>
      </c>
      <c r="S86" s="59">
        <f>[1]Veri_2022!E92/[1]Veri_2022!E193</f>
        <v>77.791460674157307</v>
      </c>
      <c r="T86" s="59">
        <f>[1]Veri_2022!F92/[1]Veri_2022!F193</f>
        <v>88.192497158014405</v>
      </c>
      <c r="U86" s="59">
        <f>[1]Veri_2022!G92/[1]Veri_2022!G193</f>
        <v>126.35457516339869</v>
      </c>
      <c r="V86" s="59">
        <f>[1]Veri_2022!H92/[1]Veri_2022!H193</f>
        <v>100.44680851063829</v>
      </c>
      <c r="W86" s="59">
        <f>[1]Veri_2022!I92/[1]Veri_2022!I193</f>
        <v>269.02083333333331</v>
      </c>
      <c r="X86" s="59">
        <f>[1]Veri_2022!J92/[1]Veri_2022!J193</f>
        <v>85.726358148893354</v>
      </c>
      <c r="Y86" s="59">
        <f>[1]Veri_2022!K92/[1]Veri_2022!K193</f>
        <v>78.637231503579955</v>
      </c>
      <c r="Z86" s="59">
        <f>[1]Veri_2022!L92/[1]Veri_2022!L193</f>
        <v>61.321148825065272</v>
      </c>
      <c r="AA86" s="59">
        <f>[1]Veri_2022!M92/[1]Veri_2022!M193</f>
        <v>145.35496558505409</v>
      </c>
      <c r="AB86" s="59">
        <f>[1]Veri_2022!N92/[1]Veri_2022!N193</f>
        <v>188.09635416666666</v>
      </c>
      <c r="AC86" s="51">
        <f t="shared" si="15"/>
        <v>23.255378858746493</v>
      </c>
      <c r="AD86" s="51">
        <f t="shared" si="16"/>
        <v>269.02083333333331</v>
      </c>
      <c r="AE86" s="51">
        <f t="shared" si="17"/>
        <v>113.10887381159527</v>
      </c>
      <c r="AF86" s="59">
        <f>[1]Veri_2023!D92/[1]Veri_2023!D193</f>
        <v>27.90859630032644</v>
      </c>
      <c r="AG86" s="59">
        <f>[1]Veri_2023!E92/[1]Veri_2023!E193</f>
        <v>100.96503856041132</v>
      </c>
      <c r="AH86" s="59">
        <f>[1]Veri_2023!F92/[1]Veri_2023!F193</f>
        <v>94.138854552946029</v>
      </c>
      <c r="AI86" s="59">
        <f>[1]Veri_2023!G92/[1]Veri_2023!G193</f>
        <v>117.79416531604538</v>
      </c>
      <c r="AJ86" s="59">
        <f>[1]Veri_2023!H92/[1]Veri_2023!H193</f>
        <v>100.88982035928144</v>
      </c>
      <c r="AK86" s="59">
        <f>[1]Veri_2023!I92/[1]Veri_2023!I193</f>
        <v>268.02499999999998</v>
      </c>
      <c r="AL86" s="59">
        <f>[1]Veri_2023!J92/[1]Veri_2023!J193</f>
        <v>82.758483033932137</v>
      </c>
      <c r="AM86" s="59">
        <f>[1]Veri_2023!K92/[1]Veri_2023!K193</f>
        <v>93.992518703241899</v>
      </c>
      <c r="AN86" s="59">
        <f>[1]Veri_2023!L92/[1]Veri_2023!L193</f>
        <v>98.026917900403774</v>
      </c>
      <c r="AO86" s="59">
        <f>[1]Veri_2023!M92/[1]Veri_2023!M193</f>
        <v>185.97344228804903</v>
      </c>
      <c r="AP86" s="59">
        <f>[1]Veri_2023!N92/[1]Veri_2023!N193</f>
        <v>203.55094339622642</v>
      </c>
      <c r="AQ86" s="51">
        <f t="shared" si="18"/>
        <v>27.90859630032644</v>
      </c>
      <c r="AR86" s="51">
        <f t="shared" si="19"/>
        <v>268.02499999999998</v>
      </c>
      <c r="AS86" s="51">
        <f t="shared" si="20"/>
        <v>124.91125276462398</v>
      </c>
      <c r="AT86" s="51">
        <f>ROUND([1]Veri_2024_2!D92/[1]Veri_2024_2!D193,[1]APGler!$N$86)</f>
        <v>24.1</v>
      </c>
      <c r="AU86" s="51">
        <f>ROUND([1]Veri_2024_2!E92/[1]Veri_2024_2!E193,[1]APGler!$N$86)</f>
        <v>90.9</v>
      </c>
      <c r="AV86" s="51">
        <f>ROUND([1]Veri_2024_2!F92/[1]Veri_2024_2!F193,[1]APGler!$N$86)</f>
        <v>118.3</v>
      </c>
      <c r="AW86" s="51">
        <f>ROUND([1]Veri_2024_2!G92/[1]Veri_2024_2!G193,[1]APGler!$N$86)</f>
        <v>138.80000000000001</v>
      </c>
      <c r="AX86" s="51">
        <f>ROUND([1]Veri_2024_2!H92/[1]Veri_2024_2!H193,[1]APGler!$N$86)</f>
        <v>110</v>
      </c>
      <c r="AY86" s="51">
        <f>ROUND([1]Veri_2024_2!I92/[1]Veri_2024_2!I193,[1]APGler!$N$86)</f>
        <v>239.5</v>
      </c>
      <c r="AZ86" s="51">
        <f>ROUND([1]Veri_2024_2!J92/[1]Veri_2024_2!J193,[1]APGler!$N$86)</f>
        <v>128.6</v>
      </c>
      <c r="BA86" s="51">
        <f>ROUND([1]Veri_2024_2!K92/[1]Veri_2024_2!K193,[1]APGler!$N$86)</f>
        <v>101</v>
      </c>
      <c r="BB86" s="51">
        <f>ROUND([1]Veri_2024_2!L92/[1]Veri_2024_2!L193,[1]APGler!$N$86)</f>
        <v>93.3</v>
      </c>
      <c r="BC86" s="51">
        <f>ROUND([1]Veri_2024_2!M92/[1]Veri_2024_2!M193,[1]APGler!$N$86)</f>
        <v>58876.3</v>
      </c>
      <c r="BD86" s="51">
        <f>ROUND([1]Veri_2024_2!N92/[1]Veri_2024_2!N193,[1]APGler!$N$86)</f>
        <v>145.69999999999999</v>
      </c>
      <c r="BE86" s="51">
        <f t="shared" si="21"/>
        <v>24.1</v>
      </c>
      <c r="BF86" s="51">
        <f t="shared" si="22"/>
        <v>58876.3</v>
      </c>
      <c r="BG86" s="51">
        <f t="shared" si="23"/>
        <v>5460.590909090909</v>
      </c>
    </row>
    <row r="87" spans="1:59" x14ac:dyDescent="0.3">
      <c r="A87" s="57" t="s">
        <v>79</v>
      </c>
      <c r="B87" s="57" t="s">
        <v>314</v>
      </c>
      <c r="C87" s="57" t="s">
        <v>509</v>
      </c>
      <c r="D87" s="60">
        <f>([1]Veri_2021!D4/[1]Sabit_Veri!H4)/[1]Veri_2021!D193</f>
        <v>1.4968265773835263</v>
      </c>
      <c r="E87" s="60">
        <f>([1]Veri_2021!E4/[1]Sabit_Veri!I4)/[1]Veri_2021!E193</f>
        <v>3.4549398255554246E-2</v>
      </c>
      <c r="F87" s="60">
        <f>([1]Veri_2021!F4/[1]Sabit_Veri!J4)/[1]Veri_2021!F193</f>
        <v>3.2724833699166185E-2</v>
      </c>
      <c r="G87" s="60">
        <f>([1]Veri_2021!G4/[1]Sabit_Veri!K4)/[1]Veri_2021!G193</f>
        <v>0.1074777744196431</v>
      </c>
      <c r="H87" s="60">
        <f>([1]Veri_2021!H4/[1]Sabit_Veri!L4)/[1]Veri_2021!H193</f>
        <v>0.1530623527257769</v>
      </c>
      <c r="I87" s="60">
        <f>([1]Veri_2021!I4/[1]Sabit_Veri!M4)/[1]Veri_2021!I193</f>
        <v>1.7766485082200772E-2</v>
      </c>
      <c r="J87" s="60">
        <f>([1]Veri_2021!J4/[1]Sabit_Veri!N4)/[1]Veri_2021!J193</f>
        <v>0.19778987615705859</v>
      </c>
      <c r="K87" s="60">
        <f>([1]Veri_2021!K4/[1]Sabit_Veri!O4)/[1]Veri_2021!K193</f>
        <v>0.13554603935947226</v>
      </c>
      <c r="L87" s="60">
        <f>([1]Veri_2021!L4/[1]Sabit_Veri!P4)/[1]Veri_2021!L193</f>
        <v>0.10715857045176448</v>
      </c>
      <c r="M87" s="60">
        <f>([1]Veri_2021!M4/[1]Sabit_Veri!Q4)/[1]Veri_2021!M193</f>
        <v>1.3108341459862951E-2</v>
      </c>
      <c r="N87" s="60">
        <f>([1]Veri_2021!N4/[1]Sabit_Veri!R4)/[1]Veri_2021!N193</f>
        <v>6.0766944563183926E-2</v>
      </c>
      <c r="O87" s="52">
        <f t="shared" si="12"/>
        <v>1.3108341459862951E-2</v>
      </c>
      <c r="P87" s="52">
        <f t="shared" si="13"/>
        <v>1.4968265773835263</v>
      </c>
      <c r="Q87" s="52">
        <f t="shared" si="14"/>
        <v>0.21425247214156451</v>
      </c>
      <c r="R87" s="60">
        <f>([1]Veri_2022!D4/[1]Sabit_Veri!H4)/[1]Veri_2022!D193</f>
        <v>1.5479712191243853</v>
      </c>
      <c r="S87" s="60">
        <f>([1]Veri_2022!E4/[1]Sabit_Veri!I4)/[1]Veri_2022!E193</f>
        <v>3.4064440786719968E-2</v>
      </c>
      <c r="T87" s="60">
        <f>([1]Veri_2022!F4/[1]Sabit_Veri!J4)/[1]Veri_2022!F193</f>
        <v>3.4871415606979712E-2</v>
      </c>
      <c r="U87" s="60">
        <f>([1]Veri_2022!G4/[1]Sabit_Veri!K4)/[1]Veri_2022!G193</f>
        <v>0.11154409696623395</v>
      </c>
      <c r="V87" s="60">
        <f>([1]Veri_2022!H4/[1]Sabit_Veri!L4)/[1]Veri_2022!H193</f>
        <v>0.17195487708368934</v>
      </c>
      <c r="W87" s="60">
        <f>([1]Veri_2022!I4/[1]Sabit_Veri!M4)/[1]Veri_2022!I193</f>
        <v>1.7893183076202506E-2</v>
      </c>
      <c r="X87" s="60">
        <f>([1]Veri_2022!J4/[1]Sabit_Veri!N4)/[1]Veri_2022!J193</f>
        <v>0.21460853864980231</v>
      </c>
      <c r="Y87" s="60">
        <f>([1]Veri_2022!K4/[1]Sabit_Veri!O4)/[1]Veri_2022!K193</f>
        <v>0.14672005534077476</v>
      </c>
      <c r="Z87" s="60">
        <f>([1]Veri_2022!L4/[1]Sabit_Veri!P4)/[1]Veri_2022!L193</f>
        <v>0.11428968683484295</v>
      </c>
      <c r="AA87" s="60">
        <f>([1]Veri_2022!M4/[1]Sabit_Veri!Q4)/[1]Veri_2022!M193</f>
        <v>1.5621981064669756E-2</v>
      </c>
      <c r="AB87" s="60">
        <f>([1]Veri_2022!N4/[1]Sabit_Veri!R4)/[1]Veri_2022!N193</f>
        <v>6.3353248990901154E-2</v>
      </c>
      <c r="AC87" s="52">
        <f t="shared" si="15"/>
        <v>1.5621981064669756E-2</v>
      </c>
      <c r="AD87" s="52">
        <f t="shared" si="16"/>
        <v>1.5479712191243853</v>
      </c>
      <c r="AE87" s="52">
        <f t="shared" si="17"/>
        <v>0.22480843122956384</v>
      </c>
      <c r="AF87" s="60">
        <f>([1]Veri_2023!D4/[1]Sabit_Veri!H4)/[1]Veri_2023!D193</f>
        <v>1.7409878437630364</v>
      </c>
      <c r="AG87" s="60">
        <f>([1]Veri_2023!E4/[1]Sabit_Veri!I4)/[1]Veri_2023!E193</f>
        <v>3.7486201590693782E-2</v>
      </c>
      <c r="AH87" s="60">
        <f>([1]Veri_2023!F4/[1]Sabit_Veri!J4)/[1]Veri_2023!F193</f>
        <v>3.7332748059469914E-2</v>
      </c>
      <c r="AI87" s="60">
        <f>([1]Veri_2023!G4/[1]Sabit_Veri!K4)/[1]Veri_2023!G193</f>
        <v>0.11448510434081025</v>
      </c>
      <c r="AJ87" s="60">
        <f>([1]Veri_2023!H4/[1]Sabit_Veri!L4)/[1]Veri_2023!H193</f>
        <v>0.16866165709047096</v>
      </c>
      <c r="AK87" s="60">
        <f>([1]Veri_2023!I4/[1]Sabit_Veri!M4)/[1]Veri_2023!I193</f>
        <v>1.9145168132493735E-2</v>
      </c>
      <c r="AL87" s="60">
        <f>([1]Veri_2023!J4/[1]Sabit_Veri!N4)/[1]Veri_2023!J193</f>
        <v>0.21957553579813532</v>
      </c>
      <c r="AM87" s="60">
        <f>([1]Veri_2023!K4/[1]Sabit_Veri!O4)/[1]Veri_2023!K193</f>
        <v>0.15997251268649523</v>
      </c>
      <c r="AN87" s="60">
        <f>([1]Veri_2023!L4/[1]Sabit_Veri!P4)/[1]Veri_2023!L193</f>
        <v>0.12040014947733545</v>
      </c>
      <c r="AO87" s="60">
        <f>([1]Veri_2023!M4/[1]Sabit_Veri!Q4)/[1]Veri_2023!M193</f>
        <v>1.6886794590731852E-2</v>
      </c>
      <c r="AP87" s="60">
        <f>([1]Veri_2023!N4/[1]Sabit_Veri!R4)/[1]Veri_2023!N193</f>
        <v>6.4583702325599249E-2</v>
      </c>
      <c r="AQ87" s="52">
        <f t="shared" si="18"/>
        <v>1.6886794590731852E-2</v>
      </c>
      <c r="AR87" s="52">
        <f t="shared" si="19"/>
        <v>1.7409878437630364</v>
      </c>
      <c r="AS87" s="52">
        <f t="shared" si="20"/>
        <v>0.24541067435047931</v>
      </c>
      <c r="AT87" s="52">
        <f>ROUND(([1]Veri_2024_2!D4/[1]Sabit_Veri!H4)/[1]Veri_2024_2!D193,[1]APGler!$N$87)</f>
        <v>1.54</v>
      </c>
      <c r="AU87" s="52">
        <f>ROUND(([1]Veri_2024_2!E4/[1]Sabit_Veri!I4)/[1]Veri_2024_2!E193,[1]APGler!$N$87)</f>
        <v>0.04</v>
      </c>
      <c r="AV87" s="52">
        <f>ROUND(([1]Veri_2024_2!F4/[1]Sabit_Veri!J4)/[1]Veri_2024_2!F193,[1]APGler!$N$87)</f>
        <v>0.04</v>
      </c>
      <c r="AW87" s="52">
        <f>ROUND(([1]Veri_2024_2!G4/[1]Sabit_Veri!K4)/[1]Veri_2024_2!G193,[1]APGler!$N$87)</f>
        <v>0.11</v>
      </c>
      <c r="AX87" s="52">
        <f>ROUND(([1]Veri_2024_2!H4/[1]Sabit_Veri!L4)/[1]Veri_2024_2!H193,[1]APGler!$N$87)</f>
        <v>0.17</v>
      </c>
      <c r="AY87" s="52">
        <f>ROUND(([1]Veri_2024_2!I4/[1]Sabit_Veri!M4)/[1]Veri_2024_2!I193,[1]APGler!$N$87)</f>
        <v>0.02</v>
      </c>
      <c r="AZ87" s="52">
        <f>ROUND(([1]Veri_2024_2!J4/[1]Sabit_Veri!N4)/[1]Veri_2024_2!J193,[1]APGler!$N$87)</f>
        <v>0.25</v>
      </c>
      <c r="BA87" s="52">
        <f>ROUND(([1]Veri_2024_2!K4/[1]Sabit_Veri!O4)/[1]Veri_2024_2!K193,[1]APGler!$N$87)</f>
        <v>0.14000000000000001</v>
      </c>
      <c r="BB87" s="52">
        <f>ROUND(([1]Veri_2024_2!L4/[1]Sabit_Veri!P4)/[1]Veri_2024_2!L193,[1]APGler!$N$87)</f>
        <v>0.12</v>
      </c>
      <c r="BC87" s="52">
        <f>ROUND(([1]Veri_2024_2!M4/[1]Sabit_Veri!Q4)/[1]Veri_2024_2!M193,[1]APGler!$N$87)</f>
        <v>5.75</v>
      </c>
      <c r="BD87" s="52">
        <f>ROUND(([1]Veri_2024_2!N4/[1]Sabit_Veri!R4)/[1]Veri_2024_2!N193,[1]APGler!$N$87)</f>
        <v>0.06</v>
      </c>
      <c r="BE87" s="52">
        <f t="shared" si="21"/>
        <v>0.02</v>
      </c>
      <c r="BF87" s="52">
        <f t="shared" si="22"/>
        <v>5.75</v>
      </c>
      <c r="BG87" s="52">
        <f t="shared" si="23"/>
        <v>0.74909090909090914</v>
      </c>
    </row>
    <row r="88" spans="1:59" x14ac:dyDescent="0.3">
      <c r="A88" s="58" t="s">
        <v>80</v>
      </c>
      <c r="B88" s="58" t="s">
        <v>315</v>
      </c>
      <c r="C88" s="58" t="s">
        <v>233</v>
      </c>
      <c r="D88" s="50">
        <f>[1]Veri_2021!D101/[1]Veri_2021!D18</f>
        <v>1.5023634460991267E-2</v>
      </c>
      <c r="E88" s="50">
        <f>[1]Veri_2021!E101/[1]Veri_2021!E18</f>
        <v>2.9083722861700221E-2</v>
      </c>
      <c r="F88" s="50">
        <f>[1]Veri_2021!F101/[1]Veri_2021!F18</f>
        <v>2.5433461428248066E-2</v>
      </c>
      <c r="G88" s="50">
        <f>[1]Veri_2021!G101/[1]Veri_2021!G18</f>
        <v>2.421384729391415E-2</v>
      </c>
      <c r="H88" s="50">
        <f>[1]Veri_2021!H101/[1]Veri_2021!H18</f>
        <v>1.6848694423240329E-2</v>
      </c>
      <c r="I88" s="50">
        <f>[1]Veri_2021!I101/[1]Veri_2021!I18</f>
        <v>8.3228240020661766E-3</v>
      </c>
      <c r="J88" s="50">
        <f>[1]Veri_2021!J101/[1]Veri_2021!J18</f>
        <v>1.9596810282672131E-2</v>
      </c>
      <c r="K88" s="50">
        <f>[1]Veri_2021!K101/[1]Veri_2021!K18</f>
        <v>1.5073962993519973E-2</v>
      </c>
      <c r="L88" s="50">
        <f>[1]Veri_2021!L101/[1]Veri_2021!L18</f>
        <v>2.2234866181822348E-2</v>
      </c>
      <c r="M88" s="50">
        <f>[1]Veri_2021!M101/[1]Veri_2021!M18</f>
        <v>4.1932292709146821E-2</v>
      </c>
      <c r="N88" s="50">
        <f>[1]Veri_2021!N101/[1]Veri_2021!N18</f>
        <v>4.9111910593763623E-2</v>
      </c>
      <c r="O88" s="51">
        <f t="shared" si="12"/>
        <v>8.3228240020661766E-3</v>
      </c>
      <c r="P88" s="51">
        <f t="shared" si="13"/>
        <v>4.9111910593763623E-2</v>
      </c>
      <c r="Q88" s="51">
        <f t="shared" si="14"/>
        <v>2.4261457021007737E-2</v>
      </c>
      <c r="R88" s="50">
        <f>[1]Veri_2022!D101/[1]Veri_2022!D18</f>
        <v>1.4871734413719393E-2</v>
      </c>
      <c r="S88" s="50">
        <f>[1]Veri_2022!E101/[1]Veri_2022!E18</f>
        <v>2.9545227981568781E-2</v>
      </c>
      <c r="T88" s="50">
        <f>[1]Veri_2022!F101/[1]Veri_2022!F18</f>
        <v>2.6365554943055366E-2</v>
      </c>
      <c r="U88" s="50">
        <f>[1]Veri_2022!G101/[1]Veri_2022!G18</f>
        <v>2.5340004746489266E-2</v>
      </c>
      <c r="V88" s="50">
        <f>[1]Veri_2022!H101/[1]Veri_2022!H18</f>
        <v>1.8311611938838287E-2</v>
      </c>
      <c r="W88" s="50">
        <f>[1]Veri_2022!I101/[1]Veri_2022!I18</f>
        <v>9.5365593954233521E-3</v>
      </c>
      <c r="X88" s="50">
        <f>[1]Veri_2022!J101/[1]Veri_2022!J18</f>
        <v>1.9475792435194608E-2</v>
      </c>
      <c r="Y88" s="50">
        <f>[1]Veri_2022!K101/[1]Veri_2022!K18</f>
        <v>1.5190252291343893E-2</v>
      </c>
      <c r="Z88" s="50">
        <f>[1]Veri_2022!L101/[1]Veri_2022!L18</f>
        <v>2.3451655045859863E-2</v>
      </c>
      <c r="AA88" s="50">
        <f>[1]Veri_2022!M101/[1]Veri_2022!M18</f>
        <v>4.6609488544552623E-2</v>
      </c>
      <c r="AB88" s="50">
        <f>[1]Veri_2022!N101/[1]Veri_2022!N18</f>
        <v>5.3370513487855029E-2</v>
      </c>
      <c r="AC88" s="51">
        <f t="shared" si="15"/>
        <v>9.5365593954233521E-3</v>
      </c>
      <c r="AD88" s="51">
        <f t="shared" si="16"/>
        <v>5.3370513487855029E-2</v>
      </c>
      <c r="AE88" s="51">
        <f t="shared" si="17"/>
        <v>2.5642581383990948E-2</v>
      </c>
      <c r="AF88" s="50">
        <f>[1]Veri_2023!D101/[1]Veri_2023!D18</f>
        <v>1.4770006978205776E-2</v>
      </c>
      <c r="AG88" s="50">
        <f>[1]Veri_2023!E101/[1]Veri_2023!E18</f>
        <v>2.9957104144640357E-2</v>
      </c>
      <c r="AH88" s="50">
        <f>[1]Veri_2023!F101/[1]Veri_2023!F18</f>
        <v>2.6651759557007524E-2</v>
      </c>
      <c r="AI88" s="50">
        <f>[1]Veri_2023!G101/[1]Veri_2023!G18</f>
        <v>2.5588714015245057E-2</v>
      </c>
      <c r="AJ88" s="50">
        <f>[1]Veri_2023!H101/[1]Veri_2023!H18</f>
        <v>1.7458926081864896E-2</v>
      </c>
      <c r="AK88" s="50">
        <f>[1]Veri_2023!I101/[1]Veri_2023!I18</f>
        <v>8.6894597128525149E-3</v>
      </c>
      <c r="AL88" s="50">
        <f>[1]Veri_2023!J101/[1]Veri_2023!J18</f>
        <v>2.0395135773523497E-2</v>
      </c>
      <c r="AM88" s="50">
        <f>[1]Veri_2023!K101/[1]Veri_2023!K18</f>
        <v>1.5684177019115231E-2</v>
      </c>
      <c r="AN88" s="50">
        <f>[1]Veri_2023!L101/[1]Veri_2023!L18</f>
        <v>2.2831133954353003E-2</v>
      </c>
      <c r="AO88" s="50">
        <f>[1]Veri_2023!M101/[1]Veri_2023!M18</f>
        <v>4.8370879238398994E-2</v>
      </c>
      <c r="AP88" s="50">
        <f>[1]Veri_2023!N101/[1]Veri_2023!N18</f>
        <v>5.4270382950583583E-2</v>
      </c>
      <c r="AQ88" s="51">
        <f t="shared" si="18"/>
        <v>8.6894597128525149E-3</v>
      </c>
      <c r="AR88" s="51">
        <f t="shared" si="19"/>
        <v>5.4270382950583583E-2</v>
      </c>
      <c r="AS88" s="51">
        <f t="shared" si="20"/>
        <v>2.5878879947799128E-2</v>
      </c>
      <c r="AT88" s="50">
        <f>ROUND([1]Veri_2024_2!D101/[1]Veri_2024_2!D18,[1]APGler!$N$88)</f>
        <v>1.4E-2</v>
      </c>
      <c r="AU88" s="50">
        <f>ROUND([1]Veri_2024_2!E101/[1]Veri_2024_2!E18,[1]APGler!$N$88)</f>
        <v>0.03</v>
      </c>
      <c r="AV88" s="50">
        <f>ROUND([1]Veri_2024_2!F101/[1]Veri_2024_2!F18,[1]APGler!$N$88)</f>
        <v>2.4E-2</v>
      </c>
      <c r="AW88" s="50">
        <f>ROUND([1]Veri_2024_2!G101/[1]Veri_2024_2!G18,[1]APGler!$N$88)</f>
        <v>2.4E-2</v>
      </c>
      <c r="AX88" s="50">
        <f>ROUND([1]Veri_2024_2!H101/[1]Veri_2024_2!H18,[1]APGler!$N$88)</f>
        <v>1.6E-2</v>
      </c>
      <c r="AY88" s="50">
        <f>ROUND([1]Veri_2024_2!I101/[1]Veri_2024_2!I18,[1]APGler!$N$88)</f>
        <v>7.2999999999999995E-2</v>
      </c>
      <c r="AZ88" s="50">
        <f>ROUND([1]Veri_2024_2!J101/[1]Veri_2024_2!J18,[1]APGler!$N$88)</f>
        <v>2.1000000000000001E-2</v>
      </c>
      <c r="BA88" s="50">
        <f>ROUND([1]Veri_2024_2!K101/[1]Veri_2024_2!K18,[1]APGler!$N$88)</f>
        <v>1.4999999999999999E-2</v>
      </c>
      <c r="BB88" s="50">
        <f>ROUND([1]Veri_2024_2!L101/[1]Veri_2024_2!L18,[1]APGler!$N$88)</f>
        <v>2.1999999999999999E-2</v>
      </c>
      <c r="BC88" s="50">
        <f>ROUND([1]Veri_2024_2!M101/[1]Veri_2024_2!M18,[1]APGler!$N$88)</f>
        <v>4.9000000000000002E-2</v>
      </c>
      <c r="BD88" s="50">
        <f>ROUND([1]Veri_2024_2!N101/[1]Veri_2024_2!N18,[1]APGler!$N$88)</f>
        <v>5.3999999999999999E-2</v>
      </c>
      <c r="BE88" s="51">
        <f t="shared" si="21"/>
        <v>1.4E-2</v>
      </c>
      <c r="BF88" s="51">
        <f t="shared" si="22"/>
        <v>7.2999999999999995E-2</v>
      </c>
      <c r="BG88" s="51">
        <f t="shared" si="23"/>
        <v>3.1090909090909089E-2</v>
      </c>
    </row>
    <row r="89" spans="1:59" x14ac:dyDescent="0.3">
      <c r="A89" s="57" t="s">
        <v>81</v>
      </c>
      <c r="B89" s="57" t="s">
        <v>316</v>
      </c>
      <c r="C89" s="57" t="s">
        <v>233</v>
      </c>
      <c r="D89" s="49" t="e">
        <f>[1]Veri_2021!#REF!/[1]Veri_2021!#REF!</f>
        <v>#REF!</v>
      </c>
      <c r="E89" s="49" t="e">
        <f>[1]Veri_2021!#REF!/[1]Veri_2021!#REF!</f>
        <v>#REF!</v>
      </c>
      <c r="F89" s="49" t="e">
        <f>[1]Veri_2021!#REF!/[1]Veri_2021!#REF!</f>
        <v>#REF!</v>
      </c>
      <c r="G89" s="49" t="e">
        <f>[1]Veri_2021!#REF!/[1]Veri_2021!#REF!</f>
        <v>#REF!</v>
      </c>
      <c r="H89" s="49" t="e">
        <f>[1]Veri_2021!#REF!/[1]Veri_2021!#REF!</f>
        <v>#REF!</v>
      </c>
      <c r="I89" s="49" t="e">
        <f>[1]Veri_2021!#REF!/[1]Veri_2021!#REF!</f>
        <v>#REF!</v>
      </c>
      <c r="J89" s="49" t="e">
        <f>[1]Veri_2021!#REF!/[1]Veri_2021!#REF!</f>
        <v>#REF!</v>
      </c>
      <c r="K89" s="49" t="e">
        <f>[1]Veri_2021!#REF!/[1]Veri_2021!#REF!</f>
        <v>#REF!</v>
      </c>
      <c r="L89" s="49" t="e">
        <f>[1]Veri_2021!#REF!/[1]Veri_2021!#REF!</f>
        <v>#REF!</v>
      </c>
      <c r="M89" s="49" t="e">
        <f>[1]Veri_2021!#REF!/[1]Veri_2021!#REF!</f>
        <v>#REF!</v>
      </c>
      <c r="N89" s="49" t="e">
        <f>[1]Veri_2021!#REF!/[1]Veri_2021!#REF!</f>
        <v>#REF!</v>
      </c>
      <c r="O89" s="52" t="e">
        <f t="shared" si="12"/>
        <v>#REF!</v>
      </c>
      <c r="P89" s="52" t="e">
        <f t="shared" si="13"/>
        <v>#REF!</v>
      </c>
      <c r="Q89" s="52" t="e">
        <f t="shared" si="14"/>
        <v>#REF!</v>
      </c>
      <c r="R89" s="49" t="e">
        <f>[1]Veri_2022!#REF!/[1]Veri_2022!#REF!</f>
        <v>#REF!</v>
      </c>
      <c r="S89" s="49" t="e">
        <f>[1]Veri_2022!#REF!/[1]Veri_2022!#REF!</f>
        <v>#REF!</v>
      </c>
      <c r="T89" s="49" t="e">
        <f>[1]Veri_2022!#REF!/[1]Veri_2022!#REF!</f>
        <v>#REF!</v>
      </c>
      <c r="U89" s="49" t="e">
        <f>[1]Veri_2022!#REF!/[1]Veri_2022!#REF!</f>
        <v>#REF!</v>
      </c>
      <c r="V89" s="49" t="e">
        <f>[1]Veri_2022!#REF!/[1]Veri_2022!#REF!</f>
        <v>#REF!</v>
      </c>
      <c r="W89" s="49" t="e">
        <f>[1]Veri_2022!#REF!/[1]Veri_2022!#REF!</f>
        <v>#REF!</v>
      </c>
      <c r="X89" s="49" t="e">
        <f>[1]Veri_2022!#REF!/[1]Veri_2022!#REF!</f>
        <v>#REF!</v>
      </c>
      <c r="Y89" s="49" t="e">
        <f>[1]Veri_2022!#REF!/[1]Veri_2022!#REF!</f>
        <v>#REF!</v>
      </c>
      <c r="Z89" s="49" t="e">
        <f>[1]Veri_2022!#REF!/[1]Veri_2022!#REF!</f>
        <v>#REF!</v>
      </c>
      <c r="AA89" s="49" t="e">
        <f>[1]Veri_2022!#REF!/[1]Veri_2022!#REF!</f>
        <v>#REF!</v>
      </c>
      <c r="AB89" s="49" t="e">
        <f>[1]Veri_2022!#REF!/[1]Veri_2022!#REF!</f>
        <v>#REF!</v>
      </c>
      <c r="AC89" s="52" t="e">
        <f t="shared" si="15"/>
        <v>#REF!</v>
      </c>
      <c r="AD89" s="52" t="e">
        <f t="shared" si="16"/>
        <v>#REF!</v>
      </c>
      <c r="AE89" s="52" t="e">
        <f t="shared" si="17"/>
        <v>#REF!</v>
      </c>
      <c r="AF89" s="49" t="e">
        <f>[1]Veri_2023!#REF!/[1]Veri_2023!#REF!</f>
        <v>#REF!</v>
      </c>
      <c r="AG89" s="49" t="e">
        <f>[1]Veri_2023!#REF!/[1]Veri_2023!#REF!</f>
        <v>#REF!</v>
      </c>
      <c r="AH89" s="49" t="e">
        <f>[1]Veri_2023!#REF!/[1]Veri_2023!#REF!</f>
        <v>#REF!</v>
      </c>
      <c r="AI89" s="49" t="e">
        <f>[1]Veri_2023!#REF!/[1]Veri_2023!#REF!</f>
        <v>#REF!</v>
      </c>
      <c r="AJ89" s="49" t="e">
        <f>[1]Veri_2023!#REF!/[1]Veri_2023!#REF!</f>
        <v>#REF!</v>
      </c>
      <c r="AK89" s="49" t="e">
        <f>[1]Veri_2023!#REF!/[1]Veri_2023!#REF!</f>
        <v>#REF!</v>
      </c>
      <c r="AL89" s="49" t="e">
        <f>[1]Veri_2023!#REF!/[1]Veri_2023!#REF!</f>
        <v>#REF!</v>
      </c>
      <c r="AM89" s="49" t="e">
        <f>[1]Veri_2023!#REF!/[1]Veri_2023!#REF!</f>
        <v>#REF!</v>
      </c>
      <c r="AN89" s="49" t="e">
        <f>[1]Veri_2023!#REF!/[1]Veri_2023!#REF!</f>
        <v>#REF!</v>
      </c>
      <c r="AO89" s="49" t="e">
        <f>[1]Veri_2023!#REF!/[1]Veri_2023!#REF!</f>
        <v>#REF!</v>
      </c>
      <c r="AP89" s="49" t="e">
        <f>[1]Veri_2023!#REF!/[1]Veri_2023!#REF!</f>
        <v>#REF!</v>
      </c>
      <c r="AQ89" s="52" t="e">
        <f t="shared" si="18"/>
        <v>#REF!</v>
      </c>
      <c r="AR89" s="52" t="e">
        <f t="shared" si="19"/>
        <v>#REF!</v>
      </c>
      <c r="AS89" s="52" t="e">
        <f t="shared" si="20"/>
        <v>#REF!</v>
      </c>
      <c r="AT89" s="49" t="e">
        <f>ROUND([1]Veri_2024_2!#REF!/[1]Veri_2024_2!#REF!,[1]APGler!$N$89)</f>
        <v>#REF!</v>
      </c>
      <c r="AU89" s="49" t="e">
        <f>ROUND([1]Veri_2024_2!#REF!/[1]Veri_2024_2!#REF!,[1]APGler!$N$89)</f>
        <v>#REF!</v>
      </c>
      <c r="AV89" s="49" t="e">
        <f>ROUND([1]Veri_2024_2!#REF!/[1]Veri_2024_2!#REF!,[1]APGler!$N$89)</f>
        <v>#REF!</v>
      </c>
      <c r="AW89" s="49" t="e">
        <f>ROUND([1]Veri_2024_2!#REF!/[1]Veri_2024_2!#REF!,[1]APGler!$N$89)</f>
        <v>#REF!</v>
      </c>
      <c r="AX89" s="49" t="e">
        <f>ROUND([1]Veri_2024_2!#REF!/[1]Veri_2024_2!#REF!,[1]APGler!$N$89)</f>
        <v>#REF!</v>
      </c>
      <c r="AY89" s="49" t="e">
        <f>ROUND([1]Veri_2024_2!#REF!/[1]Veri_2024_2!#REF!,[1]APGler!$N$89)</f>
        <v>#REF!</v>
      </c>
      <c r="AZ89" s="49" t="e">
        <f>ROUND([1]Veri_2024_2!#REF!/[1]Veri_2024_2!#REF!,[1]APGler!$N$89)</f>
        <v>#REF!</v>
      </c>
      <c r="BA89" s="49" t="e">
        <f>ROUND([1]Veri_2024_2!#REF!/[1]Veri_2024_2!#REF!,[1]APGler!$N$89)</f>
        <v>#REF!</v>
      </c>
      <c r="BB89" s="49" t="e">
        <f>ROUND([1]Veri_2024_2!#REF!/[1]Veri_2024_2!#REF!,[1]APGler!$N$89)</f>
        <v>#REF!</v>
      </c>
      <c r="BC89" s="49" t="e">
        <f>ROUND([1]Veri_2024_2!#REF!/[1]Veri_2024_2!#REF!,[1]APGler!$N$89)</f>
        <v>#REF!</v>
      </c>
      <c r="BD89" s="49" t="e">
        <f>ROUND([1]Veri_2024_2!#REF!/[1]Veri_2024_2!#REF!,[1]APGler!$N$89)</f>
        <v>#REF!</v>
      </c>
      <c r="BE89" s="52" t="e">
        <f t="shared" si="21"/>
        <v>#REF!</v>
      </c>
      <c r="BF89" s="52" t="e">
        <f t="shared" si="22"/>
        <v>#REF!</v>
      </c>
      <c r="BG89" s="52" t="e">
        <f t="shared" si="23"/>
        <v>#REF!</v>
      </c>
    </row>
    <row r="90" spans="1:59" x14ac:dyDescent="0.3">
      <c r="A90" s="58" t="s">
        <v>82</v>
      </c>
      <c r="B90" s="58" t="s">
        <v>83</v>
      </c>
      <c r="C90" s="58" t="s">
        <v>233</v>
      </c>
      <c r="D90" s="50">
        <f>[1]Veri_2021!D105/[1]Veri_2021!D106</f>
        <v>8.775728359883243E-3</v>
      </c>
      <c r="E90" s="50">
        <f>[1]Veri_2021!E105/[1]Veri_2021!E106</f>
        <v>1.6074507132514997E-2</v>
      </c>
      <c r="F90" s="50">
        <f>[1]Veri_2021!F105/[1]Veri_2021!F106</f>
        <v>2.1585972341453097E-2</v>
      </c>
      <c r="G90" s="50">
        <f>[1]Veri_2021!G105/[1]Veri_2021!G106</f>
        <v>9.4480787454528786E-3</v>
      </c>
      <c r="H90" s="50">
        <f>[1]Veri_2021!H105/[1]Veri_2021!H106</f>
        <v>5.5488740641687802E-3</v>
      </c>
      <c r="I90" s="50">
        <f>[1]Veri_2021!I105/[1]Veri_2021!I106</f>
        <v>9.8187221396731049E-3</v>
      </c>
      <c r="J90" s="50">
        <f>[1]Veri_2021!J105/[1]Veri_2021!J106</f>
        <v>1.040392490560017E-2</v>
      </c>
      <c r="K90" s="50">
        <f>[1]Veri_2021!K105/[1]Veri_2021!K106</f>
        <v>3.7836328595847266E-3</v>
      </c>
      <c r="L90" s="50">
        <f>[1]Veri_2021!L105/[1]Veri_2021!L106</f>
        <v>7.3593686517365768E-3</v>
      </c>
      <c r="M90" s="50">
        <f>[1]Veri_2021!M105/[1]Veri_2021!M106</f>
        <v>2.2173669083698836E-2</v>
      </c>
      <c r="N90" s="50">
        <f>[1]Veri_2021!N105/[1]Veri_2021!N106</f>
        <v>1.6701296885821944E-2</v>
      </c>
      <c r="O90" s="51">
        <f t="shared" si="12"/>
        <v>3.7836328595847266E-3</v>
      </c>
      <c r="P90" s="51">
        <f t="shared" si="13"/>
        <v>2.2173669083698836E-2</v>
      </c>
      <c r="Q90" s="51">
        <f t="shared" si="14"/>
        <v>1.1970343197235306E-2</v>
      </c>
      <c r="R90" s="50">
        <f>[1]Veri_2022!D105/[1]Veri_2022!D106</f>
        <v>7.3879177406827928E-3</v>
      </c>
      <c r="S90" s="50">
        <f>[1]Veri_2022!E105/[1]Veri_2022!E106</f>
        <v>9.8435564150935254E-3</v>
      </c>
      <c r="T90" s="50">
        <f>[1]Veri_2022!F105/[1]Veri_2022!F106</f>
        <v>1.8109851015140638E-2</v>
      </c>
      <c r="U90" s="50">
        <f>[1]Veri_2022!G105/[1]Veri_2022!G106</f>
        <v>4.9213852389019489E-3</v>
      </c>
      <c r="V90" s="50">
        <f>[1]Veri_2022!H105/[1]Veri_2022!H106</f>
        <v>5.3823046384425359E-3</v>
      </c>
      <c r="W90" s="50">
        <f>[1]Veri_2022!I105/[1]Veri_2022!I106</f>
        <v>1.2002291760371823E-2</v>
      </c>
      <c r="X90" s="50">
        <f>[1]Veri_2022!J105/[1]Veri_2022!J106</f>
        <v>6.314407018321257E-3</v>
      </c>
      <c r="Y90" s="50">
        <f>[1]Veri_2022!K105/[1]Veri_2022!K106</f>
        <v>2.3203703651964004E-3</v>
      </c>
      <c r="Z90" s="50">
        <f>[1]Veri_2022!L105/[1]Veri_2022!L106</f>
        <v>5.0248498099182302E-3</v>
      </c>
      <c r="AA90" s="50">
        <f>[1]Veri_2022!M105/[1]Veri_2022!M106</f>
        <v>1.9678921935805289E-2</v>
      </c>
      <c r="AB90" s="50">
        <f>[1]Veri_2022!N105/[1]Veri_2022!N106</f>
        <v>1.7637198400866323E-2</v>
      </c>
      <c r="AC90" s="51">
        <f t="shared" si="15"/>
        <v>2.3203703651964004E-3</v>
      </c>
      <c r="AD90" s="51">
        <f t="shared" si="16"/>
        <v>1.9678921935805289E-2</v>
      </c>
      <c r="AE90" s="51">
        <f t="shared" si="17"/>
        <v>9.874823121703704E-3</v>
      </c>
      <c r="AF90" s="50">
        <f>[1]Veri_2023!D105/[1]Veri_2023!D106</f>
        <v>6.7711728968457736E-3</v>
      </c>
      <c r="AG90" s="50">
        <f>[1]Veri_2023!E105/[1]Veri_2023!E106</f>
        <v>7.5378286221904449E-3</v>
      </c>
      <c r="AH90" s="50">
        <f>[1]Veri_2023!F105/[1]Veri_2023!F106</f>
        <v>1.1992208893248223E-2</v>
      </c>
      <c r="AI90" s="50">
        <f>[1]Veri_2023!G105/[1]Veri_2023!G106</f>
        <v>4.0827681675352058E-3</v>
      </c>
      <c r="AJ90" s="50">
        <f>[1]Veri_2023!H105/[1]Veri_2023!H106</f>
        <v>6.3488983635017491E-3</v>
      </c>
      <c r="AK90" s="50">
        <f>[1]Veri_2023!I105/[1]Veri_2023!I106</f>
        <v>9.0367179708654276E-3</v>
      </c>
      <c r="AL90" s="50">
        <f>[1]Veri_2023!J105/[1]Veri_2023!J106</f>
        <v>3.5882914293911819E-3</v>
      </c>
      <c r="AM90" s="50">
        <f>[1]Veri_2023!K105/[1]Veri_2023!K106</f>
        <v>2.3475006829449369E-3</v>
      </c>
      <c r="AN90" s="50">
        <f>[1]Veri_2023!L105/[1]Veri_2023!L106</f>
        <v>4.2394069551683891E-3</v>
      </c>
      <c r="AO90" s="50">
        <f>[1]Veri_2023!M105/[1]Veri_2023!M106</f>
        <v>1.605126939422729E-2</v>
      </c>
      <c r="AP90" s="50">
        <f>[1]Veri_2023!N105/[1]Veri_2023!N106</f>
        <v>1.4629966826607102E-2</v>
      </c>
      <c r="AQ90" s="51">
        <f t="shared" si="18"/>
        <v>2.3475006829449369E-3</v>
      </c>
      <c r="AR90" s="51">
        <f t="shared" si="19"/>
        <v>1.605126939422729E-2</v>
      </c>
      <c r="AS90" s="51">
        <f t="shared" si="20"/>
        <v>7.8750936547750654E-3</v>
      </c>
      <c r="AT90" s="50">
        <f>ROUND([1]Veri_2024_2!D105/[1]Veri_2024_2!D106,[1]APGler!$N$90)</f>
        <v>3.0000000000000001E-3</v>
      </c>
      <c r="AU90" s="50">
        <f>ROUND([1]Veri_2024_2!E105/[1]Veri_2024_2!E106,[1]APGler!$N$90)</f>
        <v>3.0000000000000001E-3</v>
      </c>
      <c r="AV90" s="50">
        <f>ROUND([1]Veri_2024_2!F105/[1]Veri_2024_2!F106,[1]APGler!$N$90)</f>
        <v>0.01</v>
      </c>
      <c r="AW90" s="50">
        <f>ROUND([1]Veri_2024_2!G105/[1]Veri_2024_2!G106,[1]APGler!$N$90)</f>
        <v>3.0000000000000001E-3</v>
      </c>
      <c r="AX90" s="50">
        <f>ROUND([1]Veri_2024_2!H105/[1]Veri_2024_2!H106,[1]APGler!$N$90)</f>
        <v>3.0000000000000001E-3</v>
      </c>
      <c r="AY90" s="50">
        <f>ROUND([1]Veri_2024_2!I105/[1]Veri_2024_2!I106,[1]APGler!$N$90)</f>
        <v>8.9999999999999993E-3</v>
      </c>
      <c r="AZ90" s="50">
        <f>ROUND([1]Veri_2024_2!J105/[1]Veri_2024_2!J106,[1]APGler!$N$90)</f>
        <v>3.0000000000000001E-3</v>
      </c>
      <c r="BA90" s="50">
        <f>ROUND([1]Veri_2024_2!K105/[1]Veri_2024_2!K106,[1]APGler!$N$90)</f>
        <v>2E-3</v>
      </c>
      <c r="BB90" s="50">
        <f>ROUND([1]Veri_2024_2!L105/[1]Veri_2024_2!L106,[1]APGler!$N$90)</f>
        <v>3.0000000000000001E-3</v>
      </c>
      <c r="BC90" s="50">
        <f>ROUND([1]Veri_2024_2!M105/[1]Veri_2024_2!M106,[1]APGler!$N$90)</f>
        <v>0.02</v>
      </c>
      <c r="BD90" s="50">
        <f>ROUND([1]Veri_2024_2!N105/[1]Veri_2024_2!N106,[1]APGler!$N$90)</f>
        <v>5.0000000000000001E-3</v>
      </c>
      <c r="BE90" s="51">
        <f t="shared" si="21"/>
        <v>2E-3</v>
      </c>
      <c r="BF90" s="51">
        <f t="shared" si="22"/>
        <v>0.02</v>
      </c>
      <c r="BG90" s="51">
        <f t="shared" si="23"/>
        <v>5.8181818181818196E-3</v>
      </c>
    </row>
    <row r="91" spans="1:59" x14ac:dyDescent="0.3">
      <c r="A91" s="57" t="s">
        <v>84</v>
      </c>
      <c r="B91" s="57" t="s">
        <v>85</v>
      </c>
      <c r="C91" s="57" t="s">
        <v>233</v>
      </c>
      <c r="D91" s="49">
        <f>[1]Veri_2021!D107/[1]Veri_2021!D108</f>
        <v>7.382185926168335E-3</v>
      </c>
      <c r="E91" s="49">
        <f>[1]Veri_2021!E107/[1]Veri_2021!E108</f>
        <v>8.6647108055507623E-3</v>
      </c>
      <c r="F91" s="49">
        <f>[1]Veri_2021!F107/[1]Veri_2021!F108</f>
        <v>1.7301994792372401E-2</v>
      </c>
      <c r="G91" s="49">
        <f>[1]Veri_2021!G107/[1]Veri_2021!G108</f>
        <v>8.4805579073545696E-3</v>
      </c>
      <c r="H91" s="49">
        <f>[1]Veri_2021!H107/[1]Veri_2021!H108</f>
        <v>8.4377842262549265E-3</v>
      </c>
      <c r="I91" s="49">
        <f>[1]Veri_2021!I107/[1]Veri_2021!I108</f>
        <v>9.6314345465359445E-3</v>
      </c>
      <c r="J91" s="49">
        <f>[1]Veri_2021!J107/[1]Veri_2021!J108</f>
        <v>1.246826088604237E-2</v>
      </c>
      <c r="K91" s="49">
        <f>[1]Veri_2021!K107/[1]Veri_2021!K108</f>
        <v>5.7080560726517262E-3</v>
      </c>
      <c r="L91" s="49">
        <f>[1]Veri_2021!L107/[1]Veri_2021!L108</f>
        <v>1.1945860537220881E-2</v>
      </c>
      <c r="M91" s="49">
        <f>[1]Veri_2021!M107/[1]Veri_2021!M108</f>
        <v>7.7199520830560364E-3</v>
      </c>
      <c r="N91" s="49">
        <f>[1]Veri_2021!N107/[1]Veri_2021!N108</f>
        <v>1.0904611817556063E-2</v>
      </c>
      <c r="O91" s="52">
        <f t="shared" si="12"/>
        <v>5.7080560726517262E-3</v>
      </c>
      <c r="P91" s="52">
        <f t="shared" si="13"/>
        <v>1.7301994792372401E-2</v>
      </c>
      <c r="Q91" s="52">
        <f t="shared" si="14"/>
        <v>9.8768554182512725E-3</v>
      </c>
      <c r="R91" s="49">
        <f>[1]Veri_2022!D107/[1]Veri_2022!D108</f>
        <v>6.6700298322481342E-3</v>
      </c>
      <c r="S91" s="49">
        <f>[1]Veri_2022!E107/[1]Veri_2022!E108</f>
        <v>9.523033756078261E-3</v>
      </c>
      <c r="T91" s="49">
        <f>[1]Veri_2022!F107/[1]Veri_2022!F108</f>
        <v>1.6978020173922415E-2</v>
      </c>
      <c r="U91" s="49">
        <f>[1]Veri_2022!G107/[1]Veri_2022!G108</f>
        <v>8.3249430179192438E-3</v>
      </c>
      <c r="V91" s="49">
        <f>[1]Veri_2022!H107/[1]Veri_2022!H108</f>
        <v>9.7198612794919207E-3</v>
      </c>
      <c r="W91" s="49">
        <f>[1]Veri_2022!I107/[1]Veri_2022!I108</f>
        <v>8.946917413778805E-3</v>
      </c>
      <c r="X91" s="49">
        <f>[1]Veri_2022!J107/[1]Veri_2022!J108</f>
        <v>9.2769266609720111E-3</v>
      </c>
      <c r="Y91" s="49">
        <f>[1]Veri_2022!K107/[1]Veri_2022!K108</f>
        <v>4.0589578777102632E-3</v>
      </c>
      <c r="Z91" s="49">
        <f>[1]Veri_2022!L107/[1]Veri_2022!L108</f>
        <v>7.926061801824905E-3</v>
      </c>
      <c r="AA91" s="49">
        <f>[1]Veri_2022!M107/[1]Veri_2022!M108</f>
        <v>1.7776211098801491E-2</v>
      </c>
      <c r="AB91" s="49">
        <f>[1]Veri_2022!N107/[1]Veri_2022!N108</f>
        <v>1.0073558603193457E-2</v>
      </c>
      <c r="AC91" s="52">
        <f t="shared" si="15"/>
        <v>4.0589578777102632E-3</v>
      </c>
      <c r="AD91" s="52">
        <f t="shared" si="16"/>
        <v>1.7776211098801491E-2</v>
      </c>
      <c r="AE91" s="52">
        <f t="shared" si="17"/>
        <v>9.9340474105400825E-3</v>
      </c>
      <c r="AF91" s="49">
        <f>[1]Veri_2023!D107/[1]Veri_2023!D108</f>
        <v>6.2907742595462108E-3</v>
      </c>
      <c r="AG91" s="49">
        <f>[1]Veri_2023!E107/[1]Veri_2023!E108</f>
        <v>7.9338728643563675E-3</v>
      </c>
      <c r="AH91" s="49">
        <f>[1]Veri_2023!F107/[1]Veri_2023!F108</f>
        <v>1.4015275356001163E-2</v>
      </c>
      <c r="AI91" s="49">
        <f>[1]Veri_2023!G107/[1]Veri_2023!G108</f>
        <v>6.8019911848001329E-3</v>
      </c>
      <c r="AJ91" s="49">
        <f>[1]Veri_2023!H107/[1]Veri_2023!H108</f>
        <v>8.2860801891439274E-3</v>
      </c>
      <c r="AK91" s="49">
        <f>[1]Veri_2023!I107/[1]Veri_2023!I108</f>
        <v>1.0058323673569975E-2</v>
      </c>
      <c r="AL91" s="49">
        <f>[1]Veri_2023!J107/[1]Veri_2023!J108</f>
        <v>7.7955989403450708E-3</v>
      </c>
      <c r="AM91" s="49">
        <f>[1]Veri_2023!K107/[1]Veri_2023!K108</f>
        <v>6.2875272031254099E-3</v>
      </c>
      <c r="AN91" s="49">
        <f>[1]Veri_2023!L107/[1]Veri_2023!L108</f>
        <v>6.8454645528876201E-3</v>
      </c>
      <c r="AO91" s="49">
        <f>[1]Veri_2023!M107/[1]Veri_2023!M108</f>
        <v>4.365938617962719E-2</v>
      </c>
      <c r="AP91" s="49">
        <f>[1]Veri_2023!N107/[1]Veri_2023!N108</f>
        <v>8.6743466299862449E-3</v>
      </c>
      <c r="AQ91" s="52">
        <f t="shared" si="18"/>
        <v>6.2875272031254099E-3</v>
      </c>
      <c r="AR91" s="52">
        <f t="shared" si="19"/>
        <v>4.365938617962719E-2</v>
      </c>
      <c r="AS91" s="52">
        <f t="shared" si="20"/>
        <v>1.1513512821217211E-2</v>
      </c>
      <c r="AT91" s="49">
        <f>ROUND([1]Veri_2024_2!D107/[1]Veri_2024_2!D108,[1]APGler!$N$91)</f>
        <v>4.0000000000000001E-3</v>
      </c>
      <c r="AU91" s="49">
        <f>ROUND([1]Veri_2024_2!E107/[1]Veri_2024_2!E108,[1]APGler!$N$91)</f>
        <v>4.0000000000000001E-3</v>
      </c>
      <c r="AV91" s="49">
        <f>ROUND([1]Veri_2024_2!F107/[1]Veri_2024_2!F108,[1]APGler!$N$91)</f>
        <v>1.2E-2</v>
      </c>
      <c r="AW91" s="49">
        <f>ROUND([1]Veri_2024_2!G107/[1]Veri_2024_2!G108,[1]APGler!$N$91)</f>
        <v>7.0000000000000001E-3</v>
      </c>
      <c r="AX91" s="49">
        <f>ROUND([1]Veri_2024_2!H107/[1]Veri_2024_2!H108,[1]APGler!$N$91)</f>
        <v>5.0000000000000001E-3</v>
      </c>
      <c r="AY91" s="49">
        <f>ROUND([1]Veri_2024_2!I107/[1]Veri_2024_2!I108,[1]APGler!$N$91)</f>
        <v>1.0999999999999999E-2</v>
      </c>
      <c r="AZ91" s="49">
        <f>ROUND([1]Veri_2024_2!J107/[1]Veri_2024_2!J108,[1]APGler!$N$91)</f>
        <v>6.0000000000000001E-3</v>
      </c>
      <c r="BA91" s="49">
        <f>ROUND([1]Veri_2024_2!K107/[1]Veri_2024_2!K108,[1]APGler!$N$91)</f>
        <v>5.0000000000000001E-3</v>
      </c>
      <c r="BB91" s="49">
        <f>ROUND([1]Veri_2024_2!L107/[1]Veri_2024_2!L108,[1]APGler!$N$91)</f>
        <v>6.0000000000000001E-3</v>
      </c>
      <c r="BC91" s="49">
        <f>ROUND([1]Veri_2024_2!M107/[1]Veri_2024_2!M108,[1]APGler!$N$91)</f>
        <v>2.4E-2</v>
      </c>
      <c r="BD91" s="49">
        <f>ROUND([1]Veri_2024_2!N107/[1]Veri_2024_2!N108,[1]APGler!$N$91)</f>
        <v>5.0000000000000001E-3</v>
      </c>
      <c r="BE91" s="52">
        <f t="shared" si="21"/>
        <v>4.0000000000000001E-3</v>
      </c>
      <c r="BF91" s="52">
        <f t="shared" si="22"/>
        <v>2.4E-2</v>
      </c>
      <c r="BG91" s="52">
        <f t="shared" si="23"/>
        <v>8.0909090909090913E-3</v>
      </c>
    </row>
    <row r="92" spans="1:59" x14ac:dyDescent="0.3">
      <c r="A92" s="58" t="s">
        <v>86</v>
      </c>
      <c r="B92" s="58" t="s">
        <v>87</v>
      </c>
      <c r="C92" s="58" t="s">
        <v>233</v>
      </c>
      <c r="D92" s="50">
        <f>[1]Veri_2021!D109/[1]Veri_2021!D110</f>
        <v>1.1813759555246699E-2</v>
      </c>
      <c r="E92" s="50">
        <f>[1]Veri_2021!E109/[1]Veri_2021!E110</f>
        <v>1.7706408981099899E-2</v>
      </c>
      <c r="F92" s="50">
        <f>[1]Veri_2021!F109/[1]Veri_2021!F110</f>
        <v>2.6304847964076835E-2</v>
      </c>
      <c r="G92" s="50">
        <f>[1]Veri_2021!G109/[1]Veri_2021!G110</f>
        <v>4.8431363270714047E-2</v>
      </c>
      <c r="H92" s="50">
        <f>[1]Veri_2021!H109/[1]Veri_2021!H110</f>
        <v>4.1233030129203201E-2</v>
      </c>
      <c r="I92" s="50">
        <f>[1]Veri_2021!I109/[1]Veri_2021!I110</f>
        <v>0.13926653718725007</v>
      </c>
      <c r="J92" s="50">
        <f>[1]Veri_2021!J109/[1]Veri_2021!J110</f>
        <v>3.5055879262584771E-2</v>
      </c>
      <c r="K92" s="50">
        <f>[1]Veri_2021!K109/[1]Veri_2021!K110</f>
        <v>6.4054467139085733E-2</v>
      </c>
      <c r="L92" s="50">
        <f>[1]Veri_2021!L109/[1]Veri_2021!L110</f>
        <v>2.5459435230838188E-2</v>
      </c>
      <c r="M92" s="50">
        <f>[1]Veri_2021!M109/[1]Veri_2021!M110</f>
        <v>3.4750494358497148E-2</v>
      </c>
      <c r="N92" s="50">
        <f>[1]Veri_2021!N109/[1]Veri_2021!N110</f>
        <v>1.2673415823022123E-2</v>
      </c>
      <c r="O92" s="51">
        <f t="shared" si="12"/>
        <v>1.1813759555246699E-2</v>
      </c>
      <c r="P92" s="51">
        <f t="shared" si="13"/>
        <v>0.13926653718725007</v>
      </c>
      <c r="Q92" s="51">
        <f t="shared" si="14"/>
        <v>4.1522694445601707E-2</v>
      </c>
      <c r="R92" s="50">
        <f>[1]Veri_2022!D109/[1]Veri_2022!D110</f>
        <v>1.0746749510988378E-2</v>
      </c>
      <c r="S92" s="50">
        <f>[1]Veri_2022!E109/[1]Veri_2022!E110</f>
        <v>2.2734380311373988E-2</v>
      </c>
      <c r="T92" s="50">
        <f>[1]Veri_2022!F109/[1]Veri_2022!F110</f>
        <v>3.5104427960133605E-2</v>
      </c>
      <c r="U92" s="50">
        <f>[1]Veri_2022!G109/[1]Veri_2022!G110</f>
        <v>5.6306965230111396E-2</v>
      </c>
      <c r="V92" s="50">
        <f>[1]Veri_2022!H109/[1]Veri_2022!H110</f>
        <v>2.6753712237583206E-2</v>
      </c>
      <c r="W92" s="50">
        <f>[1]Veri_2022!I109/[1]Veri_2022!I110</f>
        <v>4.5260115606936414E-2</v>
      </c>
      <c r="X92" s="50">
        <f>[1]Veri_2022!J109/[1]Veri_2022!J110</f>
        <v>2.6320272572402045E-2</v>
      </c>
      <c r="Y92" s="50">
        <f>[1]Veri_2022!K109/[1]Veri_2022!K110</f>
        <v>9.6819517179716444E-2</v>
      </c>
      <c r="Z92" s="50">
        <f>[1]Veri_2022!L109/[1]Veri_2022!L110</f>
        <v>2.6724722323616834E-2</v>
      </c>
      <c r="AA92" s="50">
        <f>[1]Veri_2022!M109/[1]Veri_2022!M110</f>
        <v>1.5026550672240424E-2</v>
      </c>
      <c r="AB92" s="50">
        <f>[1]Veri_2022!N109/[1]Veri_2022!N110</f>
        <v>1.3760946207210282E-2</v>
      </c>
      <c r="AC92" s="51">
        <f t="shared" si="15"/>
        <v>1.0746749510988378E-2</v>
      </c>
      <c r="AD92" s="51">
        <f t="shared" si="16"/>
        <v>9.6819517179716444E-2</v>
      </c>
      <c r="AE92" s="51">
        <f t="shared" si="17"/>
        <v>3.4141669073846637E-2</v>
      </c>
      <c r="AF92" s="50">
        <f>[1]Veri_2023!D109/[1]Veri_2023!D110</f>
        <v>1.6647903660491931E-2</v>
      </c>
      <c r="AG92" s="50">
        <f>[1]Veri_2023!E109/[1]Veri_2023!E110</f>
        <v>3.8984063001530248E-2</v>
      </c>
      <c r="AH92" s="50">
        <f>[1]Veri_2023!F109/[1]Veri_2023!F110</f>
        <v>7.4495848161328593E-2</v>
      </c>
      <c r="AI92" s="50">
        <f>[1]Veri_2023!G109/[1]Veri_2023!G110</f>
        <v>5.1224642105977339E-2</v>
      </c>
      <c r="AJ92" s="50">
        <f>[1]Veri_2023!H109/[1]Veri_2023!H110</f>
        <v>7.3217507601852208E-2</v>
      </c>
      <c r="AK92" s="50">
        <f>[1]Veri_2023!I109/[1]Veri_2023!I110</f>
        <v>4.8891923117319609E-2</v>
      </c>
      <c r="AL92" s="50">
        <f>[1]Veri_2023!J109/[1]Veri_2023!J110</f>
        <v>6.8033273915626857E-2</v>
      </c>
      <c r="AM92" s="50">
        <f>[1]Veri_2023!K109/[1]Veri_2023!K110</f>
        <v>4.2238523426407951E-2</v>
      </c>
      <c r="AN92" s="50">
        <f>[1]Veri_2023!L109/[1]Veri_2023!L110</f>
        <v>1.2644674450619488E-2</v>
      </c>
      <c r="AO92" s="50">
        <f>[1]Veri_2023!M109/[1]Veri_2023!M110</f>
        <v>1.8426051560379918E-2</v>
      </c>
      <c r="AP92" s="50">
        <f>[1]Veri_2023!N109/[1]Veri_2023!N110</f>
        <v>1.4449482104021527E-2</v>
      </c>
      <c r="AQ92" s="51">
        <f t="shared" si="18"/>
        <v>1.2644674450619488E-2</v>
      </c>
      <c r="AR92" s="51">
        <f t="shared" si="19"/>
        <v>7.4495848161328593E-2</v>
      </c>
      <c r="AS92" s="51">
        <f t="shared" si="20"/>
        <v>4.1750353918686874E-2</v>
      </c>
      <c r="AT92" s="50">
        <f>ROUND([1]Veri_2024_2!D109/[1]Veri_2024_2!D110,[1]APGler!$N$92)</f>
        <v>3.5000000000000003E-2</v>
      </c>
      <c r="AU92" s="50">
        <f>ROUND([1]Veri_2024_2!E109/[1]Veri_2024_2!E110,[1]APGler!$N$92)</f>
        <v>4.2999999999999997E-2</v>
      </c>
      <c r="AV92" s="50">
        <f>ROUND([1]Veri_2024_2!F109/[1]Veri_2024_2!F110,[1]APGler!$N$92)</f>
        <v>8.3000000000000004E-2</v>
      </c>
      <c r="AW92" s="50">
        <f>ROUND([1]Veri_2024_2!G109/[1]Veri_2024_2!G110,[1]APGler!$N$92)</f>
        <v>6.3E-2</v>
      </c>
      <c r="AX92" s="50">
        <f>ROUND([1]Veri_2024_2!H109/[1]Veri_2024_2!H110,[1]APGler!$N$92)</f>
        <v>4.8000000000000001E-2</v>
      </c>
      <c r="AY92" s="50">
        <f>ROUND([1]Veri_2024_2!I109/[1]Veri_2024_2!I110,[1]APGler!$N$92)</f>
        <v>3.9E-2</v>
      </c>
      <c r="AZ92" s="50">
        <f>ROUND([1]Veri_2024_2!J109/[1]Veri_2024_2!J110,[1]APGler!$N$92)</f>
        <v>5.8000000000000003E-2</v>
      </c>
      <c r="BA92" s="50">
        <f>ROUND([1]Veri_2024_2!K109/[1]Veri_2024_2!K110,[1]APGler!$N$92)</f>
        <v>4.5999999999999999E-2</v>
      </c>
      <c r="BB92" s="50">
        <f>ROUND([1]Veri_2024_2!L109/[1]Veri_2024_2!L110,[1]APGler!$N$92)</f>
        <v>4.8000000000000001E-2</v>
      </c>
      <c r="BC92" s="50">
        <f>ROUND([1]Veri_2024_2!M109/[1]Veri_2024_2!M110,[1]APGler!$N$92)</f>
        <v>0.03</v>
      </c>
      <c r="BD92" s="50">
        <f>ROUND([1]Veri_2024_2!N109/[1]Veri_2024_2!N110,[1]APGler!$N$92)</f>
        <v>8.9999999999999993E-3</v>
      </c>
      <c r="BE92" s="51">
        <f t="shared" si="21"/>
        <v>8.9999999999999993E-3</v>
      </c>
      <c r="BF92" s="51">
        <f t="shared" si="22"/>
        <v>8.3000000000000004E-2</v>
      </c>
      <c r="BG92" s="51">
        <f t="shared" si="23"/>
        <v>4.5636363636363635E-2</v>
      </c>
    </row>
    <row r="93" spans="1:59" x14ac:dyDescent="0.3">
      <c r="A93" s="57" t="s">
        <v>88</v>
      </c>
      <c r="B93" s="57" t="s">
        <v>518</v>
      </c>
      <c r="C93" s="57" t="s">
        <v>233</v>
      </c>
      <c r="D93" s="49">
        <f>[1]Veri_2021!D111/[1]Veri_2021!D112</f>
        <v>1.4018355658862716E-2</v>
      </c>
      <c r="E93" s="49">
        <f>[1]Veri_2021!E111/[1]Veri_2021!E112</f>
        <v>1.3542702856330822E-2</v>
      </c>
      <c r="F93" s="49">
        <f>[1]Veri_2021!F111/[1]Veri_2021!F112</f>
        <v>4.1203536879452281E-2</v>
      </c>
      <c r="G93" s="49">
        <f>[1]Veri_2021!G111/[1]Veri_2021!G112</f>
        <v>4.5219521044992744E-2</v>
      </c>
      <c r="H93" s="49">
        <f>[1]Veri_2021!H111/[1]Veri_2021!H112</f>
        <v>9.5028183263477384E-3</v>
      </c>
      <c r="I93" s="49">
        <f>[1]Veri_2021!I111/[1]Veri_2021!I112</f>
        <v>2.0559487698011459E-2</v>
      </c>
      <c r="J93" s="49">
        <f>[1]Veri_2021!J111/[1]Veri_2021!J112</f>
        <v>4.20754305646392E-2</v>
      </c>
      <c r="K93" s="49">
        <f>[1]Veri_2021!K111/[1]Veri_2021!K112</f>
        <v>3.3200682205798748E-2</v>
      </c>
      <c r="L93" s="49">
        <f>[1]Veri_2021!L111/[1]Veri_2021!L112</f>
        <v>2.9243937232524966E-2</v>
      </c>
      <c r="M93" s="49">
        <f>[1]Veri_2021!M111/[1]Veri_2021!M112</f>
        <v>9.0152348044604994E-2</v>
      </c>
      <c r="N93" s="49">
        <f>[1]Veri_2021!N111/[1]Veri_2021!N112</f>
        <v>1.8306636155606407E-2</v>
      </c>
      <c r="O93" s="52">
        <f t="shared" si="12"/>
        <v>9.5028183263477384E-3</v>
      </c>
      <c r="P93" s="52">
        <f t="shared" si="13"/>
        <v>9.0152348044604994E-2</v>
      </c>
      <c r="Q93" s="52">
        <f t="shared" si="14"/>
        <v>3.2456859697015644E-2</v>
      </c>
      <c r="R93" s="49">
        <f>[1]Veri_2022!D111/[1]Veri_2022!D112</f>
        <v>9.2279369462662519E-3</v>
      </c>
      <c r="S93" s="49">
        <f>[1]Veri_2022!E111/[1]Veri_2022!E112</f>
        <v>1.2563736487864572E-2</v>
      </c>
      <c r="T93" s="49">
        <f>[1]Veri_2022!F111/[1]Veri_2022!F112</f>
        <v>0.15861197899355181</v>
      </c>
      <c r="U93" s="49">
        <f>[1]Veri_2022!G111/[1]Veri_2022!G112</f>
        <v>3.5378123985718921E-2</v>
      </c>
      <c r="V93" s="49">
        <f>[1]Veri_2022!H111/[1]Veri_2022!H112</f>
        <v>2.157096609303118E-2</v>
      </c>
      <c r="W93" s="49">
        <f>[1]Veri_2022!I111/[1]Veri_2022!I112</f>
        <v>8.5908272135236247E-3</v>
      </c>
      <c r="X93" s="49">
        <f>[1]Veri_2022!J111/[1]Veri_2022!J112</f>
        <v>2.6700477326968973E-2</v>
      </c>
      <c r="Y93" s="49">
        <f>[1]Veri_2022!K111/[1]Veri_2022!K112</f>
        <v>7.0239039311204262E-3</v>
      </c>
      <c r="Z93" s="49">
        <f>[1]Veri_2022!L111/[1]Veri_2022!L112</f>
        <v>3.9284325165305327E-2</v>
      </c>
      <c r="AA93" s="49">
        <f>[1]Veri_2022!M111/[1]Veri_2022!M112</f>
        <v>6.1915708812260536E-2</v>
      </c>
      <c r="AB93" s="49">
        <f>[1]Veri_2022!N111/[1]Veri_2022!N112</f>
        <v>2.5581136692247805E-2</v>
      </c>
      <c r="AC93" s="52">
        <f t="shared" si="15"/>
        <v>7.0239039311204262E-3</v>
      </c>
      <c r="AD93" s="52">
        <f t="shared" si="16"/>
        <v>0.15861197899355181</v>
      </c>
      <c r="AE93" s="52">
        <f t="shared" si="17"/>
        <v>3.6949920149805408E-2</v>
      </c>
      <c r="AF93" s="49">
        <f>[1]Veri_2023!D111/[1]Veri_2023!D112</f>
        <v>2.5706181302446521E-2</v>
      </c>
      <c r="AG93" s="49">
        <f>[1]Veri_2023!E111/[1]Veri_2023!E112</f>
        <v>2.2326388888888889E-2</v>
      </c>
      <c r="AH93" s="49">
        <f>[1]Veri_2023!F111/[1]Veri_2023!F112</f>
        <v>7.0127453191969322E-2</v>
      </c>
      <c r="AI93" s="49">
        <f>[1]Veri_2023!G111/[1]Veri_2023!G112</f>
        <v>5.0250395925180845E-2</v>
      </c>
      <c r="AJ93" s="49">
        <f>[1]Veri_2023!H111/[1]Veri_2023!H112</f>
        <v>1.6111602318498869E-2</v>
      </c>
      <c r="AK93" s="49">
        <f>[1]Veri_2023!I111/[1]Veri_2023!I112</f>
        <v>1.2911226201765264E-2</v>
      </c>
      <c r="AL93" s="49">
        <f>[1]Veri_2023!J111/[1]Veri_2023!J112</f>
        <v>1.8758179438708739E-2</v>
      </c>
      <c r="AM93" s="49">
        <f>[1]Veri_2023!K111/[1]Veri_2023!K112</f>
        <v>4.6808983766955747E-2</v>
      </c>
      <c r="AN93" s="49">
        <f>[1]Veri_2023!L111/[1]Veri_2023!L112</f>
        <v>1.5533980582524271E-2</v>
      </c>
      <c r="AO93" s="49">
        <f>[1]Veri_2023!M111/[1]Veri_2023!M112</f>
        <v>5.493594574227581E-2</v>
      </c>
      <c r="AP93" s="49">
        <f>[1]Veri_2023!N111/[1]Veri_2023!N112</f>
        <v>2.7727418150794499E-2</v>
      </c>
      <c r="AQ93" s="52">
        <f t="shared" si="18"/>
        <v>1.2911226201765264E-2</v>
      </c>
      <c r="AR93" s="52">
        <f t="shared" si="19"/>
        <v>7.0127453191969322E-2</v>
      </c>
      <c r="AS93" s="52">
        <f t="shared" si="20"/>
        <v>3.2836159591818979E-2</v>
      </c>
      <c r="AT93" s="49">
        <f>ROUND([1]Veri_2024_2!D111/[1]Veri_2024_2!D112,[1]APGler!$N$93)</f>
        <v>1.0999999999999999E-2</v>
      </c>
      <c r="AU93" s="49">
        <f>ROUND([1]Veri_2024_2!E111/[1]Veri_2024_2!E112,[1]APGler!$N$93)</f>
        <v>2.7E-2</v>
      </c>
      <c r="AV93" s="49">
        <f>ROUND([1]Veri_2024_2!F111/[1]Veri_2024_2!F112,[1]APGler!$N$93)</f>
        <v>6.4000000000000001E-2</v>
      </c>
      <c r="AW93" s="49">
        <f>ROUND([1]Veri_2024_2!G111/[1]Veri_2024_2!G112,[1]APGler!$N$93)</f>
        <v>2.1000000000000001E-2</v>
      </c>
      <c r="AX93" s="49">
        <f>ROUND([1]Veri_2024_2!H111/[1]Veri_2024_2!H112,[1]APGler!$N$93)</f>
        <v>1.9E-2</v>
      </c>
      <c r="AY93" s="49">
        <f>ROUND([1]Veri_2024_2!I111/[1]Veri_2024_2!I112,[1]APGler!$N$93)</f>
        <v>6.0000000000000001E-3</v>
      </c>
      <c r="AZ93" s="49">
        <f>ROUND([1]Veri_2024_2!J111/[1]Veri_2024_2!J112,[1]APGler!$N$93)</f>
        <v>1.9E-2</v>
      </c>
      <c r="BA93" s="49">
        <f>ROUND([1]Veri_2024_2!K111/[1]Veri_2024_2!K112,[1]APGler!$N$93)</f>
        <v>0.05</v>
      </c>
      <c r="BB93" s="49">
        <f>ROUND([1]Veri_2024_2!L111/[1]Veri_2024_2!L112,[1]APGler!$N$93)</f>
        <v>0.04</v>
      </c>
      <c r="BC93" s="49">
        <f>ROUND([1]Veri_2024_2!M111/[1]Veri_2024_2!M112,[1]APGler!$N$93)</f>
        <v>0.10100000000000001</v>
      </c>
      <c r="BD93" s="49">
        <f>ROUND([1]Veri_2024_2!N111/[1]Veri_2024_2!N112,[1]APGler!$N$93)</f>
        <v>1.0999999999999999E-2</v>
      </c>
      <c r="BE93" s="52">
        <f t="shared" si="21"/>
        <v>6.0000000000000001E-3</v>
      </c>
      <c r="BF93" s="52">
        <f t="shared" si="22"/>
        <v>0.10100000000000001</v>
      </c>
      <c r="BG93" s="52">
        <f t="shared" si="23"/>
        <v>3.3545454545454545E-2</v>
      </c>
    </row>
    <row r="94" spans="1:59" x14ac:dyDescent="0.3">
      <c r="A94" s="58" t="s">
        <v>89</v>
      </c>
      <c r="B94" s="58" t="s">
        <v>317</v>
      </c>
      <c r="C94" s="58" t="s">
        <v>233</v>
      </c>
      <c r="D94" s="50">
        <f>[1]Veri_2021!D117/SUM([1]Veri_2021!D117,[1]Veri_2021!D118)</f>
        <v>0.16165676336945123</v>
      </c>
      <c r="E94" s="50">
        <f>[1]Veri_2021!E117/SUM([1]Veri_2021!E117,[1]Veri_2021!E118)</f>
        <v>0.16851903863900813</v>
      </c>
      <c r="F94" s="50">
        <f>[1]Veri_2021!F117/SUM([1]Veri_2021!F117,[1]Veri_2021!F118)</f>
        <v>0.12702409162717221</v>
      </c>
      <c r="G94" s="50">
        <f>[1]Veri_2021!G117/SUM([1]Veri_2021!G117,[1]Veri_2021!G118)</f>
        <v>0.14309023485784919</v>
      </c>
      <c r="H94" s="50">
        <f>[1]Veri_2021!H117/SUM([1]Veri_2021!H117,[1]Veri_2021!H118)</f>
        <v>0.2260478412578299</v>
      </c>
      <c r="I94" s="50">
        <f>[1]Veri_2021!I117/SUM([1]Veri_2021!I117,[1]Veri_2021!I118)</f>
        <v>0.2857615894039735</v>
      </c>
      <c r="J94" s="50">
        <f>[1]Veri_2021!J117/SUM([1]Veri_2021!J117,[1]Veri_2021!J118)</f>
        <v>0.12721280602636534</v>
      </c>
      <c r="K94" s="50">
        <f>[1]Veri_2021!K117/SUM([1]Veri_2021!K117,[1]Veri_2021!K118)</f>
        <v>0.15877598152424943</v>
      </c>
      <c r="L94" s="50">
        <f>[1]Veri_2021!L117/SUM([1]Veri_2021!L117,[1]Veri_2021!L118)</f>
        <v>0.25261292374806871</v>
      </c>
      <c r="M94" s="50">
        <f>[1]Veri_2021!M117/SUM([1]Veri_2021!M117,[1]Veri_2021!M118)</f>
        <v>0.33960999798968033</v>
      </c>
      <c r="N94" s="50">
        <f>[1]Veri_2021!N117/SUM([1]Veri_2021!N117,[1]Veri_2021!N118)</f>
        <v>0.28131955748978438</v>
      </c>
      <c r="O94" s="51">
        <f t="shared" si="12"/>
        <v>0.12702409162717221</v>
      </c>
      <c r="P94" s="51">
        <f t="shared" si="13"/>
        <v>0.33960999798968033</v>
      </c>
      <c r="Q94" s="51">
        <f t="shared" si="14"/>
        <v>0.20651189326667566</v>
      </c>
      <c r="R94" s="50">
        <f>[1]Veri_2022!D117/SUM([1]Veri_2022!D117,[1]Veri_2022!D118)</f>
        <v>0.14600661388916725</v>
      </c>
      <c r="S94" s="50">
        <f>[1]Veri_2022!E117/SUM([1]Veri_2022!E117,[1]Veri_2022!E118)</f>
        <v>0.15951481014847205</v>
      </c>
      <c r="T94" s="50">
        <f>[1]Veri_2022!F117/SUM([1]Veri_2022!F117,[1]Veri_2022!F118)</f>
        <v>0.16758219234237928</v>
      </c>
      <c r="U94" s="50">
        <f>[1]Veri_2022!G117/SUM([1]Veri_2022!G117,[1]Veri_2022!G118)</f>
        <v>0.22138486312399355</v>
      </c>
      <c r="V94" s="50">
        <f>[1]Veri_2022!H117/SUM([1]Veri_2022!H117,[1]Veri_2022!H118)</f>
        <v>0.31850089232599643</v>
      </c>
      <c r="W94" s="50">
        <f>[1]Veri_2022!I117/SUM([1]Veri_2022!I117,[1]Veri_2022!I118)</f>
        <v>0.65259073270942702</v>
      </c>
      <c r="X94" s="50">
        <f>[1]Veri_2022!J117/SUM([1]Veri_2022!J117,[1]Veri_2022!J118)</f>
        <v>0.23782920989624901</v>
      </c>
      <c r="Y94" s="50">
        <f>[1]Veri_2022!K117/SUM([1]Veri_2022!K117,[1]Veri_2022!K118)</f>
        <v>0.20308819680711857</v>
      </c>
      <c r="Z94" s="50">
        <f>[1]Veri_2022!L117/SUM([1]Veri_2022!L117,[1]Veri_2022!L118)</f>
        <v>0.26588453226304415</v>
      </c>
      <c r="AA94" s="50">
        <f>[1]Veri_2022!M117/SUM([1]Veri_2022!M117,[1]Veri_2022!M118)</f>
        <v>0.47860301281570861</v>
      </c>
      <c r="AB94" s="50">
        <f>[1]Veri_2022!N117/SUM([1]Veri_2022!N117,[1]Veri_2022!N118)</f>
        <v>0.24748117702687958</v>
      </c>
      <c r="AC94" s="51">
        <f t="shared" si="15"/>
        <v>0.14600661388916725</v>
      </c>
      <c r="AD94" s="51">
        <f t="shared" si="16"/>
        <v>0.65259073270942702</v>
      </c>
      <c r="AE94" s="51">
        <f t="shared" si="17"/>
        <v>0.28167874848622138</v>
      </c>
      <c r="AF94" s="50">
        <f>[1]Veri_2023!D117/SUM([1]Veri_2023!D117,[1]Veri_2023!D118)</f>
        <v>0.15526090675791274</v>
      </c>
      <c r="AG94" s="50">
        <f>[1]Veri_2023!E117/SUM([1]Veri_2023!E117,[1]Veri_2023!E118)</f>
        <v>0.26470327592827814</v>
      </c>
      <c r="AH94" s="50">
        <f>[1]Veri_2023!F117/SUM([1]Veri_2023!F117,[1]Veri_2023!F118)</f>
        <v>0.25657159340857461</v>
      </c>
      <c r="AI94" s="50">
        <f>[1]Veri_2023!G117/SUM([1]Veri_2023!G117,[1]Veri_2023!G118)</f>
        <v>0.3243755006918651</v>
      </c>
      <c r="AJ94" s="50">
        <f>[1]Veri_2023!H117/SUM([1]Veri_2023!H117,[1]Veri_2023!H118)</f>
        <v>0.29169373867250281</v>
      </c>
      <c r="AK94" s="50">
        <f>[1]Veri_2023!I117/SUM([1]Veri_2023!I117,[1]Veri_2023!I118)</f>
        <v>0.48229283920685773</v>
      </c>
      <c r="AL94" s="50">
        <f>[1]Veri_2023!J117/SUM([1]Veri_2023!J117,[1]Veri_2023!J118)</f>
        <v>0.34333800841514728</v>
      </c>
      <c r="AM94" s="50">
        <f>[1]Veri_2023!K117/SUM([1]Veri_2023!K117,[1]Veri_2023!K118)</f>
        <v>0.4674175382139984</v>
      </c>
      <c r="AN94" s="50">
        <f>[1]Veri_2023!L117/SUM([1]Veri_2023!L117,[1]Veri_2023!L118)</f>
        <v>0.31006873630938891</v>
      </c>
      <c r="AO94" s="50">
        <f>[1]Veri_2023!M117/SUM([1]Veri_2023!M117,[1]Veri_2023!M118)</f>
        <v>0.48855620003135286</v>
      </c>
      <c r="AP94" s="50">
        <f>[1]Veri_2023!N117/SUM([1]Veri_2023!N117,[1]Veri_2023!N118)</f>
        <v>0.26726245035135959</v>
      </c>
      <c r="AQ94" s="51">
        <f t="shared" si="18"/>
        <v>0.15526090675791274</v>
      </c>
      <c r="AR94" s="51">
        <f t="shared" si="19"/>
        <v>0.48855620003135286</v>
      </c>
      <c r="AS94" s="51">
        <f t="shared" si="20"/>
        <v>0.33195825345338525</v>
      </c>
      <c r="AT94" s="50">
        <f>ROUND([1]Veri_2024_2!D117/SUM([1]Veri_2024_2!D117,[1]Veri_2024_2!D118),[1]APGler!$N$94)</f>
        <v>0.378</v>
      </c>
      <c r="AU94" s="50">
        <f>ROUND([1]Veri_2024_2!E117/SUM([1]Veri_2024_2!E117,[1]Veri_2024_2!E118),[1]APGler!$N$94)</f>
        <v>0.54400000000000004</v>
      </c>
      <c r="AV94" s="50">
        <f>ROUND([1]Veri_2024_2!F117/SUM([1]Veri_2024_2!F117,[1]Veri_2024_2!F118),[1]APGler!$N$94)</f>
        <v>0.55700000000000005</v>
      </c>
      <c r="AW94" s="50">
        <f>ROUND([1]Veri_2024_2!G117/SUM([1]Veri_2024_2!G117,[1]Veri_2024_2!G118),[1]APGler!$N$94)</f>
        <v>0.53200000000000003</v>
      </c>
      <c r="AX94" s="50">
        <f>ROUND([1]Veri_2024_2!H117/SUM([1]Veri_2024_2!H117,[1]Veri_2024_2!H118),[1]APGler!$N$94)</f>
        <v>0.40699999999999997</v>
      </c>
      <c r="AY94" s="50">
        <f>ROUND([1]Veri_2024_2!I117/SUM([1]Veri_2024_2!I117,[1]Veri_2024_2!I118),[1]APGler!$N$94)</f>
        <v>0.53</v>
      </c>
      <c r="AZ94" s="50">
        <f>ROUND([1]Veri_2024_2!J117/SUM([1]Veri_2024_2!J117,[1]Veri_2024_2!J118),[1]APGler!$N$94)</f>
        <v>0.49199999999999999</v>
      </c>
      <c r="BA94" s="50">
        <f>ROUND([1]Veri_2024_2!K117/SUM([1]Veri_2024_2!K117,[1]Veri_2024_2!K118),[1]APGler!$N$94)</f>
        <v>0.57399999999999995</v>
      </c>
      <c r="BB94" s="50">
        <f>ROUND([1]Veri_2024_2!L117/SUM([1]Veri_2024_2!L117,[1]Veri_2024_2!L118),[1]APGler!$N$94)</f>
        <v>0.51</v>
      </c>
      <c r="BC94" s="50">
        <f>ROUND([1]Veri_2024_2!M117/SUM([1]Veri_2024_2!M117,[1]Veri_2024_2!M118),[1]APGler!$N$94)</f>
        <v>0.33400000000000002</v>
      </c>
      <c r="BD94" s="50">
        <f>ROUND([1]Veri_2024_2!N117/SUM([1]Veri_2024_2!N117,[1]Veri_2024_2!N118),[1]APGler!$N$94)</f>
        <v>0.30199999999999999</v>
      </c>
      <c r="BE94" s="51">
        <f t="shared" si="21"/>
        <v>0.30199999999999999</v>
      </c>
      <c r="BF94" s="51">
        <f t="shared" si="22"/>
        <v>0.57399999999999995</v>
      </c>
      <c r="BG94" s="51">
        <f t="shared" si="23"/>
        <v>0.469090909090909</v>
      </c>
    </row>
    <row r="95" spans="1:59" x14ac:dyDescent="0.3">
      <c r="A95" s="57" t="s">
        <v>90</v>
      </c>
      <c r="B95" s="57" t="s">
        <v>318</v>
      </c>
      <c r="C95" s="57" t="s">
        <v>233</v>
      </c>
      <c r="D95" s="49">
        <f>[1]Veri_2021!D118/SUM([1]Veri_2021!D117,[1]Veri_2021!D118)</f>
        <v>0.83834323663054877</v>
      </c>
      <c r="E95" s="49">
        <f>[1]Veri_2021!E118/SUM([1]Veri_2021!E117,[1]Veri_2021!E118)</f>
        <v>0.83148096136099181</v>
      </c>
      <c r="F95" s="49">
        <f>[1]Veri_2021!F118/SUM([1]Veri_2021!F117,[1]Veri_2021!F118)</f>
        <v>0.87297590837282779</v>
      </c>
      <c r="G95" s="49">
        <f>[1]Veri_2021!G118/SUM([1]Veri_2021!G117,[1]Veri_2021!G118)</f>
        <v>0.85690976514215078</v>
      </c>
      <c r="H95" s="49">
        <f>[1]Veri_2021!H118/SUM([1]Veri_2021!H117,[1]Veri_2021!H118)</f>
        <v>0.77395215874217005</v>
      </c>
      <c r="I95" s="49">
        <f>[1]Veri_2021!I118/SUM([1]Veri_2021!I117,[1]Veri_2021!I118)</f>
        <v>0.71423841059602644</v>
      </c>
      <c r="J95" s="49">
        <f>[1]Veri_2021!J118/SUM([1]Veri_2021!J117,[1]Veri_2021!J118)</f>
        <v>0.87278719397363469</v>
      </c>
      <c r="K95" s="49">
        <f>[1]Veri_2021!K118/SUM([1]Veri_2021!K117,[1]Veri_2021!K118)</f>
        <v>0.84122401847575057</v>
      </c>
      <c r="L95" s="49">
        <f>[1]Veri_2021!L118/SUM([1]Veri_2021!L117,[1]Veri_2021!L118)</f>
        <v>0.74738707625193124</v>
      </c>
      <c r="M95" s="49">
        <f>[1]Veri_2021!M118/SUM([1]Veri_2021!M117,[1]Veri_2021!M118)</f>
        <v>0.66039000201031961</v>
      </c>
      <c r="N95" s="49">
        <f>[1]Veri_2021!N118/SUM([1]Veri_2021!N117,[1]Veri_2021!N118)</f>
        <v>0.71868044251021557</v>
      </c>
      <c r="O95" s="52">
        <f t="shared" si="12"/>
        <v>0.66039000201031961</v>
      </c>
      <c r="P95" s="52">
        <f t="shared" si="13"/>
        <v>0.87297590837282779</v>
      </c>
      <c r="Q95" s="52">
        <f t="shared" si="14"/>
        <v>0.79348810673332437</v>
      </c>
      <c r="R95" s="49">
        <f>[1]Veri_2022!D118/SUM([1]Veri_2022!D117,[1]Veri_2022!D118)</f>
        <v>0.85399338611083275</v>
      </c>
      <c r="S95" s="49">
        <f>[1]Veri_2022!E118/SUM([1]Veri_2022!E117,[1]Veri_2022!E118)</f>
        <v>0.84048518985152798</v>
      </c>
      <c r="T95" s="49">
        <f>[1]Veri_2022!F118/SUM([1]Veri_2022!F117,[1]Veri_2022!F118)</f>
        <v>0.83241780765762075</v>
      </c>
      <c r="U95" s="49">
        <f>[1]Veri_2022!G118/SUM([1]Veri_2022!G117,[1]Veri_2022!G118)</f>
        <v>0.77861513687600648</v>
      </c>
      <c r="V95" s="49">
        <f>[1]Veri_2022!H118/SUM([1]Veri_2022!H117,[1]Veri_2022!H118)</f>
        <v>0.68149910767400357</v>
      </c>
      <c r="W95" s="49">
        <f>[1]Veri_2022!I118/SUM([1]Veri_2022!I117,[1]Veri_2022!I118)</f>
        <v>0.34740926729057292</v>
      </c>
      <c r="X95" s="49">
        <f>[1]Veri_2022!J118/SUM([1]Veri_2022!J117,[1]Veri_2022!J118)</f>
        <v>0.76217079010375099</v>
      </c>
      <c r="Y95" s="49">
        <f>[1]Veri_2022!K118/SUM([1]Veri_2022!K117,[1]Veri_2022!K118)</f>
        <v>0.79691180319288146</v>
      </c>
      <c r="Z95" s="49">
        <f>[1]Veri_2022!L118/SUM([1]Veri_2022!L117,[1]Veri_2022!L118)</f>
        <v>0.7341154677369558</v>
      </c>
      <c r="AA95" s="49">
        <f>[1]Veri_2022!M118/SUM([1]Veri_2022!M117,[1]Veri_2022!M118)</f>
        <v>0.52139698718429139</v>
      </c>
      <c r="AB95" s="49">
        <f>[1]Veri_2022!N118/SUM([1]Veri_2022!N117,[1]Veri_2022!N118)</f>
        <v>0.75251882297312045</v>
      </c>
      <c r="AC95" s="52">
        <f t="shared" si="15"/>
        <v>0.34740926729057292</v>
      </c>
      <c r="AD95" s="52">
        <f t="shared" si="16"/>
        <v>0.85399338611083275</v>
      </c>
      <c r="AE95" s="52">
        <f t="shared" si="17"/>
        <v>0.71832125151377846</v>
      </c>
      <c r="AF95" s="49">
        <f>[1]Veri_2023!D118/SUM([1]Veri_2023!D117,[1]Veri_2023!D118)</f>
        <v>0.84473909324208729</v>
      </c>
      <c r="AG95" s="49">
        <f>[1]Veri_2023!E118/SUM([1]Veri_2023!E117,[1]Veri_2023!E118)</f>
        <v>0.73529672407172186</v>
      </c>
      <c r="AH95" s="49">
        <f>[1]Veri_2023!F118/SUM([1]Veri_2023!F117,[1]Veri_2023!F118)</f>
        <v>0.74342840659142539</v>
      </c>
      <c r="AI95" s="49">
        <f>[1]Veri_2023!G118/SUM([1]Veri_2023!G117,[1]Veri_2023!G118)</f>
        <v>0.67562449930813484</v>
      </c>
      <c r="AJ95" s="49">
        <f>[1]Veri_2023!H118/SUM([1]Veri_2023!H117,[1]Veri_2023!H118)</f>
        <v>0.70830626132749719</v>
      </c>
      <c r="AK95" s="49">
        <f>[1]Veri_2023!I118/SUM([1]Veri_2023!I117,[1]Veri_2023!I118)</f>
        <v>0.51770716079314227</v>
      </c>
      <c r="AL95" s="49">
        <f>[1]Veri_2023!J118/SUM([1]Veri_2023!J117,[1]Veri_2023!J118)</f>
        <v>0.65666199158485272</v>
      </c>
      <c r="AM95" s="49">
        <f>[1]Veri_2023!K118/SUM([1]Veri_2023!K117,[1]Veri_2023!K118)</f>
        <v>0.53258246178600166</v>
      </c>
      <c r="AN95" s="49">
        <f>[1]Veri_2023!L118/SUM([1]Veri_2023!L117,[1]Veri_2023!L118)</f>
        <v>0.68993126369061109</v>
      </c>
      <c r="AO95" s="49">
        <f>[1]Veri_2023!M118/SUM([1]Veri_2023!M117,[1]Veri_2023!M118)</f>
        <v>0.51144379996864708</v>
      </c>
      <c r="AP95" s="49">
        <f>[1]Veri_2023!N118/SUM([1]Veri_2023!N117,[1]Veri_2023!N118)</f>
        <v>0.73273754964864035</v>
      </c>
      <c r="AQ95" s="52">
        <f t="shared" si="18"/>
        <v>0.51144379996864708</v>
      </c>
      <c r="AR95" s="52">
        <f t="shared" si="19"/>
        <v>0.84473909324208729</v>
      </c>
      <c r="AS95" s="52">
        <f t="shared" si="20"/>
        <v>0.66804174654661475</v>
      </c>
      <c r="AT95" s="49">
        <f>ROUND([1]Veri_2024_2!D118/SUM([1]Veri_2024_2!D117,[1]Veri_2024_2!D118),[1]APGler!$N$95)</f>
        <v>0.622</v>
      </c>
      <c r="AU95" s="49">
        <f>ROUND([1]Veri_2024_2!E118/SUM([1]Veri_2024_2!E117,[1]Veri_2024_2!E118),[1]APGler!$N$95)</f>
        <v>0.45600000000000002</v>
      </c>
      <c r="AV95" s="49">
        <f>ROUND([1]Veri_2024_2!F118/SUM([1]Veri_2024_2!F117,[1]Veri_2024_2!F118),[1]APGler!$N$95)</f>
        <v>0.443</v>
      </c>
      <c r="AW95" s="49">
        <f>ROUND([1]Veri_2024_2!G118/SUM([1]Veri_2024_2!G117,[1]Veri_2024_2!G118),[1]APGler!$N$95)</f>
        <v>0.46800000000000003</v>
      </c>
      <c r="AX95" s="49">
        <f>ROUND([1]Veri_2024_2!H118/SUM([1]Veri_2024_2!H117,[1]Veri_2024_2!H118),[1]APGler!$N$95)</f>
        <v>0.59299999999999997</v>
      </c>
      <c r="AY95" s="49">
        <f>ROUND([1]Veri_2024_2!I118/SUM([1]Veri_2024_2!I117,[1]Veri_2024_2!I118),[1]APGler!$N$95)</f>
        <v>0.47</v>
      </c>
      <c r="AZ95" s="49">
        <f>ROUND([1]Veri_2024_2!J118/SUM([1]Veri_2024_2!J117,[1]Veri_2024_2!J118),[1]APGler!$N$95)</f>
        <v>0.50800000000000001</v>
      </c>
      <c r="BA95" s="49">
        <f>ROUND([1]Veri_2024_2!K118/SUM([1]Veri_2024_2!K117,[1]Veri_2024_2!K118),[1]APGler!$N$95)</f>
        <v>0.42599999999999999</v>
      </c>
      <c r="BB95" s="49">
        <f>ROUND([1]Veri_2024_2!L118/SUM([1]Veri_2024_2!L117,[1]Veri_2024_2!L118),[1]APGler!$N$95)</f>
        <v>0.49</v>
      </c>
      <c r="BC95" s="49">
        <f>ROUND([1]Veri_2024_2!M118/SUM([1]Veri_2024_2!M117,[1]Veri_2024_2!M118),[1]APGler!$N$95)</f>
        <v>0.66600000000000004</v>
      </c>
      <c r="BD95" s="49">
        <f>ROUND([1]Veri_2024_2!N118/SUM([1]Veri_2024_2!N117,[1]Veri_2024_2!N118),[1]APGler!$N$95)</f>
        <v>0.69799999999999995</v>
      </c>
      <c r="BE95" s="52">
        <f t="shared" si="21"/>
        <v>0.42599999999999999</v>
      </c>
      <c r="BF95" s="52">
        <f t="shared" si="22"/>
        <v>0.69799999999999995</v>
      </c>
      <c r="BG95" s="52">
        <f t="shared" si="23"/>
        <v>0.53090909090909089</v>
      </c>
    </row>
    <row r="96" spans="1:59" x14ac:dyDescent="0.3">
      <c r="A96" s="58" t="s">
        <v>91</v>
      </c>
      <c r="B96" s="58" t="s">
        <v>92</v>
      </c>
      <c r="C96" s="58" t="s">
        <v>233</v>
      </c>
      <c r="D96" s="50">
        <f>[1]Veri_2021!D117/[1]Veri_2021!D119</f>
        <v>4.4146633640212091E-3</v>
      </c>
      <c r="E96" s="50">
        <f>[1]Veri_2021!E117/[1]Veri_2021!E119</f>
        <v>7.4228618843995304E-3</v>
      </c>
      <c r="F96" s="50">
        <f>[1]Veri_2021!F117/[1]Veri_2021!F119</f>
        <v>8.439648965708391E-3</v>
      </c>
      <c r="G96" s="50">
        <f>[1]Veri_2021!G117/[1]Veri_2021!G119</f>
        <v>6.271317930248382E-3</v>
      </c>
      <c r="H96" s="50">
        <f>[1]Veri_2021!H117/[1]Veri_2021!H119</f>
        <v>3.1426801327909476E-3</v>
      </c>
      <c r="I96" s="50">
        <f>[1]Veri_2021!I117/[1]Veri_2021!I119</f>
        <v>1.4410352744729701E-2</v>
      </c>
      <c r="J96" s="50">
        <f>[1]Veri_2021!J117/[1]Veri_2021!J119</f>
        <v>5.8240791833356325E-3</v>
      </c>
      <c r="K96" s="50">
        <f>[1]Veri_2021!K117/[1]Veri_2021!K119</f>
        <v>2.3725508804320629E-3</v>
      </c>
      <c r="L96" s="50">
        <f>[1]Veri_2021!L117/[1]Veri_2021!L119</f>
        <v>4.5653362942182259E-3</v>
      </c>
      <c r="M96" s="50">
        <f>[1]Veri_2021!M117/[1]Veri_2021!M119</f>
        <v>1.1466997311998262E-2</v>
      </c>
      <c r="N96" s="50">
        <f>[1]Veri_2021!N117/[1]Veri_2021!N119</f>
        <v>8.5044329909331577E-3</v>
      </c>
      <c r="O96" s="51">
        <f t="shared" si="12"/>
        <v>2.3725508804320629E-3</v>
      </c>
      <c r="P96" s="51">
        <f t="shared" si="13"/>
        <v>1.4410352744729701E-2</v>
      </c>
      <c r="Q96" s="51">
        <f t="shared" si="14"/>
        <v>6.9849928802559556E-3</v>
      </c>
      <c r="R96" s="50">
        <f>[1]Veri_2022!D117/[1]Veri_2022!D119</f>
        <v>3.1002506585638837E-3</v>
      </c>
      <c r="S96" s="50">
        <f>[1]Veri_2022!E117/[1]Veri_2022!E119</f>
        <v>3.689442321108901E-3</v>
      </c>
      <c r="T96" s="50">
        <f>[1]Veri_2022!F117/[1]Veri_2022!F119</f>
        <v>8.6358230332272169E-3</v>
      </c>
      <c r="U96" s="50">
        <f>[1]Veri_2022!G117/[1]Veri_2022!G119</f>
        <v>6.071247511530424E-3</v>
      </c>
      <c r="V96" s="50">
        <f>[1]Veri_2022!H117/[1]Veri_2022!H119</f>
        <v>5.2371282460609049E-3</v>
      </c>
      <c r="W96" s="50">
        <f>[1]Veri_2022!I117/[1]Veri_2022!I119</f>
        <v>3.4027477475690411E-2</v>
      </c>
      <c r="X96" s="50">
        <f>[1]Veri_2022!J117/[1]Veri_2022!J119</f>
        <v>4.3239449996306575E-3</v>
      </c>
      <c r="Y96" s="50">
        <f>[1]Veri_2022!K117/[1]Veri_2022!K119</f>
        <v>2.2812928109878349E-3</v>
      </c>
      <c r="Z96" s="50">
        <f>[1]Veri_2022!L117/[1]Veri_2022!L119</f>
        <v>3.7033119098545423E-3</v>
      </c>
      <c r="AA96" s="50">
        <f>[1]Veri_2022!M117/[1]Veri_2022!M119</f>
        <v>1.6629428828856981E-2</v>
      </c>
      <c r="AB96" s="50">
        <f>[1]Veri_2022!N117/[1]Veri_2022!N119</f>
        <v>7.2507552870090634E-3</v>
      </c>
      <c r="AC96" s="51">
        <f t="shared" si="15"/>
        <v>2.2812928109878349E-3</v>
      </c>
      <c r="AD96" s="51">
        <f t="shared" si="16"/>
        <v>3.4027477475690411E-2</v>
      </c>
      <c r="AE96" s="51">
        <f t="shared" si="17"/>
        <v>8.6318275529564375E-3</v>
      </c>
      <c r="AF96" s="50">
        <f>[1]Veri_2023!D117/[1]Veri_2023!D119</f>
        <v>3.1316894839290626E-3</v>
      </c>
      <c r="AG96" s="50">
        <f>[1]Veri_2023!E117/[1]Veri_2023!E119</f>
        <v>4.4497743084004945E-3</v>
      </c>
      <c r="AH96" s="50">
        <f>[1]Veri_2023!F117/[1]Veri_2023!F119</f>
        <v>9.5872775055697284E-3</v>
      </c>
      <c r="AI96" s="50">
        <f>[1]Veri_2023!G117/[1]Veri_2023!G119</f>
        <v>7.3322665823801715E-3</v>
      </c>
      <c r="AJ96" s="50">
        <f>[1]Veri_2023!H117/[1]Veri_2023!H119</f>
        <v>6.8109991647942406E-3</v>
      </c>
      <c r="AK96" s="50">
        <f>[1]Veri_2023!I117/[1]Veri_2023!I119</f>
        <v>1.4026022426527061E-2</v>
      </c>
      <c r="AL96" s="50">
        <f>[1]Veri_2023!J117/[1]Veri_2023!J119</f>
        <v>4.3480011272595516E-3</v>
      </c>
      <c r="AM96" s="50">
        <f>[1]Veri_2023!K117/[1]Veri_2023!K119</f>
        <v>5.3332598977409379E-3</v>
      </c>
      <c r="AN96" s="50">
        <f>[1]Veri_2023!L117/[1]Veri_2023!L119</f>
        <v>3.4078607434366512E-3</v>
      </c>
      <c r="AO96" s="50">
        <f>[1]Veri_2023!M117/[1]Veri_2023!M119</f>
        <v>1.7261528917838113E-2</v>
      </c>
      <c r="AP96" s="50">
        <f>[1]Veri_2023!N117/[1]Veri_2023!N119</f>
        <v>6.3532643776878584E-3</v>
      </c>
      <c r="AQ96" s="51">
        <f t="shared" si="18"/>
        <v>3.1316894839290626E-3</v>
      </c>
      <c r="AR96" s="51">
        <f t="shared" si="19"/>
        <v>1.7261528917838113E-2</v>
      </c>
      <c r="AS96" s="51">
        <f t="shared" si="20"/>
        <v>7.4583585941421704E-3</v>
      </c>
      <c r="AT96" s="50">
        <f>ROUND([1]Veri_2024_2!D117/[1]Veri_2024_2!D119,[1]APGler!$N$96)</f>
        <v>3.0000000000000001E-3</v>
      </c>
      <c r="AU96" s="50">
        <f>ROUND([1]Veri_2024_2!E117/[1]Veri_2024_2!E119,[1]APGler!$N$96)</f>
        <v>4.0000000000000001E-3</v>
      </c>
      <c r="AV96" s="50">
        <f>ROUND([1]Veri_2024_2!F117/[1]Veri_2024_2!F119,[1]APGler!$N$96)</f>
        <v>2.7E-2</v>
      </c>
      <c r="AW96" s="50">
        <f>ROUND([1]Veri_2024_2!G117/[1]Veri_2024_2!G119,[1]APGler!$N$96)</f>
        <v>8.9999999999999993E-3</v>
      </c>
      <c r="AX96" s="50">
        <f>ROUND([1]Veri_2024_2!H117/[1]Veri_2024_2!H119,[1]APGler!$N$96)</f>
        <v>7.0000000000000001E-3</v>
      </c>
      <c r="AY96" s="50">
        <f>ROUND([1]Veri_2024_2!I117/[1]Veri_2024_2!I119,[1]APGler!$N$96)</f>
        <v>7.0000000000000001E-3</v>
      </c>
      <c r="AZ96" s="50">
        <f>ROUND([1]Veri_2024_2!J117/[1]Veri_2024_2!J119,[1]APGler!$N$96)</f>
        <v>4.0000000000000001E-3</v>
      </c>
      <c r="BA96" s="50">
        <f>ROUND([1]Veri_2024_2!K117/[1]Veri_2024_2!K119,[1]APGler!$N$96)</f>
        <v>5.0000000000000001E-3</v>
      </c>
      <c r="BB96" s="50">
        <f>ROUND([1]Veri_2024_2!L117/[1]Veri_2024_2!L119,[1]APGler!$N$96)</f>
        <v>5.0000000000000001E-3</v>
      </c>
      <c r="BC96" s="50">
        <f>ROUND([1]Veri_2024_2!M117/[1]Veri_2024_2!M119,[1]APGler!$N$96)</f>
        <v>1.7999999999999999E-2</v>
      </c>
      <c r="BD96" s="50">
        <f>ROUND([1]Veri_2024_2!N117/[1]Veri_2024_2!N119,[1]APGler!$N$96)</f>
        <v>4.0000000000000001E-3</v>
      </c>
      <c r="BE96" s="51">
        <f t="shared" si="21"/>
        <v>3.0000000000000001E-3</v>
      </c>
      <c r="BF96" s="51">
        <f t="shared" si="22"/>
        <v>2.7E-2</v>
      </c>
      <c r="BG96" s="51">
        <f t="shared" si="23"/>
        <v>8.4545454545454559E-3</v>
      </c>
    </row>
    <row r="97" spans="1:59" x14ac:dyDescent="0.3">
      <c r="A97" s="57" t="s">
        <v>93</v>
      </c>
      <c r="B97" s="57" t="s">
        <v>319</v>
      </c>
      <c r="C97" s="57" t="s">
        <v>233</v>
      </c>
      <c r="D97" s="49">
        <f>[1]Veri_2021!D118/[1]Veri_2021!D120</f>
        <v>1.8876388577364862E-2</v>
      </c>
      <c r="E97" s="49">
        <f>[1]Veri_2021!E118/[1]Veri_2021!E120</f>
        <v>3.3543082133853458E-2</v>
      </c>
      <c r="F97" s="49">
        <f>[1]Veri_2021!F118/[1]Veri_2021!F120</f>
        <v>4.1117088250715882E-2</v>
      </c>
      <c r="G97" s="49">
        <f>[1]Veri_2021!G118/[1]Veri_2021!G120</f>
        <v>3.7194818350388022E-2</v>
      </c>
      <c r="H97" s="49">
        <f>[1]Veri_2021!H118/[1]Veri_2021!H120</f>
        <v>1.6238033160515735E-2</v>
      </c>
      <c r="I97" s="49">
        <f>[1]Veri_2021!I118/[1]Veri_2021!I120</f>
        <v>1.5807524880179401E-2</v>
      </c>
      <c r="J97" s="49">
        <f>[1]Veri_2021!J118/[1]Veri_2021!J120</f>
        <v>1.3073029278564548E-2</v>
      </c>
      <c r="K97" s="49">
        <f>[1]Veri_2021!K118/[1]Veri_2021!K120</f>
        <v>8.1670708784412505E-3</v>
      </c>
      <c r="L97" s="49">
        <f>[1]Veri_2021!L118/[1]Veri_2021!L120</f>
        <v>1.075069908631804E-2</v>
      </c>
      <c r="M97" s="49">
        <f>[1]Veri_2021!M118/[1]Veri_2021!M120</f>
        <v>5.0029444015757624E-2</v>
      </c>
      <c r="N97" s="49">
        <f>[1]Veri_2021!N118/[1]Veri_2021!N120</f>
        <v>2.3577327924632765E-2</v>
      </c>
      <c r="O97" s="52">
        <f t="shared" si="12"/>
        <v>8.1670708784412505E-3</v>
      </c>
      <c r="P97" s="52">
        <f t="shared" si="13"/>
        <v>5.0029444015757624E-2</v>
      </c>
      <c r="Q97" s="52">
        <f t="shared" si="14"/>
        <v>2.4397682412430143E-2</v>
      </c>
      <c r="R97" s="49">
        <f>[1]Veri_2022!D118/[1]Veri_2022!D120</f>
        <v>9.605754886429025E-3</v>
      </c>
      <c r="S97" s="49">
        <f>[1]Veri_2022!E118/[1]Veri_2022!E120</f>
        <v>4.0589067603906438E-2</v>
      </c>
      <c r="T97" s="49">
        <f>[1]Veri_2022!F118/[1]Veri_2022!F120</f>
        <v>3.8938625546673551E-2</v>
      </c>
      <c r="U97" s="49">
        <f>[1]Veri_2022!G118/[1]Veri_2022!G120</f>
        <v>2.0464930443277029E-2</v>
      </c>
      <c r="V97" s="49">
        <f>[1]Veri_2022!H118/[1]Veri_2022!H120</f>
        <v>1.6462687353601933E-2</v>
      </c>
      <c r="W97" s="49">
        <f>[1]Veri_2022!I118/[1]Veri_2022!I120</f>
        <v>8.0467791735397368E-3</v>
      </c>
      <c r="X97" s="49">
        <f>[1]Veri_2022!J118/[1]Veri_2022!J120</f>
        <v>9.2324539431938232E-3</v>
      </c>
      <c r="Y97" s="49">
        <f>[1]Veri_2022!K118/[1]Veri_2022!K120</f>
        <v>8.3760387525891444E-3</v>
      </c>
      <c r="Z97" s="49">
        <f>[1]Veri_2022!L118/[1]Veri_2022!L120</f>
        <v>7.3753376253261485E-3</v>
      </c>
      <c r="AA97" s="49">
        <f>[1]Veri_2022!M118/[1]Veri_2022!M120</f>
        <v>2.5005571170808504E-2</v>
      </c>
      <c r="AB97" s="49">
        <f>[1]Veri_2022!N118/[1]Veri_2022!N120</f>
        <v>2.7401342452545309E-2</v>
      </c>
      <c r="AC97" s="52">
        <f t="shared" si="15"/>
        <v>7.3753376253261485E-3</v>
      </c>
      <c r="AD97" s="52">
        <f t="shared" si="16"/>
        <v>4.0589067603906438E-2</v>
      </c>
      <c r="AE97" s="52">
        <f t="shared" si="17"/>
        <v>1.9227144450171877E-2</v>
      </c>
      <c r="AF97" s="49">
        <f>[1]Veri_2023!D118/[1]Veri_2023!D120</f>
        <v>8.7788848927059134E-3</v>
      </c>
      <c r="AG97" s="49">
        <f>[1]Veri_2023!E118/[1]Veri_2023!E120</f>
        <v>1.2173823735826265E-2</v>
      </c>
      <c r="AH97" s="49">
        <f>[1]Veri_2023!F118/[1]Veri_2023!F120</f>
        <v>1.6642376774369569E-2</v>
      </c>
      <c r="AI97" s="49">
        <f>[1]Veri_2023!G118/[1]Veri_2023!G120</f>
        <v>1.5160032552317392E-2</v>
      </c>
      <c r="AJ97" s="49">
        <f>[1]Veri_2023!H118/[1]Veri_2023!H120</f>
        <v>1.1838110565998053E-2</v>
      </c>
      <c r="AK97" s="49">
        <f>[1]Veri_2023!I118/[1]Veri_2023!I120</f>
        <v>1.2726258790675498E-2</v>
      </c>
      <c r="AL97" s="49">
        <f>[1]Veri_2023!J118/[1]Veri_2023!J120</f>
        <v>5.895324620598128E-3</v>
      </c>
      <c r="AM97" s="49">
        <f>[1]Veri_2023!K118/[1]Veri_2023!K120</f>
        <v>8.9825742130918984E-3</v>
      </c>
      <c r="AN97" s="49">
        <f>[1]Veri_2023!L118/[1]Veri_2023!L120</f>
        <v>5.6159810136310814E-3</v>
      </c>
      <c r="AO97" s="49">
        <f>[1]Veri_2023!M118/[1]Veri_2023!M120</f>
        <v>2.0197611574392215E-2</v>
      </c>
      <c r="AP97" s="49">
        <f>[1]Veri_2023!N118/[1]Veri_2023!N120</f>
        <v>2.3333081995364029E-2</v>
      </c>
      <c r="AQ97" s="52">
        <f t="shared" si="18"/>
        <v>5.6159810136310814E-3</v>
      </c>
      <c r="AR97" s="52">
        <f t="shared" si="19"/>
        <v>2.3333081995364029E-2</v>
      </c>
      <c r="AS97" s="52">
        <f t="shared" si="20"/>
        <v>1.2849460066270003E-2</v>
      </c>
      <c r="AT97" s="49">
        <f>ROUND([1]Veri_2024_2!D118/[1]Veri_2024_2!D120,[1]APGler!$N$97)</f>
        <v>4.0000000000000001E-3</v>
      </c>
      <c r="AU97" s="49">
        <f>ROUND([1]Veri_2024_2!E118/[1]Veri_2024_2!E120,[1]APGler!$N$97)</f>
        <v>4.0000000000000001E-3</v>
      </c>
      <c r="AV97" s="49">
        <f>ROUND([1]Veri_2024_2!F118/[1]Veri_2024_2!F120,[1]APGler!$N$97)</f>
        <v>1.4999999999999999E-2</v>
      </c>
      <c r="AW97" s="49">
        <f>ROUND([1]Veri_2024_2!G118/[1]Veri_2024_2!G120,[1]APGler!$N$97)</f>
        <v>5.0000000000000001E-3</v>
      </c>
      <c r="AX97" s="49">
        <f>ROUND([1]Veri_2024_2!H118/[1]Veri_2024_2!H120,[1]APGler!$N$97)</f>
        <v>4.0000000000000001E-3</v>
      </c>
      <c r="AY97" s="49">
        <f>ROUND([1]Veri_2024_2!I118/[1]Veri_2024_2!I120,[1]APGler!$N$97)</f>
        <v>7.0000000000000001E-3</v>
      </c>
      <c r="AZ97" s="49">
        <f>ROUND([1]Veri_2024_2!J118/[1]Veri_2024_2!J120,[1]APGler!$N$97)</f>
        <v>5.0000000000000001E-3</v>
      </c>
      <c r="BA97" s="49">
        <f>ROUND([1]Veri_2024_2!K118/[1]Veri_2024_2!K120,[1]APGler!$N$97)</f>
        <v>3.0000000000000001E-3</v>
      </c>
      <c r="BB97" s="49">
        <f>ROUND([1]Veri_2024_2!L118/[1]Veri_2024_2!L120,[1]APGler!$N$97)</f>
        <v>4.0000000000000001E-3</v>
      </c>
      <c r="BC97" s="49">
        <f>ROUND([1]Veri_2024_2!M118/[1]Veri_2024_2!M120,[1]APGler!$N$97)</f>
        <v>2.5000000000000001E-2</v>
      </c>
      <c r="BD97" s="49">
        <f>ROUND([1]Veri_2024_2!N118/[1]Veri_2024_2!N120,[1]APGler!$N$97)</f>
        <v>7.0000000000000001E-3</v>
      </c>
      <c r="BE97" s="52">
        <f t="shared" si="21"/>
        <v>3.0000000000000001E-3</v>
      </c>
      <c r="BF97" s="52">
        <f t="shared" si="22"/>
        <v>2.5000000000000001E-2</v>
      </c>
      <c r="BG97" s="52">
        <f t="shared" si="23"/>
        <v>7.545454545454547E-3</v>
      </c>
    </row>
    <row r="98" spans="1:59" x14ac:dyDescent="0.3">
      <c r="A98" s="58" t="s">
        <v>94</v>
      </c>
      <c r="B98" s="58" t="s">
        <v>96</v>
      </c>
      <c r="C98" s="58" t="s">
        <v>233</v>
      </c>
      <c r="D98" s="50">
        <f>[1]Veri_2021!D121/[1]Veri_2021!D122</f>
        <v>3.5252435992878723E-3</v>
      </c>
      <c r="E98" s="50">
        <f>[1]Veri_2021!E121/[1]Veri_2021!E122</f>
        <v>7.1671387817321113E-3</v>
      </c>
      <c r="F98" s="50">
        <f>[1]Veri_2021!F121/[1]Veri_2021!F122</f>
        <v>1.1428620225384345E-2</v>
      </c>
      <c r="G98" s="50">
        <f>[1]Veri_2021!G121/[1]Veri_2021!G122</f>
        <v>9.5254396421088541E-3</v>
      </c>
      <c r="H98" s="50">
        <f>[1]Veri_2021!H121/[1]Veri_2021!H122</f>
        <v>5.3671360961790792E-3</v>
      </c>
      <c r="I98" s="50">
        <f>[1]Veri_2021!I121/[1]Veri_2021!I122</f>
        <v>5.7884633926145379E-3</v>
      </c>
      <c r="J98" s="50">
        <f>[1]Veri_2021!J121/[1]Veri_2021!J122</f>
        <v>9.0632898131293958E-3</v>
      </c>
      <c r="K98" s="50">
        <f>[1]Veri_2021!K121/[1]Veri_2021!K122</f>
        <v>3.1914727686986112E-3</v>
      </c>
      <c r="L98" s="50">
        <f>[1]Veri_2021!L121/[1]Veri_2021!L122</f>
        <v>7.6092092200486525E-3</v>
      </c>
      <c r="M98" s="50">
        <f>[1]Veri_2021!M121/[1]Veri_2021!M122</f>
        <v>2.4697176883613125E-2</v>
      </c>
      <c r="N98" s="50">
        <f>[1]Veri_2021!N121/[1]Veri_2021!N122</f>
        <v>5.2699052873586309E-3</v>
      </c>
      <c r="O98" s="51">
        <f t="shared" si="12"/>
        <v>3.1914727686986112E-3</v>
      </c>
      <c r="P98" s="51">
        <f t="shared" si="13"/>
        <v>2.4697176883613125E-2</v>
      </c>
      <c r="Q98" s="51">
        <f t="shared" si="14"/>
        <v>8.4211905191050197E-3</v>
      </c>
      <c r="R98" s="50">
        <f>[1]Veri_2022!D121/[1]Veri_2022!D122</f>
        <v>3.3173999215694587E-3</v>
      </c>
      <c r="S98" s="50">
        <f>[1]Veri_2022!E121/[1]Veri_2022!E122</f>
        <v>4.6592366091705393E-3</v>
      </c>
      <c r="T98" s="50">
        <f>[1]Veri_2022!F121/[1]Veri_2022!F122</f>
        <v>1.0925624603072479E-2</v>
      </c>
      <c r="U98" s="50">
        <f>[1]Veri_2022!G121/[1]Veri_2022!G122</f>
        <v>5.6931770282065272E-3</v>
      </c>
      <c r="V98" s="50">
        <f>[1]Veri_2022!H121/[1]Veri_2022!H122</f>
        <v>6.4983551671111287E-3</v>
      </c>
      <c r="W98" s="50">
        <f>[1]Veri_2022!I121/[1]Veri_2022!I122</f>
        <v>6.1678642166288367E-3</v>
      </c>
      <c r="X98" s="50">
        <f>[1]Veri_2022!J121/[1]Veri_2022!J122</f>
        <v>6.8179829328124161E-3</v>
      </c>
      <c r="Y98" s="50">
        <f>[1]Veri_2022!K121/[1]Veri_2022!K122</f>
        <v>2.7636656939131021E-3</v>
      </c>
      <c r="Z98" s="50">
        <f>[1]Veri_2022!L121/[1]Veri_2022!L122</f>
        <v>5.4624664465259464E-3</v>
      </c>
      <c r="AA98" s="50">
        <f>[1]Veri_2022!M121/[1]Veri_2022!M122</f>
        <v>2.2827160218861595E-2</v>
      </c>
      <c r="AB98" s="50">
        <f>[1]Veri_2022!N121/[1]Veri_2022!N122</f>
        <v>6.6890141206479821E-3</v>
      </c>
      <c r="AC98" s="51">
        <f t="shared" si="15"/>
        <v>2.7636656939131021E-3</v>
      </c>
      <c r="AD98" s="51">
        <f t="shared" si="16"/>
        <v>2.2827160218861595E-2</v>
      </c>
      <c r="AE98" s="51">
        <f t="shared" si="17"/>
        <v>7.4383588144109111E-3</v>
      </c>
      <c r="AF98" s="50">
        <f>[1]Veri_2023!D121/[1]Veri_2023!D122</f>
        <v>3.0435397204620455E-3</v>
      </c>
      <c r="AG98" s="50">
        <f>[1]Veri_2023!E121/[1]Veri_2023!E122</f>
        <v>4.6416396003556544E-3</v>
      </c>
      <c r="AH98" s="50">
        <f>[1]Veri_2023!F121/[1]Veri_2023!F122</f>
        <v>1.0945748729588742E-2</v>
      </c>
      <c r="AI98" s="50">
        <f>[1]Veri_2023!G121/[1]Veri_2023!G122</f>
        <v>5.9891514053679621E-3</v>
      </c>
      <c r="AJ98" s="50">
        <f>[1]Veri_2023!H121/[1]Veri_2023!H122</f>
        <v>4.9982906245558505E-3</v>
      </c>
      <c r="AK98" s="50">
        <f>[1]Veri_2023!I121/[1]Veri_2023!I122</f>
        <v>5.698768569786088E-3</v>
      </c>
      <c r="AL98" s="50">
        <f>[1]Veri_2023!J121/[1]Veri_2023!J122</f>
        <v>4.7918956929747522E-3</v>
      </c>
      <c r="AM98" s="50">
        <f>[1]Veri_2023!K121/[1]Veri_2023!K122</f>
        <v>4.2211274197647272E-3</v>
      </c>
      <c r="AN98" s="50">
        <f>[1]Veri_2023!L121/[1]Veri_2023!L122</f>
        <v>4.6261662427481125E-3</v>
      </c>
      <c r="AO98" s="50">
        <f>[1]Veri_2023!M121/[1]Veri_2023!M122</f>
        <v>2.1105764762238414E-2</v>
      </c>
      <c r="AP98" s="50">
        <f>[1]Veri_2023!N121/[1]Veri_2023!N122</f>
        <v>6.1830135813999414E-3</v>
      </c>
      <c r="AQ98" s="51">
        <f t="shared" si="18"/>
        <v>3.0435397204620455E-3</v>
      </c>
      <c r="AR98" s="51">
        <f t="shared" si="19"/>
        <v>2.1105764762238414E-2</v>
      </c>
      <c r="AS98" s="51">
        <f t="shared" si="20"/>
        <v>6.9313733044765726E-3</v>
      </c>
      <c r="AT98" s="50">
        <f>ROUND([1]Veri_2024_2!D121/[1]Veri_2024_2!D122,[1]APGler!$N$98)</f>
        <v>3.0000000000000001E-3</v>
      </c>
      <c r="AU98" s="50">
        <f>ROUND([1]Veri_2024_2!E121/[1]Veri_2024_2!E122,[1]APGler!$N$98)</f>
        <v>4.0000000000000001E-3</v>
      </c>
      <c r="AV98" s="50">
        <f>ROUND([1]Veri_2024_2!F121/[1]Veri_2024_2!F122,[1]APGler!$N$98)</f>
        <v>1.0999999999999999E-2</v>
      </c>
      <c r="AW98" s="50">
        <f>ROUND([1]Veri_2024_2!G121/[1]Veri_2024_2!G122,[1]APGler!$N$98)</f>
        <v>6.0000000000000001E-3</v>
      </c>
      <c r="AX98" s="50">
        <f>ROUND([1]Veri_2024_2!H121/[1]Veri_2024_2!H122,[1]APGler!$N$98)</f>
        <v>4.0000000000000001E-3</v>
      </c>
      <c r="AY98" s="50">
        <f>ROUND([1]Veri_2024_2!I121/[1]Veri_2024_2!I122,[1]APGler!$N$98)</f>
        <v>8.0000000000000002E-3</v>
      </c>
      <c r="AZ98" s="50">
        <f>ROUND([1]Veri_2024_2!J121/[1]Veri_2024_2!J122,[1]APGler!$N$98)</f>
        <v>4.0000000000000001E-3</v>
      </c>
      <c r="BA98" s="50">
        <f>ROUND([1]Veri_2024_2!K121/[1]Veri_2024_2!K122,[1]APGler!$N$98)</f>
        <v>4.0000000000000001E-3</v>
      </c>
      <c r="BB98" s="50">
        <f>ROUND([1]Veri_2024_2!L121/[1]Veri_2024_2!L122,[1]APGler!$N$98)</f>
        <v>4.0000000000000001E-3</v>
      </c>
      <c r="BC98" s="50">
        <f>ROUND([1]Veri_2024_2!M121/[1]Veri_2024_2!M122,[1]APGler!$N$98)</f>
        <v>2.4E-2</v>
      </c>
      <c r="BD98" s="50">
        <f>ROUND([1]Veri_2024_2!N121/[1]Veri_2024_2!N122,[1]APGler!$N$98)</f>
        <v>6.0000000000000001E-3</v>
      </c>
      <c r="BE98" s="51">
        <f t="shared" si="21"/>
        <v>3.0000000000000001E-3</v>
      </c>
      <c r="BF98" s="51">
        <f t="shared" si="22"/>
        <v>2.4E-2</v>
      </c>
      <c r="BG98" s="51">
        <f t="shared" si="23"/>
        <v>7.0909090909090922E-3</v>
      </c>
    </row>
    <row r="99" spans="1:59" x14ac:dyDescent="0.3">
      <c r="A99" s="57" t="s">
        <v>95</v>
      </c>
      <c r="B99" s="57" t="s">
        <v>98</v>
      </c>
      <c r="C99" s="57" t="s">
        <v>233</v>
      </c>
      <c r="D99" s="49">
        <f>[1]Veri_2021!D124/[1]Veri_2021!D125</f>
        <v>1.5671829436726969E-2</v>
      </c>
      <c r="E99" s="49">
        <f>[1]Veri_2021!E124/[1]Veri_2021!E125</f>
        <v>2.3403464655157757E-2</v>
      </c>
      <c r="F99" s="49">
        <f>[1]Veri_2021!F124/[1]Veri_2021!F125</f>
        <v>4.1410285921075388E-2</v>
      </c>
      <c r="G99" s="49">
        <f>[1]Veri_2021!G124/[1]Veri_2021!G125</f>
        <v>1.5573835955594601E-2</v>
      </c>
      <c r="H99" s="49">
        <f>[1]Veri_2021!H124/[1]Veri_2021!H125</f>
        <v>5.9960305024548209E-2</v>
      </c>
      <c r="I99" s="49">
        <f>[1]Veri_2021!I124/[1]Veri_2021!I125</f>
        <v>2.3406956337023756E-2</v>
      </c>
      <c r="J99" s="49">
        <f>[1]Veri_2021!J124/[1]Veri_2021!J125</f>
        <v>3.9478347154298675E-2</v>
      </c>
      <c r="K99" s="49">
        <f>[1]Veri_2021!K124/[1]Veri_2021!K125</f>
        <v>2.4064171122994651E-2</v>
      </c>
      <c r="L99" s="49">
        <f>[1]Veri_2021!L124/[1]Veri_2021!L125</f>
        <v>0.45817490494296575</v>
      </c>
      <c r="M99" s="49">
        <f>[1]Veri_2021!M124/[1]Veri_2021!M125</f>
        <v>0.13799237611181703</v>
      </c>
      <c r="N99" s="49">
        <f>[1]Veri_2021!N124/[1]Veri_2021!N125</f>
        <v>5.0638944194271104E-2</v>
      </c>
      <c r="O99" s="52">
        <f t="shared" si="12"/>
        <v>1.5573835955594601E-2</v>
      </c>
      <c r="P99" s="52">
        <f t="shared" si="13"/>
        <v>0.45817490494296575</v>
      </c>
      <c r="Q99" s="52">
        <f t="shared" si="14"/>
        <v>8.0888674623315809E-2</v>
      </c>
      <c r="R99" s="49">
        <f>[1]Veri_2022!D124/[1]Veri_2022!D125</f>
        <v>1.5414312564555548E-2</v>
      </c>
      <c r="S99" s="49">
        <f>[1]Veri_2022!E124/[1]Veri_2022!E125</f>
        <v>2.1967241503973636E-2</v>
      </c>
      <c r="T99" s="49">
        <f>[1]Veri_2022!F124/[1]Veri_2022!F125</f>
        <v>3.7099291324481289E-2</v>
      </c>
      <c r="U99" s="49">
        <f>[1]Veri_2022!G124/[1]Veri_2022!G125</f>
        <v>0.14867517173699707</v>
      </c>
      <c r="V99" s="49">
        <f>[1]Veri_2022!H124/[1]Veri_2022!H125</f>
        <v>6.3856323272636573E-2</v>
      </c>
      <c r="W99" s="49">
        <f>[1]Veri_2022!I124/[1]Veri_2022!I125</f>
        <v>1.5689084895259095E-2</v>
      </c>
      <c r="X99" s="49">
        <f>[1]Veri_2022!J124/[1]Veri_2022!J125</f>
        <v>3.9500567536889901E-2</v>
      </c>
      <c r="Y99" s="49">
        <f>[1]Veri_2022!K124/[1]Veri_2022!K125</f>
        <v>1.4109347442680775E-2</v>
      </c>
      <c r="Z99" s="49">
        <f>[1]Veri_2022!L124/[1]Veri_2022!L125</f>
        <v>0.91584158415841588</v>
      </c>
      <c r="AA99" s="49">
        <f>[1]Veri_2022!M124/[1]Veri_2022!M125</f>
        <v>4.1969330104923326E-2</v>
      </c>
      <c r="AB99" s="49">
        <f>[1]Veri_2022!N124/[1]Veri_2022!N125</f>
        <v>5.0832698378143026E-2</v>
      </c>
      <c r="AC99" s="52">
        <f t="shared" si="15"/>
        <v>1.4109347442680775E-2</v>
      </c>
      <c r="AD99" s="52">
        <f t="shared" si="16"/>
        <v>0.91584158415841588</v>
      </c>
      <c r="AE99" s="52">
        <f t="shared" si="17"/>
        <v>0.12408681390172328</v>
      </c>
      <c r="AF99" s="49">
        <f>[1]Veri_2023!D124/[1]Veri_2023!D125</f>
        <v>1.6032829342356673E-2</v>
      </c>
      <c r="AG99" s="49">
        <f>[1]Veri_2023!E124/[1]Veri_2023!E125</f>
        <v>1.9407276995305166E-2</v>
      </c>
      <c r="AH99" s="49">
        <f>[1]Veri_2023!F124/[1]Veri_2023!F125</f>
        <v>2.5482696279330114E-2</v>
      </c>
      <c r="AI99" s="49">
        <f>[1]Veri_2023!G124/[1]Veri_2023!G125</f>
        <v>0.63003663003663002</v>
      </c>
      <c r="AJ99" s="49">
        <f>[1]Veri_2023!H124/[1]Veri_2023!H125</f>
        <v>2.6804608511638843E-2</v>
      </c>
      <c r="AK99" s="49">
        <f>[1]Veri_2023!I124/[1]Veri_2023!I125</f>
        <v>1.6068420370610341E-2</v>
      </c>
      <c r="AL99" s="49">
        <f>[1]Veri_2023!J124/[1]Veri_2023!J125</f>
        <v>0.21521103217718346</v>
      </c>
      <c r="AM99" s="49">
        <f>[1]Veri_2023!K124/[1]Veri_2023!K125</f>
        <v>3.125E-2</v>
      </c>
      <c r="AN99" s="49">
        <f>[1]Veri_2023!L124/[1]Veri_2023!L125</f>
        <v>24</v>
      </c>
      <c r="AO99" s="49">
        <f>[1]Veri_2023!M124/[1]Veri_2023!M125</f>
        <v>2.7654867256637168E-4</v>
      </c>
      <c r="AP99" s="49">
        <f>[1]Veri_2023!N124/[1]Veri_2023!N125</f>
        <v>4.4428794054183651E-2</v>
      </c>
      <c r="AQ99" s="52">
        <f t="shared" si="18"/>
        <v>2.7654867256637168E-4</v>
      </c>
      <c r="AR99" s="52">
        <f t="shared" si="19"/>
        <v>24</v>
      </c>
      <c r="AS99" s="52">
        <f t="shared" si="20"/>
        <v>2.2749998942218004</v>
      </c>
      <c r="AT99" s="49">
        <f>ROUND([1]Veri_2024_2!D124/[1]Veri_2024_2!D125,[1]APGler!$N$99)</f>
        <v>8.0000000000000002E-3</v>
      </c>
      <c r="AU99" s="49">
        <f>ROUND([1]Veri_2024_2!E124/[1]Veri_2024_2!E125,[1]APGler!$N$99)</f>
        <v>0.01</v>
      </c>
      <c r="AV99" s="49">
        <f>ROUND([1]Veri_2024_2!F124/[1]Veri_2024_2!F125,[1]APGler!$N$99)</f>
        <v>2.5999999999999999E-2</v>
      </c>
      <c r="AW99" s="49">
        <f>ROUND([1]Veri_2024_2!G124/[1]Veri_2024_2!G125,[1]APGler!$N$99)</f>
        <v>6.9000000000000006E-2</v>
      </c>
      <c r="AX99" s="49">
        <f>ROUND([1]Veri_2024_2!H124/[1]Veri_2024_2!H125,[1]APGler!$N$99)</f>
        <v>0</v>
      </c>
      <c r="AY99" s="49">
        <f>ROUND([1]Veri_2024_2!I124/[1]Veri_2024_2!I125,[1]APGler!$N$99)</f>
        <v>1.4999999999999999E-2</v>
      </c>
      <c r="AZ99" s="49">
        <f>ROUND([1]Veri_2024_2!J124/[1]Veri_2024_2!J125,[1]APGler!$N$99)</f>
        <v>0</v>
      </c>
      <c r="BA99" s="49">
        <f>ROUND([1]Veri_2024_2!K124/[1]Veri_2024_2!K125,[1]APGler!$N$99)</f>
        <v>0</v>
      </c>
      <c r="BB99" s="49" t="e">
        <f>ROUND([1]Veri_2024_2!L124/[1]Veri_2024_2!L125,[1]APGler!$N$99)</f>
        <v>#DIV/0!</v>
      </c>
      <c r="BC99" s="49">
        <f>ROUND([1]Veri_2024_2!M124/[1]Veri_2024_2!M125,[1]APGler!$N$99)</f>
        <v>0.1</v>
      </c>
      <c r="BD99" s="49">
        <f>ROUND([1]Veri_2024_2!N124/[1]Veri_2024_2!N125,[1]APGler!$N$99)</f>
        <v>0</v>
      </c>
      <c r="BE99" s="52" t="e">
        <f t="shared" si="21"/>
        <v>#DIV/0!</v>
      </c>
      <c r="BF99" s="52" t="e">
        <f t="shared" si="22"/>
        <v>#DIV/0!</v>
      </c>
      <c r="BG99" s="52" t="e">
        <f t="shared" si="23"/>
        <v>#DIV/0!</v>
      </c>
    </row>
    <row r="100" spans="1:59" x14ac:dyDescent="0.3">
      <c r="A100" s="58" t="s">
        <v>97</v>
      </c>
      <c r="B100" s="58" t="s">
        <v>100</v>
      </c>
      <c r="C100" s="58" t="s">
        <v>233</v>
      </c>
      <c r="D100" s="50">
        <f>[1]Veri_2021!D127/[1]Veri_2021!D128</f>
        <v>6.1309398881467672E-3</v>
      </c>
      <c r="E100" s="50">
        <f>[1]Veri_2021!E127/[1]Veri_2021!E128</f>
        <v>1.2617054526512168E-2</v>
      </c>
      <c r="F100" s="50">
        <f>[1]Veri_2021!F127/[1]Veri_2021!F128</f>
        <v>2.0707578248224733E-2</v>
      </c>
      <c r="G100" s="50">
        <f>[1]Veri_2021!G127/[1]Veri_2021!G128</f>
        <v>6.2000118741677478E-3</v>
      </c>
      <c r="H100" s="50">
        <f>[1]Veri_2021!H127/[1]Veri_2021!H128</f>
        <v>1.4516310531514523E-2</v>
      </c>
      <c r="I100" s="50">
        <f>[1]Veri_2021!I127/[1]Veri_2021!I128</f>
        <v>1.5459088069956278E-2</v>
      </c>
      <c r="J100" s="50">
        <f>[1]Veri_2021!J127/[1]Veri_2021!J128</f>
        <v>1.3420967964333319E-2</v>
      </c>
      <c r="K100" s="50">
        <f>[1]Veri_2021!K127/[1]Veri_2021!K128</f>
        <v>6.0793515358361777E-3</v>
      </c>
      <c r="L100" s="50">
        <f>[1]Veri_2021!L127/[1]Veri_2021!L128</f>
        <v>0.18802762854950114</v>
      </c>
      <c r="M100" s="50">
        <f>[1]Veri_2021!M127/[1]Veri_2021!M128</f>
        <v>7.5986720767244553E-2</v>
      </c>
      <c r="N100" s="50">
        <f>[1]Veri_2021!N127/[1]Veri_2021!N128</f>
        <v>1.2106105942306794E-2</v>
      </c>
      <c r="O100" s="51">
        <f t="shared" si="12"/>
        <v>6.0793515358361777E-3</v>
      </c>
      <c r="P100" s="51">
        <f t="shared" si="13"/>
        <v>0.18802762854950114</v>
      </c>
      <c r="Q100" s="51">
        <f t="shared" si="14"/>
        <v>3.3750159808885842E-2</v>
      </c>
      <c r="R100" s="50">
        <f>[1]Veri_2022!D127/[1]Veri_2022!D128</f>
        <v>3.813200636060853E-3</v>
      </c>
      <c r="S100" s="50">
        <f>[1]Veri_2022!E127/[1]Veri_2022!E128</f>
        <v>1.4376143271122622E-2</v>
      </c>
      <c r="T100" s="50">
        <f>[1]Veri_2022!F127/[1]Veri_2022!F128</f>
        <v>1.7044592549209162E-2</v>
      </c>
      <c r="U100" s="50">
        <f>[1]Veri_2022!G127/[1]Veri_2022!G128</f>
        <v>5.2938724468528556E-2</v>
      </c>
      <c r="V100" s="50">
        <f>[1]Veri_2022!H127/[1]Veri_2022!H128</f>
        <v>1.0779828574433402E-2</v>
      </c>
      <c r="W100" s="50">
        <f>[1]Veri_2022!I127/[1]Veri_2022!I128</f>
        <v>1.8695154521175122E-2</v>
      </c>
      <c r="X100" s="50">
        <f>[1]Veri_2022!J127/[1]Veri_2022!J128</f>
        <v>9.467383337405327E-3</v>
      </c>
      <c r="Y100" s="50">
        <f>[1]Veri_2022!K127/[1]Veri_2022!K128</f>
        <v>4.4893378226711564E-3</v>
      </c>
      <c r="Z100" s="50">
        <f>[1]Veri_2022!L127/[1]Veri_2022!L128</f>
        <v>0.26512226512226511</v>
      </c>
      <c r="AA100" s="50">
        <f>[1]Veri_2022!M127/[1]Veri_2022!M128</f>
        <v>3.2110091743119268E-2</v>
      </c>
      <c r="AB100" s="50">
        <f>[1]Veri_2022!N127/[1]Veri_2022!N128</f>
        <v>2.2803407350689128E-2</v>
      </c>
      <c r="AC100" s="51">
        <f t="shared" si="15"/>
        <v>3.813200636060853E-3</v>
      </c>
      <c r="AD100" s="51">
        <f t="shared" si="16"/>
        <v>0.26512226512226511</v>
      </c>
      <c r="AE100" s="51">
        <f t="shared" si="17"/>
        <v>4.1058193581516335E-2</v>
      </c>
      <c r="AF100" s="50">
        <f>[1]Veri_2023!D127/[1]Veri_2023!D128</f>
        <v>4.1365269719543475E-3</v>
      </c>
      <c r="AG100" s="50">
        <f>[1]Veri_2023!E127/[1]Veri_2023!E128</f>
        <v>1.1627831484090452E-2</v>
      </c>
      <c r="AH100" s="50">
        <f>[1]Veri_2023!F127/[1]Veri_2023!F128</f>
        <v>1.1749951477328715E-2</v>
      </c>
      <c r="AI100" s="50">
        <f>[1]Veri_2023!G127/[1]Veri_2023!G128</f>
        <v>0.49126213592233009</v>
      </c>
      <c r="AJ100" s="50">
        <f>[1]Veri_2023!H127/[1]Veri_2023!H128</f>
        <v>2.1983017411441805E-2</v>
      </c>
      <c r="AK100" s="50">
        <f>[1]Veri_2023!I127/[1]Veri_2023!I128</f>
        <v>2.4E-2</v>
      </c>
      <c r="AL100" s="50">
        <f>[1]Veri_2023!J127/[1]Veri_2023!J128</f>
        <v>6.2517222375310004E-3</v>
      </c>
      <c r="AM100" s="50">
        <f>[1]Veri_2023!K127/[1]Veri_2023!K128</f>
        <v>1.1771630370806356E-2</v>
      </c>
      <c r="AN100" s="50">
        <f>[1]Veri_2023!L127/[1]Veri_2023!L128</f>
        <v>15.888888888888889</v>
      </c>
      <c r="AO100" s="50">
        <f>[1]Veri_2023!M127/[1]Veri_2023!M128</f>
        <v>9.2699884125144842E-3</v>
      </c>
      <c r="AP100" s="50">
        <f>[1]Veri_2023!N127/[1]Veri_2023!N128</f>
        <v>2.5841476655808902E-2</v>
      </c>
      <c r="AQ100" s="51">
        <f t="shared" si="18"/>
        <v>4.1365269719543475E-3</v>
      </c>
      <c r="AR100" s="51">
        <f t="shared" si="19"/>
        <v>15.888888888888889</v>
      </c>
      <c r="AS100" s="51">
        <f t="shared" si="20"/>
        <v>1.5006166518029724</v>
      </c>
      <c r="AT100" s="50">
        <f>ROUND([1]Veri_2024_2!D127/[1]Veri_2024_2!D128,[1]APGler!$N$100)</f>
        <v>2E-3</v>
      </c>
      <c r="AU100" s="50">
        <f>ROUND([1]Veri_2024_2!E127/[1]Veri_2024_2!E128,[1]APGler!$N$100)</f>
        <v>3.0000000000000001E-3</v>
      </c>
      <c r="AV100" s="50">
        <f>ROUND([1]Veri_2024_2!F127/[1]Veri_2024_2!F128,[1]APGler!$N$100)</f>
        <v>8.9999999999999993E-3</v>
      </c>
      <c r="AW100" s="50">
        <f>ROUND([1]Veri_2024_2!G127/[1]Veri_2024_2!G128,[1]APGler!$N$100)</f>
        <v>0.121</v>
      </c>
      <c r="AX100" s="50">
        <f>ROUND([1]Veri_2024_2!H127/[1]Veri_2024_2!H128,[1]APGler!$N$100)</f>
        <v>1.0999999999999999E-2</v>
      </c>
      <c r="AY100" s="50">
        <f>ROUND([1]Veri_2024_2!I127/[1]Veri_2024_2!I128,[1]APGler!$N$100)</f>
        <v>0.75</v>
      </c>
      <c r="AZ100" s="50">
        <f>ROUND([1]Veri_2024_2!J127/[1]Veri_2024_2!J128,[1]APGler!$N$100)</f>
        <v>5.0000000000000001E-3</v>
      </c>
      <c r="BA100" s="50">
        <f>ROUND([1]Veri_2024_2!K127/[1]Veri_2024_2!K128,[1]APGler!$N$100)</f>
        <v>2.8000000000000001E-2</v>
      </c>
      <c r="BB100" s="50">
        <f>ROUND([1]Veri_2024_2!L127/[1]Veri_2024_2!L128,[1]APGler!$N$100)</f>
        <v>11.5</v>
      </c>
      <c r="BC100" s="50">
        <f>ROUND([1]Veri_2024_2!M127/[1]Veri_2024_2!M128,[1]APGler!$N$100)</f>
        <v>6.2E-2</v>
      </c>
      <c r="BD100" s="50">
        <f>ROUND([1]Veri_2024_2!N127/[1]Veri_2024_2!N128,[1]APGler!$N$100)</f>
        <v>0</v>
      </c>
      <c r="BE100" s="51">
        <f t="shared" si="21"/>
        <v>0</v>
      </c>
      <c r="BF100" s="51">
        <f t="shared" si="22"/>
        <v>11.5</v>
      </c>
      <c r="BG100" s="51">
        <f t="shared" si="23"/>
        <v>1.1355454545454544</v>
      </c>
    </row>
    <row r="101" spans="1:59" x14ac:dyDescent="0.3">
      <c r="A101" s="57" t="s">
        <v>99</v>
      </c>
      <c r="B101" s="57" t="s">
        <v>102</v>
      </c>
      <c r="C101" s="57" t="s">
        <v>233</v>
      </c>
      <c r="D101" s="49">
        <f>[1]Veri_2021!D130/[1]Veri_2021!D131</f>
        <v>6.7617503336752814E-3</v>
      </c>
      <c r="E101" s="49">
        <f>[1]Veri_2021!E130/[1]Veri_2021!E131</f>
        <v>5.4992237393584054E-3</v>
      </c>
      <c r="F101" s="49">
        <f>[1]Veri_2021!F130/[1]Veri_2021!F131</f>
        <v>1.344353106388175E-2</v>
      </c>
      <c r="G101" s="49">
        <f>[1]Veri_2021!G130/[1]Veri_2021!G131</f>
        <v>1.8360481586402265E-2</v>
      </c>
      <c r="H101" s="49">
        <f>[1]Veri_2021!H130/[1]Veri_2021!H131</f>
        <v>4.7103091848762352E-2</v>
      </c>
      <c r="I101" s="49">
        <f>[1]Veri_2021!I130/[1]Veri_2021!I131</f>
        <v>1.5474880821415475E-2</v>
      </c>
      <c r="J101" s="49">
        <f>[1]Veri_2021!J130/[1]Veri_2021!J131</f>
        <v>1.7128100304783459E-2</v>
      </c>
      <c r="K101" s="49">
        <f>[1]Veri_2021!K130/[1]Veri_2021!K131</f>
        <v>2.2326885740993743E-2</v>
      </c>
      <c r="L101" s="49">
        <f>[1]Veri_2021!L130/[1]Veri_2021!L131</f>
        <v>0.36599999999999999</v>
      </c>
      <c r="M101" s="49">
        <f>[1]Veri_2021!M130/[1]Veri_2021!M131</f>
        <v>5.4109466928151183E-2</v>
      </c>
      <c r="N101" s="49">
        <f>[1]Veri_2021!N130/[1]Veri_2021!N131</f>
        <v>1.7789504414117786E-2</v>
      </c>
      <c r="O101" s="52">
        <f t="shared" si="12"/>
        <v>5.4992237393584054E-3</v>
      </c>
      <c r="P101" s="52">
        <f t="shared" si="13"/>
        <v>0.36599999999999999</v>
      </c>
      <c r="Q101" s="52">
        <f t="shared" si="14"/>
        <v>5.3090628798321965E-2</v>
      </c>
      <c r="R101" s="49">
        <f>[1]Veri_2022!D130/[1]Veri_2022!D131</f>
        <v>5.3381375338026555E-3</v>
      </c>
      <c r="S101" s="49">
        <f>[1]Veri_2022!E130/[1]Veri_2022!E131</f>
        <v>4.704069711660562E-3</v>
      </c>
      <c r="T101" s="49">
        <f>[1]Veri_2022!F130/[1]Veri_2022!F131</f>
        <v>1.1810872439286191E-2</v>
      </c>
      <c r="U101" s="49">
        <f>[1]Veri_2022!G130/[1]Veri_2022!G131</f>
        <v>0.10213345438039037</v>
      </c>
      <c r="V101" s="49">
        <f>[1]Veri_2022!H130/[1]Veri_2022!H131</f>
        <v>3.2003188596079903E-2</v>
      </c>
      <c r="W101" s="49">
        <f>[1]Veri_2022!I130/[1]Veri_2022!I131</f>
        <v>6.4634216095635763E-3</v>
      </c>
      <c r="X101" s="49">
        <f>[1]Veri_2022!J130/[1]Veri_2022!J131</f>
        <v>1.3409800118073712E-2</v>
      </c>
      <c r="Y101" s="49">
        <f>[1]Veri_2022!K130/[1]Veri_2022!K131</f>
        <v>1.9903938520653218E-2</v>
      </c>
      <c r="Z101" s="49">
        <f>[1]Veri_2022!L130/[1]Veri_2022!L131</f>
        <v>0.5296367112810707</v>
      </c>
      <c r="AA101" s="49">
        <f>[1]Veri_2022!M130/[1]Veri_2022!M131</f>
        <v>2.4465144845941242E-2</v>
      </c>
      <c r="AB101" s="49">
        <f>[1]Veri_2022!N130/[1]Veri_2022!N131</f>
        <v>1.8037370630023759E-2</v>
      </c>
      <c r="AC101" s="52">
        <f t="shared" si="15"/>
        <v>4.704069711660562E-3</v>
      </c>
      <c r="AD101" s="52">
        <f t="shared" si="16"/>
        <v>0.5296367112810707</v>
      </c>
      <c r="AE101" s="52">
        <f t="shared" si="17"/>
        <v>6.9809646333322345E-2</v>
      </c>
      <c r="AF101" s="49">
        <f>[1]Veri_2023!D130/[1]Veri_2023!D131</f>
        <v>6.1441941254245201E-3</v>
      </c>
      <c r="AG101" s="49">
        <f>[1]Veri_2023!E130/[1]Veri_2023!E131</f>
        <v>4.1666317117026426E-3</v>
      </c>
      <c r="AH101" s="49">
        <f>[1]Veri_2023!F130/[1]Veri_2023!F131</f>
        <v>9.2641875854132198E-3</v>
      </c>
      <c r="AI101" s="49">
        <f>[1]Veri_2023!G130/[1]Veri_2023!G131</f>
        <v>0.10606060606060606</v>
      </c>
      <c r="AJ101" s="49">
        <f>[1]Veri_2023!H130/[1]Veri_2023!H131</f>
        <v>8.0844662357922883E-2</v>
      </c>
      <c r="AK101" s="49">
        <f>[1]Veri_2023!I130/[1]Veri_2023!I131</f>
        <v>6.4527801230249669E-3</v>
      </c>
      <c r="AL101" s="49">
        <f>[1]Veri_2023!J130/[1]Veri_2023!J131</f>
        <v>8.6740114392164277E-3</v>
      </c>
      <c r="AM101" s="49">
        <f>[1]Veri_2023!K130/[1]Veri_2023!K131</f>
        <v>2.9658365661369042E-2</v>
      </c>
      <c r="AN101" s="49">
        <f>[1]Veri_2023!L130/[1]Veri_2023!L131</f>
        <v>5.6</v>
      </c>
      <c r="AO101" s="49">
        <f>[1]Veri_2023!M130/[1]Veri_2023!M131</f>
        <v>2.2630331753554504E-2</v>
      </c>
      <c r="AP101" s="49">
        <f>[1]Veri_2023!N130/[1]Veri_2023!N131</f>
        <v>1.8230668995760028E-2</v>
      </c>
      <c r="AQ101" s="52">
        <f t="shared" si="18"/>
        <v>4.1666317117026426E-3</v>
      </c>
      <c r="AR101" s="52">
        <f t="shared" si="19"/>
        <v>5.6</v>
      </c>
      <c r="AS101" s="52">
        <f t="shared" si="20"/>
        <v>0.53564785816490856</v>
      </c>
      <c r="AT101" s="49">
        <f>ROUND([1]Veri_2024_2!D130/[1]Veri_2024_2!D131,[1]APGler!$N$101)</f>
        <v>3.0000000000000001E-3</v>
      </c>
      <c r="AU101" s="49">
        <f>ROUND([1]Veri_2024_2!E130/[1]Veri_2024_2!E131,[1]APGler!$N$101)</f>
        <v>5.0000000000000001E-3</v>
      </c>
      <c r="AV101" s="49">
        <f>ROUND([1]Veri_2024_2!F130/[1]Veri_2024_2!F131,[1]APGler!$N$101)</f>
        <v>1.0999999999999999E-2</v>
      </c>
      <c r="AW101" s="49">
        <f>ROUND([1]Veri_2024_2!G130/[1]Veri_2024_2!G131,[1]APGler!$N$101)</f>
        <v>1.6E-2</v>
      </c>
      <c r="AX101" s="49">
        <f>ROUND([1]Veri_2024_2!H130/[1]Veri_2024_2!H131,[1]APGler!$N$101)</f>
        <v>0.01</v>
      </c>
      <c r="AY101" s="49">
        <f>ROUND([1]Veri_2024_2!I130/[1]Veri_2024_2!I131,[1]APGler!$N$101)</f>
        <v>5.0000000000000001E-3</v>
      </c>
      <c r="AZ101" s="49">
        <f>ROUND([1]Veri_2024_2!J130/[1]Veri_2024_2!J131,[1]APGler!$N$101)</f>
        <v>5.0000000000000001E-3</v>
      </c>
      <c r="BA101" s="49">
        <f>ROUND([1]Veri_2024_2!K130/[1]Veri_2024_2!K131,[1]APGler!$N$101)</f>
        <v>0.03</v>
      </c>
      <c r="BB101" s="49">
        <f>ROUND([1]Veri_2024_2!L130/[1]Veri_2024_2!L131,[1]APGler!$N$101)</f>
        <v>2</v>
      </c>
      <c r="BC101" s="49">
        <f>ROUND([1]Veri_2024_2!M130/[1]Veri_2024_2!M131,[1]APGler!$N$101)</f>
        <v>3.4000000000000002E-2</v>
      </c>
      <c r="BD101" s="49">
        <f>ROUND([1]Veri_2024_2!N130/[1]Veri_2024_2!N131,[1]APGler!$N$101)</f>
        <v>1E-3</v>
      </c>
      <c r="BE101" s="52">
        <f t="shared" si="21"/>
        <v>1E-3</v>
      </c>
      <c r="BF101" s="52">
        <f t="shared" si="22"/>
        <v>2</v>
      </c>
      <c r="BG101" s="52">
        <f t="shared" si="23"/>
        <v>0.19272727272727269</v>
      </c>
    </row>
    <row r="102" spans="1:59" x14ac:dyDescent="0.3">
      <c r="A102" s="58" t="s">
        <v>101</v>
      </c>
      <c r="B102" s="58" t="s">
        <v>104</v>
      </c>
      <c r="C102" s="58" t="s">
        <v>233</v>
      </c>
      <c r="D102" s="50">
        <f>[1]Veri_2021!D133/[1]Veri_2021!D134</f>
        <v>1.0587139264500773E-2</v>
      </c>
      <c r="E102" s="50">
        <f>[1]Veri_2021!E133/[1]Veri_2021!E134</f>
        <v>1.561033865051608E-2</v>
      </c>
      <c r="F102" s="50">
        <f>[1]Veri_2021!F133/[1]Veri_2021!F134</f>
        <v>3.6690077807615504E-2</v>
      </c>
      <c r="G102" s="50">
        <f>[1]Veri_2021!G133/[1]Veri_2021!G134</f>
        <v>2.1229414642100115E-2</v>
      </c>
      <c r="H102" s="50">
        <f>[1]Veri_2021!H133/[1]Veri_2021!H134</f>
        <v>3.4198178305271873E-2</v>
      </c>
      <c r="I102" s="50">
        <f>[1]Veri_2021!I133/[1]Veri_2021!I134</f>
        <v>1.6734362307067426E-2</v>
      </c>
      <c r="J102" s="50">
        <f>[1]Veri_2021!J133/[1]Veri_2021!J134</f>
        <v>3.827054030747272E-2</v>
      </c>
      <c r="K102" s="50">
        <f>[1]Veri_2021!K133/[1]Veri_2021!K134</f>
        <v>3.9550311439712361E-2</v>
      </c>
      <c r="L102" s="50">
        <f>[1]Veri_2021!L133/[1]Veri_2021!L134</f>
        <v>0.55279503105590067</v>
      </c>
      <c r="M102" s="50">
        <f>[1]Veri_2021!M133/[1]Veri_2021!M134</f>
        <v>0.16282565130260521</v>
      </c>
      <c r="N102" s="50">
        <f>[1]Veri_2021!N133/[1]Veri_2021!N134</f>
        <v>9.9367533380182713E-2</v>
      </c>
      <c r="O102" s="51">
        <f t="shared" si="12"/>
        <v>1.0587139264500773E-2</v>
      </c>
      <c r="P102" s="51">
        <f t="shared" si="13"/>
        <v>0.55279503105590067</v>
      </c>
      <c r="Q102" s="51">
        <f t="shared" si="14"/>
        <v>9.3441688951176868E-2</v>
      </c>
      <c r="R102" s="50">
        <f>[1]Veri_2022!D133/[1]Veri_2022!D134</f>
        <v>1.3413929293902322E-2</v>
      </c>
      <c r="S102" s="50">
        <f>[1]Veri_2022!E133/[1]Veri_2022!E134</f>
        <v>1.6319519003650418E-2</v>
      </c>
      <c r="T102" s="50">
        <f>[1]Veri_2022!F133/[1]Veri_2022!F134</f>
        <v>4.133066772097603E-2</v>
      </c>
      <c r="U102" s="50">
        <f>[1]Veri_2022!G133/[1]Veri_2022!G134</f>
        <v>0.1892672858617131</v>
      </c>
      <c r="V102" s="50">
        <f>[1]Veri_2022!H133/[1]Veri_2022!H134</f>
        <v>5.6840920460230114E-2</v>
      </c>
      <c r="W102" s="50">
        <f>[1]Veri_2022!I133/[1]Veri_2022!I134</f>
        <v>2.4269167126309985E-2</v>
      </c>
      <c r="X102" s="50">
        <f>[1]Veri_2022!J133/[1]Veri_2022!J134</f>
        <v>2.3494447679672282E-2</v>
      </c>
      <c r="Y102" s="50">
        <f>[1]Veri_2022!K133/[1]Veri_2022!K134</f>
        <v>4.8457168319037541E-2</v>
      </c>
      <c r="Z102" s="50">
        <f>[1]Veri_2022!L133/[1]Veri_2022!L134</f>
        <v>0.85769230769230764</v>
      </c>
      <c r="AA102" s="50">
        <f>[1]Veri_2022!M133/[1]Veri_2022!M134</f>
        <v>6.0209424083769635E-2</v>
      </c>
      <c r="AB102" s="50">
        <f>[1]Veri_2022!N133/[1]Veri_2022!N134</f>
        <v>6.6568047337278113E-2</v>
      </c>
      <c r="AC102" s="51">
        <f t="shared" si="15"/>
        <v>1.3413929293902322E-2</v>
      </c>
      <c r="AD102" s="51">
        <f t="shared" si="16"/>
        <v>0.85769230769230764</v>
      </c>
      <c r="AE102" s="51">
        <f t="shared" si="17"/>
        <v>0.12707844405262245</v>
      </c>
      <c r="AF102" s="50">
        <f>[1]Veri_2023!D133/[1]Veri_2023!D134</f>
        <v>7.2103817652850472E-3</v>
      </c>
      <c r="AG102" s="50">
        <f>[1]Veri_2023!E133/[1]Veri_2023!E134</f>
        <v>2.2355769230769231E-2</v>
      </c>
      <c r="AH102" s="50">
        <f>[1]Veri_2023!F133/[1]Veri_2023!F134</f>
        <v>3.0027547047234961E-2</v>
      </c>
      <c r="AI102" s="50">
        <f>[1]Veri_2023!G133/[1]Veri_2023!G134</f>
        <v>8.5943997782090387E-2</v>
      </c>
      <c r="AJ102" s="50">
        <f>[1]Veri_2023!H133/[1]Veri_2023!H134</f>
        <v>3.9892970080272441E-2</v>
      </c>
      <c r="AK102" s="50">
        <f>[1]Veri_2023!I133/[1]Veri_2023!I134</f>
        <v>2.9824561403508771E-2</v>
      </c>
      <c r="AL102" s="50">
        <f>[1]Veri_2023!J133/[1]Veri_2023!J134</f>
        <v>1.6893954813759413E-2</v>
      </c>
      <c r="AM102" s="50">
        <f>[1]Veri_2023!K133/[1]Veri_2023!K134</f>
        <v>3.0432918988426916E-2</v>
      </c>
      <c r="AN102" s="50" t="e">
        <f>[1]Veri_2023!L133/[1]Veri_2023!L134</f>
        <v>#DIV/0!</v>
      </c>
      <c r="AO102" s="50">
        <f>[1]Veri_2023!M133/[1]Veri_2023!M134</f>
        <v>1.5679442508710801E-2</v>
      </c>
      <c r="AP102" s="50">
        <f>[1]Veri_2023!N133/[1]Veri_2023!N134</f>
        <v>0.11373092926490985</v>
      </c>
      <c r="AQ102" s="51" t="e">
        <f t="shared" si="18"/>
        <v>#DIV/0!</v>
      </c>
      <c r="AR102" s="51" t="e">
        <f t="shared" si="19"/>
        <v>#DIV/0!</v>
      </c>
      <c r="AS102" s="51" t="e">
        <f t="shared" si="20"/>
        <v>#DIV/0!</v>
      </c>
      <c r="AT102" s="50">
        <f>ROUND([1]Veri_2024_2!D133/[1]Veri_2024_2!D134,[1]APGler!$N$102)</f>
        <v>5.0000000000000001E-3</v>
      </c>
      <c r="AU102" s="50">
        <f>ROUND([1]Veri_2024_2!E133/[1]Veri_2024_2!E134,[1]APGler!$N$102)</f>
        <v>8.0000000000000002E-3</v>
      </c>
      <c r="AV102" s="50">
        <f>ROUND([1]Veri_2024_2!F133/[1]Veri_2024_2!F134,[1]APGler!$N$102)</f>
        <v>2.1999999999999999E-2</v>
      </c>
      <c r="AW102" s="50">
        <f>ROUND([1]Veri_2024_2!G133/[1]Veri_2024_2!G134,[1]APGler!$N$102)</f>
        <v>7.0000000000000001E-3</v>
      </c>
      <c r="AX102" s="50">
        <f>ROUND([1]Veri_2024_2!H133/[1]Veri_2024_2!H134,[1]APGler!$N$102)</f>
        <v>5.0000000000000001E-3</v>
      </c>
      <c r="AY102" s="50">
        <f>ROUND([1]Veri_2024_2!I133/[1]Veri_2024_2!I134,[1]APGler!$N$102)</f>
        <v>0.02</v>
      </c>
      <c r="AZ102" s="50">
        <f>ROUND([1]Veri_2024_2!J133/[1]Veri_2024_2!J134,[1]APGler!$N$102)</f>
        <v>0.02</v>
      </c>
      <c r="BA102" s="50">
        <f>ROUND([1]Veri_2024_2!K133/[1]Veri_2024_2!K134,[1]APGler!$N$102)</f>
        <v>2.9000000000000001E-2</v>
      </c>
      <c r="BB102" s="50" t="e">
        <f>ROUND([1]Veri_2024_2!L133/[1]Veri_2024_2!L134,[1]APGler!$N$102)</f>
        <v>#DIV/0!</v>
      </c>
      <c r="BC102" s="50">
        <f>ROUND([1]Veri_2024_2!M133/[1]Veri_2024_2!M134,[1]APGler!$N$102)</f>
        <v>1.9450000000000001</v>
      </c>
      <c r="BD102" s="50">
        <f>ROUND([1]Veri_2024_2!N133/[1]Veri_2024_2!N134,[1]APGler!$N$102)</f>
        <v>0</v>
      </c>
      <c r="BE102" s="51" t="e">
        <f t="shared" si="21"/>
        <v>#DIV/0!</v>
      </c>
      <c r="BF102" s="51" t="e">
        <f t="shared" si="22"/>
        <v>#DIV/0!</v>
      </c>
      <c r="BG102" s="51" t="e">
        <f t="shared" si="23"/>
        <v>#DIV/0!</v>
      </c>
    </row>
    <row r="103" spans="1:59" x14ac:dyDescent="0.3">
      <c r="A103" s="57" t="s">
        <v>103</v>
      </c>
      <c r="B103" s="57" t="s">
        <v>320</v>
      </c>
      <c r="C103" s="57" t="s">
        <v>233</v>
      </c>
      <c r="D103" s="49">
        <f>[1]Veri_2021!D136/[1]Veri_2021!D137</f>
        <v>3.6163431995572602E-3</v>
      </c>
      <c r="E103" s="49">
        <f>[1]Veri_2021!E136/[1]Veri_2021!E137</f>
        <v>5.9415453074433654E-3</v>
      </c>
      <c r="F103" s="49">
        <f>[1]Veri_2021!F136/[1]Veri_2021!F137</f>
        <v>3.3620689655172414E-3</v>
      </c>
      <c r="G103" s="49">
        <f>[1]Veri_2021!G136/[1]Veri_2021!G137</f>
        <v>5.155525004296271E-3</v>
      </c>
      <c r="H103" s="49">
        <f>[1]Veri_2021!H136/[1]Veri_2021!H137</f>
        <v>4.8785574366346147E-4</v>
      </c>
      <c r="I103" s="49">
        <f>[1]Veri_2021!I136/[1]Veri_2021!I137</f>
        <v>6.92029367337619E-3</v>
      </c>
      <c r="J103" s="49">
        <f>[1]Veri_2021!J136/[1]Veri_2021!J137</f>
        <v>1.069767441860465</v>
      </c>
      <c r="K103" s="49" t="e">
        <f>[1]Veri_2021!K136/[1]Veri_2021!K137</f>
        <v>#DIV/0!</v>
      </c>
      <c r="L103" s="49">
        <f>[1]Veri_2021!L136/[1]Veri_2021!L137</f>
        <v>5.6446855516870441E-3</v>
      </c>
      <c r="M103" s="49">
        <f>[1]Veri_2021!M136/[1]Veri_2021!M137</f>
        <v>3.6176864671728454E-2</v>
      </c>
      <c r="N103" s="49">
        <f>[1]Veri_2021!N136/[1]Veri_2021!N137</f>
        <v>4.0816326530612242E-2</v>
      </c>
      <c r="O103" s="52" t="e">
        <f t="shared" si="12"/>
        <v>#DIV/0!</v>
      </c>
      <c r="P103" s="52" t="e">
        <f t="shared" si="13"/>
        <v>#DIV/0!</v>
      </c>
      <c r="Q103" s="52" t="e">
        <f t="shared" si="14"/>
        <v>#DIV/0!</v>
      </c>
      <c r="R103" s="49">
        <f>[1]Veri_2022!D136/[1]Veri_2022!D137</f>
        <v>3.020219433642037E-3</v>
      </c>
      <c r="S103" s="49">
        <f>[1]Veri_2022!E136/[1]Veri_2022!E137</f>
        <v>2.6619167779921827E-3</v>
      </c>
      <c r="T103" s="49">
        <f>[1]Veri_2022!F136/[1]Veri_2022!F137</f>
        <v>6.6641141591729878E-3</v>
      </c>
      <c r="U103" s="49">
        <f>[1]Veri_2022!G136/[1]Veri_2022!G137</f>
        <v>2.7733026467203683E-2</v>
      </c>
      <c r="V103" s="49">
        <f>[1]Veri_2022!H136/[1]Veri_2022!H137</f>
        <v>1.911839430894309E-3</v>
      </c>
      <c r="W103" s="49">
        <f>[1]Veri_2022!I136/[1]Veri_2022!I137</f>
        <v>9.5144678764100057E-3</v>
      </c>
      <c r="X103" s="49">
        <f>[1]Veri_2022!J136/[1]Veri_2022!J137</f>
        <v>1.2956711675933281E-3</v>
      </c>
      <c r="Y103" s="49" t="e">
        <f>[1]Veri_2022!K136/[1]Veri_2022!K137</f>
        <v>#DIV/0!</v>
      </c>
      <c r="Z103" s="49">
        <f>[1]Veri_2022!L136/[1]Veri_2022!L137</f>
        <v>7.9809136268953161E-3</v>
      </c>
      <c r="AA103" s="49">
        <f>[1]Veri_2022!M136/[1]Veri_2022!M137</f>
        <v>3.2094472216184888E-2</v>
      </c>
      <c r="AB103" s="49">
        <f>[1]Veri_2022!N136/[1]Veri_2022!N137</f>
        <v>4.0035587188612103E-2</v>
      </c>
      <c r="AC103" s="52" t="e">
        <f t="shared" si="15"/>
        <v>#DIV/0!</v>
      </c>
      <c r="AD103" s="52" t="e">
        <f t="shared" si="16"/>
        <v>#DIV/0!</v>
      </c>
      <c r="AE103" s="52" t="e">
        <f t="shared" si="17"/>
        <v>#DIV/0!</v>
      </c>
      <c r="AF103" s="49">
        <f>[1]Veri_2023!D136/[1]Veri_2023!D137</f>
        <v>3.4034323977798885E-3</v>
      </c>
      <c r="AG103" s="49">
        <f>[1]Veri_2023!E136/[1]Veri_2023!E137</f>
        <v>3.998319582240329E-3</v>
      </c>
      <c r="AH103" s="49">
        <f>[1]Veri_2023!F136/[1]Veri_2023!F137</f>
        <v>7.1329900791159114E-3</v>
      </c>
      <c r="AI103" s="49">
        <f>[1]Veri_2023!G136/[1]Veri_2023!G137</f>
        <v>5.7786766830395843E-4</v>
      </c>
      <c r="AJ103" s="49">
        <f>[1]Veri_2023!H136/[1]Veri_2023!H137</f>
        <v>1.5525578262386182E-2</v>
      </c>
      <c r="AK103" s="49">
        <f>[1]Veri_2023!I136/[1]Veri_2023!I137</f>
        <v>8.5438249330694917E-3</v>
      </c>
      <c r="AL103" s="49">
        <f>[1]Veri_2023!J136/[1]Veri_2023!J137</f>
        <v>3.9373278905954169E-3</v>
      </c>
      <c r="AM103" s="49">
        <f>[1]Veri_2023!K136/[1]Veri_2023!K137</f>
        <v>2.445260416251822E-3</v>
      </c>
      <c r="AN103" s="49">
        <f>[1]Veri_2023!L136/[1]Veri_2023!L137</f>
        <v>5.7144249631425684E-3</v>
      </c>
      <c r="AO103" s="49">
        <f>[1]Veri_2023!M136/[1]Veri_2023!M137</f>
        <v>1.9020172910662825E-2</v>
      </c>
      <c r="AP103" s="49">
        <f>[1]Veri_2023!N136/[1]Veri_2023!N137</f>
        <v>0.23943661971830985</v>
      </c>
      <c r="AQ103" s="52">
        <f t="shared" si="18"/>
        <v>5.7786766830395843E-4</v>
      </c>
      <c r="AR103" s="52">
        <f t="shared" si="19"/>
        <v>0.23943661971830985</v>
      </c>
      <c r="AS103" s="52">
        <f t="shared" si="20"/>
        <v>2.8157801711078023E-2</v>
      </c>
      <c r="AT103" s="49">
        <f>ROUND([1]Veri_2024_2!D136/[1]Veri_2024_2!D137,[1]APGler!$N$103)</f>
        <v>6.0000000000000001E-3</v>
      </c>
      <c r="AU103" s="49">
        <f>ROUND([1]Veri_2024_2!E136/[1]Veri_2024_2!E137,[1]APGler!$N$103)</f>
        <v>3.0000000000000001E-3</v>
      </c>
      <c r="AV103" s="49">
        <f>ROUND([1]Veri_2024_2!F136/[1]Veri_2024_2!F137,[1]APGler!$N$103)</f>
        <v>7.0000000000000001E-3</v>
      </c>
      <c r="AW103" s="49">
        <f>ROUND([1]Veri_2024_2!G136/[1]Veri_2024_2!G137,[1]APGler!$N$103)</f>
        <v>2E-3</v>
      </c>
      <c r="AX103" s="49">
        <f>ROUND([1]Veri_2024_2!H136/[1]Veri_2024_2!H137,[1]APGler!$N$103)</f>
        <v>2E-3</v>
      </c>
      <c r="AY103" s="49">
        <f>ROUND([1]Veri_2024_2!I136/[1]Veri_2024_2!I137,[1]APGler!$N$103)</f>
        <v>5.0000000000000001E-3</v>
      </c>
      <c r="AZ103" s="49">
        <f>ROUND([1]Veri_2024_2!J136/[1]Veri_2024_2!J137,[1]APGler!$N$103)</f>
        <v>4.0000000000000001E-3</v>
      </c>
      <c r="BA103" s="49">
        <f>ROUND([1]Veri_2024_2!K136/[1]Veri_2024_2!K137,[1]APGler!$N$103)</f>
        <v>2E-3</v>
      </c>
      <c r="BB103" s="49">
        <f>ROUND([1]Veri_2024_2!L136/[1]Veri_2024_2!L137,[1]APGler!$N$103)</f>
        <v>2E-3</v>
      </c>
      <c r="BC103" s="49">
        <f>ROUND([1]Veri_2024_2!M136/[1]Veri_2024_2!M137,[1]APGler!$N$103)</f>
        <v>1.4999999999999999E-2</v>
      </c>
      <c r="BD103" s="49">
        <f>ROUND([1]Veri_2024_2!N136/[1]Veri_2024_2!N137,[1]APGler!$N$103)</f>
        <v>7.0000000000000001E-3</v>
      </c>
      <c r="BE103" s="52">
        <f t="shared" si="21"/>
        <v>2E-3</v>
      </c>
      <c r="BF103" s="52">
        <f t="shared" si="22"/>
        <v>1.4999999999999999E-2</v>
      </c>
      <c r="BG103" s="52">
        <f t="shared" si="23"/>
        <v>5.000000000000001E-3</v>
      </c>
    </row>
    <row r="104" spans="1:59" x14ac:dyDescent="0.3">
      <c r="A104" s="58" t="s">
        <v>105</v>
      </c>
      <c r="B104" s="58" t="s">
        <v>106</v>
      </c>
      <c r="C104" s="58" t="s">
        <v>233</v>
      </c>
      <c r="D104" s="50">
        <f>[1]Veri_2021!D139/[1]Veri_2021!D140</f>
        <v>3.5072711719418309E-2</v>
      </c>
      <c r="E104" s="50">
        <f>[1]Veri_2021!E139/[1]Veri_2021!E140</f>
        <v>2.0786047067256001E-2</v>
      </c>
      <c r="F104" s="50">
        <f>[1]Veri_2021!F139/[1]Veri_2021!F140</f>
        <v>5.3015458306118007E-2</v>
      </c>
      <c r="G104" s="50">
        <f>[1]Veri_2021!G139/[1]Veri_2021!G140</f>
        <v>0.48181818181818181</v>
      </c>
      <c r="H104" s="50">
        <f>[1]Veri_2021!H139/[1]Veri_2021!H140</f>
        <v>2.6219192448872575E-3</v>
      </c>
      <c r="I104" s="50">
        <f>[1]Veri_2021!I139/[1]Veri_2021!I140</f>
        <v>7.0656952644140188E-3</v>
      </c>
      <c r="J104" s="50">
        <f>[1]Veri_2021!J139/[1]Veri_2021!J140</f>
        <v>2.1511158913686476E-3</v>
      </c>
      <c r="K104" s="50">
        <f>[1]Veri_2021!K139/[1]Veri_2021!K140</f>
        <v>3.3104402391422503E-3</v>
      </c>
      <c r="L104" s="50">
        <f>[1]Veri_2021!L139/[1]Veri_2021!L140</f>
        <v>0.13102098510383819</v>
      </c>
      <c r="M104" s="50">
        <f>[1]Veri_2021!M139/[1]Veri_2021!M140</f>
        <v>2.553030891673789E-4</v>
      </c>
      <c r="N104" s="50">
        <f>[1]Veri_2021!N139/[1]Veri_2021!N140</f>
        <v>3.1902552204176336E-2</v>
      </c>
      <c r="O104" s="51">
        <f t="shared" si="12"/>
        <v>2.553030891673789E-4</v>
      </c>
      <c r="P104" s="51">
        <f t="shared" si="13"/>
        <v>0.48181818181818181</v>
      </c>
      <c r="Q104" s="51">
        <f t="shared" si="14"/>
        <v>6.9910946358906212E-2</v>
      </c>
      <c r="R104" s="50">
        <f>[1]Veri_2022!D139/[1]Veri_2022!D140</f>
        <v>9.0200902009020083E-3</v>
      </c>
      <c r="S104" s="50">
        <f>[1]Veri_2022!E139/[1]Veri_2022!E140</f>
        <v>1.9163763066202089E-2</v>
      </c>
      <c r="T104" s="50">
        <f>[1]Veri_2022!F139/[1]Veri_2022!F140</f>
        <v>1.1440677966101695E-2</v>
      </c>
      <c r="U104" s="50">
        <f>[1]Veri_2022!G139/[1]Veri_2022!G140</f>
        <v>0.18340611353711792</v>
      </c>
      <c r="V104" s="50">
        <f>[1]Veri_2022!H139/[1]Veri_2022!H140</f>
        <v>4.1603199420239285E-3</v>
      </c>
      <c r="W104" s="50">
        <f>[1]Veri_2022!I139/[1]Veri_2022!I140</f>
        <v>1.2589873494524163E-2</v>
      </c>
      <c r="X104" s="50">
        <f>[1]Veri_2022!J139/[1]Veri_2022!J140</f>
        <v>1.7575822527060338E-2</v>
      </c>
      <c r="Y104" s="50">
        <f>[1]Veri_2022!K139/[1]Veri_2022!K140</f>
        <v>2.8704451883489169E-3</v>
      </c>
      <c r="Z104" s="50">
        <f>[1]Veri_2022!L139/[1]Veri_2022!L140</f>
        <v>9.4816947758124229E-2</v>
      </c>
      <c r="AA104" s="50">
        <f>[1]Veri_2022!M139/[1]Veri_2022!M140</f>
        <v>5.5034585460078341E-4</v>
      </c>
      <c r="AB104" s="50">
        <f>[1]Veri_2022!N139/[1]Veri_2022!N140</f>
        <v>2.0681265206812651E-2</v>
      </c>
      <c r="AC104" s="51">
        <f t="shared" si="15"/>
        <v>5.5034585460078341E-4</v>
      </c>
      <c r="AD104" s="51">
        <f t="shared" si="16"/>
        <v>0.18340611353711792</v>
      </c>
      <c r="AE104" s="51">
        <f t="shared" si="17"/>
        <v>3.4206878612892608E-2</v>
      </c>
      <c r="AF104" s="50">
        <f>[1]Veri_2023!D139/[1]Veri_2023!D140</f>
        <v>1.8707482993197279E-2</v>
      </c>
      <c r="AG104" s="50">
        <f>[1]Veri_2023!E139/[1]Veri_2023!E140</f>
        <v>2.0120724346076459E-2</v>
      </c>
      <c r="AH104" s="50">
        <f>[1]Veri_2023!F139/[1]Veri_2023!F140</f>
        <v>1.4288760929835786E-2</v>
      </c>
      <c r="AI104" s="50">
        <f>[1]Veri_2023!G139/[1]Veri_2023!G140</f>
        <v>0.39104477611940297</v>
      </c>
      <c r="AJ104" s="50">
        <f>[1]Veri_2023!H139/[1]Veri_2023!H140</f>
        <v>1.2566738356916912E-4</v>
      </c>
      <c r="AK104" s="50">
        <f>[1]Veri_2023!I139/[1]Veri_2023!I140</f>
        <v>1.7817713444553483E-2</v>
      </c>
      <c r="AL104" s="50">
        <f>[1]Veri_2023!J139/[1]Veri_2023!J140</f>
        <v>6.8368913073810524E-3</v>
      </c>
      <c r="AM104" s="50">
        <f>[1]Veri_2023!K139/[1]Veri_2023!K140</f>
        <v>4.3996593812091964E-3</v>
      </c>
      <c r="AN104" s="50">
        <f>[1]Veri_2023!L139/[1]Veri_2023!L140</f>
        <v>8.2640277923992006E-2</v>
      </c>
      <c r="AO104" s="50">
        <f>[1]Veri_2023!M139/[1]Veri_2023!M140</f>
        <v>4.7980640854472633E-3</v>
      </c>
      <c r="AP104" s="50">
        <f>[1]Veri_2023!N139/[1]Veri_2023!N140</f>
        <v>1.021566401816118E-2</v>
      </c>
      <c r="AQ104" s="51">
        <f t="shared" si="18"/>
        <v>1.2566738356916912E-4</v>
      </c>
      <c r="AR104" s="51">
        <f t="shared" si="19"/>
        <v>0.39104477611940297</v>
      </c>
      <c r="AS104" s="51">
        <f t="shared" si="20"/>
        <v>5.1908698357529627E-2</v>
      </c>
      <c r="AT104" s="50">
        <f>ROUND([1]Veri_2024_2!D139/[1]Veri_2024_2!D140,[1]APGler!$N$104)</f>
        <v>2E-3</v>
      </c>
      <c r="AU104" s="50">
        <f>ROUND([1]Veri_2024_2!E139/[1]Veri_2024_2!E140,[1]APGler!$N$104)</f>
        <v>1.0999999999999999E-2</v>
      </c>
      <c r="AV104" s="50">
        <f>ROUND([1]Veri_2024_2!F139/[1]Veri_2024_2!F140,[1]APGler!$N$104)</f>
        <v>0.01</v>
      </c>
      <c r="AW104" s="50">
        <f>ROUND([1]Veri_2024_2!G139/[1]Veri_2024_2!G140,[1]APGler!$N$104)</f>
        <v>4.3999999999999997E-2</v>
      </c>
      <c r="AX104" s="50">
        <f>ROUND([1]Veri_2024_2!H139/[1]Veri_2024_2!H140,[1]APGler!$N$104)</f>
        <v>10</v>
      </c>
      <c r="AY104" s="50">
        <f>ROUND([1]Veri_2024_2!I139/[1]Veri_2024_2!I140,[1]APGler!$N$104)</f>
        <v>8.9999999999999993E-3</v>
      </c>
      <c r="AZ104" s="50">
        <f>ROUND([1]Veri_2024_2!J139/[1]Veri_2024_2!J140,[1]APGler!$N$104)</f>
        <v>1.2999999999999999E-2</v>
      </c>
      <c r="BA104" s="50">
        <f>ROUND([1]Veri_2024_2!K139/[1]Veri_2024_2!K140,[1]APGler!$N$104)</f>
        <v>8.0000000000000002E-3</v>
      </c>
      <c r="BB104" s="50">
        <f>ROUND([1]Veri_2024_2!L139/[1]Veri_2024_2!L140,[1]APGler!$N$104)</f>
        <v>4.9000000000000002E-2</v>
      </c>
      <c r="BC104" s="50">
        <f>ROUND([1]Veri_2024_2!M139/[1]Veri_2024_2!M140,[1]APGler!$N$104)</f>
        <v>0.01</v>
      </c>
      <c r="BD104" s="50">
        <f>ROUND([1]Veri_2024_2!N139/[1]Veri_2024_2!N140,[1]APGler!$N$104)</f>
        <v>2.5000000000000001E-2</v>
      </c>
      <c r="BE104" s="51">
        <f t="shared" si="21"/>
        <v>2E-3</v>
      </c>
      <c r="BF104" s="51">
        <f t="shared" si="22"/>
        <v>10</v>
      </c>
      <c r="BG104" s="51">
        <f t="shared" si="23"/>
        <v>0.92554545454545445</v>
      </c>
    </row>
    <row r="105" spans="1:59" x14ac:dyDescent="0.3">
      <c r="A105" s="57" t="s">
        <v>107</v>
      </c>
      <c r="B105" s="57" t="s">
        <v>321</v>
      </c>
      <c r="C105" s="57" t="s">
        <v>233</v>
      </c>
      <c r="D105" s="49">
        <f>[1]Veri_2021!D142/SUM([1]Veri_2021!D$142:D$146)</f>
        <v>0.48667230396301936</v>
      </c>
      <c r="E105" s="49">
        <f>[1]Veri_2021!E142/SUM([1]Veri_2021!E$142:E$146)</f>
        <v>0.51126691132168478</v>
      </c>
      <c r="F105" s="49">
        <f>[1]Veri_2021!F142/SUM([1]Veri_2021!F$142:F$146)</f>
        <v>0.39466213383755749</v>
      </c>
      <c r="G105" s="49">
        <f>[1]Veri_2021!G142/SUM([1]Veri_2021!G$142:G$146)</f>
        <v>0.63148988200770317</v>
      </c>
      <c r="H105" s="49">
        <f>[1]Veri_2021!H142/SUM([1]Veri_2021!H$142:H$146)</f>
        <v>0.67789303836942238</v>
      </c>
      <c r="I105" s="49">
        <f>[1]Veri_2021!I142/SUM([1]Veri_2021!I$142:I$146)</f>
        <v>0.56027052358811313</v>
      </c>
      <c r="J105" s="49">
        <f>[1]Veri_2021!J142/SUM([1]Veri_2021!J$142:J$146)</f>
        <v>0.29882171141587793</v>
      </c>
      <c r="K105" s="49">
        <f>[1]Veri_2021!K142/SUM([1]Veri_2021!K$142:K$146)</f>
        <v>0.50839737563840404</v>
      </c>
      <c r="L105" s="49">
        <f>[1]Veri_2021!L142/SUM([1]Veri_2021!L$142:L$146)</f>
        <v>0.6994509752145095</v>
      </c>
      <c r="M105" s="49">
        <f>[1]Veri_2021!M142/SUM([1]Veri_2021!M$142:M$146)</f>
        <v>0.57739237863641157</v>
      </c>
      <c r="N105" s="49">
        <f>[1]Veri_2021!N142/SUM([1]Veri_2021!N$142:N$146)</f>
        <v>0.44296264164118626</v>
      </c>
      <c r="O105" s="52">
        <f t="shared" si="12"/>
        <v>0.29882171141587793</v>
      </c>
      <c r="P105" s="52">
        <f t="shared" si="13"/>
        <v>0.6994509752145095</v>
      </c>
      <c r="Q105" s="52">
        <f t="shared" si="14"/>
        <v>0.52629817051217176</v>
      </c>
      <c r="R105" s="49">
        <f>[1]Veri_2022!D142/SUM([1]Veri_2022!D$142:D$146)</f>
        <v>0.4972218005810809</v>
      </c>
      <c r="S105" s="49">
        <f>[1]Veri_2022!E142/SUM([1]Veri_2022!E$142:E$146)</f>
        <v>0.53981732569885699</v>
      </c>
      <c r="T105" s="49">
        <f>[1]Veri_2022!F142/SUM([1]Veri_2022!F$142:F$146)</f>
        <v>0.4094083746060333</v>
      </c>
      <c r="U105" s="49">
        <f>[1]Veri_2022!G142/SUM([1]Veri_2022!G$142:G$146)</f>
        <v>0.60649049228388774</v>
      </c>
      <c r="V105" s="49">
        <f>[1]Veri_2022!H142/SUM([1]Veri_2022!H$142:H$146)</f>
        <v>0.72788173414089896</v>
      </c>
      <c r="W105" s="49">
        <f>[1]Veri_2022!I142/SUM([1]Veri_2022!I$142:I$146)</f>
        <v>0.44700271514579154</v>
      </c>
      <c r="X105" s="49">
        <f>[1]Veri_2022!J142/SUM([1]Veri_2022!J$142:J$146)</f>
        <v>0.33155246070574579</v>
      </c>
      <c r="Y105" s="49">
        <f>[1]Veri_2022!K142/SUM([1]Veri_2022!K$142:K$146)</f>
        <v>0.54160720395917317</v>
      </c>
      <c r="Z105" s="49">
        <f>[1]Veri_2022!L142/SUM([1]Veri_2022!L$142:L$146)</f>
        <v>0.73897082773592315</v>
      </c>
      <c r="AA105" s="49">
        <f>[1]Veri_2022!M142/SUM([1]Veri_2022!M$142:M$146)</f>
        <v>0.59344253305759231</v>
      </c>
      <c r="AB105" s="49">
        <f>[1]Veri_2022!N142/SUM([1]Veri_2022!N$142:N$146)</f>
        <v>0.39153479685117498</v>
      </c>
      <c r="AC105" s="52">
        <f t="shared" si="15"/>
        <v>0.33155246070574579</v>
      </c>
      <c r="AD105" s="52">
        <f t="shared" si="16"/>
        <v>0.73897082773592315</v>
      </c>
      <c r="AE105" s="52">
        <f t="shared" si="17"/>
        <v>0.52953911497874173</v>
      </c>
      <c r="AF105" s="49">
        <f>[1]Veri_2023!D142/SUM([1]Veri_2023!D$142:D$146)</f>
        <v>0.51546577084686096</v>
      </c>
      <c r="AG105" s="49">
        <f>[1]Veri_2023!E142/SUM([1]Veri_2023!E$142:E$146)</f>
        <v>0.59341805791618085</v>
      </c>
      <c r="AH105" s="49">
        <f>[1]Veri_2023!F142/SUM([1]Veri_2023!F$142:F$146)</f>
        <v>0.35661674631115425</v>
      </c>
      <c r="AI105" s="49">
        <f>[1]Veri_2023!G142/SUM([1]Veri_2023!G$142:G$146)</f>
        <v>0.69105224562261192</v>
      </c>
      <c r="AJ105" s="49">
        <f>[1]Veri_2023!H142/SUM([1]Veri_2023!H$142:H$146)</f>
        <v>0.65535372599262098</v>
      </c>
      <c r="AK105" s="49">
        <f>[1]Veri_2023!I142/SUM([1]Veri_2023!I$142:I$146)</f>
        <v>0.60500880133543777</v>
      </c>
      <c r="AL105" s="49">
        <f>[1]Veri_2023!J142/SUM([1]Veri_2023!J$142:J$146)</f>
        <v>0.41185875252623128</v>
      </c>
      <c r="AM105" s="49">
        <f>[1]Veri_2023!K142/SUM([1]Veri_2023!K$142:K$146)</f>
        <v>0.54480946382174633</v>
      </c>
      <c r="AN105" s="49">
        <f>[1]Veri_2023!L142/SUM([1]Veri_2023!L$142:L$146)</f>
        <v>0.846583860328603</v>
      </c>
      <c r="AO105" s="49">
        <f>[1]Veri_2023!M142/SUM([1]Veri_2023!M$142:M$146)</f>
        <v>0.59749120115513044</v>
      </c>
      <c r="AP105" s="49">
        <f>[1]Veri_2023!N142/SUM([1]Veri_2023!N$142:N$146)</f>
        <v>0.4603757277116573</v>
      </c>
      <c r="AQ105" s="52">
        <f t="shared" si="18"/>
        <v>0.35661674631115425</v>
      </c>
      <c r="AR105" s="52">
        <f t="shared" si="19"/>
        <v>0.846583860328603</v>
      </c>
      <c r="AS105" s="52">
        <f t="shared" si="20"/>
        <v>0.57073039577893048</v>
      </c>
      <c r="AT105" s="49">
        <f>ROUND([1]Veri_2024_2!D142/SUM([1]Veri_2024_2!D$142:D$146),[1]APGler!$N$105)</f>
        <v>0.65500000000000003</v>
      </c>
      <c r="AU105" s="49">
        <f>ROUND([1]Veri_2024_2!E142/SUM([1]Veri_2024_2!E$142:E$146),[1]APGler!$N$105)</f>
        <v>0.753</v>
      </c>
      <c r="AV105" s="49">
        <f>ROUND([1]Veri_2024_2!F142/SUM([1]Veri_2024_2!F$142:F$146),[1]APGler!$N$105)</f>
        <v>0.47899999999999998</v>
      </c>
      <c r="AW105" s="49">
        <f>ROUND([1]Veri_2024_2!G142/SUM([1]Veri_2024_2!G$142:G$146),[1]APGler!$N$105)</f>
        <v>0.73399999999999999</v>
      </c>
      <c r="AX105" s="49">
        <f>ROUND([1]Veri_2024_2!H142/SUM([1]Veri_2024_2!H$142:H$146),[1]APGler!$N$105)</f>
        <v>0.65800000000000003</v>
      </c>
      <c r="AY105" s="49">
        <f>ROUND([1]Veri_2024_2!I142/SUM([1]Veri_2024_2!I$142:I$146),[1]APGler!$N$105)</f>
        <v>0.55600000000000005</v>
      </c>
      <c r="AZ105" s="49">
        <f>ROUND([1]Veri_2024_2!J142/SUM([1]Veri_2024_2!J$142:J$146),[1]APGler!$N$105)</f>
        <v>0.24399999999999999</v>
      </c>
      <c r="BA105" s="49">
        <f>ROUND([1]Veri_2024_2!K142/SUM([1]Veri_2024_2!K$142:K$146),[1]APGler!$N$105)</f>
        <v>0.53900000000000003</v>
      </c>
      <c r="BB105" s="49">
        <f>ROUND([1]Veri_2024_2!L142/SUM([1]Veri_2024_2!L$142:L$146),[1]APGler!$N$105)</f>
        <v>0.69299999999999995</v>
      </c>
      <c r="BC105" s="49">
        <f>ROUND([1]Veri_2024_2!M142/SUM([1]Veri_2024_2!M$142:M$146),[1]APGler!$N$105)</f>
        <v>0.69099999999999995</v>
      </c>
      <c r="BD105" s="49">
        <f>ROUND([1]Veri_2024_2!N142/SUM([1]Veri_2024_2!N$142:N$146),[1]APGler!$N$105)</f>
        <v>0.30199999999999999</v>
      </c>
      <c r="BE105" s="52">
        <f t="shared" si="21"/>
        <v>0.24399999999999999</v>
      </c>
      <c r="BF105" s="52">
        <f t="shared" si="22"/>
        <v>0.753</v>
      </c>
      <c r="BG105" s="52">
        <f t="shared" si="23"/>
        <v>0.57309090909090898</v>
      </c>
    </row>
    <row r="106" spans="1:59" x14ac:dyDescent="0.3">
      <c r="A106" s="58" t="s">
        <v>108</v>
      </c>
      <c r="B106" s="58" t="s">
        <v>322</v>
      </c>
      <c r="C106" s="58" t="s">
        <v>233</v>
      </c>
      <c r="D106" s="50">
        <f>[1]Veri_2021!D143/SUM([1]Veri_2021!D$142:D$146)</f>
        <v>0.16887761429618356</v>
      </c>
      <c r="E106" s="50">
        <f>[1]Veri_2021!E143/SUM([1]Veri_2021!E$142:E$146)</f>
        <v>0.18562743057457415</v>
      </c>
      <c r="F106" s="50">
        <f>[1]Veri_2021!F143/SUM([1]Veri_2021!F$142:F$146)</f>
        <v>0.20410643186517546</v>
      </c>
      <c r="G106" s="50">
        <f>[1]Veri_2021!G143/SUM([1]Veri_2021!G$142:G$146)</f>
        <v>0.11791159748120071</v>
      </c>
      <c r="H106" s="50">
        <f>[1]Veri_2021!H143/SUM([1]Veri_2021!H$142:H$146)</f>
        <v>0.13082846217165245</v>
      </c>
      <c r="I106" s="50">
        <f>[1]Veri_2021!I143/SUM([1]Veri_2021!I$142:I$146)</f>
        <v>5.7988593412113529E-2</v>
      </c>
      <c r="J106" s="50">
        <f>[1]Veri_2021!J143/SUM([1]Veri_2021!J$142:J$146)</f>
        <v>0.1276047433064634</v>
      </c>
      <c r="K106" s="50">
        <f>[1]Veri_2021!K143/SUM([1]Veri_2021!K$142:K$146)</f>
        <v>9.7395989804917288E-2</v>
      </c>
      <c r="L106" s="50">
        <f>[1]Veri_2021!L143/SUM([1]Veri_2021!L$142:L$146)</f>
        <v>8.4769552622603217E-2</v>
      </c>
      <c r="M106" s="50">
        <f>[1]Veri_2021!M143/SUM([1]Veri_2021!M$142:M$146)</f>
        <v>7.9833920424112817E-2</v>
      </c>
      <c r="N106" s="50">
        <f>[1]Veri_2021!N143/SUM([1]Veri_2021!N$142:N$146)</f>
        <v>0.11418580784409153</v>
      </c>
      <c r="O106" s="51">
        <f t="shared" si="12"/>
        <v>5.7988593412113529E-2</v>
      </c>
      <c r="P106" s="51">
        <f t="shared" si="13"/>
        <v>0.20410643186517546</v>
      </c>
      <c r="Q106" s="51">
        <f t="shared" si="14"/>
        <v>0.12446637670937166</v>
      </c>
      <c r="R106" s="50">
        <f>[1]Veri_2022!D143/SUM([1]Veri_2022!D$142:D$146)</f>
        <v>0.14943484646680164</v>
      </c>
      <c r="S106" s="50">
        <f>[1]Veri_2022!E143/SUM([1]Veri_2022!E$142:E$146)</f>
        <v>0.15702161669334672</v>
      </c>
      <c r="T106" s="50">
        <f>[1]Veri_2022!F143/SUM([1]Veri_2022!F$142:F$146)</f>
        <v>0.18717154434939218</v>
      </c>
      <c r="U106" s="50">
        <f>[1]Veri_2022!G143/SUM([1]Veri_2022!G$142:G$146)</f>
        <v>0.14086078423388573</v>
      </c>
      <c r="V106" s="50">
        <f>[1]Veri_2022!H143/SUM([1]Veri_2022!H$142:H$146)</f>
        <v>0.11510678992668154</v>
      </c>
      <c r="W106" s="50">
        <f>[1]Veri_2022!I143/SUM([1]Veri_2022!I$142:I$146)</f>
        <v>0.17002006846889386</v>
      </c>
      <c r="X106" s="50">
        <f>[1]Veri_2022!J143/SUM([1]Veri_2022!J$142:J$146)</f>
        <v>0.13450590789486849</v>
      </c>
      <c r="Y106" s="50">
        <f>[1]Veri_2022!K143/SUM([1]Veri_2022!K$142:K$146)</f>
        <v>8.4775043188703339E-2</v>
      </c>
      <c r="Z106" s="50">
        <f>[1]Veri_2022!L143/SUM([1]Veri_2022!L$142:L$146)</f>
        <v>8.5963896043988158E-2</v>
      </c>
      <c r="AA106" s="50">
        <f>[1]Veri_2022!M143/SUM([1]Veri_2022!M$142:M$146)</f>
        <v>7.376073196716175E-2</v>
      </c>
      <c r="AB106" s="50">
        <f>[1]Veri_2022!N143/SUM([1]Veri_2022!N$142:N$146)</f>
        <v>0.12438807298620383</v>
      </c>
      <c r="AC106" s="51">
        <f t="shared" si="15"/>
        <v>7.376073196716175E-2</v>
      </c>
      <c r="AD106" s="51">
        <f t="shared" si="16"/>
        <v>0.18717154434939218</v>
      </c>
      <c r="AE106" s="51">
        <f t="shared" si="17"/>
        <v>0.1293644820199934</v>
      </c>
      <c r="AF106" s="50">
        <f>[1]Veri_2023!D143/SUM([1]Veri_2023!D$142:D$146)</f>
        <v>0.14907403929228805</v>
      </c>
      <c r="AG106" s="50">
        <f>[1]Veri_2023!E143/SUM([1]Veri_2023!E$142:E$146)</f>
        <v>0.14139648810111452</v>
      </c>
      <c r="AH106" s="50">
        <f>[1]Veri_2023!F143/SUM([1]Veri_2023!F$142:F$146)</f>
        <v>0.17686373619097018</v>
      </c>
      <c r="AI106" s="50">
        <f>[1]Veri_2023!G143/SUM([1]Veri_2023!G$142:G$146)</f>
        <v>0.12629005905131932</v>
      </c>
      <c r="AJ106" s="50">
        <f>[1]Veri_2023!H143/SUM([1]Veri_2023!H$142:H$146)</f>
        <v>0.14884885281626276</v>
      </c>
      <c r="AK106" s="50">
        <f>[1]Veri_2023!I143/SUM([1]Veri_2023!I$142:I$146)</f>
        <v>9.1497500602675419E-2</v>
      </c>
      <c r="AL106" s="50">
        <f>[1]Veri_2023!J143/SUM([1]Veri_2023!J$142:J$146)</f>
        <v>0.12054621965061875</v>
      </c>
      <c r="AM106" s="50">
        <f>[1]Veri_2023!K143/SUM([1]Veri_2023!K$142:K$146)</f>
        <v>9.3034013069837024E-2</v>
      </c>
      <c r="AN106" s="50">
        <f>[1]Veri_2023!L143/SUM([1]Veri_2023!L$142:L$146)</f>
        <v>7.3060707837856925E-2</v>
      </c>
      <c r="AO106" s="50">
        <f>[1]Veri_2023!M143/SUM([1]Veri_2023!M$142:M$146)</f>
        <v>8.2393285804530272E-2</v>
      </c>
      <c r="AP106" s="50">
        <f>[1]Veri_2023!N143/SUM([1]Veri_2023!N$142:N$146)</f>
        <v>0.1238500665620219</v>
      </c>
      <c r="AQ106" s="51">
        <f t="shared" si="18"/>
        <v>7.3060707837856925E-2</v>
      </c>
      <c r="AR106" s="51">
        <f t="shared" si="19"/>
        <v>0.17686373619097018</v>
      </c>
      <c r="AS106" s="51">
        <f t="shared" si="20"/>
        <v>0.12062317899813592</v>
      </c>
      <c r="AT106" s="50">
        <f>ROUND([1]Veri_2024_2!D143/SUM([1]Veri_2024_2!D$142:D$146),[1]APGler!$N$106)</f>
        <v>0.129</v>
      </c>
      <c r="AU106" s="50">
        <f>ROUND([1]Veri_2024_2!E143/SUM([1]Veri_2024_2!E$142:E$146),[1]APGler!$N$106)</f>
        <v>0.111</v>
      </c>
      <c r="AV106" s="50">
        <f>ROUND([1]Veri_2024_2!F143/SUM([1]Veri_2024_2!F$142:F$146),[1]APGler!$N$106)</f>
        <v>0.17</v>
      </c>
      <c r="AW106" s="50">
        <f>ROUND([1]Veri_2024_2!G143/SUM([1]Veri_2024_2!G$142:G$146),[1]APGler!$N$106)</f>
        <v>0.13200000000000001</v>
      </c>
      <c r="AX106" s="50">
        <f>ROUND([1]Veri_2024_2!H143/SUM([1]Veri_2024_2!H$142:H$146),[1]APGler!$N$106)</f>
        <v>0.18099999999999999</v>
      </c>
      <c r="AY106" s="50">
        <f>ROUND([1]Veri_2024_2!I143/SUM([1]Veri_2024_2!I$142:I$146),[1]APGler!$N$106)</f>
        <v>0.14099999999999999</v>
      </c>
      <c r="AZ106" s="50">
        <f>ROUND([1]Veri_2024_2!J143/SUM([1]Veri_2024_2!J$142:J$146),[1]APGler!$N$106)</f>
        <v>0.121</v>
      </c>
      <c r="BA106" s="50">
        <f>ROUND([1]Veri_2024_2!K143/SUM([1]Veri_2024_2!K$142:K$146),[1]APGler!$N$106)</f>
        <v>9.0999999999999998E-2</v>
      </c>
      <c r="BB106" s="50">
        <f>ROUND([1]Veri_2024_2!L143/SUM([1]Veri_2024_2!L$142:L$146),[1]APGler!$N$106)</f>
        <v>9.5000000000000001E-2</v>
      </c>
      <c r="BC106" s="50">
        <f>ROUND([1]Veri_2024_2!M143/SUM([1]Veri_2024_2!M$142:M$146),[1]APGler!$N$106)</f>
        <v>0.105</v>
      </c>
      <c r="BD106" s="50">
        <f>ROUND([1]Veri_2024_2!N143/SUM([1]Veri_2024_2!N$142:N$146),[1]APGler!$N$106)</f>
        <v>0.106</v>
      </c>
      <c r="BE106" s="51">
        <f t="shared" si="21"/>
        <v>9.0999999999999998E-2</v>
      </c>
      <c r="BF106" s="51">
        <f t="shared" si="22"/>
        <v>0.18099999999999999</v>
      </c>
      <c r="BG106" s="51">
        <f t="shared" si="23"/>
        <v>0.12563636363636366</v>
      </c>
    </row>
    <row r="107" spans="1:59" x14ac:dyDescent="0.3">
      <c r="A107" s="57" t="s">
        <v>109</v>
      </c>
      <c r="B107" s="57" t="s">
        <v>323</v>
      </c>
      <c r="C107" s="57" t="s">
        <v>233</v>
      </c>
      <c r="D107" s="49">
        <f>[1]Veri_2021!D144/SUM([1]Veri_2021!D$142:D$146)</f>
        <v>6.8163932577935626E-2</v>
      </c>
      <c r="E107" s="49">
        <f>[1]Veri_2021!E144/SUM([1]Veri_2021!E$142:E$146)</f>
        <v>6.7597086049186614E-2</v>
      </c>
      <c r="F107" s="49">
        <f>[1]Veri_2021!F144/SUM([1]Veri_2021!F$142:F$146)</f>
        <v>8.3246515033863558E-2</v>
      </c>
      <c r="G107" s="49">
        <f>[1]Veri_2021!G144/SUM([1]Veri_2021!G$142:G$146)</f>
        <v>6.2035825640398605E-2</v>
      </c>
      <c r="H107" s="49">
        <f>[1]Veri_2021!H144/SUM([1]Veri_2021!H$142:H$146)</f>
        <v>4.7712823993652974E-2</v>
      </c>
      <c r="I107" s="49">
        <f>[1]Veri_2021!I144/SUM([1]Veri_2021!I$142:I$146)</f>
        <v>9.0554340568124045E-2</v>
      </c>
      <c r="J107" s="49">
        <f>[1]Veri_2021!J144/SUM([1]Veri_2021!J$142:J$146)</f>
        <v>0.10259261178665485</v>
      </c>
      <c r="K107" s="49">
        <f>[1]Veri_2021!K144/SUM([1]Veri_2021!K$142:K$146)</f>
        <v>6.6461860505683854E-2</v>
      </c>
      <c r="L107" s="49">
        <f>[1]Veri_2021!L144/SUM([1]Veri_2021!L$142:L$146)</f>
        <v>2.8872133652091497E-2</v>
      </c>
      <c r="M107" s="49">
        <f>[1]Veri_2021!M144/SUM([1]Veri_2021!M$142:M$146)</f>
        <v>3.8071631591087687E-2</v>
      </c>
      <c r="N107" s="49">
        <f>[1]Veri_2021!N144/SUM([1]Veri_2021!N$142:N$146)</f>
        <v>4.2473840684744545E-2</v>
      </c>
      <c r="O107" s="52">
        <f t="shared" si="12"/>
        <v>2.8872133652091497E-2</v>
      </c>
      <c r="P107" s="52">
        <f t="shared" si="13"/>
        <v>0.10259261178665485</v>
      </c>
      <c r="Q107" s="52">
        <f t="shared" si="14"/>
        <v>6.3434782007583998E-2</v>
      </c>
      <c r="R107" s="49">
        <f>[1]Veri_2022!D144/SUM([1]Veri_2022!D$142:D$146)</f>
        <v>5.3182369176631057E-2</v>
      </c>
      <c r="S107" s="49">
        <f>[1]Veri_2022!E144/SUM([1]Veri_2022!E$142:E$146)</f>
        <v>5.8233585914812931E-2</v>
      </c>
      <c r="T107" s="49">
        <f>[1]Veri_2022!F144/SUM([1]Veri_2022!F$142:F$146)</f>
        <v>6.4338586222422334E-2</v>
      </c>
      <c r="U107" s="49">
        <f>[1]Veri_2022!G144/SUM([1]Veri_2022!G$142:G$146)</f>
        <v>6.586587401767173E-2</v>
      </c>
      <c r="V107" s="49">
        <f>[1]Veri_2022!H144/SUM([1]Veri_2022!H$142:H$146)</f>
        <v>4.422218680267772E-2</v>
      </c>
      <c r="W107" s="49">
        <f>[1]Veri_2022!I144/SUM([1]Veri_2022!I$142:I$146)</f>
        <v>7.5164679494746783E-2</v>
      </c>
      <c r="X107" s="49">
        <f>[1]Veri_2022!J144/SUM([1]Veri_2022!J$142:J$146)</f>
        <v>0.10787285770027313</v>
      </c>
      <c r="Y107" s="49">
        <f>[1]Veri_2022!K144/SUM([1]Veri_2022!K$142:K$146)</f>
        <v>5.2018393797518006E-2</v>
      </c>
      <c r="Z107" s="49">
        <f>[1]Veri_2022!L144/SUM([1]Veri_2022!L$142:L$146)</f>
        <v>2.4899158583800932E-2</v>
      </c>
      <c r="AA107" s="49">
        <f>[1]Veri_2022!M144/SUM([1]Veri_2022!M$142:M$146)</f>
        <v>5.0354076580810932E-2</v>
      </c>
      <c r="AB107" s="49">
        <f>[1]Veri_2022!N144/SUM([1]Veri_2022!N$142:N$146)</f>
        <v>5.7136291010965443E-2</v>
      </c>
      <c r="AC107" s="52">
        <f t="shared" si="15"/>
        <v>2.4899158583800932E-2</v>
      </c>
      <c r="AD107" s="52">
        <f t="shared" si="16"/>
        <v>0.10787285770027313</v>
      </c>
      <c r="AE107" s="52">
        <f t="shared" si="17"/>
        <v>5.9389823572939184E-2</v>
      </c>
      <c r="AF107" s="49">
        <f>[1]Veri_2023!D144/SUM([1]Veri_2023!D$142:D$146)</f>
        <v>4.7500093910822286E-2</v>
      </c>
      <c r="AG107" s="49">
        <f>[1]Veri_2023!E144/SUM([1]Veri_2023!E$142:E$146)</f>
        <v>5.4105975991440382E-2</v>
      </c>
      <c r="AH107" s="49">
        <f>[1]Veri_2023!F144/SUM([1]Veri_2023!F$142:F$146)</f>
        <v>5.7531646268113142E-2</v>
      </c>
      <c r="AI107" s="49">
        <f>[1]Veri_2023!G144/SUM([1]Veri_2023!G$142:G$146)</f>
        <v>5.3233670830706688E-2</v>
      </c>
      <c r="AJ107" s="49">
        <f>[1]Veri_2023!H144/SUM([1]Veri_2023!H$142:H$146)</f>
        <v>4.6515266505082108E-2</v>
      </c>
      <c r="AK107" s="49">
        <f>[1]Veri_2023!I144/SUM([1]Veri_2023!I$142:I$146)</f>
        <v>8.655783637248525E-2</v>
      </c>
      <c r="AL107" s="49">
        <f>[1]Veri_2023!J144/SUM([1]Veri_2023!J$142:J$146)</f>
        <v>0.13295589823094597</v>
      </c>
      <c r="AM107" s="49">
        <f>[1]Veri_2023!K144/SUM([1]Veri_2023!K$142:K$146)</f>
        <v>6.165853082434454E-2</v>
      </c>
      <c r="AN107" s="49">
        <f>[1]Veri_2023!L144/SUM([1]Veri_2023!L$142:L$146)</f>
        <v>2.7645818834659646E-2</v>
      </c>
      <c r="AO107" s="49">
        <f>[1]Veri_2023!M144/SUM([1]Veri_2023!M$142:M$146)</f>
        <v>3.3095689318051923E-2</v>
      </c>
      <c r="AP107" s="49">
        <f>[1]Veri_2023!N144/SUM([1]Veri_2023!N$142:N$146)</f>
        <v>4.327524886248485E-2</v>
      </c>
      <c r="AQ107" s="52">
        <f t="shared" si="18"/>
        <v>2.7645818834659646E-2</v>
      </c>
      <c r="AR107" s="52">
        <f t="shared" si="19"/>
        <v>0.13295589823094597</v>
      </c>
      <c r="AS107" s="52">
        <f t="shared" si="20"/>
        <v>5.8552334177194257E-2</v>
      </c>
      <c r="AT107" s="49">
        <f>ROUND([1]Veri_2024_2!D144/SUM([1]Veri_2024_2!D$142:D$146),[1]APGler!$N$107)</f>
        <v>2.5000000000000001E-2</v>
      </c>
      <c r="AU107" s="49">
        <f>ROUND([1]Veri_2024_2!E144/SUM([1]Veri_2024_2!E$142:E$146),[1]APGler!$N$107)</f>
        <v>3.1E-2</v>
      </c>
      <c r="AV107" s="49">
        <f>ROUND([1]Veri_2024_2!F144/SUM([1]Veri_2024_2!F$142:F$146),[1]APGler!$N$107)</f>
        <v>0.04</v>
      </c>
      <c r="AW107" s="49">
        <f>ROUND([1]Veri_2024_2!G144/SUM([1]Veri_2024_2!G$142:G$146),[1]APGler!$N$107)</f>
        <v>6.6000000000000003E-2</v>
      </c>
      <c r="AX107" s="49">
        <f>ROUND([1]Veri_2024_2!H144/SUM([1]Veri_2024_2!H$142:H$146),[1]APGler!$N$107)</f>
        <v>7.9000000000000001E-2</v>
      </c>
      <c r="AY107" s="49">
        <f>ROUND([1]Veri_2024_2!I144/SUM([1]Veri_2024_2!I$142:I$146),[1]APGler!$N$107)</f>
        <v>7.3999999999999996E-2</v>
      </c>
      <c r="AZ107" s="49">
        <f>ROUND([1]Veri_2024_2!J144/SUM([1]Veri_2024_2!J$142:J$146),[1]APGler!$N$107)</f>
        <v>0.122</v>
      </c>
      <c r="BA107" s="49">
        <f>ROUND([1]Veri_2024_2!K144/SUM([1]Veri_2024_2!K$142:K$146),[1]APGler!$N$107)</f>
        <v>5.8000000000000003E-2</v>
      </c>
      <c r="BB107" s="49">
        <f>ROUND([1]Veri_2024_2!L144/SUM([1]Veri_2024_2!L$142:L$146),[1]APGler!$N$107)</f>
        <v>3.6999999999999998E-2</v>
      </c>
      <c r="BC107" s="49">
        <f>ROUND([1]Veri_2024_2!M144/SUM([1]Veri_2024_2!M$142:M$146),[1]APGler!$N$107)</f>
        <v>3.1E-2</v>
      </c>
      <c r="BD107" s="49">
        <f>ROUND([1]Veri_2024_2!N144/SUM([1]Veri_2024_2!N$142:N$146),[1]APGler!$N$107)</f>
        <v>4.1000000000000002E-2</v>
      </c>
      <c r="BE107" s="52">
        <f t="shared" si="21"/>
        <v>2.5000000000000001E-2</v>
      </c>
      <c r="BF107" s="52">
        <f t="shared" si="22"/>
        <v>0.122</v>
      </c>
      <c r="BG107" s="52">
        <f t="shared" si="23"/>
        <v>5.4909090909090914E-2</v>
      </c>
    </row>
    <row r="108" spans="1:59" x14ac:dyDescent="0.3">
      <c r="A108" s="58" t="s">
        <v>110</v>
      </c>
      <c r="B108" s="58" t="s">
        <v>324</v>
      </c>
      <c r="C108" s="58" t="s">
        <v>233</v>
      </c>
      <c r="D108" s="50">
        <f>[1]Veri_2021!D145/SUM([1]Veri_2021!D$142:D$146)</f>
        <v>0.15558712441513051</v>
      </c>
      <c r="E108" s="50">
        <f>[1]Veri_2021!E145/SUM([1]Veri_2021!E$142:E$146)</f>
        <v>0.14670318234101989</v>
      </c>
      <c r="F108" s="50">
        <f>[1]Veri_2021!F145/SUM([1]Veri_2021!F$142:F$146)</f>
        <v>0.17113080761359636</v>
      </c>
      <c r="G108" s="50">
        <f>[1]Veri_2021!G145/SUM([1]Veri_2021!G$142:G$146)</f>
        <v>0.11487192027877972</v>
      </c>
      <c r="H108" s="50">
        <f>[1]Veri_2021!H145/SUM([1]Veri_2021!H$142:H$146)</f>
        <v>0.14274996985759389</v>
      </c>
      <c r="I108" s="50">
        <f>[1]Veri_2021!I145/SUM([1]Veri_2021!I$142:I$146)</f>
        <v>0.29118654243164932</v>
      </c>
      <c r="J108" s="50">
        <f>[1]Veri_2021!J145/SUM([1]Veri_2021!J$142:J$146)</f>
        <v>0.22227771051131412</v>
      </c>
      <c r="K108" s="50">
        <f>[1]Veri_2021!K145/SUM([1]Veri_2021!K$142:K$146)</f>
        <v>0.13110178607770359</v>
      </c>
      <c r="L108" s="50">
        <f>[1]Veri_2021!L145/SUM([1]Veri_2021!L$142:L$146)</f>
        <v>0.12936425979104679</v>
      </c>
      <c r="M108" s="50">
        <f>[1]Veri_2021!M145/SUM([1]Veri_2021!M$142:M$146)</f>
        <v>0.19664478596924712</v>
      </c>
      <c r="N108" s="50">
        <f>[1]Veri_2021!N145/SUM([1]Veri_2021!N$142:N$146)</f>
        <v>0.26378852481564163</v>
      </c>
      <c r="O108" s="51">
        <f t="shared" si="12"/>
        <v>0.11487192027877972</v>
      </c>
      <c r="P108" s="51">
        <f t="shared" si="13"/>
        <v>0.29118654243164932</v>
      </c>
      <c r="Q108" s="51">
        <f t="shared" si="14"/>
        <v>0.17867332855479298</v>
      </c>
      <c r="R108" s="50">
        <f>[1]Veri_2022!D145/SUM([1]Veri_2022!D$142:D$146)</f>
        <v>0.17090576356122622</v>
      </c>
      <c r="S108" s="50">
        <f>[1]Veri_2022!E145/SUM([1]Veri_2022!E$142:E$146)</f>
        <v>0.13917372340101392</v>
      </c>
      <c r="T108" s="50">
        <f>[1]Veri_2022!F145/SUM([1]Veri_2022!F$142:F$146)</f>
        <v>0.16813327330031516</v>
      </c>
      <c r="U108" s="50">
        <f>[1]Veri_2022!G145/SUM([1]Veri_2022!G$142:G$146)</f>
        <v>0.10806628934402866</v>
      </c>
      <c r="V108" s="50">
        <f>[1]Veri_2022!H145/SUM([1]Veri_2022!H$142:H$146)</f>
        <v>0.11203379024545744</v>
      </c>
      <c r="W108" s="50">
        <f>[1]Veri_2022!I145/SUM([1]Veri_2022!I$142:I$146)</f>
        <v>0.30781253689056781</v>
      </c>
      <c r="X108" s="50">
        <f>[1]Veri_2022!J145/SUM([1]Veri_2022!J$142:J$146)</f>
        <v>0.19158887855048973</v>
      </c>
      <c r="Y108" s="50">
        <f>[1]Veri_2022!K145/SUM([1]Veri_2022!K$142:K$146)</f>
        <v>0.12220525274780301</v>
      </c>
      <c r="Z108" s="50">
        <f>[1]Veri_2022!L145/SUM([1]Veri_2022!L$142:L$146)</f>
        <v>0.10764634109840115</v>
      </c>
      <c r="AA108" s="50">
        <f>[1]Veri_2022!M145/SUM([1]Veri_2022!M$142:M$146)</f>
        <v>0.20320627310898037</v>
      </c>
      <c r="AB108" s="50">
        <f>[1]Veri_2022!N145/SUM([1]Veri_2022!N$142:N$146)</f>
        <v>0.31117263819883706</v>
      </c>
      <c r="AC108" s="51">
        <f t="shared" si="15"/>
        <v>0.10764634109840115</v>
      </c>
      <c r="AD108" s="51">
        <f t="shared" si="16"/>
        <v>0.31117263819883706</v>
      </c>
      <c r="AE108" s="51">
        <f t="shared" si="17"/>
        <v>0.17654043276792006</v>
      </c>
      <c r="AF108" s="50">
        <f>[1]Veri_2023!D145/SUM([1]Veri_2023!D$142:D$146)</f>
        <v>0.144279221023145</v>
      </c>
      <c r="AG108" s="50">
        <f>[1]Veri_2023!E145/SUM([1]Veri_2023!E$142:E$146)</f>
        <v>0.1109361950782186</v>
      </c>
      <c r="AH108" s="50">
        <f>[1]Veri_2023!F145/SUM([1]Veri_2023!F$142:F$146)</f>
        <v>0.18115460595291963</v>
      </c>
      <c r="AI108" s="50">
        <f>[1]Veri_2023!G145/SUM([1]Veri_2023!G$142:G$146)</f>
        <v>8.4076728119492086E-2</v>
      </c>
      <c r="AJ108" s="50">
        <f>[1]Veri_2023!H145/SUM([1]Veri_2023!H$142:H$146)</f>
        <v>0.14884930214416089</v>
      </c>
      <c r="AK108" s="50">
        <f>[1]Veri_2023!I145/SUM([1]Veri_2023!I$142:I$146)</f>
        <v>0.21693586168940154</v>
      </c>
      <c r="AL108" s="50">
        <f>[1]Veri_2023!J145/SUM([1]Veri_2023!J$142:J$146)</f>
        <v>0.18046288862434595</v>
      </c>
      <c r="AM108" s="50">
        <f>[1]Veri_2023!K145/SUM([1]Veri_2023!K$142:K$146)</f>
        <v>0.12703724116211321</v>
      </c>
      <c r="AN108" s="50">
        <f>[1]Veri_2023!L145/SUM([1]Veri_2023!L$142:L$146)</f>
        <v>3.6123130301471552E-2</v>
      </c>
      <c r="AO108" s="50">
        <f>[1]Veri_2023!M145/SUM([1]Veri_2023!M$142:M$146)</f>
        <v>0.19709412507896398</v>
      </c>
      <c r="AP108" s="50">
        <f>[1]Veri_2023!N145/SUM([1]Veri_2023!N$142:N$146)</f>
        <v>0.29366766675276679</v>
      </c>
      <c r="AQ108" s="51">
        <f t="shared" si="18"/>
        <v>3.6123130301471552E-2</v>
      </c>
      <c r="AR108" s="51">
        <f t="shared" si="19"/>
        <v>0.29366766675276679</v>
      </c>
      <c r="AS108" s="51">
        <f t="shared" si="20"/>
        <v>0.15641972417518177</v>
      </c>
      <c r="AT108" s="50">
        <f>ROUND([1]Veri_2024_2!D145/SUM([1]Veri_2024_2!D$142:D$146),[1]APGler!$N$108)</f>
        <v>0.123</v>
      </c>
      <c r="AU108" s="50">
        <f>ROUND([1]Veri_2024_2!E145/SUM([1]Veri_2024_2!E$142:E$146),[1]APGler!$N$108)</f>
        <v>7.0000000000000007E-2</v>
      </c>
      <c r="AV108" s="50">
        <f>ROUND([1]Veri_2024_2!F145/SUM([1]Veri_2024_2!F$142:F$146),[1]APGler!$N$108)</f>
        <v>0.192</v>
      </c>
      <c r="AW108" s="50">
        <f>ROUND([1]Veri_2024_2!G145/SUM([1]Veri_2024_2!G$142:G$146),[1]APGler!$N$108)</f>
        <v>5.0999999999999997E-2</v>
      </c>
      <c r="AX108" s="50">
        <f>ROUND([1]Veri_2024_2!H145/SUM([1]Veri_2024_2!H$142:H$146),[1]APGler!$N$108)</f>
        <v>0.08</v>
      </c>
      <c r="AY108" s="50">
        <f>ROUND([1]Veri_2024_2!I145/SUM([1]Veri_2024_2!I$142:I$146),[1]APGler!$N$108)</f>
        <v>0.22900000000000001</v>
      </c>
      <c r="AZ108" s="50">
        <f>ROUND([1]Veri_2024_2!J145/SUM([1]Veri_2024_2!J$142:J$146),[1]APGler!$N$108)</f>
        <v>0.254</v>
      </c>
      <c r="BA108" s="50">
        <f>ROUND([1]Veri_2024_2!K145/SUM([1]Veri_2024_2!K$142:K$146),[1]APGler!$N$108)</f>
        <v>8.5999999999999993E-2</v>
      </c>
      <c r="BB108" s="50">
        <f>ROUND([1]Veri_2024_2!L145/SUM([1]Veri_2024_2!L$142:L$146),[1]APGler!$N$108)</f>
        <v>0.09</v>
      </c>
      <c r="BC108" s="50">
        <f>ROUND([1]Veri_2024_2!M145/SUM([1]Veri_2024_2!M$142:M$146),[1]APGler!$N$108)</f>
        <v>0.108</v>
      </c>
      <c r="BD108" s="50">
        <f>ROUND([1]Veri_2024_2!N145/SUM([1]Veri_2024_2!N$142:N$146),[1]APGler!$N$108)</f>
        <v>0.3</v>
      </c>
      <c r="BE108" s="51">
        <f t="shared" si="21"/>
        <v>5.0999999999999997E-2</v>
      </c>
      <c r="BF108" s="51">
        <f t="shared" si="22"/>
        <v>0.3</v>
      </c>
      <c r="BG108" s="51">
        <f t="shared" si="23"/>
        <v>0.14390909090909093</v>
      </c>
    </row>
    <row r="109" spans="1:59" x14ac:dyDescent="0.3">
      <c r="A109" s="57" t="s">
        <v>325</v>
      </c>
      <c r="B109" s="57" t="s">
        <v>326</v>
      </c>
      <c r="C109" s="57" t="s">
        <v>233</v>
      </c>
      <c r="D109" s="49">
        <f>[1]Veri_2021!D146/SUM([1]Veri_2021!D$142:D$146)</f>
        <v>0.12069902474773099</v>
      </c>
      <c r="E109" s="49">
        <f>[1]Veri_2021!E146/SUM([1]Veri_2021!E$142:E$146)</f>
        <v>8.8805389713534535E-2</v>
      </c>
      <c r="F109" s="49">
        <f>[1]Veri_2021!F146/SUM([1]Veri_2021!F$142:F$146)</f>
        <v>0.14685411164980711</v>
      </c>
      <c r="G109" s="49">
        <f>[1]Veri_2021!G146/SUM([1]Veri_2021!G$142:G$146)</f>
        <v>7.3690774591917835E-2</v>
      </c>
      <c r="H109" s="49">
        <f>[1]Veri_2021!H146/SUM([1]Veri_2021!H$142:H$146)</f>
        <v>8.1570560767835003E-4</v>
      </c>
      <c r="I109" s="49">
        <f>[1]Veri_2021!I146/SUM([1]Veri_2021!I$142:I$146)</f>
        <v>0</v>
      </c>
      <c r="J109" s="49">
        <f>[1]Veri_2021!J146/SUM([1]Veri_2021!J$142:J$146)</f>
        <v>0.24870322297968972</v>
      </c>
      <c r="K109" s="49">
        <f>[1]Veri_2021!K146/SUM([1]Veri_2021!K$142:K$146)</f>
        <v>0.19664298797329122</v>
      </c>
      <c r="L109" s="49">
        <f>[1]Veri_2021!L146/SUM([1]Veri_2021!L$142:L$146)</f>
        <v>5.7543078719749015E-2</v>
      </c>
      <c r="M109" s="49">
        <f>[1]Veri_2021!M146/SUM([1]Veri_2021!M$142:M$146)</f>
        <v>0.10805728337914075</v>
      </c>
      <c r="N109" s="49">
        <f>[1]Veri_2021!N146/SUM([1]Veri_2021!N$142:N$146)</f>
        <v>0.13658918501433603</v>
      </c>
      <c r="O109" s="52">
        <f t="shared" si="12"/>
        <v>0</v>
      </c>
      <c r="P109" s="52">
        <f t="shared" si="13"/>
        <v>0.24870322297968972</v>
      </c>
      <c r="Q109" s="52">
        <f t="shared" si="14"/>
        <v>0.10712734221607959</v>
      </c>
      <c r="R109" s="49">
        <f>[1]Veri_2022!D146/SUM([1]Veri_2022!D$142:D$146)</f>
        <v>0.12925522021426022</v>
      </c>
      <c r="S109" s="49">
        <f>[1]Veri_2022!E146/SUM([1]Veri_2022!E$142:E$146)</f>
        <v>0.1057537482919695</v>
      </c>
      <c r="T109" s="49">
        <f>[1]Veri_2022!F146/SUM([1]Veri_2022!F$142:F$146)</f>
        <v>0.170948221521837</v>
      </c>
      <c r="U109" s="49">
        <f>[1]Veri_2022!G146/SUM([1]Veri_2022!G$142:G$146)</f>
        <v>7.871656012052608E-2</v>
      </c>
      <c r="V109" s="49">
        <f>[1]Veri_2022!H146/SUM([1]Veri_2022!H$142:H$146)</f>
        <v>7.5549888428434807E-4</v>
      </c>
      <c r="W109" s="49">
        <f>[1]Veri_2022!I146/SUM([1]Veri_2022!I$142:I$146)</f>
        <v>0</v>
      </c>
      <c r="X109" s="49">
        <f>[1]Veri_2022!J146/SUM([1]Veri_2022!J$142:J$146)</f>
        <v>0.23447989514862283</v>
      </c>
      <c r="Y109" s="49">
        <f>[1]Veri_2022!K146/SUM([1]Veri_2022!K$142:K$146)</f>
        <v>0.19939410630680254</v>
      </c>
      <c r="Z109" s="49">
        <f>[1]Veri_2022!L146/SUM([1]Veri_2022!L$142:L$146)</f>
        <v>4.2519776537886619E-2</v>
      </c>
      <c r="AA109" s="49">
        <f>[1]Veri_2022!M146/SUM([1]Veri_2022!M$142:M$146)</f>
        <v>7.9236385285454666E-2</v>
      </c>
      <c r="AB109" s="49">
        <f>[1]Veri_2022!N146/SUM([1]Veri_2022!N$142:N$146)</f>
        <v>0.1157682009528187</v>
      </c>
      <c r="AC109" s="52">
        <f t="shared" si="15"/>
        <v>0</v>
      </c>
      <c r="AD109" s="52">
        <f t="shared" si="16"/>
        <v>0.23447989514862283</v>
      </c>
      <c r="AE109" s="52">
        <f t="shared" si="17"/>
        <v>0.10516614666040569</v>
      </c>
      <c r="AF109" s="49">
        <f>[1]Veri_2023!D146/SUM([1]Veri_2023!D$142:D$146)</f>
        <v>0.14368087492688372</v>
      </c>
      <c r="AG109" s="49">
        <f>[1]Veri_2023!E146/SUM([1]Veri_2023!E$142:E$146)</f>
        <v>0.10014328291304568</v>
      </c>
      <c r="AH109" s="49">
        <f>[1]Veri_2023!F146/SUM([1]Veri_2023!F$142:F$146)</f>
        <v>0.22783326527684278</v>
      </c>
      <c r="AI109" s="49">
        <f>[1]Veri_2023!G146/SUM([1]Veri_2023!G$142:G$146)</f>
        <v>4.5347296375870011E-2</v>
      </c>
      <c r="AJ109" s="49">
        <f>[1]Veri_2023!H146/SUM([1]Veri_2023!H$142:H$146)</f>
        <v>4.3285254187319444E-4</v>
      </c>
      <c r="AK109" s="49">
        <f>[1]Veri_2023!I146/SUM([1]Veri_2023!I$142:I$146)</f>
        <v>0</v>
      </c>
      <c r="AL109" s="49">
        <f>[1]Veri_2023!J146/SUM([1]Veri_2023!J$142:J$146)</f>
        <v>0.15417624096785804</v>
      </c>
      <c r="AM109" s="49">
        <f>[1]Veri_2023!K146/SUM([1]Veri_2023!K$142:K$146)</f>
        <v>0.17346075112195891</v>
      </c>
      <c r="AN109" s="49">
        <f>[1]Veri_2023!L146/SUM([1]Veri_2023!L$142:L$146)</f>
        <v>1.6586482697408898E-2</v>
      </c>
      <c r="AO109" s="49">
        <f>[1]Veri_2023!M146/SUM([1]Veri_2023!M$142:M$146)</f>
        <v>8.9925698643323407E-2</v>
      </c>
      <c r="AP109" s="49">
        <f>[1]Veri_2023!N146/SUM([1]Veri_2023!N$142:N$146)</f>
        <v>7.8831290111069166E-2</v>
      </c>
      <c r="AQ109" s="52">
        <f t="shared" si="18"/>
        <v>0</v>
      </c>
      <c r="AR109" s="52">
        <f t="shared" si="19"/>
        <v>0.22783326527684278</v>
      </c>
      <c r="AS109" s="52">
        <f t="shared" si="20"/>
        <v>9.3674366870557621E-2</v>
      </c>
      <c r="AT109" s="49">
        <f>ROUND([1]Veri_2024_2!D146/SUM([1]Veri_2024_2!D$142:D$146),[1]APGler!$N$109)</f>
        <v>6.8000000000000005E-2</v>
      </c>
      <c r="AU109" s="49">
        <f>ROUND([1]Veri_2024_2!E146/SUM([1]Veri_2024_2!E$142:E$146),[1]APGler!$N$109)</f>
        <v>3.5999999999999997E-2</v>
      </c>
      <c r="AV109" s="49">
        <f>ROUND([1]Veri_2024_2!F146/SUM([1]Veri_2024_2!F$142:F$146),[1]APGler!$N$109)</f>
        <v>0.11899999999999999</v>
      </c>
      <c r="AW109" s="49">
        <f>ROUND([1]Veri_2024_2!G146/SUM([1]Veri_2024_2!G$142:G$146),[1]APGler!$N$109)</f>
        <v>1.7000000000000001E-2</v>
      </c>
      <c r="AX109" s="49">
        <f>ROUND([1]Veri_2024_2!H146/SUM([1]Veri_2024_2!H$142:H$146),[1]APGler!$N$109)</f>
        <v>2E-3</v>
      </c>
      <c r="AY109" s="49">
        <f>ROUND([1]Veri_2024_2!I146/SUM([1]Veri_2024_2!I$142:I$146),[1]APGler!$N$109)</f>
        <v>0</v>
      </c>
      <c r="AZ109" s="49">
        <f>ROUND([1]Veri_2024_2!J146/SUM([1]Veri_2024_2!J$142:J$146),[1]APGler!$N$109)</f>
        <v>0.25900000000000001</v>
      </c>
      <c r="BA109" s="49">
        <f>ROUND([1]Veri_2024_2!K146/SUM([1]Veri_2024_2!K$142:K$146),[1]APGler!$N$109)</f>
        <v>0.22600000000000001</v>
      </c>
      <c r="BB109" s="49">
        <f>ROUND([1]Veri_2024_2!L146/SUM([1]Veri_2024_2!L$142:L$146),[1]APGler!$N$109)</f>
        <v>8.5000000000000006E-2</v>
      </c>
      <c r="BC109" s="49">
        <f>ROUND([1]Veri_2024_2!M146/SUM([1]Veri_2024_2!M$142:M$146),[1]APGler!$N$109)</f>
        <v>6.5000000000000002E-2</v>
      </c>
      <c r="BD109" s="49">
        <f>ROUND([1]Veri_2024_2!N146/SUM([1]Veri_2024_2!N$142:N$146),[1]APGler!$N$109)</f>
        <v>0.251</v>
      </c>
      <c r="BE109" s="52">
        <f t="shared" si="21"/>
        <v>0</v>
      </c>
      <c r="BF109" s="52">
        <f t="shared" si="22"/>
        <v>0.25900000000000001</v>
      </c>
      <c r="BG109" s="52">
        <f t="shared" si="23"/>
        <v>0.10254545454545455</v>
      </c>
    </row>
    <row r="110" spans="1:59" x14ac:dyDescent="0.3">
      <c r="A110" s="58" t="s">
        <v>111</v>
      </c>
      <c r="B110" s="58" t="s">
        <v>327</v>
      </c>
      <c r="C110" s="58" t="s">
        <v>233</v>
      </c>
      <c r="D110" s="50">
        <f>[1]Veri_2021!D147/SUM([1]Veri_2021!D$147:D$151)</f>
        <v>0.99590220774105498</v>
      </c>
      <c r="E110" s="50">
        <f>[1]Veri_2021!E147/SUM([1]Veri_2021!E$147:E$151)</f>
        <v>0.99449639908196374</v>
      </c>
      <c r="F110" s="50">
        <f>[1]Veri_2021!F147/SUM([1]Veri_2021!F$147:F$151)</f>
        <v>0.98500687391687403</v>
      </c>
      <c r="G110" s="50">
        <f>[1]Veri_2021!G147/SUM([1]Veri_2021!G$147:G$151)</f>
        <v>0.98704101595358607</v>
      </c>
      <c r="H110" s="50">
        <f>[1]Veri_2021!H147/SUM([1]Veri_2021!H$147:H$151)</f>
        <v>0.99025328685555714</v>
      </c>
      <c r="I110" s="50">
        <f>[1]Veri_2021!I147/SUM([1]Veri_2021!I$147:I$151)</f>
        <v>0.98137158718384343</v>
      </c>
      <c r="J110" s="50">
        <f>[1]Veri_2021!J147/SUM([1]Veri_2021!J$147:J$151)</f>
        <v>0.97645715194425475</v>
      </c>
      <c r="K110" s="50">
        <f>[1]Veri_2021!K147/SUM([1]Veri_2021!K$147:K$151)</f>
        <v>0.90961427338293732</v>
      </c>
      <c r="L110" s="50">
        <f>[1]Veri_2021!L147/SUM([1]Veri_2021!L$147:L$151)</f>
        <v>0.99129421766030135</v>
      </c>
      <c r="M110" s="50">
        <f>[1]Veri_2021!M147/SUM([1]Veri_2021!M$147:M$151)</f>
        <v>0.99519916655976548</v>
      </c>
      <c r="N110" s="50">
        <f>[1]Veri_2021!N147/SUM([1]Veri_2021!N$147:N$151)</f>
        <v>0.9653304725522005</v>
      </c>
      <c r="O110" s="51">
        <f t="shared" si="12"/>
        <v>0.90961427338293732</v>
      </c>
      <c r="P110" s="51">
        <f t="shared" si="13"/>
        <v>0.99590220774105498</v>
      </c>
      <c r="Q110" s="51">
        <f t="shared" si="14"/>
        <v>0.9792696957120306</v>
      </c>
      <c r="R110" s="50">
        <f>[1]Veri_2022!D147/SUM([1]Veri_2022!D$147:D$151)</f>
        <v>0.99877116916010222</v>
      </c>
      <c r="S110" s="50">
        <f>[1]Veri_2022!E147/SUM([1]Veri_2022!E$147:E$151)</f>
        <v>0.9925095504124386</v>
      </c>
      <c r="T110" s="50">
        <f>[1]Veri_2022!F147/SUM([1]Veri_2022!F$147:F$151)</f>
        <v>0.99110812417607985</v>
      </c>
      <c r="U110" s="50">
        <f>[1]Veri_2022!G147/SUM([1]Veri_2022!G$147:G$151)</f>
        <v>0.99128964260619989</v>
      </c>
      <c r="V110" s="50">
        <f>[1]Veri_2022!H147/SUM([1]Veri_2022!H$147:H$151)</f>
        <v>0.99762439548707083</v>
      </c>
      <c r="W110" s="50">
        <f>[1]Veri_2022!I147/SUM([1]Veri_2022!I$147:I$151)</f>
        <v>0.96081220539424872</v>
      </c>
      <c r="X110" s="50">
        <f>[1]Veri_2022!J147/SUM([1]Veri_2022!J$147:J$151)</f>
        <v>0.97997913328613484</v>
      </c>
      <c r="Y110" s="50">
        <f>[1]Veri_2022!K147/SUM([1]Veri_2022!K$147:K$151)</f>
        <v>0.93603582840734256</v>
      </c>
      <c r="Z110" s="50">
        <f>[1]Veri_2022!L147/SUM([1]Veri_2022!L$147:L$151)</f>
        <v>0.99292073294034278</v>
      </c>
      <c r="AA110" s="50">
        <f>[1]Veri_2022!M147/SUM([1]Veri_2022!M$147:M$151)</f>
        <v>0.98935235355545481</v>
      </c>
      <c r="AB110" s="50">
        <f>[1]Veri_2022!N147/SUM([1]Veri_2022!N$147:N$151)</f>
        <v>0.96988342069290445</v>
      </c>
      <c r="AC110" s="51">
        <f t="shared" si="15"/>
        <v>0.93603582840734256</v>
      </c>
      <c r="AD110" s="51">
        <f t="shared" si="16"/>
        <v>0.99877116916010222</v>
      </c>
      <c r="AE110" s="51">
        <f t="shared" si="17"/>
        <v>0.98184423237439267</v>
      </c>
      <c r="AF110" s="50">
        <f>[1]Veri_2023!D147/SUM([1]Veri_2023!D$147:D$151)</f>
        <v>0.99850548106131698</v>
      </c>
      <c r="AG110" s="50">
        <f>[1]Veri_2023!E147/SUM([1]Veri_2023!E$147:E$151)</f>
        <v>0.98798949987672502</v>
      </c>
      <c r="AH110" s="50">
        <f>[1]Veri_2023!F147/SUM([1]Veri_2023!F$147:F$151)</f>
        <v>0.96292775814008746</v>
      </c>
      <c r="AI110" s="50">
        <f>[1]Veri_2023!G147/SUM([1]Veri_2023!G$147:G$151)</f>
        <v>0.99763414959315055</v>
      </c>
      <c r="AJ110" s="50">
        <f>[1]Veri_2023!H147/SUM([1]Veri_2023!H$147:H$151)</f>
        <v>0.99831228913399139</v>
      </c>
      <c r="AK110" s="50">
        <f>[1]Veri_2023!I147/SUM([1]Veri_2023!I$147:I$151)</f>
        <v>0.99470761908958705</v>
      </c>
      <c r="AL110" s="50">
        <f>[1]Veri_2023!J147/SUM([1]Veri_2023!J$147:J$151)</f>
        <v>0.97130616667926717</v>
      </c>
      <c r="AM110" s="50">
        <f>[1]Veri_2023!K147/SUM([1]Veri_2023!K$147:K$151)</f>
        <v>0.92967626281592541</v>
      </c>
      <c r="AN110" s="50">
        <f>[1]Veri_2023!L147/SUM([1]Veri_2023!L$147:L$151)</f>
        <v>0.9929113911669919</v>
      </c>
      <c r="AO110" s="50">
        <f>[1]Veri_2023!M147/SUM([1]Veri_2023!M$147:M$151)</f>
        <v>0.98202168778183385</v>
      </c>
      <c r="AP110" s="50">
        <f>[1]Veri_2023!N147/SUM([1]Veri_2023!N$147:N$151)</f>
        <v>0.97916228484456802</v>
      </c>
      <c r="AQ110" s="51">
        <f t="shared" si="18"/>
        <v>0.92967626281592541</v>
      </c>
      <c r="AR110" s="51">
        <f t="shared" si="19"/>
        <v>0.99850548106131698</v>
      </c>
      <c r="AS110" s="51">
        <f t="shared" si="20"/>
        <v>0.98137769001667685</v>
      </c>
      <c r="AT110" s="50">
        <f>ROUND([1]Veri_2024_2!D147/SUM([1]Veri_2024_2!D$147:D$151),[1]APGler!$N$110)</f>
        <v>1</v>
      </c>
      <c r="AU110" s="50">
        <f>ROUND([1]Veri_2024_2!E147/SUM([1]Veri_2024_2!E$147:E$151),[1]APGler!$N$110)</f>
        <v>0.99399999999999999</v>
      </c>
      <c r="AV110" s="50">
        <f>ROUND([1]Veri_2024_2!F147/SUM([1]Veri_2024_2!F$147:F$151),[1]APGler!$N$110)</f>
        <v>0.97499999999999998</v>
      </c>
      <c r="AW110" s="50">
        <f>ROUND([1]Veri_2024_2!G147/SUM([1]Veri_2024_2!G$147:G$151),[1]APGler!$N$110)</f>
        <v>0.999</v>
      </c>
      <c r="AX110" s="50">
        <f>ROUND([1]Veri_2024_2!H147/SUM([1]Veri_2024_2!H$147:H$151),[1]APGler!$N$110)</f>
        <v>0.999</v>
      </c>
      <c r="AY110" s="50">
        <f>ROUND([1]Veri_2024_2!I147/SUM([1]Veri_2024_2!I$147:I$151),[1]APGler!$N$110)</f>
        <v>0.997</v>
      </c>
      <c r="AZ110" s="50">
        <f>ROUND([1]Veri_2024_2!J147/SUM([1]Veri_2024_2!J$147:J$151),[1]APGler!$N$110)</f>
        <v>0.95799999999999996</v>
      </c>
      <c r="BA110" s="50">
        <f>ROUND([1]Veri_2024_2!K147/SUM([1]Veri_2024_2!K$147:K$151),[1]APGler!$N$110)</f>
        <v>0.97399999999999998</v>
      </c>
      <c r="BB110" s="50">
        <f>ROUND([1]Veri_2024_2!L147/SUM([1]Veri_2024_2!L$147:L$151),[1]APGler!$N$110)</f>
        <v>0.99</v>
      </c>
      <c r="BC110" s="50">
        <f>ROUND([1]Veri_2024_2!M147/SUM([1]Veri_2024_2!M$147:M$151),[1]APGler!$N$110)</f>
        <v>0.997</v>
      </c>
      <c r="BD110" s="50">
        <f>ROUND([1]Veri_2024_2!N147/SUM([1]Veri_2024_2!N$147:N$151),[1]APGler!$N$110)</f>
        <v>0.98199999999999998</v>
      </c>
      <c r="BE110" s="51">
        <f t="shared" si="21"/>
        <v>0.95799999999999996</v>
      </c>
      <c r="BF110" s="51">
        <f t="shared" si="22"/>
        <v>1</v>
      </c>
      <c r="BG110" s="51">
        <f t="shared" si="23"/>
        <v>0.98772727272727256</v>
      </c>
    </row>
    <row r="111" spans="1:59" x14ac:dyDescent="0.3">
      <c r="A111" s="57" t="s">
        <v>112</v>
      </c>
      <c r="B111" s="57" t="s">
        <v>328</v>
      </c>
      <c r="C111" s="57" t="s">
        <v>233</v>
      </c>
      <c r="D111" s="49">
        <f>[1]Veri_2021!D148/SUM([1]Veri_2021!D$147:D$151)</f>
        <v>3.6225519112243632E-3</v>
      </c>
      <c r="E111" s="49">
        <f>[1]Veri_2021!E148/SUM([1]Veri_2021!E$147:E$151)</f>
        <v>4.8078191363072785E-3</v>
      </c>
      <c r="F111" s="49">
        <f>[1]Veri_2021!F148/SUM([1]Veri_2021!F$147:F$151)</f>
        <v>1.3404137904326695E-2</v>
      </c>
      <c r="G111" s="49">
        <f>[1]Veri_2021!G148/SUM([1]Veri_2021!G$147:G$151)</f>
        <v>7.9431458222177353E-3</v>
      </c>
      <c r="H111" s="49">
        <f>[1]Veri_2021!H148/SUM([1]Veri_2021!H$147:H$151)</f>
        <v>5.831003060212555E-3</v>
      </c>
      <c r="I111" s="49">
        <f>[1]Veri_2021!I148/SUM([1]Veri_2021!I$147:I$151)</f>
        <v>1.38367112536192E-2</v>
      </c>
      <c r="J111" s="49">
        <f>[1]Veri_2021!J148/SUM([1]Veri_2021!J$147:J$151)</f>
        <v>1.6401204248844361E-2</v>
      </c>
      <c r="K111" s="49">
        <f>[1]Veri_2021!K148/SUM([1]Veri_2021!K$147:K$151)</f>
        <v>3.9407320744487329E-2</v>
      </c>
      <c r="L111" s="49">
        <f>[1]Veri_2021!L148/SUM([1]Veri_2021!L$147:L$151)</f>
        <v>5.8773214107670432E-3</v>
      </c>
      <c r="M111" s="49">
        <f>[1]Veri_2021!M148/SUM([1]Veri_2021!M$147:M$151)</f>
        <v>3.2148091134201759E-3</v>
      </c>
      <c r="N111" s="49">
        <f>[1]Veri_2021!N148/SUM([1]Veri_2021!N$147:N$151)</f>
        <v>2.0077799291782231E-2</v>
      </c>
      <c r="O111" s="52">
        <f t="shared" si="12"/>
        <v>3.2148091134201759E-3</v>
      </c>
      <c r="P111" s="52">
        <f t="shared" si="13"/>
        <v>3.9407320744487329E-2</v>
      </c>
      <c r="Q111" s="52">
        <f t="shared" si="14"/>
        <v>1.2220347627018997E-2</v>
      </c>
      <c r="R111" s="49">
        <f>[1]Veri_2022!D148/SUM([1]Veri_2022!D$147:D$151)</f>
        <v>1.1519171192055349E-3</v>
      </c>
      <c r="S111" s="49">
        <f>[1]Veri_2022!E148/SUM([1]Veri_2022!E$147:E$151)</f>
        <v>6.5786773771650126E-3</v>
      </c>
      <c r="T111" s="49">
        <f>[1]Veri_2022!F148/SUM([1]Veri_2022!F$147:F$151)</f>
        <v>6.8326138840781999E-3</v>
      </c>
      <c r="U111" s="49">
        <f>[1]Veri_2022!G148/SUM([1]Veri_2022!G$147:G$151)</f>
        <v>6.1379794924317308E-3</v>
      </c>
      <c r="V111" s="49">
        <f>[1]Veri_2022!H148/SUM([1]Veri_2022!H$147:H$151)</f>
        <v>1.4115493804866608E-3</v>
      </c>
      <c r="W111" s="49">
        <f>[1]Veri_2022!I148/SUM([1]Veri_2022!I$147:I$151)</f>
        <v>3.8197640364823024E-2</v>
      </c>
      <c r="X111" s="49">
        <f>[1]Veri_2022!J148/SUM([1]Veri_2022!J$147:J$151)</f>
        <v>1.1976003279055037E-2</v>
      </c>
      <c r="Y111" s="49">
        <f>[1]Veri_2022!K148/SUM([1]Veri_2022!K$147:K$151)</f>
        <v>3.2016344530748773E-2</v>
      </c>
      <c r="Z111" s="49">
        <f>[1]Veri_2022!L148/SUM([1]Veri_2022!L$147:L$151)</f>
        <v>5.8030957774194147E-3</v>
      </c>
      <c r="AA111" s="49">
        <f>[1]Veri_2022!M148/SUM([1]Veri_2022!M$147:M$151)</f>
        <v>5.0913246507595612E-3</v>
      </c>
      <c r="AB111" s="49">
        <f>[1]Veri_2022!N148/SUM([1]Veri_2022!N$147:N$151)</f>
        <v>1.5110984368267863E-2</v>
      </c>
      <c r="AC111" s="52">
        <f t="shared" si="15"/>
        <v>1.1519171192055349E-3</v>
      </c>
      <c r="AD111" s="52">
        <f t="shared" si="16"/>
        <v>3.8197640364823024E-2</v>
      </c>
      <c r="AE111" s="52">
        <f t="shared" si="17"/>
        <v>1.1846193656767347E-2</v>
      </c>
      <c r="AF111" s="49">
        <f>[1]Veri_2023!D148/SUM([1]Veri_2023!D$147:D$151)</f>
        <v>1.0380534643875832E-3</v>
      </c>
      <c r="AG111" s="49">
        <f>[1]Veri_2023!E148/SUM([1]Veri_2023!E$147:E$151)</f>
        <v>1.0338519167697411E-2</v>
      </c>
      <c r="AH111" s="49">
        <f>[1]Veri_2023!F148/SUM([1]Veri_2023!F$147:F$151)</f>
        <v>2.3005019987711896E-2</v>
      </c>
      <c r="AI111" s="49">
        <f>[1]Veri_2023!G148/SUM([1]Veri_2023!G$147:G$151)</f>
        <v>1.8077175983567846E-3</v>
      </c>
      <c r="AJ111" s="49">
        <f>[1]Veri_2023!H148/SUM([1]Veri_2023!H$147:H$151)</f>
        <v>9.8319334309220573E-4</v>
      </c>
      <c r="AK111" s="49">
        <f>[1]Veri_2023!I148/SUM([1]Veri_2023!I$147:I$151)</f>
        <v>4.2876658000264396E-3</v>
      </c>
      <c r="AL111" s="49">
        <f>[1]Veri_2023!J148/SUM([1]Veri_2023!J$147:J$151)</f>
        <v>1.7383634485018017E-2</v>
      </c>
      <c r="AM111" s="49">
        <f>[1]Veri_2023!K148/SUM([1]Veri_2023!K$147:K$151)</f>
        <v>3.6540001275392718E-2</v>
      </c>
      <c r="AN111" s="49">
        <f>[1]Veri_2023!L148/SUM([1]Veri_2023!L$147:L$151)</f>
        <v>5.9540401891599792E-3</v>
      </c>
      <c r="AO111" s="49">
        <f>[1]Veri_2023!M148/SUM([1]Veri_2023!M$147:M$151)</f>
        <v>7.0055829933433544E-3</v>
      </c>
      <c r="AP111" s="49">
        <f>[1]Veri_2023!N148/SUM([1]Veri_2023!N$147:N$151)</f>
        <v>1.1491527627468001E-2</v>
      </c>
      <c r="AQ111" s="52">
        <f t="shared" si="18"/>
        <v>9.8319334309220573E-4</v>
      </c>
      <c r="AR111" s="52">
        <f t="shared" si="19"/>
        <v>3.6540001275392718E-2</v>
      </c>
      <c r="AS111" s="52">
        <f t="shared" si="20"/>
        <v>1.0894086902877671E-2</v>
      </c>
      <c r="AT111" s="49">
        <f>ROUND([1]Veri_2024_2!D148/SUM([1]Veri_2024_2!D$147:D$151),[1]APGler!$N$111)</f>
        <v>0</v>
      </c>
      <c r="AU111" s="49">
        <f>ROUND([1]Veri_2024_2!E148/SUM([1]Veri_2024_2!E$147:E$151),[1]APGler!$N$111)</f>
        <v>5.0000000000000001E-3</v>
      </c>
      <c r="AV111" s="49">
        <f>ROUND([1]Veri_2024_2!F148/SUM([1]Veri_2024_2!F$147:F$151),[1]APGler!$N$111)</f>
        <v>1.4E-2</v>
      </c>
      <c r="AW111" s="49">
        <f>ROUND([1]Veri_2024_2!G148/SUM([1]Veri_2024_2!G$147:G$151),[1]APGler!$N$111)</f>
        <v>1E-3</v>
      </c>
      <c r="AX111" s="49">
        <f>ROUND([1]Veri_2024_2!H148/SUM([1]Veri_2024_2!H$147:H$151),[1]APGler!$N$111)</f>
        <v>1E-3</v>
      </c>
      <c r="AY111" s="49">
        <f>ROUND([1]Veri_2024_2!I148/SUM([1]Veri_2024_2!I$147:I$151),[1]APGler!$N$111)</f>
        <v>3.0000000000000001E-3</v>
      </c>
      <c r="AZ111" s="49">
        <f>ROUND([1]Veri_2024_2!J148/SUM([1]Veri_2024_2!J$147:J$151),[1]APGler!$N$111)</f>
        <v>2.9000000000000001E-2</v>
      </c>
      <c r="BA111" s="49">
        <f>ROUND([1]Veri_2024_2!K148/SUM([1]Veri_2024_2!K$147:K$151),[1]APGler!$N$111)</f>
        <v>1.4999999999999999E-2</v>
      </c>
      <c r="BB111" s="49">
        <f>ROUND([1]Veri_2024_2!L148/SUM([1]Veri_2024_2!L$147:L$151),[1]APGler!$N$111)</f>
        <v>7.0000000000000001E-3</v>
      </c>
      <c r="BC111" s="49">
        <f>ROUND([1]Veri_2024_2!M148/SUM([1]Veri_2024_2!M$147:M$151),[1]APGler!$N$111)</f>
        <v>2E-3</v>
      </c>
      <c r="BD111" s="49">
        <f>ROUND([1]Veri_2024_2!N148/SUM([1]Veri_2024_2!N$147:N$151),[1]APGler!$N$111)</f>
        <v>8.9999999999999993E-3</v>
      </c>
      <c r="BE111" s="52">
        <f t="shared" si="21"/>
        <v>0</v>
      </c>
      <c r="BF111" s="52">
        <f t="shared" si="22"/>
        <v>2.9000000000000001E-2</v>
      </c>
      <c r="BG111" s="52">
        <f t="shared" si="23"/>
        <v>7.8181818181818196E-3</v>
      </c>
    </row>
    <row r="112" spans="1:59" x14ac:dyDescent="0.3">
      <c r="A112" s="58" t="s">
        <v>113</v>
      </c>
      <c r="B112" s="58" t="s">
        <v>329</v>
      </c>
      <c r="C112" s="58" t="s">
        <v>233</v>
      </c>
      <c r="D112" s="50">
        <f>[1]Veri_2021!D149/SUM([1]Veri_2021!D$147:D$151)</f>
        <v>3.6059092531329803E-4</v>
      </c>
      <c r="E112" s="50">
        <f>[1]Veri_2021!E149/SUM([1]Veri_2021!E$147:E$151)</f>
        <v>5.0782177434246969E-4</v>
      </c>
      <c r="F112" s="50">
        <f>[1]Veri_2021!F149/SUM([1]Veri_2021!F$147:F$151)</f>
        <v>8.8102314864119124E-4</v>
      </c>
      <c r="G112" s="50">
        <f>[1]Veri_2021!G149/SUM([1]Veri_2021!G$147:G$151)</f>
        <v>1.6246797506260784E-3</v>
      </c>
      <c r="H112" s="50">
        <f>[1]Veri_2021!H149/SUM([1]Veri_2021!H$147:H$151)</f>
        <v>1.5251407030969577E-3</v>
      </c>
      <c r="I112" s="50">
        <f>[1]Veri_2021!I149/SUM([1]Veri_2021!I$147:I$151)</f>
        <v>2.6201813787657628E-3</v>
      </c>
      <c r="J112" s="50">
        <f>[1]Veri_2021!J149/SUM([1]Veri_2021!J$147:J$151)</f>
        <v>3.6250347866000209E-3</v>
      </c>
      <c r="K112" s="50">
        <f>[1]Veri_2021!K149/SUM([1]Veri_2021!K$147:K$151)</f>
        <v>1.94111730169714E-2</v>
      </c>
      <c r="L112" s="50">
        <f>[1]Veri_2021!L149/SUM([1]Veri_2021!L$147:L$151)</f>
        <v>8.4486495279776242E-4</v>
      </c>
      <c r="M112" s="50">
        <f>[1]Veri_2021!M149/SUM([1]Veri_2021!M$147:M$151)</f>
        <v>4.6647774318067848E-4</v>
      </c>
      <c r="N112" s="50">
        <f>[1]Veri_2021!N149/SUM([1]Veri_2021!N$147:N$151)</f>
        <v>5.6343433286235103E-3</v>
      </c>
      <c r="O112" s="51">
        <f t="shared" si="12"/>
        <v>3.6059092531329803E-4</v>
      </c>
      <c r="P112" s="51">
        <f t="shared" si="13"/>
        <v>1.94111730169714E-2</v>
      </c>
      <c r="Q112" s="51">
        <f t="shared" si="14"/>
        <v>3.409211955359921E-3</v>
      </c>
      <c r="R112" s="50">
        <f>[1]Veri_2022!D149/SUM([1]Veri_2022!D$147:D$151)</f>
        <v>6.260419126117038E-5</v>
      </c>
      <c r="S112" s="50">
        <f>[1]Veri_2022!E149/SUM([1]Veri_2022!E$147:E$151)</f>
        <v>6.8695166536710873E-4</v>
      </c>
      <c r="T112" s="50">
        <f>[1]Veri_2022!F149/SUM([1]Veri_2022!F$147:F$151)</f>
        <v>1.011783212522479E-3</v>
      </c>
      <c r="U112" s="50">
        <f>[1]Veri_2022!G149/SUM([1]Veri_2022!G$147:G$151)</f>
        <v>8.8365944574783552E-4</v>
      </c>
      <c r="V112" s="50">
        <f>[1]Veri_2022!H149/SUM([1]Veri_2022!H$147:H$151)</f>
        <v>3.8993871774911832E-4</v>
      </c>
      <c r="W112" s="50">
        <f>[1]Veri_2022!I149/SUM([1]Veri_2022!I$147:I$151)</f>
        <v>7.5772366794038624E-4</v>
      </c>
      <c r="X112" s="50">
        <f>[1]Veri_2022!J149/SUM([1]Veri_2022!J$147:J$151)</f>
        <v>4.0093900212393339E-3</v>
      </c>
      <c r="Y112" s="50">
        <f>[1]Veri_2022!K149/SUM([1]Veri_2022!K$147:K$151)</f>
        <v>1.53167687161695E-2</v>
      </c>
      <c r="Z112" s="50">
        <f>[1]Veri_2022!L149/SUM([1]Veri_2022!L$147:L$151)</f>
        <v>5.7436204180607978E-4</v>
      </c>
      <c r="AA112" s="50">
        <f>[1]Veri_2022!M149/SUM([1]Veri_2022!M$147:M$151)</f>
        <v>2.5929501704332748E-3</v>
      </c>
      <c r="AB112" s="50">
        <f>[1]Veri_2022!N149/SUM([1]Veri_2022!N$147:N$151)</f>
        <v>4.7549230812149543E-3</v>
      </c>
      <c r="AC112" s="51">
        <f t="shared" si="15"/>
        <v>6.260419126117038E-5</v>
      </c>
      <c r="AD112" s="51">
        <f t="shared" si="16"/>
        <v>1.53167687161695E-2</v>
      </c>
      <c r="AE112" s="51">
        <f t="shared" si="17"/>
        <v>2.8219140846773853E-3</v>
      </c>
      <c r="AF112" s="50">
        <f>[1]Veri_2023!D149/SUM([1]Veri_2023!D$147:D$151)</f>
        <v>4.2634338715918598E-4</v>
      </c>
      <c r="AG112" s="50">
        <f>[1]Veri_2023!E149/SUM([1]Veri_2023!E$147:E$151)</f>
        <v>1.2824736202013422E-3</v>
      </c>
      <c r="AH112" s="50">
        <f>[1]Veri_2023!F149/SUM([1]Veri_2023!F$147:F$151)</f>
        <v>5.5312103782891395E-3</v>
      </c>
      <c r="AI112" s="50">
        <f>[1]Veri_2023!G149/SUM([1]Veri_2023!G$147:G$151)</f>
        <v>2.8019622774530165E-4</v>
      </c>
      <c r="AJ112" s="50">
        <f>[1]Veri_2023!H149/SUM([1]Veri_2023!H$147:H$151)</f>
        <v>2.3170798531472363E-4</v>
      </c>
      <c r="AK112" s="50">
        <f>[1]Veri_2023!I149/SUM([1]Veri_2023!I$147:I$151)</f>
        <v>7.0946988057991455E-4</v>
      </c>
      <c r="AL112" s="50">
        <f>[1]Veri_2023!J149/SUM([1]Veri_2023!J$147:J$151)</f>
        <v>5.3577278798417382E-3</v>
      </c>
      <c r="AM112" s="50">
        <f>[1]Veri_2023!K149/SUM([1]Veri_2023!K$147:K$151)</f>
        <v>1.417811567811922E-2</v>
      </c>
      <c r="AN112" s="50">
        <f>[1]Veri_2023!L149/SUM([1]Veri_2023!L$147:L$151)</f>
        <v>4.5480553395636802E-4</v>
      </c>
      <c r="AO112" s="50">
        <f>[1]Veri_2023!M149/SUM([1]Veri_2023!M$147:M$151)</f>
        <v>2.6626583637534892E-3</v>
      </c>
      <c r="AP112" s="50">
        <f>[1]Veri_2023!N149/SUM([1]Veri_2023!N$147:N$151)</f>
        <v>3.2390428953295832E-3</v>
      </c>
      <c r="AQ112" s="51">
        <f t="shared" si="18"/>
        <v>2.3170798531472363E-4</v>
      </c>
      <c r="AR112" s="51">
        <f t="shared" si="19"/>
        <v>1.417811567811922E-2</v>
      </c>
      <c r="AS112" s="51">
        <f t="shared" si="20"/>
        <v>3.1230683482081829E-3</v>
      </c>
      <c r="AT112" s="50">
        <f>ROUND([1]Veri_2024_2!D149/SUM([1]Veri_2024_2!D$147:D$151),[1]APGler!$N$112)</f>
        <v>0</v>
      </c>
      <c r="AU112" s="50">
        <f>ROUND([1]Veri_2024_2!E149/SUM([1]Veri_2024_2!E$147:E$151),[1]APGler!$N$112)</f>
        <v>1E-3</v>
      </c>
      <c r="AV112" s="50">
        <f>ROUND([1]Veri_2024_2!F149/SUM([1]Veri_2024_2!F$147:F$151),[1]APGler!$N$112)</f>
        <v>3.0000000000000001E-3</v>
      </c>
      <c r="AW112" s="50">
        <f>ROUND([1]Veri_2024_2!G149/SUM([1]Veri_2024_2!G$147:G$151),[1]APGler!$N$112)</f>
        <v>0</v>
      </c>
      <c r="AX112" s="50">
        <f>ROUND([1]Veri_2024_2!H149/SUM([1]Veri_2024_2!H$147:H$151),[1]APGler!$N$112)</f>
        <v>0</v>
      </c>
      <c r="AY112" s="50">
        <f>ROUND([1]Veri_2024_2!I149/SUM([1]Veri_2024_2!I$147:I$151),[1]APGler!$N$112)</f>
        <v>1E-3</v>
      </c>
      <c r="AZ112" s="50">
        <f>ROUND([1]Veri_2024_2!J149/SUM([1]Veri_2024_2!J$147:J$151),[1]APGler!$N$112)</f>
        <v>6.0000000000000001E-3</v>
      </c>
      <c r="BA112" s="50">
        <f>ROUND([1]Veri_2024_2!K149/SUM([1]Veri_2024_2!K$147:K$151),[1]APGler!$N$112)</f>
        <v>4.0000000000000001E-3</v>
      </c>
      <c r="BB112" s="50">
        <f>ROUND([1]Veri_2024_2!L149/SUM([1]Veri_2024_2!L$147:L$151),[1]APGler!$N$112)</f>
        <v>1E-3</v>
      </c>
      <c r="BC112" s="50">
        <f>ROUND([1]Veri_2024_2!M149/SUM([1]Veri_2024_2!M$147:M$151),[1]APGler!$N$112)</f>
        <v>0</v>
      </c>
      <c r="BD112" s="50">
        <f>ROUND([1]Veri_2024_2!N149/SUM([1]Veri_2024_2!N$147:N$151),[1]APGler!$N$112)</f>
        <v>3.0000000000000001E-3</v>
      </c>
      <c r="BE112" s="51">
        <f t="shared" si="21"/>
        <v>0</v>
      </c>
      <c r="BF112" s="51">
        <f t="shared" si="22"/>
        <v>6.0000000000000001E-3</v>
      </c>
      <c r="BG112" s="51">
        <f t="shared" si="23"/>
        <v>1.7272727272727272E-3</v>
      </c>
    </row>
    <row r="113" spans="1:59" x14ac:dyDescent="0.3">
      <c r="A113" s="57" t="s">
        <v>114</v>
      </c>
      <c r="B113" s="57" t="s">
        <v>330</v>
      </c>
      <c r="C113" s="57" t="s">
        <v>233</v>
      </c>
      <c r="D113" s="49">
        <f>[1]Veri_2021!D150/SUM([1]Veri_2021!D$147:D$151)</f>
        <v>1.1095105394255324E-4</v>
      </c>
      <c r="E113" s="49">
        <f>[1]Veri_2021!E150/SUM([1]Veri_2021!E$147:E$151)</f>
        <v>1.797161474134065E-4</v>
      </c>
      <c r="F113" s="49">
        <f>[1]Veri_2021!F150/SUM([1]Veri_2021!F$147:F$151)</f>
        <v>6.7771011433937791E-4</v>
      </c>
      <c r="G113" s="49">
        <f>[1]Veri_2021!G150/SUM([1]Veri_2021!G$147:G$151)</f>
        <v>1.8049326815387351E-3</v>
      </c>
      <c r="H113" s="49">
        <f>[1]Veri_2021!H150/SUM([1]Veri_2021!H$147:H$151)</f>
        <v>1.8259126371030555E-3</v>
      </c>
      <c r="I113" s="49">
        <f>[1]Veri_2021!I150/SUM([1]Veri_2021!I$147:I$151)</f>
        <v>2.1715201837716257E-3</v>
      </c>
      <c r="J113" s="49">
        <f>[1]Veri_2021!J150/SUM([1]Veri_2021!J$147:J$151)</f>
        <v>2.5443913158189578E-3</v>
      </c>
      <c r="K113" s="49">
        <f>[1]Veri_2021!K150/SUM([1]Veri_2021!K$147:K$151)</f>
        <v>2.1294506231407436E-2</v>
      </c>
      <c r="L113" s="49">
        <f>[1]Veri_2021!L150/SUM([1]Veri_2021!L$147:L$151)</f>
        <v>9.078362536274093E-4</v>
      </c>
      <c r="M113" s="49">
        <f>[1]Veri_2021!M150/SUM([1]Veri_2021!M$147:M$151)</f>
        <v>4.8980163033971239E-4</v>
      </c>
      <c r="N113" s="49">
        <f>[1]Veri_2021!N150/SUM([1]Veri_2021!N$147:N$151)</f>
        <v>6.0268285450136936E-3</v>
      </c>
      <c r="O113" s="52">
        <f t="shared" si="12"/>
        <v>1.1095105394255324E-4</v>
      </c>
      <c r="P113" s="52">
        <f t="shared" si="13"/>
        <v>2.1294506231407436E-2</v>
      </c>
      <c r="Q113" s="52">
        <f t="shared" si="14"/>
        <v>3.4576460722105418E-3</v>
      </c>
      <c r="R113" s="49">
        <f>[1]Veri_2022!D150/SUM([1]Veri_2022!D$147:D$151)</f>
        <v>1.2520838252234075E-5</v>
      </c>
      <c r="S113" s="49">
        <f>[1]Veri_2022!E150/SUM([1]Veri_2022!E$147:E$151)</f>
        <v>2.1411480478974819E-4</v>
      </c>
      <c r="T113" s="49">
        <f>[1]Veri_2022!F150/SUM([1]Veri_2022!F$147:F$151)</f>
        <v>8.2592035961384842E-4</v>
      </c>
      <c r="U113" s="49">
        <f>[1]Veri_2022!G150/SUM([1]Veri_2022!G$147:G$151)</f>
        <v>9.7893270135407124E-4</v>
      </c>
      <c r="V113" s="49">
        <f>[1]Veri_2022!H150/SUM([1]Veri_2022!H$147:H$151)</f>
        <v>3.7842761169010376E-4</v>
      </c>
      <c r="W113" s="49">
        <f>[1]Veri_2022!I150/SUM([1]Veri_2022!I$147:I$151)</f>
        <v>2.3243057298784854E-4</v>
      </c>
      <c r="X113" s="49">
        <f>[1]Veri_2022!J150/SUM([1]Veri_2022!J$147:J$151)</f>
        <v>2.8170063718001266E-3</v>
      </c>
      <c r="Y113" s="49">
        <f>[1]Veri_2022!K150/SUM([1]Veri_2022!K$147:K$151)</f>
        <v>1.2289542365596757E-2</v>
      </c>
      <c r="Z113" s="49">
        <f>[1]Veri_2022!L150/SUM([1]Veri_2022!L$147:L$151)</f>
        <v>4.0443244363860055E-4</v>
      </c>
      <c r="AA113" s="49">
        <f>[1]Veri_2022!M150/SUM([1]Veri_2022!M$147:M$151)</f>
        <v>1.540795617993025E-3</v>
      </c>
      <c r="AB113" s="49">
        <f>[1]Veri_2022!N150/SUM([1]Veri_2022!N$147:N$151)</f>
        <v>8.1614814034152369E-3</v>
      </c>
      <c r="AC113" s="52">
        <f t="shared" si="15"/>
        <v>1.2520838252234075E-5</v>
      </c>
      <c r="AD113" s="52">
        <f t="shared" si="16"/>
        <v>1.2289542365596757E-2</v>
      </c>
      <c r="AE113" s="52">
        <f t="shared" si="17"/>
        <v>2.5323277355574184E-3</v>
      </c>
      <c r="AF113" s="49">
        <f>[1]Veri_2023!D150/SUM([1]Veri_2023!D$147:D$151)</f>
        <v>3.0122087136246834E-5</v>
      </c>
      <c r="AG113" s="49">
        <f>[1]Veri_2023!E150/SUM([1]Veri_2023!E$147:E$151)</f>
        <v>3.8536364031898165E-4</v>
      </c>
      <c r="AH113" s="49">
        <f>[1]Veri_2023!F150/SUM([1]Veri_2023!F$147:F$151)</f>
        <v>4.657285392007729E-3</v>
      </c>
      <c r="AI113" s="49">
        <f>[1]Veri_2023!G150/SUM([1]Veri_2023!G$147:G$151)</f>
        <v>1.7173317184389456E-4</v>
      </c>
      <c r="AJ113" s="49">
        <f>[1]Veri_2023!H150/SUM([1]Veri_2023!H$147:H$151)</f>
        <v>3.6634911191652252E-4</v>
      </c>
      <c r="AK113" s="49">
        <f>[1]Veri_2023!I150/SUM([1]Veri_2023!I$147:I$151)</f>
        <v>2.9524522980654827E-4</v>
      </c>
      <c r="AL113" s="49">
        <f>[1]Veri_2023!J150/SUM([1]Veri_2023!J$147:J$151)</f>
        <v>4.5815377636652301E-3</v>
      </c>
      <c r="AM113" s="49">
        <f>[1]Veri_2023!K150/SUM([1]Veri_2023!K$147:K$151)</f>
        <v>1.511340366887971E-2</v>
      </c>
      <c r="AN113" s="49">
        <f>[1]Veri_2023!L150/SUM([1]Veri_2023!L$147:L$151)</f>
        <v>4.107920951863969E-4</v>
      </c>
      <c r="AO113" s="49">
        <f>[1]Veri_2023!M150/SUM([1]Veri_2023!M$147:M$151)</f>
        <v>4.0530384367618638E-3</v>
      </c>
      <c r="AP113" s="49">
        <f>[1]Veri_2023!N150/SUM([1]Veri_2023!N$147:N$151)</f>
        <v>4.4780628458452676E-3</v>
      </c>
      <c r="AQ113" s="52">
        <f t="shared" si="18"/>
        <v>3.0122087136246834E-5</v>
      </c>
      <c r="AR113" s="52">
        <f t="shared" si="19"/>
        <v>1.511340366887971E-2</v>
      </c>
      <c r="AS113" s="52">
        <f t="shared" si="20"/>
        <v>3.1402666766698543E-3</v>
      </c>
      <c r="AT113" s="49">
        <f>ROUND([1]Veri_2024_2!D150/SUM([1]Veri_2024_2!D$147:D$151),[1]APGler!$N$113)</f>
        <v>0</v>
      </c>
      <c r="AU113" s="49">
        <f>ROUND([1]Veri_2024_2!E150/SUM([1]Veri_2024_2!E$147:E$151),[1]APGler!$N$113)</f>
        <v>0</v>
      </c>
      <c r="AV113" s="49">
        <f>ROUND([1]Veri_2024_2!F150/SUM([1]Veri_2024_2!F$147:F$151),[1]APGler!$N$113)</f>
        <v>4.0000000000000001E-3</v>
      </c>
      <c r="AW113" s="49">
        <f>ROUND([1]Veri_2024_2!G150/SUM([1]Veri_2024_2!G$147:G$151),[1]APGler!$N$113)</f>
        <v>0</v>
      </c>
      <c r="AX113" s="49">
        <f>ROUND([1]Veri_2024_2!H150/SUM([1]Veri_2024_2!H$147:H$151),[1]APGler!$N$113)</f>
        <v>0</v>
      </c>
      <c r="AY113" s="49">
        <f>ROUND([1]Veri_2024_2!I150/SUM([1]Veri_2024_2!I$147:I$151),[1]APGler!$N$113)</f>
        <v>0</v>
      </c>
      <c r="AZ113" s="49">
        <f>ROUND([1]Veri_2024_2!J150/SUM([1]Veri_2024_2!J$147:J$151),[1]APGler!$N$113)</f>
        <v>5.0000000000000001E-3</v>
      </c>
      <c r="BA113" s="49">
        <f>ROUND([1]Veri_2024_2!K150/SUM([1]Veri_2024_2!K$147:K$151),[1]APGler!$N$113)</f>
        <v>4.0000000000000001E-3</v>
      </c>
      <c r="BB113" s="49">
        <f>ROUND([1]Veri_2024_2!L150/SUM([1]Veri_2024_2!L$147:L$151),[1]APGler!$N$113)</f>
        <v>1E-3</v>
      </c>
      <c r="BC113" s="49">
        <f>ROUND([1]Veri_2024_2!M150/SUM([1]Veri_2024_2!M$147:M$151),[1]APGler!$N$113)</f>
        <v>1E-3</v>
      </c>
      <c r="BD113" s="49">
        <f>ROUND([1]Veri_2024_2!N150/SUM([1]Veri_2024_2!N$147:N$151),[1]APGler!$N$113)</f>
        <v>4.0000000000000001E-3</v>
      </c>
      <c r="BE113" s="52">
        <f t="shared" si="21"/>
        <v>0</v>
      </c>
      <c r="BF113" s="52">
        <f t="shared" si="22"/>
        <v>5.0000000000000001E-3</v>
      </c>
      <c r="BG113" s="52">
        <f t="shared" si="23"/>
        <v>1.7272727272727275E-3</v>
      </c>
    </row>
    <row r="114" spans="1:59" x14ac:dyDescent="0.3">
      <c r="A114" s="58" t="s">
        <v>115</v>
      </c>
      <c r="B114" s="58" t="s">
        <v>331</v>
      </c>
      <c r="C114" s="58" t="s">
        <v>233</v>
      </c>
      <c r="D114" s="50">
        <f>[1]Veri_2021!D151/SUM([1]Veri_2021!D$147:D$151)</f>
        <v>3.6983684647517748E-6</v>
      </c>
      <c r="E114" s="50">
        <f>[1]Veri_2021!E151/SUM([1]Veri_2021!E$147:E$151)</f>
        <v>8.2438599730920415E-6</v>
      </c>
      <c r="F114" s="50">
        <f>[1]Veri_2021!F151/SUM([1]Veri_2021!F$147:F$151)</f>
        <v>3.0254915818722225E-5</v>
      </c>
      <c r="G114" s="50">
        <f>[1]Veri_2021!G151/SUM([1]Veri_2021!G$147:G$151)</f>
        <v>1.5862257920313783E-3</v>
      </c>
      <c r="H114" s="50">
        <f>[1]Veri_2021!H151/SUM([1]Veri_2021!H$147:H$151)</f>
        <v>5.6465674403031552E-4</v>
      </c>
      <c r="I114" s="50">
        <f>[1]Veri_2021!I151/SUM([1]Veri_2021!I$147:I$151)</f>
        <v>0</v>
      </c>
      <c r="J114" s="50">
        <f>[1]Veri_2021!J151/SUM([1]Veri_2021!J$147:J$151)</f>
        <v>9.7221770448195979E-4</v>
      </c>
      <c r="K114" s="50">
        <f>[1]Veri_2021!K151/SUM([1]Veri_2021!K$147:K$151)</f>
        <v>1.0272726624196551E-2</v>
      </c>
      <c r="L114" s="50">
        <f>[1]Veri_2021!L151/SUM([1]Veri_2021!L$147:L$151)</f>
        <v>1.0757597225064678E-3</v>
      </c>
      <c r="M114" s="50">
        <f>[1]Veri_2021!M151/SUM([1]Veri_2021!M$147:M$151)</f>
        <v>6.2974495329391593E-4</v>
      </c>
      <c r="N114" s="50">
        <f>[1]Veri_2021!N151/SUM([1]Veri_2021!N$147:N$151)</f>
        <v>2.9305562823800303E-3</v>
      </c>
      <c r="O114" s="51">
        <f t="shared" si="12"/>
        <v>0</v>
      </c>
      <c r="P114" s="51">
        <f t="shared" si="13"/>
        <v>1.0272726624196551E-2</v>
      </c>
      <c r="Q114" s="51">
        <f t="shared" si="14"/>
        <v>1.6430986333797442E-3</v>
      </c>
      <c r="R114" s="50">
        <f>[1]Veri_2022!D151/SUM([1]Veri_2022!D$147:D$151)</f>
        <v>1.7886911788905822E-6</v>
      </c>
      <c r="S114" s="50">
        <f>[1]Veri_2022!E151/SUM([1]Veri_2022!E$147:E$151)</f>
        <v>1.070574023948741E-5</v>
      </c>
      <c r="T114" s="50">
        <f>[1]Veri_2022!F151/SUM([1]Veri_2022!F$147:F$151)</f>
        <v>2.2155836770565231E-4</v>
      </c>
      <c r="U114" s="50">
        <f>[1]Veri_2022!G151/SUM([1]Veri_2022!G$147:G$151)</f>
        <v>7.097857542664555E-4</v>
      </c>
      <c r="V114" s="50">
        <f>[1]Veri_2022!H151/SUM([1]Veri_2022!H$147:H$151)</f>
        <v>1.9568880300324757E-4</v>
      </c>
      <c r="W114" s="50">
        <f>[1]Veri_2022!I151/SUM([1]Veri_2022!I$147:I$151)</f>
        <v>0</v>
      </c>
      <c r="X114" s="50">
        <f>[1]Veri_2022!J151/SUM([1]Veri_2022!J$147:J$151)</f>
        <v>1.2184670417706898E-3</v>
      </c>
      <c r="Y114" s="50">
        <f>[1]Veri_2022!K151/SUM([1]Veri_2022!K$147:K$151)</f>
        <v>4.3415159801423915E-3</v>
      </c>
      <c r="Z114" s="50">
        <f>[1]Veri_2022!L151/SUM([1]Veri_2022!L$147:L$151)</f>
        <v>2.9737679679308861E-4</v>
      </c>
      <c r="AA114" s="50">
        <f>[1]Veri_2022!M151/SUM([1]Veri_2022!M$147:M$151)</f>
        <v>1.422576005359289E-3</v>
      </c>
      <c r="AB114" s="50">
        <f>[1]Veri_2022!N151/SUM([1]Veri_2022!N$147:N$151)</f>
        <v>2.0891904541974439E-3</v>
      </c>
      <c r="AC114" s="51">
        <f t="shared" si="15"/>
        <v>0</v>
      </c>
      <c r="AD114" s="51">
        <f t="shared" si="16"/>
        <v>4.3415159801423915E-3</v>
      </c>
      <c r="AE114" s="51">
        <f t="shared" si="17"/>
        <v>9.5533214860514873E-4</v>
      </c>
      <c r="AF114" s="50">
        <f>[1]Veri_2023!D151/SUM([1]Veri_2023!D$147:D$151)</f>
        <v>0</v>
      </c>
      <c r="AG114" s="50">
        <f>[1]Veri_2023!E151/SUM([1]Veri_2023!E$147:E$151)</f>
        <v>4.1436950571933514E-6</v>
      </c>
      <c r="AH114" s="50">
        <f>[1]Veri_2023!F151/SUM([1]Veri_2023!F$147:F$151)</f>
        <v>3.878726101903718E-3</v>
      </c>
      <c r="AI114" s="50">
        <f>[1]Veri_2023!G151/SUM([1]Veri_2023!G$147:G$151)</f>
        <v>1.062034089034611E-4</v>
      </c>
      <c r="AJ114" s="50">
        <f>[1]Veri_2023!H151/SUM([1]Veri_2023!H$147:H$151)</f>
        <v>1.064604256851433E-4</v>
      </c>
      <c r="AK114" s="50">
        <f>[1]Veri_2023!I151/SUM([1]Veri_2023!I$147:I$151)</f>
        <v>0</v>
      </c>
      <c r="AL114" s="50">
        <f>[1]Veri_2023!J151/SUM([1]Veri_2023!J$147:J$151)</f>
        <v>1.3709331922078577E-3</v>
      </c>
      <c r="AM114" s="50">
        <f>[1]Veri_2023!K151/SUM([1]Veri_2023!K$147:K$151)</f>
        <v>4.4922165616829513E-3</v>
      </c>
      <c r="AN114" s="50">
        <f>[1]Veri_2023!L151/SUM([1]Veri_2023!L$147:L$151)</f>
        <v>2.6897101470537891E-4</v>
      </c>
      <c r="AO114" s="50">
        <f>[1]Veri_2023!M151/SUM([1]Veri_2023!M$147:M$151)</f>
        <v>4.2570324243074945E-3</v>
      </c>
      <c r="AP114" s="50">
        <f>[1]Veri_2023!N151/SUM([1]Veri_2023!N$147:N$151)</f>
        <v>1.6290817867891409E-3</v>
      </c>
      <c r="AQ114" s="51">
        <f t="shared" si="18"/>
        <v>0</v>
      </c>
      <c r="AR114" s="51">
        <f t="shared" si="19"/>
        <v>4.4922165616829513E-3</v>
      </c>
      <c r="AS114" s="51">
        <f t="shared" si="20"/>
        <v>1.4648880555674854E-3</v>
      </c>
      <c r="AT114" s="50">
        <f>ROUND([1]Veri_2024_2!D151/SUM([1]Veri_2024_2!D$147:D$151),[1]APGler!$N$114)</f>
        <v>0</v>
      </c>
      <c r="AU114" s="50">
        <f>ROUND([1]Veri_2024_2!E151/SUM([1]Veri_2024_2!E$147:E$151),[1]APGler!$N$114)</f>
        <v>0</v>
      </c>
      <c r="AV114" s="50">
        <f>ROUND([1]Veri_2024_2!F151/SUM([1]Veri_2024_2!F$147:F$151),[1]APGler!$N$114)</f>
        <v>3.0000000000000001E-3</v>
      </c>
      <c r="AW114" s="50">
        <f>ROUND([1]Veri_2024_2!G151/SUM([1]Veri_2024_2!G$147:G$151),[1]APGler!$N$114)</f>
        <v>0</v>
      </c>
      <c r="AX114" s="50">
        <f>ROUND([1]Veri_2024_2!H151/SUM([1]Veri_2024_2!H$147:H$151),[1]APGler!$N$114)</f>
        <v>0</v>
      </c>
      <c r="AY114" s="50">
        <f>ROUND([1]Veri_2024_2!I151/SUM([1]Veri_2024_2!I$147:I$151),[1]APGler!$N$114)</f>
        <v>0</v>
      </c>
      <c r="AZ114" s="50">
        <f>ROUND([1]Veri_2024_2!J151/SUM([1]Veri_2024_2!J$147:J$151),[1]APGler!$N$114)</f>
        <v>2E-3</v>
      </c>
      <c r="BA114" s="50">
        <f>ROUND([1]Veri_2024_2!K151/SUM([1]Veri_2024_2!K$147:K$151),[1]APGler!$N$114)</f>
        <v>3.0000000000000001E-3</v>
      </c>
      <c r="BB114" s="50">
        <f>ROUND([1]Veri_2024_2!L151/SUM([1]Veri_2024_2!L$147:L$151),[1]APGler!$N$114)</f>
        <v>0</v>
      </c>
      <c r="BC114" s="50">
        <f>ROUND([1]Veri_2024_2!M151/SUM([1]Veri_2024_2!M$147:M$151),[1]APGler!$N$114)</f>
        <v>1E-3</v>
      </c>
      <c r="BD114" s="50">
        <f>ROUND([1]Veri_2024_2!N151/SUM([1]Veri_2024_2!N$147:N$151),[1]APGler!$N$114)</f>
        <v>1E-3</v>
      </c>
      <c r="BE114" s="51">
        <f t="shared" si="21"/>
        <v>0</v>
      </c>
      <c r="BF114" s="51">
        <f t="shared" si="22"/>
        <v>3.0000000000000001E-3</v>
      </c>
      <c r="BG114" s="51">
        <f t="shared" si="23"/>
        <v>9.0909090909090931E-4</v>
      </c>
    </row>
    <row r="115" spans="1:59" x14ac:dyDescent="0.3">
      <c r="A115" s="57" t="s">
        <v>116</v>
      </c>
      <c r="B115" s="57" t="s">
        <v>519</v>
      </c>
      <c r="C115" s="57" t="s">
        <v>233</v>
      </c>
      <c r="D115" s="49">
        <f>[1]Veri_2021!D152/[1]Veri_2021!D4</f>
        <v>6.7729968905854532E-2</v>
      </c>
      <c r="E115" s="49">
        <f>[1]Veri_2021!E152/[1]Veri_2021!E4</f>
        <v>4.3093334275536424E-2</v>
      </c>
      <c r="F115" s="49">
        <f>[1]Veri_2021!F152/[1]Veri_2021!F4</f>
        <v>7.4684779726341605E-2</v>
      </c>
      <c r="G115" s="49">
        <f>[1]Veri_2021!G152/[1]Veri_2021!G4</f>
        <v>0.13538092558615961</v>
      </c>
      <c r="H115" s="49">
        <f>[1]Veri_2021!H152/[1]Veri_2021!H4</f>
        <v>0.14367446780733664</v>
      </c>
      <c r="I115" s="49">
        <f>[1]Veri_2021!I152/[1]Veri_2021!I4</f>
        <v>0.12849715164628431</v>
      </c>
      <c r="J115" s="49">
        <f>[1]Veri_2021!J152/[1]Veri_2021!J4</f>
        <v>6.0129508323173757E-2</v>
      </c>
      <c r="K115" s="49">
        <f>[1]Veri_2021!K152/[1]Veri_2021!K4</f>
        <v>3.50837262538332E-2</v>
      </c>
      <c r="L115" s="49">
        <f>[1]Veri_2021!L152/[1]Veri_2021!L4</f>
        <v>0.1268484034201009</v>
      </c>
      <c r="M115" s="49">
        <f>[1]Veri_2021!M152/[1]Veri_2021!M4</f>
        <v>0.26180753135431362</v>
      </c>
      <c r="N115" s="49">
        <f>[1]Veri_2021!N152/[1]Veri_2021!N4</f>
        <v>6.3557885911954395E-2</v>
      </c>
      <c r="O115" s="52">
        <f t="shared" si="12"/>
        <v>3.50837262538332E-2</v>
      </c>
      <c r="P115" s="52">
        <f t="shared" si="13"/>
        <v>0.26180753135431362</v>
      </c>
      <c r="Q115" s="52">
        <f t="shared" si="14"/>
        <v>0.10368069847371716</v>
      </c>
      <c r="R115" s="49">
        <f>[1]Veri_2022!D152/[1]Veri_2022!D4</f>
        <v>7.1500019279578844E-2</v>
      </c>
      <c r="S115" s="49">
        <f>[1]Veri_2022!E152/[1]Veri_2022!E4</f>
        <v>3.5956691124908222E-2</v>
      </c>
      <c r="T115" s="49">
        <f>[1]Veri_2022!F152/[1]Veri_2022!F4</f>
        <v>6.9162773907819969E-2</v>
      </c>
      <c r="U115" s="49">
        <f>[1]Veri_2022!G152/[1]Veri_2022!G4</f>
        <v>0.12367955517288783</v>
      </c>
      <c r="V115" s="49">
        <f>[1]Veri_2022!H152/[1]Veri_2022!H4</f>
        <v>0.13387988359354913</v>
      </c>
      <c r="W115" s="49">
        <f>[1]Veri_2022!I152/[1]Veri_2022!I4</f>
        <v>0.16691344314886791</v>
      </c>
      <c r="X115" s="49">
        <f>[1]Veri_2022!J152/[1]Veri_2022!J4</f>
        <v>4.8874832544886213E-2</v>
      </c>
      <c r="Y115" s="49">
        <f>[1]Veri_2022!K152/[1]Veri_2022!K4</f>
        <v>3.7783979000282367E-2</v>
      </c>
      <c r="Z115" s="49">
        <f>[1]Veri_2022!L152/[1]Veri_2022!L4</f>
        <v>0.10965013463785168</v>
      </c>
      <c r="AA115" s="49">
        <f>[1]Veri_2022!M152/[1]Veri_2022!M4</f>
        <v>0.25872276620396667</v>
      </c>
      <c r="AB115" s="49">
        <f>[1]Veri_2022!N152/[1]Veri_2022!N4</f>
        <v>0.10474691138879144</v>
      </c>
      <c r="AC115" s="52">
        <f t="shared" si="15"/>
        <v>3.5956691124908222E-2</v>
      </c>
      <c r="AD115" s="52">
        <f t="shared" si="16"/>
        <v>0.25872276620396667</v>
      </c>
      <c r="AE115" s="52">
        <f t="shared" si="17"/>
        <v>0.10553372636394459</v>
      </c>
      <c r="AF115" s="49">
        <f>[1]Veri_2023!D152/[1]Veri_2023!D4</f>
        <v>4.372742079264328E-2</v>
      </c>
      <c r="AG115" s="49">
        <f>[1]Veri_2023!E152/[1]Veri_2023!E4</f>
        <v>2.5435999865605567E-2</v>
      </c>
      <c r="AH115" s="49">
        <f>[1]Veri_2023!F152/[1]Veri_2023!F4</f>
        <v>3.4292980681051667E-2</v>
      </c>
      <c r="AI115" s="49">
        <f>[1]Veri_2023!G152/[1]Veri_2023!G4</f>
        <v>0.12898513039583082</v>
      </c>
      <c r="AJ115" s="49">
        <f>[1]Veri_2023!H152/[1]Veri_2023!H4</f>
        <v>9.368465467692226E-2</v>
      </c>
      <c r="AK115" s="49">
        <f>[1]Veri_2023!I152/[1]Veri_2023!I4</f>
        <v>0.16298125236816527</v>
      </c>
      <c r="AL115" s="49">
        <f>[1]Veri_2023!J152/[1]Veri_2023!J4</f>
        <v>1.9406622377083245E-2</v>
      </c>
      <c r="AM115" s="49">
        <f>[1]Veri_2023!K152/[1]Veri_2023!K4</f>
        <v>2.2571688035318262E-2</v>
      </c>
      <c r="AN115" s="49">
        <f>[1]Veri_2023!L152/[1]Veri_2023!L4</f>
        <v>6.1117681584369914E-2</v>
      </c>
      <c r="AO115" s="49">
        <f>[1]Veri_2023!M152/[1]Veri_2023!M4</f>
        <v>0.15679636238727068</v>
      </c>
      <c r="AP115" s="49">
        <f>[1]Veri_2023!N152/[1]Veri_2023!N4</f>
        <v>5.7686657421184243E-2</v>
      </c>
      <c r="AQ115" s="52">
        <f t="shared" si="18"/>
        <v>1.9406622377083245E-2</v>
      </c>
      <c r="AR115" s="52">
        <f t="shared" si="19"/>
        <v>0.16298125236816527</v>
      </c>
      <c r="AS115" s="52">
        <f t="shared" si="20"/>
        <v>7.3335131871404113E-2</v>
      </c>
      <c r="AT115" s="49">
        <f>ROUND([1]Veri_2024_2!D152/[1]Veri_2024_2!D4,[1]APGler!$N$115)</f>
        <v>1.0999999999999999E-2</v>
      </c>
      <c r="AU115" s="49">
        <f>ROUND([1]Veri_2024_2!E152/[1]Veri_2024_2!E4,[1]APGler!$N$115)</f>
        <v>0.01</v>
      </c>
      <c r="AV115" s="49">
        <f>ROUND([1]Veri_2024_2!F152/[1]Veri_2024_2!F4,[1]APGler!$N$115)</f>
        <v>1.2999999999999999E-2</v>
      </c>
      <c r="AW115" s="49">
        <f>ROUND([1]Veri_2024_2!G152/[1]Veri_2024_2!G4,[1]APGler!$N$115)</f>
        <v>0.127</v>
      </c>
      <c r="AX115" s="49">
        <f>ROUND([1]Veri_2024_2!H152/[1]Veri_2024_2!H4,[1]APGler!$N$115)</f>
        <v>0.11899999999999999</v>
      </c>
      <c r="AY115" s="49">
        <f>ROUND([1]Veri_2024_2!I152/[1]Veri_2024_2!I4,[1]APGler!$N$115)</f>
        <v>0.14299999999999999</v>
      </c>
      <c r="AZ115" s="49">
        <f>ROUND([1]Veri_2024_2!J152/[1]Veri_2024_2!J4,[1]APGler!$N$115)</f>
        <v>3.9E-2</v>
      </c>
      <c r="BA115" s="49">
        <f>ROUND([1]Veri_2024_2!K152/[1]Veri_2024_2!K4,[1]APGler!$N$115)</f>
        <v>2.3E-2</v>
      </c>
      <c r="BB115" s="49">
        <f>ROUND([1]Veri_2024_2!L152/[1]Veri_2024_2!L4,[1]APGler!$N$115)</f>
        <v>8.5000000000000006E-2</v>
      </c>
      <c r="BC115" s="49">
        <f>ROUND([1]Veri_2024_2!M152/[1]Veri_2024_2!M4,[1]APGler!$N$115)</f>
        <v>0.17</v>
      </c>
      <c r="BD115" s="49">
        <f>ROUND([1]Veri_2024_2!N152/[1]Veri_2024_2!N4,[1]APGler!$N$115)</f>
        <v>5.8999999999999997E-2</v>
      </c>
      <c r="BE115" s="52">
        <f t="shared" si="21"/>
        <v>0.01</v>
      </c>
      <c r="BF115" s="52">
        <f t="shared" si="22"/>
        <v>0.17</v>
      </c>
      <c r="BG115" s="52">
        <f t="shared" si="23"/>
        <v>7.2636363636363652E-2</v>
      </c>
    </row>
    <row r="116" spans="1:59" x14ac:dyDescent="0.3">
      <c r="A116" s="58" t="s">
        <v>117</v>
      </c>
      <c r="B116" s="58" t="s">
        <v>520</v>
      </c>
      <c r="C116" s="58" t="s">
        <v>261</v>
      </c>
      <c r="D116" s="59">
        <f>[1]Veri_2021!D154/[1]Veri_2021!D153</f>
        <v>1125.5053758603813</v>
      </c>
      <c r="E116" s="59">
        <f>[1]Veri_2021!E154/[1]Veri_2021!E153</f>
        <v>1291.051792422644</v>
      </c>
      <c r="F116" s="59">
        <f>[1]Veri_2021!F154/[1]Veri_2021!F153</f>
        <v>1832.611742716593</v>
      </c>
      <c r="G116" s="59">
        <f>[1]Veri_2021!G154/[1]Veri_2021!G153</f>
        <v>732.66106646995286</v>
      </c>
      <c r="H116" s="59">
        <f>[1]Veri_2021!H154/[1]Veri_2021!H153</f>
        <v>1711.519617922952</v>
      </c>
      <c r="I116" s="59">
        <f>[1]Veri_2021!I154/[1]Veri_2021!I153</f>
        <v>1241.0652222058172</v>
      </c>
      <c r="J116" s="59">
        <f>[1]Veri_2021!J154/[1]Veri_2021!J153</f>
        <v>1876.7634629112856</v>
      </c>
      <c r="K116" s="59">
        <f>[1]Veri_2021!K154/[1]Veri_2021!K153</f>
        <v>4401.5125104953822</v>
      </c>
      <c r="L116" s="59">
        <f>[1]Veri_2021!L154/[1]Veri_2021!L153</f>
        <v>487.66961018012165</v>
      </c>
      <c r="M116" s="59">
        <f>[1]Veri_2021!M154/[1]Veri_2021!M153</f>
        <v>3230.9911259990599</v>
      </c>
      <c r="N116" s="59">
        <f>[1]Veri_2021!N154/[1]Veri_2021!N153</f>
        <v>656.73746597594175</v>
      </c>
      <c r="O116" s="51">
        <f t="shared" si="12"/>
        <v>487.66961018012165</v>
      </c>
      <c r="P116" s="51">
        <f t="shared" si="13"/>
        <v>4401.5125104953822</v>
      </c>
      <c r="Q116" s="51">
        <f t="shared" si="14"/>
        <v>1689.8262721054664</v>
      </c>
      <c r="R116" s="59">
        <f>[1]Veri_2022!D154/[1]Veri_2022!D153</f>
        <v>1229.9827544837647</v>
      </c>
      <c r="S116" s="59">
        <f>[1]Veri_2022!E154/[1]Veri_2022!E153</f>
        <v>1716.2235403114753</v>
      </c>
      <c r="T116" s="59">
        <f>[1]Veri_2022!F154/[1]Veri_2022!F153</f>
        <v>2459.3438640680824</v>
      </c>
      <c r="U116" s="59">
        <f>[1]Veri_2022!G154/[1]Veri_2022!G153</f>
        <v>1496.6566517699634</v>
      </c>
      <c r="V116" s="59">
        <f>[1]Veri_2022!H154/[1]Veri_2022!H153</f>
        <v>1627.2969319319777</v>
      </c>
      <c r="W116" s="59">
        <f>[1]Veri_2022!I154/[1]Veri_2022!I153</f>
        <v>1632.3260955859002</v>
      </c>
      <c r="X116" s="59">
        <f>[1]Veri_2022!J154/[1]Veri_2022!J153</f>
        <v>1331.0299362620794</v>
      </c>
      <c r="Y116" s="59">
        <f>[1]Veri_2022!K154/[1]Veri_2022!K153</f>
        <v>3987.1576271186441</v>
      </c>
      <c r="Z116" s="59">
        <f>[1]Veri_2022!L154/[1]Veri_2022!L153</f>
        <v>434.14324695060253</v>
      </c>
      <c r="AA116" s="59">
        <f>[1]Veri_2022!M154/[1]Veri_2022!M153</f>
        <v>2986.2093827843896</v>
      </c>
      <c r="AB116" s="59">
        <f>[1]Veri_2022!N154/[1]Veri_2022!N153</f>
        <v>827.53298785841241</v>
      </c>
      <c r="AC116" s="51">
        <f t="shared" si="15"/>
        <v>434.14324695060253</v>
      </c>
      <c r="AD116" s="51">
        <f t="shared" si="16"/>
        <v>3987.1576271186441</v>
      </c>
      <c r="AE116" s="51">
        <f t="shared" si="17"/>
        <v>1793.4457290113903</v>
      </c>
      <c r="AF116" s="59">
        <f>[1]Veri_2023!D154/[1]Veri_2023!D153</f>
        <v>1624.0511513220692</v>
      </c>
      <c r="AG116" s="59">
        <f>[1]Veri_2023!E154/[1]Veri_2023!E153</f>
        <v>2519.3518312349088</v>
      </c>
      <c r="AH116" s="59">
        <f>[1]Veri_2023!F154/[1]Veri_2023!F153</f>
        <v>3306.1117472782348</v>
      </c>
      <c r="AI116" s="59">
        <f>[1]Veri_2023!G154/[1]Veri_2023!G153</f>
        <v>2269.7160225048924</v>
      </c>
      <c r="AJ116" s="59">
        <f>[1]Veri_2023!H154/[1]Veri_2023!H153</f>
        <v>1896.6031238680466</v>
      </c>
      <c r="AK116" s="59">
        <f>[1]Veri_2023!I154/[1]Veri_2023!I153</f>
        <v>1497.6128668840795</v>
      </c>
      <c r="AL116" s="59">
        <f>[1]Veri_2023!J154/[1]Veri_2023!J153</f>
        <v>1632.6034278508102</v>
      </c>
      <c r="AM116" s="59">
        <f>[1]Veri_2023!K154/[1]Veri_2023!K153</f>
        <v>2510.4735822245189</v>
      </c>
      <c r="AN116" s="59">
        <f>[1]Veri_2023!L154/[1]Veri_2023!L153</f>
        <v>489.8738272887212</v>
      </c>
      <c r="AO116" s="59">
        <f>[1]Veri_2023!M154/[1]Veri_2023!M153</f>
        <v>2232.3479412114721</v>
      </c>
      <c r="AP116" s="59">
        <f>[1]Veri_2023!N154/[1]Veri_2023!N153</f>
        <v>1093.1867551629698</v>
      </c>
      <c r="AQ116" s="51">
        <f t="shared" si="18"/>
        <v>489.8738272887212</v>
      </c>
      <c r="AR116" s="51">
        <f t="shared" si="19"/>
        <v>3306.1117472782348</v>
      </c>
      <c r="AS116" s="51">
        <f t="shared" si="20"/>
        <v>1915.630206984611</v>
      </c>
      <c r="AT116" s="51">
        <f>ROUND([1]Veri_2024_2!D154/[1]Veri_2024_2!D153,[1]APGler!$N$116)</f>
        <v>2399</v>
      </c>
      <c r="AU116" s="51">
        <f>ROUND([1]Veri_2024_2!E154/[1]Veri_2024_2!E153,[1]APGler!$N$116)</f>
        <v>3420</v>
      </c>
      <c r="AV116" s="51">
        <f>ROUND([1]Veri_2024_2!F154/[1]Veri_2024_2!F153,[1]APGler!$N$116)</f>
        <v>3382</v>
      </c>
      <c r="AW116" s="51">
        <f>ROUND([1]Veri_2024_2!G154/[1]Veri_2024_2!G153,[1]APGler!$N$116)</f>
        <v>2345</v>
      </c>
      <c r="AX116" s="51">
        <f>ROUND([1]Veri_2024_2!H154/[1]Veri_2024_2!H153,[1]APGler!$N$116)</f>
        <v>2509</v>
      </c>
      <c r="AY116" s="51">
        <f>ROUND([1]Veri_2024_2!I154/[1]Veri_2024_2!I153,[1]APGler!$N$116)</f>
        <v>1403</v>
      </c>
      <c r="AZ116" s="51">
        <f>ROUND([1]Veri_2024_2!J154/[1]Veri_2024_2!J153,[1]APGler!$N$116)</f>
        <v>1654</v>
      </c>
      <c r="BA116" s="51">
        <f>ROUND([1]Veri_2024_2!K154/[1]Veri_2024_2!K153,[1]APGler!$N$116)</f>
        <v>1145</v>
      </c>
      <c r="BB116" s="51">
        <f>ROUND([1]Veri_2024_2!L154/[1]Veri_2024_2!L153,[1]APGler!$N$116)</f>
        <v>342</v>
      </c>
      <c r="BC116" s="51">
        <f>ROUND([1]Veri_2024_2!M154/[1]Veri_2024_2!M153,[1]APGler!$N$116)</f>
        <v>2544</v>
      </c>
      <c r="BD116" s="51">
        <f>ROUND([1]Veri_2024_2!N154/[1]Veri_2024_2!N153,[1]APGler!$N$116)</f>
        <v>1889</v>
      </c>
      <c r="BE116" s="51">
        <f t="shared" si="21"/>
        <v>342</v>
      </c>
      <c r="BF116" s="51">
        <f t="shared" si="22"/>
        <v>3420</v>
      </c>
      <c r="BG116" s="51">
        <f t="shared" si="23"/>
        <v>2093.818181818182</v>
      </c>
    </row>
    <row r="117" spans="1:59" x14ac:dyDescent="0.3">
      <c r="A117" s="57" t="s">
        <v>118</v>
      </c>
      <c r="B117" s="57" t="s">
        <v>119</v>
      </c>
      <c r="C117" s="57" t="s">
        <v>233</v>
      </c>
      <c r="D117" s="49">
        <f>([1]Veri_2021!D157-[1]Veri_2021!D160-[1]Veri_2021!D163)/[1]Veri_2021!D20</f>
        <v>0.10733121590108359</v>
      </c>
      <c r="E117" s="49">
        <f>([1]Veri_2021!E157-[1]Veri_2021!E160-[1]Veri_2021!E163)/[1]Veri_2021!E20</f>
        <v>3.8408568583736223E-2</v>
      </c>
      <c r="F117" s="49">
        <f>([1]Veri_2021!F157-[1]Veri_2021!F160-[1]Veri_2021!F163)/[1]Veri_2021!F20</f>
        <v>0.10946318910959675</v>
      </c>
      <c r="G117" s="49">
        <f>([1]Veri_2021!G157-[1]Veri_2021!G160-[1]Veri_2021!G163)/[1]Veri_2021!G20</f>
        <v>0.24408119707243575</v>
      </c>
      <c r="H117" s="49">
        <f>([1]Veri_2021!H157-[1]Veri_2021!H160-[1]Veri_2021!H163)/[1]Veri_2021!H20</f>
        <v>0.14219615292838142</v>
      </c>
      <c r="I117" s="49">
        <f>([1]Veri_2021!I157-[1]Veri_2021!I160-[1]Veri_2021!I163)/[1]Veri_2021!I20</f>
        <v>5.1087092540627051E-2</v>
      </c>
      <c r="J117" s="49">
        <f>([1]Veri_2021!J157-[1]Veri_2021!J160-[1]Veri_2021!J163)/[1]Veri_2021!J20</f>
        <v>0.223421659413059</v>
      </c>
      <c r="K117" s="49">
        <f>([1]Veri_2021!K157-[1]Veri_2021!K160-[1]Veri_2021!K163)/[1]Veri_2021!K20</f>
        <v>6.2168918747189723E-2</v>
      </c>
      <c r="L117" s="49">
        <f>([1]Veri_2021!L157-[1]Veri_2021!L160-[1]Veri_2021!L163)/[1]Veri_2021!L20</f>
        <v>2.7497911758099861E-2</v>
      </c>
      <c r="M117" s="49">
        <f>([1]Veri_2021!M157-[1]Veri_2021!M160-[1]Veri_2021!M163)/[1]Veri_2021!M20</f>
        <v>5.2982924788570904E-2</v>
      </c>
      <c r="N117" s="49">
        <f>([1]Veri_2021!N157-[1]Veri_2021!N160-[1]Veri_2021!N163)/[1]Veri_2021!N20</f>
        <v>5.956318738215393E-2</v>
      </c>
      <c r="O117" s="52">
        <f t="shared" si="12"/>
        <v>2.7497911758099861E-2</v>
      </c>
      <c r="P117" s="52">
        <f t="shared" si="13"/>
        <v>0.24408119707243575</v>
      </c>
      <c r="Q117" s="52">
        <f t="shared" si="14"/>
        <v>0.10165472892953947</v>
      </c>
      <c r="R117" s="49">
        <f>([1]Veri_2022!D157-[1]Veri_2022!D160-[1]Veri_2022!D163)/[1]Veri_2022!D20</f>
        <v>0.10816047231808247</v>
      </c>
      <c r="S117" s="49">
        <f>([1]Veri_2022!E157-[1]Veri_2022!E160-[1]Veri_2022!E163)/[1]Veri_2022!E20</f>
        <v>4.2831590694271698E-2</v>
      </c>
      <c r="T117" s="49">
        <f>([1]Veri_2022!F157-[1]Veri_2022!F160-[1]Veri_2022!F163)/[1]Veri_2022!F20</f>
        <v>0.12570343564657038</v>
      </c>
      <c r="U117" s="49">
        <f>([1]Veri_2022!G157-[1]Veri_2022!G160-[1]Veri_2022!G163)/[1]Veri_2022!G20</f>
        <v>0.13374020989594812</v>
      </c>
      <c r="V117" s="49">
        <f>([1]Veri_2022!H157-[1]Veri_2022!H160-[1]Veri_2022!H163)/[1]Veri_2022!H20</f>
        <v>0.12942168537279555</v>
      </c>
      <c r="W117" s="49">
        <f>([1]Veri_2022!I157-[1]Veri_2022!I160-[1]Veri_2022!I163)/[1]Veri_2022!I20</f>
        <v>6.6411996286865324E-2</v>
      </c>
      <c r="X117" s="49">
        <f>([1]Veri_2022!J157-[1]Veri_2022!J160-[1]Veri_2022!J163)/[1]Veri_2022!J20</f>
        <v>0.15463806915070874</v>
      </c>
      <c r="Y117" s="49">
        <f>([1]Veri_2022!K157-[1]Veri_2022!K160-[1]Veri_2022!K163)/[1]Veri_2022!K20</f>
        <v>5.6693112192032151E-2</v>
      </c>
      <c r="Z117" s="49">
        <f>([1]Veri_2022!L157-[1]Veri_2022!L160-[1]Veri_2022!L163)/[1]Veri_2022!L20</f>
        <v>3.5735639418843314E-2</v>
      </c>
      <c r="AA117" s="49">
        <f>([1]Veri_2022!M157-[1]Veri_2022!M160-[1]Veri_2022!M163)/[1]Veri_2022!M20</f>
        <v>3.5853755081382589E-2</v>
      </c>
      <c r="AB117" s="49">
        <f>([1]Veri_2022!N157-[1]Veri_2022!N160-[1]Veri_2022!N163)/[1]Veri_2022!N20</f>
        <v>0.10664158603909908</v>
      </c>
      <c r="AC117" s="52">
        <f t="shared" si="15"/>
        <v>3.5735639418843314E-2</v>
      </c>
      <c r="AD117" s="52">
        <f t="shared" si="16"/>
        <v>0.15463806915070874</v>
      </c>
      <c r="AE117" s="52">
        <f t="shared" si="17"/>
        <v>9.0530141099690847E-2</v>
      </c>
      <c r="AF117" s="49">
        <f>([1]Veri_2023!D157-[1]Veri_2023!D160-[1]Veri_2023!D163)/[1]Veri_2023!D20</f>
        <v>9.8221491833327262E-2</v>
      </c>
      <c r="AG117" s="49">
        <f>([1]Veri_2023!E157-[1]Veri_2023!E160-[1]Veri_2023!E163)/[1]Veri_2023!E20</f>
        <v>5.1944963777865685E-2</v>
      </c>
      <c r="AH117" s="49">
        <f>([1]Veri_2023!F157-[1]Veri_2023!F160-[1]Veri_2023!F163)/[1]Veri_2023!F20</f>
        <v>0.10716702997164136</v>
      </c>
      <c r="AI117" s="49">
        <f>([1]Veri_2023!G157-[1]Veri_2023!G160-[1]Veri_2023!G163)/[1]Veri_2023!G20</f>
        <v>0.11828613678751172</v>
      </c>
      <c r="AJ117" s="49">
        <f>([1]Veri_2023!H157-[1]Veri_2023!H160-[1]Veri_2023!H163)/[1]Veri_2023!H20</f>
        <v>0.12200392119661797</v>
      </c>
      <c r="AK117" s="49">
        <f>([1]Veri_2023!I157-[1]Veri_2023!I160-[1]Veri_2023!I163)/[1]Veri_2023!I20</f>
        <v>4.4329690714969498E-2</v>
      </c>
      <c r="AL117" s="49">
        <f>([1]Veri_2023!J157-[1]Veri_2023!J160-[1]Veri_2023!J163)/[1]Veri_2023!J20</f>
        <v>0.12746435329104078</v>
      </c>
      <c r="AM117" s="49">
        <f>([1]Veri_2023!K157-[1]Veri_2023!K160-[1]Veri_2023!K163)/[1]Veri_2023!K20</f>
        <v>4.7099870206723175E-2</v>
      </c>
      <c r="AN117" s="49">
        <f>([1]Veri_2023!L157-[1]Veri_2023!L160-[1]Veri_2023!L163)/[1]Veri_2023!L20</f>
        <v>3.1709544324455927E-2</v>
      </c>
      <c r="AO117" s="49">
        <f>([1]Veri_2023!M157-[1]Veri_2023!M160-[1]Veri_2023!M163)/[1]Veri_2023!M20</f>
        <v>6.6472516679198278E-3</v>
      </c>
      <c r="AP117" s="49">
        <f>([1]Veri_2023!N157-[1]Veri_2023!N160-[1]Veri_2023!N163)/[1]Veri_2023!N20</f>
        <v>0.11962410129453023</v>
      </c>
      <c r="AQ117" s="52">
        <f t="shared" si="18"/>
        <v>6.6472516679198278E-3</v>
      </c>
      <c r="AR117" s="52">
        <f t="shared" si="19"/>
        <v>0.12746435329104078</v>
      </c>
      <c r="AS117" s="52">
        <f t="shared" si="20"/>
        <v>7.9499850460600305E-2</v>
      </c>
      <c r="AT117" s="49">
        <f>ROUND(([1]Veri_2024_2!D157-[1]Veri_2024_2!D160-[1]Veri_2024_2!D163)/[1]Veri_2024_2!D20,[1]APGler!$N$117)</f>
        <v>0.121</v>
      </c>
      <c r="AU117" s="49">
        <f>ROUND(([1]Veri_2024_2!E157-[1]Veri_2024_2!E160-[1]Veri_2024_2!E163)/[1]Veri_2024_2!E20,[1]APGler!$N$117)</f>
        <v>7.0999999999999994E-2</v>
      </c>
      <c r="AV117" s="49">
        <f>ROUND(([1]Veri_2024_2!F157-[1]Veri_2024_2!F160-[1]Veri_2024_2!F163)/[1]Veri_2024_2!F20,[1]APGler!$N$117)</f>
        <v>0.15</v>
      </c>
      <c r="AW117" s="49">
        <f>ROUND(([1]Veri_2024_2!G157-[1]Veri_2024_2!G160-[1]Veri_2024_2!G163)/[1]Veri_2024_2!G20,[1]APGler!$N$117)</f>
        <v>0.114</v>
      </c>
      <c r="AX117" s="49">
        <f>ROUND(([1]Veri_2024_2!H157-[1]Veri_2024_2!H160-[1]Veri_2024_2!H163)/[1]Veri_2024_2!H20,[1]APGler!$N$117)</f>
        <v>0.14599999999999999</v>
      </c>
      <c r="AY117" s="49">
        <f>ROUND(([1]Veri_2024_2!I157-[1]Veri_2024_2!I160-[1]Veri_2024_2!I163)/[1]Veri_2024_2!I20,[1]APGler!$N$117)</f>
        <v>4.1000000000000002E-2</v>
      </c>
      <c r="AZ117" s="49">
        <f>ROUND(([1]Veri_2024_2!J157-[1]Veri_2024_2!J160-[1]Veri_2024_2!J163)/[1]Veri_2024_2!J20,[1]APGler!$N$117)</f>
        <v>0.106</v>
      </c>
      <c r="BA117" s="49">
        <f>ROUND(([1]Veri_2024_2!K157-[1]Veri_2024_2!K160-[1]Veri_2024_2!K163)/[1]Veri_2024_2!K20,[1]APGler!$N$117)</f>
        <v>2.8000000000000001E-2</v>
      </c>
      <c r="BB117" s="49">
        <f>ROUND(([1]Veri_2024_2!L157-[1]Veri_2024_2!L160-[1]Veri_2024_2!L163)/[1]Veri_2024_2!L20,[1]APGler!$N$117)</f>
        <v>0.03</v>
      </c>
      <c r="BC117" s="49">
        <f>ROUND(([1]Veri_2024_2!M157-[1]Veri_2024_2!M160-[1]Veri_2024_2!M163)/[1]Veri_2024_2!M20,[1]APGler!$N$117)</f>
        <v>8.2000000000000003E-2</v>
      </c>
      <c r="BD117" s="49">
        <f>ROUND(([1]Veri_2024_2!N157-[1]Veri_2024_2!N160-[1]Veri_2024_2!N163)/[1]Veri_2024_2!N20,[1]APGler!$N$117)</f>
        <v>0.154</v>
      </c>
      <c r="BE117" s="52">
        <f t="shared" si="21"/>
        <v>2.8000000000000001E-2</v>
      </c>
      <c r="BF117" s="52">
        <f t="shared" si="22"/>
        <v>0.154</v>
      </c>
      <c r="BG117" s="52">
        <f t="shared" si="23"/>
        <v>9.4818181818181815E-2</v>
      </c>
    </row>
    <row r="118" spans="1:59" x14ac:dyDescent="0.3">
      <c r="A118" s="58" t="s">
        <v>120</v>
      </c>
      <c r="B118" s="58" t="s">
        <v>121</v>
      </c>
      <c r="C118" s="58" t="s">
        <v>233</v>
      </c>
      <c r="D118" s="50" t="e">
        <f>[1]Veri_2021!D158/[1]Veri_2021!#REF!</f>
        <v>#REF!</v>
      </c>
      <c r="E118" s="50" t="e">
        <f>[1]Veri_2021!E158/[1]Veri_2021!#REF!</f>
        <v>#REF!</v>
      </c>
      <c r="F118" s="50" t="e">
        <f>[1]Veri_2021!F158/[1]Veri_2021!#REF!</f>
        <v>#REF!</v>
      </c>
      <c r="G118" s="50" t="e">
        <f>[1]Veri_2021!G158/[1]Veri_2021!#REF!</f>
        <v>#REF!</v>
      </c>
      <c r="H118" s="50" t="e">
        <f>[1]Veri_2021!H158/[1]Veri_2021!#REF!</f>
        <v>#REF!</v>
      </c>
      <c r="I118" s="50" t="e">
        <f>[1]Veri_2021!I158/[1]Veri_2021!#REF!</f>
        <v>#REF!</v>
      </c>
      <c r="J118" s="50" t="e">
        <f>[1]Veri_2021!J158/[1]Veri_2021!#REF!</f>
        <v>#REF!</v>
      </c>
      <c r="K118" s="50" t="e">
        <f>[1]Veri_2021!K158/[1]Veri_2021!#REF!</f>
        <v>#REF!</v>
      </c>
      <c r="L118" s="50" t="e">
        <f>[1]Veri_2021!L158/[1]Veri_2021!#REF!</f>
        <v>#REF!</v>
      </c>
      <c r="M118" s="50" t="e">
        <f>[1]Veri_2021!M158/[1]Veri_2021!#REF!</f>
        <v>#REF!</v>
      </c>
      <c r="N118" s="50" t="e">
        <f>[1]Veri_2021!N158/[1]Veri_2021!#REF!</f>
        <v>#REF!</v>
      </c>
      <c r="O118" s="51" t="e">
        <f t="shared" si="12"/>
        <v>#REF!</v>
      </c>
      <c r="P118" s="51" t="e">
        <f t="shared" si="13"/>
        <v>#REF!</v>
      </c>
      <c r="Q118" s="51" t="e">
        <f t="shared" si="14"/>
        <v>#REF!</v>
      </c>
      <c r="R118" s="50" t="e">
        <f>[1]Veri_2022!D158/[1]Veri_2022!#REF!</f>
        <v>#REF!</v>
      </c>
      <c r="S118" s="50" t="e">
        <f>[1]Veri_2022!E158/[1]Veri_2022!#REF!</f>
        <v>#REF!</v>
      </c>
      <c r="T118" s="50" t="e">
        <f>[1]Veri_2022!F158/[1]Veri_2022!#REF!</f>
        <v>#REF!</v>
      </c>
      <c r="U118" s="50" t="e">
        <f>[1]Veri_2022!G158/[1]Veri_2022!#REF!</f>
        <v>#REF!</v>
      </c>
      <c r="V118" s="50" t="e">
        <f>[1]Veri_2022!H158/[1]Veri_2022!#REF!</f>
        <v>#REF!</v>
      </c>
      <c r="W118" s="50" t="e">
        <f>[1]Veri_2022!I158/[1]Veri_2022!#REF!</f>
        <v>#REF!</v>
      </c>
      <c r="X118" s="50" t="e">
        <f>[1]Veri_2022!J158/[1]Veri_2022!#REF!</f>
        <v>#REF!</v>
      </c>
      <c r="Y118" s="50" t="e">
        <f>[1]Veri_2022!K158/[1]Veri_2022!#REF!</f>
        <v>#REF!</v>
      </c>
      <c r="Z118" s="50" t="e">
        <f>[1]Veri_2022!L158/[1]Veri_2022!#REF!</f>
        <v>#REF!</v>
      </c>
      <c r="AA118" s="50" t="e">
        <f>[1]Veri_2022!M158/[1]Veri_2022!#REF!</f>
        <v>#REF!</v>
      </c>
      <c r="AB118" s="50" t="e">
        <f>[1]Veri_2022!N158/[1]Veri_2022!#REF!</f>
        <v>#REF!</v>
      </c>
      <c r="AC118" s="51" t="e">
        <f t="shared" si="15"/>
        <v>#REF!</v>
      </c>
      <c r="AD118" s="51" t="e">
        <f t="shared" si="16"/>
        <v>#REF!</v>
      </c>
      <c r="AE118" s="51" t="e">
        <f t="shared" si="17"/>
        <v>#REF!</v>
      </c>
      <c r="AF118" s="50" t="e">
        <f>[1]Veri_2023!D158/[1]Veri_2023!#REF!</f>
        <v>#REF!</v>
      </c>
      <c r="AG118" s="50" t="e">
        <f>[1]Veri_2023!E158/[1]Veri_2023!#REF!</f>
        <v>#REF!</v>
      </c>
      <c r="AH118" s="50" t="e">
        <f>[1]Veri_2023!F158/[1]Veri_2023!#REF!</f>
        <v>#REF!</v>
      </c>
      <c r="AI118" s="50" t="e">
        <f>[1]Veri_2023!G158/[1]Veri_2023!#REF!</f>
        <v>#REF!</v>
      </c>
      <c r="AJ118" s="50" t="e">
        <f>[1]Veri_2023!H158/[1]Veri_2023!#REF!</f>
        <v>#REF!</v>
      </c>
      <c r="AK118" s="50" t="e">
        <f>[1]Veri_2023!I158/[1]Veri_2023!#REF!</f>
        <v>#REF!</v>
      </c>
      <c r="AL118" s="50" t="e">
        <f>[1]Veri_2023!J158/[1]Veri_2023!#REF!</f>
        <v>#REF!</v>
      </c>
      <c r="AM118" s="50" t="e">
        <f>[1]Veri_2023!K158/[1]Veri_2023!#REF!</f>
        <v>#REF!</v>
      </c>
      <c r="AN118" s="50" t="e">
        <f>[1]Veri_2023!L158/[1]Veri_2023!#REF!</f>
        <v>#REF!</v>
      </c>
      <c r="AO118" s="50" t="e">
        <f>[1]Veri_2023!M158/[1]Veri_2023!#REF!</f>
        <v>#REF!</v>
      </c>
      <c r="AP118" s="50" t="e">
        <f>[1]Veri_2023!N158/[1]Veri_2023!#REF!</f>
        <v>#REF!</v>
      </c>
      <c r="AQ118" s="51" t="e">
        <f t="shared" si="18"/>
        <v>#REF!</v>
      </c>
      <c r="AR118" s="51" t="e">
        <f t="shared" si="19"/>
        <v>#REF!</v>
      </c>
      <c r="AS118" s="51" t="e">
        <f t="shared" si="20"/>
        <v>#REF!</v>
      </c>
      <c r="AT118" s="50" t="e">
        <f>ROUND([1]Veri_2024_2!D158/[1]Veri_2024_2!#REF!,[1]APGler!$N$118)</f>
        <v>#REF!</v>
      </c>
      <c r="AU118" s="50" t="e">
        <f>ROUND([1]Veri_2024_2!E158/[1]Veri_2024_2!#REF!,[1]APGler!$N$118)</f>
        <v>#REF!</v>
      </c>
      <c r="AV118" s="50" t="e">
        <f>ROUND([1]Veri_2024_2!F158/[1]Veri_2024_2!#REF!,[1]APGler!$N$118)</f>
        <v>#REF!</v>
      </c>
      <c r="AW118" s="50" t="e">
        <f>ROUND([1]Veri_2024_2!G158/[1]Veri_2024_2!#REF!,[1]APGler!$N$118)</f>
        <v>#REF!</v>
      </c>
      <c r="AX118" s="50" t="e">
        <f>ROUND([1]Veri_2024_2!H158/[1]Veri_2024_2!#REF!,[1]APGler!$N$118)</f>
        <v>#REF!</v>
      </c>
      <c r="AY118" s="50" t="e">
        <f>ROUND([1]Veri_2024_2!I158/[1]Veri_2024_2!#REF!,[1]APGler!$N$118)</f>
        <v>#REF!</v>
      </c>
      <c r="AZ118" s="50" t="e">
        <f>ROUND([1]Veri_2024_2!J158/[1]Veri_2024_2!#REF!,[1]APGler!$N$118)</f>
        <v>#REF!</v>
      </c>
      <c r="BA118" s="50" t="e">
        <f>ROUND([1]Veri_2024_2!K158/[1]Veri_2024_2!#REF!,[1]APGler!$N$118)</f>
        <v>#REF!</v>
      </c>
      <c r="BB118" s="50" t="e">
        <f>ROUND([1]Veri_2024_2!L158/[1]Veri_2024_2!#REF!,[1]APGler!$N$118)</f>
        <v>#REF!</v>
      </c>
      <c r="BC118" s="50" t="e">
        <f>ROUND([1]Veri_2024_2!M158/[1]Veri_2024_2!#REF!,[1]APGler!$N$118)</f>
        <v>#REF!</v>
      </c>
      <c r="BD118" s="50" t="e">
        <f>ROUND([1]Veri_2024_2!N158/[1]Veri_2024_2!#REF!,[1]APGler!$N$118)</f>
        <v>#REF!</v>
      </c>
      <c r="BE118" s="51" t="e">
        <f t="shared" si="21"/>
        <v>#REF!</v>
      </c>
      <c r="BF118" s="51" t="e">
        <f t="shared" si="22"/>
        <v>#REF!</v>
      </c>
      <c r="BG118" s="51" t="e">
        <f t="shared" si="23"/>
        <v>#REF!</v>
      </c>
    </row>
    <row r="119" spans="1:59" x14ac:dyDescent="0.3">
      <c r="A119" s="57" t="s">
        <v>222</v>
      </c>
      <c r="B119" s="57" t="s">
        <v>332</v>
      </c>
      <c r="C119" s="57" t="s">
        <v>233</v>
      </c>
      <c r="D119" s="49">
        <f>([1]Veri_2021!D159)/[1]Veri_2021!D155</f>
        <v>1.3101092383347723E-2</v>
      </c>
      <c r="E119" s="49">
        <f>([1]Veri_2021!E159)/[1]Veri_2021!E155</f>
        <v>2.1543326651043283E-2</v>
      </c>
      <c r="F119" s="49">
        <f>([1]Veri_2021!F159)/[1]Veri_2021!F155</f>
        <v>1.3902774759110339E-2</v>
      </c>
      <c r="G119" s="49">
        <f>([1]Veri_2021!G159)/[1]Veri_2021!G155</f>
        <v>3.5816582596131907E-2</v>
      </c>
      <c r="H119" s="49">
        <f>([1]Veri_2021!H159)/[1]Veri_2021!H155</f>
        <v>2.6344404370996392E-2</v>
      </c>
      <c r="I119" s="49">
        <f>([1]Veri_2021!I159)/[1]Veri_2021!I155</f>
        <v>5.2834723081964824E-2</v>
      </c>
      <c r="J119" s="49">
        <f>([1]Veri_2021!J159)/[1]Veri_2021!J155</f>
        <v>1.8041404374067104E-2</v>
      </c>
      <c r="K119" s="49">
        <f>([1]Veri_2021!K159)/[1]Veri_2021!K155</f>
        <v>6.1135371179039302E-3</v>
      </c>
      <c r="L119" s="49">
        <f>([1]Veri_2021!L159)/[1]Veri_2021!L155</f>
        <v>5.5220883534136541E-4</v>
      </c>
      <c r="M119" s="49">
        <f>([1]Veri_2021!M159)/[1]Veri_2021!M155</f>
        <v>0.39618208516886932</v>
      </c>
      <c r="N119" s="49">
        <f>([1]Veri_2021!N159)/[1]Veri_2021!N155</f>
        <v>1.0565750578043142E-2</v>
      </c>
      <c r="O119" s="52">
        <f t="shared" si="12"/>
        <v>5.5220883534136541E-4</v>
      </c>
      <c r="P119" s="52">
        <f t="shared" si="13"/>
        <v>0.39618208516886932</v>
      </c>
      <c r="Q119" s="52">
        <f t="shared" si="14"/>
        <v>5.4090717265165386E-2</v>
      </c>
      <c r="R119" s="49">
        <f>([1]Veri_2022!D159)/[1]Veri_2022!D155</f>
        <v>1.5879707700955592E-2</v>
      </c>
      <c r="S119" s="49">
        <f>([1]Veri_2022!E159)/[1]Veri_2022!E155</f>
        <v>2.8117659432738491E-2</v>
      </c>
      <c r="T119" s="49">
        <f>([1]Veri_2022!F159)/[1]Veri_2022!F155</f>
        <v>1.7510516217944676E-2</v>
      </c>
      <c r="U119" s="49">
        <f>([1]Veri_2022!G159)/[1]Veri_2022!G155</f>
        <v>2.8443870388049644E-2</v>
      </c>
      <c r="V119" s="49">
        <f>([1]Veri_2022!H159)/[1]Veri_2022!H155</f>
        <v>1.9734396145323678E-2</v>
      </c>
      <c r="W119" s="49">
        <f>([1]Veri_2022!I159)/[1]Veri_2022!I155</f>
        <v>5.6084066393344741E-2</v>
      </c>
      <c r="X119" s="49">
        <f>([1]Veri_2022!J159)/[1]Veri_2022!J155</f>
        <v>1.0527037214721403E-2</v>
      </c>
      <c r="Y119" s="49">
        <f>([1]Veri_2022!K159)/[1]Veri_2022!K155</f>
        <v>1.6320709871652669E-2</v>
      </c>
      <c r="Z119" s="49">
        <f>([1]Veri_2022!L159)/[1]Veri_2022!L155</f>
        <v>2.9708085765951949E-3</v>
      </c>
      <c r="AA119" s="49">
        <f>([1]Veri_2022!M159)/[1]Veri_2022!M155</f>
        <v>0.39580979767895658</v>
      </c>
      <c r="AB119" s="49">
        <f>([1]Veri_2022!N159)/[1]Veri_2022!N155</f>
        <v>2.9079851816955396E-2</v>
      </c>
      <c r="AC119" s="52">
        <f t="shared" si="15"/>
        <v>2.9708085765951949E-3</v>
      </c>
      <c r="AD119" s="52">
        <f t="shared" si="16"/>
        <v>0.39580979767895658</v>
      </c>
      <c r="AE119" s="52">
        <f t="shared" si="17"/>
        <v>5.6407129221567091E-2</v>
      </c>
      <c r="AF119" s="49">
        <f>([1]Veri_2023!D159)/[1]Veri_2023!D155</f>
        <v>1.9901331545167163E-2</v>
      </c>
      <c r="AG119" s="49">
        <f>([1]Veri_2023!E159)/[1]Veri_2023!E155</f>
        <v>2.9176428981919456E-2</v>
      </c>
      <c r="AH119" s="49">
        <f>([1]Veri_2023!F159)/[1]Veri_2023!F155</f>
        <v>2.0649899316934495E-2</v>
      </c>
      <c r="AI119" s="49">
        <f>([1]Veri_2023!G159)/[1]Veri_2023!G155</f>
        <v>1.5362081885687036E-2</v>
      </c>
      <c r="AJ119" s="49">
        <f>([1]Veri_2023!H159)/[1]Veri_2023!H155</f>
        <v>2.2905953107295388E-2</v>
      </c>
      <c r="AK119" s="49">
        <f>([1]Veri_2023!I159)/[1]Veri_2023!I155</f>
        <v>5.2903832588760871E-2</v>
      </c>
      <c r="AL119" s="49">
        <f>([1]Veri_2023!J159)/[1]Veri_2023!J155</f>
        <v>1.7387649036991745E-2</v>
      </c>
      <c r="AM119" s="49">
        <f>([1]Veri_2023!K159)/[1]Veri_2023!K155</f>
        <v>1.2416190712689347E-2</v>
      </c>
      <c r="AN119" s="49">
        <f>([1]Veri_2023!L159)/[1]Veri_2023!L155</f>
        <v>3.0830073141690762E-3</v>
      </c>
      <c r="AO119" s="49">
        <f>([1]Veri_2023!M159)/[1]Veri_2023!M155</f>
        <v>0.25773282528297659</v>
      </c>
      <c r="AP119" s="49">
        <f>([1]Veri_2023!N159)/[1]Veri_2023!N155</f>
        <v>9.4278171186064297E-2</v>
      </c>
      <c r="AQ119" s="52">
        <f t="shared" si="18"/>
        <v>3.0830073141690762E-3</v>
      </c>
      <c r="AR119" s="52">
        <f t="shared" si="19"/>
        <v>0.25773282528297659</v>
      </c>
      <c r="AS119" s="52">
        <f t="shared" si="20"/>
        <v>4.9617942814423222E-2</v>
      </c>
      <c r="AT119" s="49">
        <f>ROUND(([1]Veri_2024_2!D159)/[1]Veri_2024_2!D155,[1]APGler!$N$119)</f>
        <v>1.9E-2</v>
      </c>
      <c r="AU119" s="49">
        <f>ROUND(([1]Veri_2024_2!E159)/[1]Veri_2024_2!E155,[1]APGler!$N$119)</f>
        <v>3.5000000000000003E-2</v>
      </c>
      <c r="AV119" s="49">
        <f>ROUND(([1]Veri_2024_2!F159)/[1]Veri_2024_2!F155,[1]APGler!$N$119)</f>
        <v>4.5999999999999999E-2</v>
      </c>
      <c r="AW119" s="49">
        <f>ROUND(([1]Veri_2024_2!G159)/[1]Veri_2024_2!G155,[1]APGler!$N$119)</f>
        <v>1.0999999999999999E-2</v>
      </c>
      <c r="AX119" s="49">
        <f>ROUND(([1]Veri_2024_2!H159)/[1]Veri_2024_2!H155,[1]APGler!$N$119)</f>
        <v>2.1000000000000001E-2</v>
      </c>
      <c r="AY119" s="49">
        <f>ROUND(([1]Veri_2024_2!I159)/[1]Veri_2024_2!I155,[1]APGler!$N$119)</f>
        <v>4.2000000000000003E-2</v>
      </c>
      <c r="AZ119" s="49">
        <f>ROUND(([1]Veri_2024_2!J159)/[1]Veri_2024_2!J155,[1]APGler!$N$119)</f>
        <v>1.2E-2</v>
      </c>
      <c r="BA119" s="49">
        <f>ROUND(([1]Veri_2024_2!K159)/[1]Veri_2024_2!K155,[1]APGler!$N$119)</f>
        <v>8.0000000000000002E-3</v>
      </c>
      <c r="BB119" s="49">
        <f>ROUND(([1]Veri_2024_2!L159)/[1]Veri_2024_2!L155,[1]APGler!$N$119)</f>
        <v>0.01</v>
      </c>
      <c r="BC119" s="49">
        <f>ROUND(([1]Veri_2024_2!M159)/[1]Veri_2024_2!M155,[1]APGler!$N$119)</f>
        <v>3.4000000000000002E-2</v>
      </c>
      <c r="BD119" s="49">
        <f>ROUND(([1]Veri_2024_2!N159)/[1]Veri_2024_2!N155,[1]APGler!$N$119)</f>
        <v>1.9E-2</v>
      </c>
      <c r="BE119" s="52">
        <f t="shared" si="21"/>
        <v>8.0000000000000002E-3</v>
      </c>
      <c r="BF119" s="52">
        <f t="shared" si="22"/>
        <v>4.5999999999999999E-2</v>
      </c>
      <c r="BG119" s="52">
        <f t="shared" si="23"/>
        <v>2.3363636363636368E-2</v>
      </c>
    </row>
    <row r="120" spans="1:59" x14ac:dyDescent="0.3">
      <c r="A120" s="58" t="s">
        <v>223</v>
      </c>
      <c r="B120" s="58" t="s">
        <v>333</v>
      </c>
      <c r="C120" s="58" t="s">
        <v>233</v>
      </c>
      <c r="D120" s="50">
        <f>([1]Veri_2021!D160)/[1]Veri_2021!D157</f>
        <v>3.2324432415065364E-2</v>
      </c>
      <c r="E120" s="50">
        <f>([1]Veri_2021!E160)/[1]Veri_2021!E157</f>
        <v>5.964249893859315E-2</v>
      </c>
      <c r="F120" s="50">
        <f>([1]Veri_2021!F160)/[1]Veri_2021!F157</f>
        <v>4.8226591006902769E-2</v>
      </c>
      <c r="G120" s="50">
        <f>([1]Veri_2021!G160)/[1]Veri_2021!G157</f>
        <v>0.471481287997778</v>
      </c>
      <c r="H120" s="50">
        <f>([1]Veri_2021!H160)/[1]Veri_2021!H157</f>
        <v>0.54521144116175901</v>
      </c>
      <c r="I120" s="50">
        <f>([1]Veri_2021!I160)/[1]Veri_2021!I157</f>
        <v>8.3231448658611706E-2</v>
      </c>
      <c r="J120" s="50">
        <f>([1]Veri_2021!J160)/[1]Veri_2021!J157</f>
        <v>4.611252039754199E-2</v>
      </c>
      <c r="K120" s="50">
        <f>([1]Veri_2021!K160)/[1]Veri_2021!K157</f>
        <v>3.5312250563022236E-2</v>
      </c>
      <c r="L120" s="50">
        <f>([1]Veri_2021!L160)/[1]Veri_2021!L157</f>
        <v>1.111331308283696E-3</v>
      </c>
      <c r="M120" s="50">
        <f>([1]Veri_2021!M160)/[1]Veri_2021!M157</f>
        <v>0.52051587457979842</v>
      </c>
      <c r="N120" s="50">
        <f>([1]Veri_2021!N160)/[1]Veri_2021!N157</f>
        <v>8.9454606953084825E-2</v>
      </c>
      <c r="O120" s="51">
        <f t="shared" si="12"/>
        <v>1.111331308283696E-3</v>
      </c>
      <c r="P120" s="51">
        <f t="shared" si="13"/>
        <v>0.54521144116175901</v>
      </c>
      <c r="Q120" s="51">
        <f t="shared" si="14"/>
        <v>0.17569311672549465</v>
      </c>
      <c r="R120" s="50">
        <f>([1]Veri_2022!D160)/[1]Veri_2022!D157</f>
        <v>5.6318311451625455E-2</v>
      </c>
      <c r="S120" s="50">
        <f>([1]Veri_2022!E160)/[1]Veri_2022!E157</f>
        <v>0.14513995086396023</v>
      </c>
      <c r="T120" s="50">
        <f>([1]Veri_2022!F160)/[1]Veri_2022!F157</f>
        <v>6.5305984333374187E-2</v>
      </c>
      <c r="U120" s="50">
        <f>([1]Veri_2022!G160)/[1]Veri_2022!G157</f>
        <v>0.34315450308442597</v>
      </c>
      <c r="V120" s="50">
        <f>([1]Veri_2022!H160)/[1]Veri_2022!H157</f>
        <v>0.39776892726425372</v>
      </c>
      <c r="W120" s="50">
        <f>([1]Veri_2022!I160)/[1]Veri_2022!I157</f>
        <v>8.996971940078069E-2</v>
      </c>
      <c r="X120" s="50">
        <f>([1]Veri_2022!J160)/[1]Veri_2022!J157</f>
        <v>2.6843275241166319E-2</v>
      </c>
      <c r="Y120" s="50">
        <f>([1]Veri_2022!K160)/[1]Veri_2022!K157</f>
        <v>5.7112012305551386E-2</v>
      </c>
      <c r="Z120" s="50">
        <f>([1]Veri_2022!L160)/[1]Veri_2022!L157</f>
        <v>2.8538898291382768E-3</v>
      </c>
      <c r="AA120" s="50">
        <f>([1]Veri_2022!M160)/[1]Veri_2022!M157</f>
        <v>0.59610472689278726</v>
      </c>
      <c r="AB120" s="50">
        <f>([1]Veri_2022!N160)/[1]Veri_2022!N157</f>
        <v>0.76349569014261776</v>
      </c>
      <c r="AC120" s="51">
        <f t="shared" si="15"/>
        <v>2.8538898291382768E-3</v>
      </c>
      <c r="AD120" s="51">
        <f t="shared" si="16"/>
        <v>0.76349569014261776</v>
      </c>
      <c r="AE120" s="51">
        <f t="shared" si="17"/>
        <v>0.23127881734633468</v>
      </c>
      <c r="AF120" s="50">
        <f>([1]Veri_2023!D160)/[1]Veri_2023!D157</f>
        <v>7.9133609807693892E-2</v>
      </c>
      <c r="AG120" s="50">
        <f>([1]Veri_2023!E160)/[1]Veri_2023!E157</f>
        <v>0.13900235215941384</v>
      </c>
      <c r="AH120" s="50">
        <f>([1]Veri_2023!F160)/[1]Veri_2023!F157</f>
        <v>4.3010670972852272E-2</v>
      </c>
      <c r="AI120" s="50">
        <f>([1]Veri_2023!G160)/[1]Veri_2023!G157</f>
        <v>0.21120970229659658</v>
      </c>
      <c r="AJ120" s="50">
        <f>([1]Veri_2023!H160)/[1]Veri_2023!H157</f>
        <v>0.27994491190079818</v>
      </c>
      <c r="AK120" s="50">
        <f>([1]Veri_2023!I160)/[1]Veri_2023!I157</f>
        <v>0.12632937946352826</v>
      </c>
      <c r="AL120" s="50">
        <f>([1]Veri_2023!J160)/[1]Veri_2023!J157</f>
        <v>0.10069384025194622</v>
      </c>
      <c r="AM120" s="50">
        <f>([1]Veri_2023!K160)/[1]Veri_2023!K157</f>
        <v>4.3099518637228836E-2</v>
      </c>
      <c r="AN120" s="50">
        <f>([1]Veri_2023!L160)/[1]Veri_2023!L157</f>
        <v>1.2474512038453659E-2</v>
      </c>
      <c r="AO120" s="50">
        <f>([1]Veri_2023!M160)/[1]Veri_2023!M157</f>
        <v>0.6807138068185048</v>
      </c>
      <c r="AP120" s="50">
        <f>([1]Veri_2023!N160)/[1]Veri_2023!N157</f>
        <v>0.20436285575560056</v>
      </c>
      <c r="AQ120" s="51">
        <f t="shared" si="18"/>
        <v>1.2474512038453659E-2</v>
      </c>
      <c r="AR120" s="51">
        <f t="shared" si="19"/>
        <v>0.6807138068185048</v>
      </c>
      <c r="AS120" s="51">
        <f t="shared" si="20"/>
        <v>0.1745431963729652</v>
      </c>
      <c r="AT120" s="50">
        <f>ROUND(([1]Veri_2024_2!D160)/[1]Veri_2024_2!D157,[1]APGler!$N$120)</f>
        <v>9.1999999999999998E-2</v>
      </c>
      <c r="AU120" s="50">
        <f>ROUND(([1]Veri_2024_2!E160)/[1]Veri_2024_2!E157,[1]APGler!$N$120)</f>
        <v>0.11799999999999999</v>
      </c>
      <c r="AV120" s="50">
        <f>ROUND(([1]Veri_2024_2!F160)/[1]Veri_2024_2!F157,[1]APGler!$N$120)</f>
        <v>0.34200000000000003</v>
      </c>
      <c r="AW120" s="50">
        <f>ROUND(([1]Veri_2024_2!G160)/[1]Veri_2024_2!G157,[1]APGler!$N$120)</f>
        <v>0.17499999999999999</v>
      </c>
      <c r="AX120" s="50">
        <f>ROUND(([1]Veri_2024_2!H160)/[1]Veri_2024_2!H157,[1]APGler!$N$120)</f>
        <v>0.152</v>
      </c>
      <c r="AY120" s="50">
        <f>ROUND(([1]Veri_2024_2!I160)/[1]Veri_2024_2!I157,[1]APGler!$N$120)</f>
        <v>0.105</v>
      </c>
      <c r="AZ120" s="50">
        <f>ROUND(([1]Veri_2024_2!J160)/[1]Veri_2024_2!J157,[1]APGler!$N$120)</f>
        <v>0.09</v>
      </c>
      <c r="BA120" s="50">
        <f>ROUND(([1]Veri_2024_2!K160)/[1]Veri_2024_2!K157,[1]APGler!$N$120)</f>
        <v>3.9E-2</v>
      </c>
      <c r="BB120" s="50">
        <f>ROUND(([1]Veri_2024_2!L160)/[1]Veri_2024_2!L157,[1]APGler!$N$120)</f>
        <v>2.5999999999999999E-2</v>
      </c>
      <c r="BC120" s="50">
        <f>ROUND(([1]Veri_2024_2!M160)/[1]Veri_2024_2!M157,[1]APGler!$N$120)</f>
        <v>7.1999999999999995E-2</v>
      </c>
      <c r="BD120" s="50">
        <f>ROUND(([1]Veri_2024_2!N160)/[1]Veri_2024_2!N157,[1]APGler!$N$120)</f>
        <v>0.46899999999999997</v>
      </c>
      <c r="BE120" s="51">
        <f t="shared" si="21"/>
        <v>2.5999999999999999E-2</v>
      </c>
      <c r="BF120" s="51">
        <f t="shared" si="22"/>
        <v>0.46899999999999997</v>
      </c>
      <c r="BG120" s="51">
        <f t="shared" si="23"/>
        <v>0.15272727272727274</v>
      </c>
    </row>
    <row r="121" spans="1:59" x14ac:dyDescent="0.3">
      <c r="A121" s="57" t="s">
        <v>224</v>
      </c>
      <c r="B121" s="57" t="s">
        <v>334</v>
      </c>
      <c r="C121" s="57" t="s">
        <v>233</v>
      </c>
      <c r="D121" s="49">
        <f>([1]Veri_2021!D161)/[1]Veri_2021!D156</f>
        <v>3.0048203757209686E-2</v>
      </c>
      <c r="E121" s="49">
        <f>([1]Veri_2021!E161)/[1]Veri_2021!E156</f>
        <v>5.5907863306570195E-2</v>
      </c>
      <c r="F121" s="49">
        <f>([1]Veri_2021!F161)/[1]Veri_2021!F156</f>
        <v>4.6599108819753994E-2</v>
      </c>
      <c r="G121" s="49">
        <f>([1]Veri_2021!G161)/[1]Veri_2021!G156</f>
        <v>0.90787215125887022</v>
      </c>
      <c r="H121" s="49">
        <f>([1]Veri_2021!H161)/[1]Veri_2021!H156</f>
        <v>0.89519911972480803</v>
      </c>
      <c r="I121" s="49">
        <f>([1]Veri_2021!I161)/[1]Veri_2021!I156</f>
        <v>0.10390058883861816</v>
      </c>
      <c r="J121" s="49">
        <f>([1]Veri_2021!J161)/[1]Veri_2021!J156</f>
        <v>3.8565678887239947E-2</v>
      </c>
      <c r="K121" s="49">
        <f>([1]Veri_2021!K161)/[1]Veri_2021!K156</f>
        <v>2.3809247777244257E-2</v>
      </c>
      <c r="L121" s="49">
        <f>([1]Veri_2021!L161)/[1]Veri_2021!L156</f>
        <v>7.9208536265085909E-4</v>
      </c>
      <c r="M121" s="49">
        <f>([1]Veri_2021!M161)/[1]Veri_2021!M156</f>
        <v>0.55063828369832091</v>
      </c>
      <c r="N121" s="49">
        <f>([1]Veri_2021!N161)/[1]Veri_2021!N156</f>
        <v>0.14366084278070967</v>
      </c>
      <c r="O121" s="52">
        <f t="shared" si="12"/>
        <v>7.9208536265085909E-4</v>
      </c>
      <c r="P121" s="52">
        <f t="shared" si="13"/>
        <v>0.90787215125887022</v>
      </c>
      <c r="Q121" s="52">
        <f t="shared" si="14"/>
        <v>0.25427210674654516</v>
      </c>
      <c r="R121" s="49">
        <f>([1]Veri_2022!D161)/[1]Veri_2022!D156</f>
        <v>5.296684618023359E-2</v>
      </c>
      <c r="S121" s="49">
        <f>([1]Veri_2022!E161)/[1]Veri_2022!E156</f>
        <v>0.13969102632681252</v>
      </c>
      <c r="T121" s="49">
        <f>([1]Veri_2022!F161)/[1]Veri_2022!F156</f>
        <v>6.7121562307680863E-2</v>
      </c>
      <c r="U121" s="49">
        <f>([1]Veri_2022!G161)/[1]Veri_2022!G156</f>
        <v>0.39984907189207541</v>
      </c>
      <c r="V121" s="49">
        <f>([1]Veri_2022!H161)/[1]Veri_2022!H156</f>
        <v>0.38319549838250222</v>
      </c>
      <c r="W121" s="49">
        <f>([1]Veri_2022!I161)/[1]Veri_2022!I156</f>
        <v>0.12290688868119304</v>
      </c>
      <c r="X121" s="49">
        <f>([1]Veri_2022!J161)/[1]Veri_2022!J156</f>
        <v>2.4404187582320682E-2</v>
      </c>
      <c r="Y121" s="49">
        <f>([1]Veri_2022!K161)/[1]Veri_2022!K156</f>
        <v>8.1747926694924145E-2</v>
      </c>
      <c r="Z121" s="49">
        <f>([1]Veri_2022!L161)/[1]Veri_2022!L156</f>
        <v>2.2295072681448678E-3</v>
      </c>
      <c r="AA121" s="49">
        <f>([1]Veri_2022!M161)/[1]Veri_2022!M156</f>
        <v>0.53804836200222306</v>
      </c>
      <c r="AB121" s="49">
        <f>([1]Veri_2022!N161)/[1]Veri_2022!N156</f>
        <v>0.74964702711205056</v>
      </c>
      <c r="AC121" s="52">
        <f t="shared" si="15"/>
        <v>2.2295072681448678E-3</v>
      </c>
      <c r="AD121" s="52">
        <f t="shared" si="16"/>
        <v>0.74964702711205056</v>
      </c>
      <c r="AE121" s="52">
        <f t="shared" si="17"/>
        <v>0.23289162767546917</v>
      </c>
      <c r="AF121" s="49">
        <f>([1]Veri_2023!D161)/[1]Veri_2023!D156</f>
        <v>8.209575712552189E-2</v>
      </c>
      <c r="AG121" s="49">
        <f>([1]Veri_2023!E161)/[1]Veri_2023!E156</f>
        <v>0.13537498868560674</v>
      </c>
      <c r="AH121" s="49">
        <f>([1]Veri_2023!F161)/[1]Veri_2023!F156</f>
        <v>4.7558669033922883E-2</v>
      </c>
      <c r="AI121" s="49">
        <f>([1]Veri_2023!G161)/[1]Veri_2023!G156</f>
        <v>0.24321470982737661</v>
      </c>
      <c r="AJ121" s="49">
        <f>([1]Veri_2023!H161)/[1]Veri_2023!H156</f>
        <v>0.26810773774109864</v>
      </c>
      <c r="AK121" s="49">
        <f>([1]Veri_2023!I161)/[1]Veri_2023!I156</f>
        <v>0.14890498034805813</v>
      </c>
      <c r="AL121" s="49">
        <f>([1]Veri_2023!J161)/[1]Veri_2023!J156</f>
        <v>9.5124472630757698E-2</v>
      </c>
      <c r="AM121" s="49">
        <f>([1]Veri_2023!K161)/[1]Veri_2023!K156</f>
        <v>5.0728248779534621E-2</v>
      </c>
      <c r="AN121" s="49">
        <f>([1]Veri_2023!L161)/[1]Veri_2023!L156</f>
        <v>1.2045180129097874E-2</v>
      </c>
      <c r="AO121" s="49">
        <f>([1]Veri_2023!M161)/[1]Veri_2023!M156</f>
        <v>0.52793302701512201</v>
      </c>
      <c r="AP121" s="49">
        <f>([1]Veri_2023!N161)/[1]Veri_2023!N156</f>
        <v>0.24448773456801695</v>
      </c>
      <c r="AQ121" s="52">
        <f t="shared" si="18"/>
        <v>1.2045180129097874E-2</v>
      </c>
      <c r="AR121" s="52">
        <f t="shared" si="19"/>
        <v>0.52793302701512201</v>
      </c>
      <c r="AS121" s="52">
        <f t="shared" si="20"/>
        <v>0.16868868235310128</v>
      </c>
      <c r="AT121" s="49">
        <f>ROUND(([1]Veri_2024_2!D161)/[1]Veri_2024_2!D156,[1]APGler!$N$121)</f>
        <v>9.5000000000000001E-2</v>
      </c>
      <c r="AU121" s="49">
        <f>ROUND(([1]Veri_2024_2!E161)/[1]Veri_2024_2!E156,[1]APGler!$N$121)</f>
        <v>0.122</v>
      </c>
      <c r="AV121" s="49">
        <f>ROUND(([1]Veri_2024_2!F161)/[1]Veri_2024_2!F156,[1]APGler!$N$121)</f>
        <v>0.40300000000000002</v>
      </c>
      <c r="AW121" s="49">
        <f>ROUND(([1]Veri_2024_2!G161)/[1]Veri_2024_2!G156,[1]APGler!$N$121)</f>
        <v>0.161</v>
      </c>
      <c r="AX121" s="49">
        <f>ROUND(([1]Veri_2024_2!H161)/[1]Veri_2024_2!H156,[1]APGler!$N$121)</f>
        <v>0.14499999999999999</v>
      </c>
      <c r="AY121" s="49">
        <f>ROUND(([1]Veri_2024_2!I161)/[1]Veri_2024_2!I156,[1]APGler!$N$121)</f>
        <v>0.115</v>
      </c>
      <c r="AZ121" s="49">
        <f>ROUND(([1]Veri_2024_2!J161)/[1]Veri_2024_2!J156,[1]APGler!$N$121)</f>
        <v>8.1000000000000003E-2</v>
      </c>
      <c r="BA121" s="49">
        <f>ROUND(([1]Veri_2024_2!K161)/[1]Veri_2024_2!K156,[1]APGler!$N$121)</f>
        <v>4.2999999999999997E-2</v>
      </c>
      <c r="BB121" s="49">
        <f>ROUND(([1]Veri_2024_2!L161)/[1]Veri_2024_2!L156,[1]APGler!$N$121)</f>
        <v>2.1999999999999999E-2</v>
      </c>
      <c r="BC121" s="49">
        <f>ROUND(([1]Veri_2024_2!M161)/[1]Veri_2024_2!M156,[1]APGler!$N$121)</f>
        <v>0.08</v>
      </c>
      <c r="BD121" s="49">
        <f>ROUND(([1]Veri_2024_2!N161)/[1]Veri_2024_2!N156,[1]APGler!$N$121)</f>
        <v>0.53</v>
      </c>
      <c r="BE121" s="52">
        <f t="shared" si="21"/>
        <v>2.1999999999999999E-2</v>
      </c>
      <c r="BF121" s="52">
        <f t="shared" si="22"/>
        <v>0.53</v>
      </c>
      <c r="BG121" s="52">
        <f t="shared" si="23"/>
        <v>0.16336363636363638</v>
      </c>
    </row>
    <row r="122" spans="1:59" x14ac:dyDescent="0.3">
      <c r="A122" s="58" t="s">
        <v>122</v>
      </c>
      <c r="B122" s="58" t="s">
        <v>335</v>
      </c>
      <c r="C122" s="58" t="s">
        <v>336</v>
      </c>
      <c r="D122" s="59">
        <f>[1]Veri_2021!D165/[1]Veri_2021!D166</f>
        <v>46.929212298556273</v>
      </c>
      <c r="E122" s="59">
        <f>[1]Veri_2021!E165/[1]Veri_2021!E166</f>
        <v>56.532269966509624</v>
      </c>
      <c r="F122" s="59">
        <f>[1]Veri_2021!F165/[1]Veri_2021!F166</f>
        <v>49.273986125933831</v>
      </c>
      <c r="G122" s="59">
        <f>[1]Veri_2021!G165/[1]Veri_2021!G166</f>
        <v>65.529149704278367</v>
      </c>
      <c r="H122" s="59">
        <f>[1]Veri_2021!H165/[1]Veri_2021!H166</f>
        <v>33.189433048563203</v>
      </c>
      <c r="I122" s="59">
        <f>[1]Veri_2021!I165/[1]Veri_2021!I166</f>
        <v>90</v>
      </c>
      <c r="J122" s="59">
        <f>[1]Veri_2021!J165/[1]Veri_2021!J166</f>
        <v>303.78047251147689</v>
      </c>
      <c r="K122" s="59">
        <f>[1]Veri_2021!K165/[1]Veri_2021!K166</f>
        <v>40.029860650298609</v>
      </c>
      <c r="L122" s="59">
        <f>[1]Veri_2021!L165/[1]Veri_2021!L166</f>
        <v>75</v>
      </c>
      <c r="M122" s="59">
        <f>[1]Veri_2021!M165/[1]Veri_2021!M166</f>
        <v>91.327577577577571</v>
      </c>
      <c r="N122" s="59">
        <f>[1]Veri_2021!N165/[1]Veri_2021!N166</f>
        <v>33.406813254877669</v>
      </c>
      <c r="O122" s="51">
        <f t="shared" si="12"/>
        <v>33.189433048563203</v>
      </c>
      <c r="P122" s="51">
        <f t="shared" si="13"/>
        <v>303.78047251147689</v>
      </c>
      <c r="Q122" s="51">
        <f t="shared" si="14"/>
        <v>80.454434103461097</v>
      </c>
      <c r="R122" s="59">
        <f>[1]Veri_2022!D165/[1]Veri_2022!D166</f>
        <v>50.313787999544573</v>
      </c>
      <c r="S122" s="59">
        <f>[1]Veri_2022!E165/[1]Veri_2022!E166</f>
        <v>58.869360143983123</v>
      </c>
      <c r="T122" s="59">
        <f>[1]Veri_2022!F165/[1]Veri_2022!F166</f>
        <v>49.378742404305335</v>
      </c>
      <c r="U122" s="59">
        <f>[1]Veri_2022!G165/[1]Veri_2022!G166</f>
        <v>14.465341862416107</v>
      </c>
      <c r="V122" s="59">
        <f>[1]Veri_2022!H165/[1]Veri_2022!H166</f>
        <v>19.5</v>
      </c>
      <c r="W122" s="59">
        <f>[1]Veri_2022!I165/[1]Veri_2022!I166</f>
        <v>30</v>
      </c>
      <c r="X122" s="59">
        <f>[1]Veri_2022!J165/[1]Veri_2022!J166</f>
        <v>87.985657802930461</v>
      </c>
      <c r="Y122" s="59">
        <f>[1]Veri_2022!K165/[1]Veri_2022!K166</f>
        <v>38.395287265025154</v>
      </c>
      <c r="Z122" s="59">
        <f>[1]Veri_2022!L165/[1]Veri_2022!L166</f>
        <v>60</v>
      </c>
      <c r="AA122" s="59">
        <f>[1]Veri_2022!M165/[1]Veri_2022!M166</f>
        <v>72.919804465583297</v>
      </c>
      <c r="AB122" s="59">
        <f>[1]Veri_2022!N165/[1]Veri_2022!N166</f>
        <v>41.544632599030919</v>
      </c>
      <c r="AC122" s="51">
        <f t="shared" si="15"/>
        <v>14.465341862416107</v>
      </c>
      <c r="AD122" s="51">
        <f t="shared" si="16"/>
        <v>87.985657802930461</v>
      </c>
      <c r="AE122" s="51">
        <f t="shared" si="17"/>
        <v>47.579328594801723</v>
      </c>
      <c r="AF122" s="59">
        <f>[1]Veri_2023!D165/[1]Veri_2023!D166</f>
        <v>43.740196578580417</v>
      </c>
      <c r="AG122" s="59">
        <f>[1]Veri_2023!E165/[1]Veri_2023!E166</f>
        <v>45.883139579059339</v>
      </c>
      <c r="AH122" s="59">
        <f>[1]Veri_2023!F165/[1]Veri_2023!F166</f>
        <v>63.486378067088324</v>
      </c>
      <c r="AI122" s="59">
        <f>[1]Veri_2023!G165/[1]Veri_2023!G166</f>
        <v>18.499312512276568</v>
      </c>
      <c r="AJ122" s="59">
        <f>[1]Veri_2023!H165/[1]Veri_2023!H166</f>
        <v>14.460050800995901</v>
      </c>
      <c r="AK122" s="59">
        <f>[1]Veri_2023!I165/[1]Veri_2023!I166</f>
        <v>11</v>
      </c>
      <c r="AL122" s="59">
        <f>[1]Veri_2023!J165/[1]Veri_2023!J166</f>
        <v>43.421396985831606</v>
      </c>
      <c r="AM122" s="59">
        <f>[1]Veri_2023!K165/[1]Veri_2023!K166</f>
        <v>55.832763276327633</v>
      </c>
      <c r="AN122" s="59">
        <f>[1]Veri_2023!L165/[1]Veri_2023!L166</f>
        <v>15</v>
      </c>
      <c r="AO122" s="59">
        <f>[1]Veri_2023!M165/[1]Veri_2023!M166</f>
        <v>28.287151287553648</v>
      </c>
      <c r="AP122" s="59">
        <f>[1]Veri_2023!N165/[1]Veri_2023!N166</f>
        <v>26.839192626881854</v>
      </c>
      <c r="AQ122" s="51">
        <f t="shared" si="18"/>
        <v>11</v>
      </c>
      <c r="AR122" s="51">
        <f t="shared" si="19"/>
        <v>63.486378067088324</v>
      </c>
      <c r="AS122" s="51">
        <f t="shared" si="20"/>
        <v>33.313598337690479</v>
      </c>
      <c r="AT122" s="51">
        <f>ROUND([1]Veri_2024_2!D165/[1]Veri_2024_2!D166,[1]APGler!$N$122)</f>
        <v>43.7</v>
      </c>
      <c r="AU122" s="51">
        <f>ROUND([1]Veri_2024_2!E165/[1]Veri_2024_2!E166,[1]APGler!$N$122)</f>
        <v>36.700000000000003</v>
      </c>
      <c r="AV122" s="51">
        <f>ROUND([1]Veri_2024_2!F165/[1]Veri_2024_2!F166,[1]APGler!$N$122)</f>
        <v>46.9</v>
      </c>
      <c r="AW122" s="51">
        <f>ROUND([1]Veri_2024_2!G165/[1]Veri_2024_2!G166,[1]APGler!$N$122)</f>
        <v>24.7</v>
      </c>
      <c r="AX122" s="51">
        <f>ROUND([1]Veri_2024_2!H165/[1]Veri_2024_2!H166,[1]APGler!$N$122)</f>
        <v>12.3</v>
      </c>
      <c r="AY122" s="51">
        <f>ROUND([1]Veri_2024_2!I165/[1]Veri_2024_2!I166,[1]APGler!$N$122)</f>
        <v>32.799999999999997</v>
      </c>
      <c r="AZ122" s="51">
        <f>ROUND([1]Veri_2024_2!J165/[1]Veri_2024_2!J166,[1]APGler!$N$122)</f>
        <v>26.3</v>
      </c>
      <c r="BA122" s="51">
        <f>ROUND([1]Veri_2024_2!K165/[1]Veri_2024_2!K166,[1]APGler!$N$122)</f>
        <v>30.4</v>
      </c>
      <c r="BB122" s="51">
        <f>ROUND([1]Veri_2024_2!L165/[1]Veri_2024_2!L166,[1]APGler!$N$122)</f>
        <v>15</v>
      </c>
      <c r="BC122" s="51">
        <f>ROUND([1]Veri_2024_2!M165/[1]Veri_2024_2!M166,[1]APGler!$N$122)</f>
        <v>61.4</v>
      </c>
      <c r="BD122" s="51">
        <f>ROUND([1]Veri_2024_2!N165/[1]Veri_2024_2!N166,[1]APGler!$N$122)</f>
        <v>42.3</v>
      </c>
      <c r="BE122" s="51">
        <f t="shared" si="21"/>
        <v>12.3</v>
      </c>
      <c r="BF122" s="51">
        <f t="shared" si="22"/>
        <v>61.4</v>
      </c>
      <c r="BG122" s="51">
        <f t="shared" si="23"/>
        <v>33.863636363636367</v>
      </c>
    </row>
    <row r="123" spans="1:59" x14ac:dyDescent="0.3">
      <c r="A123" s="57" t="s">
        <v>123</v>
      </c>
      <c r="B123" s="57" t="s">
        <v>521</v>
      </c>
      <c r="C123" s="57" t="s">
        <v>233</v>
      </c>
      <c r="D123" s="49">
        <f>[1]Veri_2021!D167/([1]Veri_2021!D155-[1]Veri_2022!D159-[1]Veri_2022!D162)</f>
        <v>0.31844939718773296</v>
      </c>
      <c r="E123" s="49">
        <f>[1]Veri_2021!E167/([1]Veri_2021!E155-[1]Veri_2022!E159-[1]Veri_2022!E162)</f>
        <v>0.36669492268568588</v>
      </c>
      <c r="F123" s="49">
        <f>[1]Veri_2021!F167/([1]Veri_2021!F155-[1]Veri_2022!F159-[1]Veri_2022!F162)</f>
        <v>0.34141621637714165</v>
      </c>
      <c r="G123" s="49">
        <f>[1]Veri_2021!G167/([1]Veri_2021!G155-[1]Veri_2022!G159-[1]Veri_2022!G162)</f>
        <v>0.57523679584393772</v>
      </c>
      <c r="H123" s="49">
        <f>[1]Veri_2021!H167/([1]Veri_2021!H155-[1]Veri_2022!H159-[1]Veri_2022!H162)</f>
        <v>0.28681294569391114</v>
      </c>
      <c r="I123" s="49">
        <f>[1]Veri_2021!I167/([1]Veri_2021!I155-[1]Veri_2022!I159-[1]Veri_2022!I162)</f>
        <v>0.52518427518427513</v>
      </c>
      <c r="J123" s="49">
        <f>[1]Veri_2021!J167/([1]Veri_2021!J155-[1]Veri_2022!J159-[1]Veri_2022!J162)</f>
        <v>0.78375365568976141</v>
      </c>
      <c r="K123" s="49">
        <f>[1]Veri_2021!K167/([1]Veri_2021!K155-[1]Veri_2022!K159-[1]Veri_2022!K162)</f>
        <v>0.35165635238441939</v>
      </c>
      <c r="L123" s="49">
        <f>[1]Veri_2021!L167/([1]Veri_2021!L155-[1]Veri_2022!L159-[1]Veri_2022!L162)</f>
        <v>0.7492690058479532</v>
      </c>
      <c r="M123" s="49">
        <f>[1]Veri_2021!M167/([1]Veri_2021!M155-[1]Veri_2022!M159-[1]Veri_2022!M162)</f>
        <v>1.2292372418314939</v>
      </c>
      <c r="N123" s="49">
        <f>[1]Veri_2021!N167/([1]Veri_2021!N155-[1]Veri_2022!N159-[1]Veri_2022!N162)</f>
        <v>0.42139851979240239</v>
      </c>
      <c r="O123" s="52">
        <f t="shared" si="12"/>
        <v>0.28681294569391114</v>
      </c>
      <c r="P123" s="52">
        <f t="shared" si="13"/>
        <v>1.2292372418314939</v>
      </c>
      <c r="Q123" s="52">
        <f t="shared" si="14"/>
        <v>0.54082812077442854</v>
      </c>
      <c r="R123" s="49">
        <f>[1]Veri_2022!D167/([1]Veri_2022!D155-[1]Veri_2022!D159-[1]Veri_2022!D162)</f>
        <v>0.29225403284406337</v>
      </c>
      <c r="S123" s="49">
        <f>[1]Veri_2022!E167/([1]Veri_2022!E155-[1]Veri_2022!E159-[1]Veri_2022!E162)</f>
        <v>0.39114836914741735</v>
      </c>
      <c r="T123" s="49">
        <f>[1]Veri_2022!F167/([1]Veri_2022!F155-[1]Veri_2022!F159-[1]Veri_2022!F162)</f>
        <v>0.38783571035986103</v>
      </c>
      <c r="U123" s="49">
        <f>[1]Veri_2022!G167/([1]Veri_2022!G155-[1]Veri_2022!G159-[1]Veri_2022!G162)</f>
        <v>0.54160345431205503</v>
      </c>
      <c r="V123" s="49">
        <f>[1]Veri_2022!H167/([1]Veri_2022!H155-[1]Veri_2022!H159-[1]Veri_2022!H162)</f>
        <v>0.46293582463210603</v>
      </c>
      <c r="W123" s="49">
        <f>[1]Veri_2022!I167/([1]Veri_2022!I155-[1]Veri_2022!I159-[1]Veri_2022!I162)</f>
        <v>0.59726674540239577</v>
      </c>
      <c r="X123" s="49">
        <f>[1]Veri_2022!J167/([1]Veri_2022!J155-[1]Veri_2022!J159-[1]Veri_2022!J162)</f>
        <v>0.76799102008009867</v>
      </c>
      <c r="Y123" s="49">
        <f>[1]Veri_2022!K167/([1]Veri_2022!K155-[1]Veri_2022!K159-[1]Veri_2022!K162)</f>
        <v>0.30608552631578945</v>
      </c>
      <c r="Z123" s="49">
        <f>[1]Veri_2022!L167/([1]Veri_2022!L155-[1]Veri_2022!L159-[1]Veri_2022!L162)</f>
        <v>0.69979269240735942</v>
      </c>
      <c r="AA123" s="49">
        <f>[1]Veri_2022!M167/([1]Veri_2022!M155-[1]Veri_2022!M159-[1]Veri_2022!M162)</f>
        <v>1.2307179465811076</v>
      </c>
      <c r="AB123" s="49">
        <f>[1]Veri_2022!N167/([1]Veri_2022!N155-[1]Veri_2022!N159-[1]Veri_2022!N162)</f>
        <v>0.34178955538308015</v>
      </c>
      <c r="AC123" s="52">
        <f t="shared" si="15"/>
        <v>0.29225403284406337</v>
      </c>
      <c r="AD123" s="52">
        <f t="shared" si="16"/>
        <v>1.2307179465811076</v>
      </c>
      <c r="AE123" s="52">
        <f t="shared" si="17"/>
        <v>0.54722007976957587</v>
      </c>
      <c r="AF123" s="49">
        <f>[1]Veri_2023!D167/([1]Veri_2023!D155-[1]Veri_2023!D159-[1]Veri_2023!D162)</f>
        <v>0.32233578090891052</v>
      </c>
      <c r="AG123" s="49">
        <f>[1]Veri_2023!E167/([1]Veri_2023!E155-[1]Veri_2023!E159-[1]Veri_2023!E162)</f>
        <v>0.42655406340855601</v>
      </c>
      <c r="AH123" s="49">
        <f>[1]Veri_2023!F167/([1]Veri_2023!F155-[1]Veri_2023!F159-[1]Veri_2023!F162)</f>
        <v>0.43509484356262945</v>
      </c>
      <c r="AI123" s="49">
        <f>[1]Veri_2023!G167/([1]Veri_2023!G155-[1]Veri_2023!G159-[1]Veri_2023!G162)</f>
        <v>0.54395738309947428</v>
      </c>
      <c r="AJ123" s="49">
        <f>[1]Veri_2023!H167/([1]Veri_2023!H155-[1]Veri_2023!H159-[1]Veri_2023!H162)</f>
        <v>0.36608811269225239</v>
      </c>
      <c r="AK123" s="49">
        <f>[1]Veri_2023!I167/([1]Veri_2023!I155-[1]Veri_2023!I159-[1]Veri_2023!I162)</f>
        <v>0.40395006521334076</v>
      </c>
      <c r="AL123" s="49">
        <f>[1]Veri_2023!J167/([1]Veri_2023!J155-[1]Veri_2023!J159-[1]Veri_2023!J162)</f>
        <v>0.56327538599152183</v>
      </c>
      <c r="AM123" s="49">
        <f>[1]Veri_2023!K167/([1]Veri_2023!K155-[1]Veri_2023!K159-[1]Veri_2023!K162)</f>
        <v>0.4507936507936508</v>
      </c>
      <c r="AN123" s="49">
        <f>[1]Veri_2023!L167/([1]Veri_2023!L155-[1]Veri_2023!L159-[1]Veri_2023!L162)</f>
        <v>0.2526717720087886</v>
      </c>
      <c r="AO123" s="49">
        <f>[1]Veri_2023!M167/([1]Veri_2023!M155-[1]Veri_2023!M159-[1]Veri_2023!M162)</f>
        <v>0.66205810290514522</v>
      </c>
      <c r="AP123" s="49">
        <f>[1]Veri_2023!N167/([1]Veri_2023!N155-[1]Veri_2023!N159-[1]Veri_2023!N162)</f>
        <v>0.54641560267072742</v>
      </c>
      <c r="AQ123" s="52">
        <f t="shared" si="18"/>
        <v>0.2526717720087886</v>
      </c>
      <c r="AR123" s="52">
        <f t="shared" si="19"/>
        <v>0.66205810290514522</v>
      </c>
      <c r="AS123" s="52">
        <f t="shared" si="20"/>
        <v>0.45210861484136339</v>
      </c>
      <c r="AT123" s="49">
        <f>ROUND([1]Veri_2024_2!D167/([1]Veri_2024_2!D155-[1]Veri_2024_2!D159-[1]Veri_2024_2!D162),[1]APGler!$N$123)</f>
        <v>0.375</v>
      </c>
      <c r="AU123" s="49">
        <f>ROUND([1]Veri_2024_2!E167/([1]Veri_2024_2!E155-[1]Veri_2024_2!E159-[1]Veri_2024_2!E162),[1]APGler!$N$123)</f>
        <v>0.45700000000000002</v>
      </c>
      <c r="AV123" s="49">
        <f>ROUND([1]Veri_2024_2!F167/([1]Veri_2024_2!F155-[1]Veri_2024_2!F159-[1]Veri_2024_2!F162),[1]APGler!$N$123)</f>
        <v>0.29199999999999998</v>
      </c>
      <c r="AW123" s="49">
        <f>ROUND([1]Veri_2024_2!G167/([1]Veri_2024_2!G155-[1]Veri_2024_2!G159-[1]Veri_2024_2!G162),[1]APGler!$N$123)</f>
        <v>0.68</v>
      </c>
      <c r="AX123" s="49">
        <f>ROUND([1]Veri_2024_2!H167/([1]Veri_2024_2!H155-[1]Veri_2024_2!H159-[1]Veri_2024_2!H162),[1]APGler!$N$123)</f>
        <v>0.55700000000000005</v>
      </c>
      <c r="AY123" s="49">
        <f>ROUND([1]Veri_2024_2!I167/([1]Veri_2024_2!I155-[1]Veri_2024_2!I159-[1]Veri_2024_2!I162),[1]APGler!$N$123)</f>
        <v>0.54800000000000004</v>
      </c>
      <c r="AZ123" s="49">
        <f>ROUND([1]Veri_2024_2!J167/([1]Veri_2024_2!J155-[1]Veri_2024_2!J159-[1]Veri_2024_2!J162),[1]APGler!$N$123)</f>
        <v>0.45900000000000002</v>
      </c>
      <c r="BA123" s="49">
        <f>ROUND([1]Veri_2024_2!K167/([1]Veri_2024_2!K155-[1]Veri_2024_2!K159-[1]Veri_2024_2!K162),[1]APGler!$N$123)</f>
        <v>0</v>
      </c>
      <c r="BB123" s="49">
        <f>ROUND([1]Veri_2024_2!L167/([1]Veri_2024_2!L155-[1]Veri_2024_2!L159-[1]Veri_2024_2!L162),[1]APGler!$N$123)</f>
        <v>0.40100000000000002</v>
      </c>
      <c r="BC123" s="49">
        <f>ROUND([1]Veri_2024_2!M167/([1]Veri_2024_2!M155-[1]Veri_2024_2!M159-[1]Veri_2024_2!M162),[1]APGler!$N$123)</f>
        <v>0.56499999999999995</v>
      </c>
      <c r="BD123" s="49">
        <f>ROUND([1]Veri_2024_2!N167/([1]Veri_2024_2!N155-[1]Veri_2024_2!N159-[1]Veri_2024_2!N162),[1]APGler!$N$123)</f>
        <v>0.55400000000000005</v>
      </c>
      <c r="BE123" s="52">
        <f t="shared" si="21"/>
        <v>0</v>
      </c>
      <c r="BF123" s="52">
        <f t="shared" si="22"/>
        <v>0.68</v>
      </c>
      <c r="BG123" s="52">
        <f t="shared" si="23"/>
        <v>0.44436363636363635</v>
      </c>
    </row>
    <row r="124" spans="1:59" x14ac:dyDescent="0.3">
      <c r="A124" s="58" t="s">
        <v>124</v>
      </c>
      <c r="B124" s="58" t="s">
        <v>522</v>
      </c>
      <c r="C124" s="58" t="s">
        <v>233</v>
      </c>
      <c r="D124" s="50">
        <f>[1]Veri_2021!D168/([1]Veri_2021!D156-[1]Veri_2021!D161-[1]Veri_2021!D164)</f>
        <v>0.24658834121825585</v>
      </c>
      <c r="E124" s="50">
        <f>[1]Veri_2021!E168/([1]Veri_2021!E156-[1]Veri_2021!E161-[1]Veri_2021!E164)</f>
        <v>0.27698750364383667</v>
      </c>
      <c r="F124" s="50">
        <f>[1]Veri_2021!F168/([1]Veri_2021!F156-[1]Veri_2021!F161-[1]Veri_2021!F164)</f>
        <v>0.24159344765588883</v>
      </c>
      <c r="G124" s="50">
        <f>[1]Veri_2021!G168/([1]Veri_2021!G156-[1]Veri_2021!G161-[1]Veri_2021!G164)</f>
        <v>0.51599691704442885</v>
      </c>
      <c r="H124" s="50">
        <f>[1]Veri_2021!H168/([1]Veri_2021!H156-[1]Veri_2021!H161-[1]Veri_2021!H164)</f>
        <v>0.13775152594603574</v>
      </c>
      <c r="I124" s="50">
        <f>[1]Veri_2021!I168/([1]Veri_2021!I156-[1]Veri_2021!I161-[1]Veri_2021!I164)</f>
        <v>0.55403294015196469</v>
      </c>
      <c r="J124" s="50">
        <f>[1]Veri_2021!J168/([1]Veri_2021!J156-[1]Veri_2021!J161-[1]Veri_2021!J164)</f>
        <v>0.333710567577224</v>
      </c>
      <c r="K124" s="50">
        <f>[1]Veri_2021!K168/([1]Veri_2021!K156-[1]Veri_2021!K161-[1]Veri_2021!K164)</f>
        <v>0.26249764063737352</v>
      </c>
      <c r="L124" s="50">
        <f>[1]Veri_2021!L168/([1]Veri_2021!L156-[1]Veri_2021!L161-[1]Veri_2021!L164)</f>
        <v>0.83210437069644083</v>
      </c>
      <c r="M124" s="50">
        <f>[1]Veri_2021!M168/([1]Veri_2021!M156-[1]Veri_2021!M161-[1]Veri_2021!M164)</f>
        <v>2.4957859265813238</v>
      </c>
      <c r="N124" s="50">
        <f>[1]Veri_2021!N168/([1]Veri_2021!N156-[1]Veri_2021!N161-[1]Veri_2021!N164)</f>
        <v>0.32932033561432911</v>
      </c>
      <c r="O124" s="51">
        <f t="shared" si="12"/>
        <v>0.13775152594603574</v>
      </c>
      <c r="P124" s="51">
        <f t="shared" si="13"/>
        <v>2.4957859265813238</v>
      </c>
      <c r="Q124" s="51">
        <f t="shared" si="14"/>
        <v>0.56603359243337292</v>
      </c>
      <c r="R124" s="50">
        <f>[1]Veri_2022!D168/([1]Veri_2022!D156-[1]Veri_2022!D161--[1]Veri_2022!D164)</f>
        <v>0.27647776556297932</v>
      </c>
      <c r="S124" s="50">
        <f>[1]Veri_2022!E168/([1]Veri_2022!E156-[1]Veri_2022!E161--[1]Veri_2022!E164)</f>
        <v>0.3086126874042297</v>
      </c>
      <c r="T124" s="50">
        <f>[1]Veri_2022!F168/([1]Veri_2022!F156-[1]Veri_2022!F161--[1]Veri_2022!F164)</f>
        <v>0.24364161699042267</v>
      </c>
      <c r="U124" s="50">
        <f>[1]Veri_2022!G168/([1]Veri_2022!G156-[1]Veri_2022!G161--[1]Veri_2022!G164)</f>
        <v>0.30346416996886305</v>
      </c>
      <c r="V124" s="50">
        <f>[1]Veri_2022!H168/([1]Veri_2022!H156-[1]Veri_2022!H161--[1]Veri_2022!H164)</f>
        <v>0.22435130817414334</v>
      </c>
      <c r="W124" s="50">
        <f>[1]Veri_2022!I168/([1]Veri_2022!I156-[1]Veri_2022!I161--[1]Veri_2022!I164)</f>
        <v>0.4358338859078375</v>
      </c>
      <c r="X124" s="50">
        <f>[1]Veri_2022!J168/([1]Veri_2022!J156-[1]Veri_2022!J161--[1]Veri_2022!J164)</f>
        <v>0.30975062247890439</v>
      </c>
      <c r="Y124" s="50">
        <f>[1]Veri_2022!K168/([1]Veri_2022!K156-[1]Veri_2022!K161--[1]Veri_2022!K164)</f>
        <v>0.1640020475258617</v>
      </c>
      <c r="Z124" s="50">
        <f>[1]Veri_2022!L168/([1]Veri_2022!L156-[1]Veri_2022!L161--[1]Veri_2022!L164)</f>
        <v>0.83233394306229391</v>
      </c>
      <c r="AA124" s="50">
        <f>[1]Veri_2022!M168/([1]Veri_2022!M156-[1]Veri_2022!M161--[1]Veri_2022!M164)</f>
        <v>1.1784920702022743</v>
      </c>
      <c r="AB124" s="50">
        <f>[1]Veri_2022!N168/([1]Veri_2022!N156-[1]Veri_2022!N161--[1]Veri_2022!N164)</f>
        <v>0.20663853456832137</v>
      </c>
      <c r="AC124" s="51">
        <f t="shared" si="15"/>
        <v>0.1640020475258617</v>
      </c>
      <c r="AD124" s="51">
        <f t="shared" si="16"/>
        <v>1.1784920702022743</v>
      </c>
      <c r="AE124" s="51">
        <f t="shared" si="17"/>
        <v>0.40759987744055731</v>
      </c>
      <c r="AF124" s="50">
        <f>[1]Veri_2023!D168/([1]Veri_2023!D156-[1]Veri_2023!D161-[1]Veri_2023!D164)</f>
        <v>0.32311188173124272</v>
      </c>
      <c r="AG124" s="50">
        <f>[1]Veri_2023!E168/([1]Veri_2023!E156-[1]Veri_2023!E161-[1]Veri_2023!E164)</f>
        <v>0.39033882966939548</v>
      </c>
      <c r="AH124" s="50">
        <f>[1]Veri_2023!F168/([1]Veri_2023!F156-[1]Veri_2023!F161-[1]Veri_2023!F164)</f>
        <v>0.28326710654089088</v>
      </c>
      <c r="AI124" s="50">
        <f>[1]Veri_2023!G168/([1]Veri_2023!G156-[1]Veri_2023!G161-[1]Veri_2023!G164)</f>
        <v>0.38794604423779694</v>
      </c>
      <c r="AJ124" s="50">
        <f>[1]Veri_2023!H168/([1]Veri_2023!H156-[1]Veri_2023!H161-[1]Veri_2023!H164)</f>
        <v>0.26084721721973236</v>
      </c>
      <c r="AK124" s="50">
        <f>[1]Veri_2023!I168/([1]Veri_2023!I156-[1]Veri_2023!I161-[1]Veri_2023!I164)</f>
        <v>0.36916333880184349</v>
      </c>
      <c r="AL124" s="50">
        <f>[1]Veri_2023!J168/([1]Veri_2023!J156-[1]Veri_2023!J161-[1]Veri_2023!J164)</f>
        <v>0.30935281906647499</v>
      </c>
      <c r="AM124" s="50">
        <f>[1]Veri_2023!K168/([1]Veri_2023!K156-[1]Veri_2023!K161-[1]Veri_2023!K164)</f>
        <v>0.30586548289074728</v>
      </c>
      <c r="AN124" s="50">
        <f>[1]Veri_2023!L168/([1]Veri_2023!L156-[1]Veri_2023!L161-[1]Veri_2023!L164)</f>
        <v>0.43433923075839698</v>
      </c>
      <c r="AO124" s="50">
        <f>[1]Veri_2023!M168/([1]Veri_2023!M156-[1]Veri_2023!M161-[1]Veri_2023!M164)</f>
        <v>0.3458247058379329</v>
      </c>
      <c r="AP124" s="50">
        <f>[1]Veri_2023!N168/([1]Veri_2023!N156-[1]Veri_2023!N161-[1]Veri_2023!N164)</f>
        <v>0.44181685063444498</v>
      </c>
      <c r="AQ124" s="51">
        <f t="shared" si="18"/>
        <v>0.26084721721973236</v>
      </c>
      <c r="AR124" s="51">
        <f t="shared" si="19"/>
        <v>0.44181685063444498</v>
      </c>
      <c r="AS124" s="51">
        <f t="shared" si="20"/>
        <v>0.35017031885353628</v>
      </c>
      <c r="AT124" s="50">
        <f>ROUND([1]Veri_2024_2!D168/([1]Veri_2024_2!D156-[1]Veri_2024_2!D161-[1]Veri_2024_2!D164),[1]APGler!$N$124)</f>
        <v>0.32</v>
      </c>
      <c r="AU124" s="50">
        <f>ROUND([1]Veri_2024_2!E168/([1]Veri_2024_2!E156-[1]Veri_2024_2!E161-[1]Veri_2024_2!E164),[1]APGler!$N$124)</f>
        <v>0.379</v>
      </c>
      <c r="AV124" s="50">
        <f>ROUND([1]Veri_2024_2!F168/([1]Veri_2024_2!F156-[1]Veri_2024_2!F161-[1]Veri_2024_2!F164),[1]APGler!$N$124)</f>
        <v>0.3</v>
      </c>
      <c r="AW124" s="50">
        <f>ROUND([1]Veri_2024_2!G168/([1]Veri_2024_2!G156-[1]Veri_2024_2!G161-[1]Veri_2024_2!G164),[1]APGler!$N$124)</f>
        <v>0.36499999999999999</v>
      </c>
      <c r="AX124" s="50">
        <f>ROUND([1]Veri_2024_2!H168/([1]Veri_2024_2!H156-[1]Veri_2024_2!H161-[1]Veri_2024_2!H164),[1]APGler!$N$124)</f>
        <v>0.20200000000000001</v>
      </c>
      <c r="AY124" s="50">
        <f>ROUND([1]Veri_2024_2!I168/([1]Veri_2024_2!I156-[1]Veri_2024_2!I161-[1]Veri_2024_2!I164),[1]APGler!$N$124)</f>
        <v>0.503</v>
      </c>
      <c r="AZ124" s="50">
        <f>ROUND([1]Veri_2024_2!J168/([1]Veri_2024_2!J156-[1]Veri_2024_2!J161-[1]Veri_2024_2!J164),[1]APGler!$N$124)</f>
        <v>0.371</v>
      </c>
      <c r="BA124" s="50">
        <f>ROUND([1]Veri_2024_2!K168/([1]Veri_2024_2!K156-[1]Veri_2024_2!K161-[1]Veri_2024_2!K164),[1]APGler!$N$124)</f>
        <v>0</v>
      </c>
      <c r="BB124" s="50">
        <f>ROUND([1]Veri_2024_2!L168/([1]Veri_2024_2!L156-[1]Veri_2024_2!L161-[1]Veri_2024_2!L164),[1]APGler!$N$124)</f>
        <v>0.42799999999999999</v>
      </c>
      <c r="BC124" s="50">
        <f>ROUND([1]Veri_2024_2!M168/([1]Veri_2024_2!M156-[1]Veri_2024_2!M161-[1]Veri_2024_2!M164),[1]APGler!$N$124)</f>
        <v>0.38</v>
      </c>
      <c r="BD124" s="50">
        <f>ROUND([1]Veri_2024_2!N168/([1]Veri_2024_2!N156-[1]Veri_2024_2!N161-[1]Veri_2024_2!N164),[1]APGler!$N$124)</f>
        <v>0.36199999999999999</v>
      </c>
      <c r="BE124" s="51">
        <f t="shared" si="21"/>
        <v>0</v>
      </c>
      <c r="BF124" s="51">
        <f t="shared" si="22"/>
        <v>0.503</v>
      </c>
      <c r="BG124" s="51">
        <f t="shared" si="23"/>
        <v>0.32818181818181819</v>
      </c>
    </row>
    <row r="125" spans="1:59" x14ac:dyDescent="0.3">
      <c r="A125" s="57" t="s">
        <v>125</v>
      </c>
      <c r="B125" s="57" t="s">
        <v>523</v>
      </c>
      <c r="C125" s="57" t="s">
        <v>233</v>
      </c>
      <c r="D125" s="49">
        <f>[1]Veri_2021!D169/([1]Veri_2021!D155-[1]Veri_2021!D167)</f>
        <v>0.16644602020275295</v>
      </c>
      <c r="E125" s="49">
        <f>[1]Veri_2021!E169/([1]Veri_2021!E155-[1]Veri_2021!E167)</f>
        <v>0.17077649527806926</v>
      </c>
      <c r="F125" s="49">
        <f>[1]Veri_2021!F169/([1]Veri_2021!F155-[1]Veri_2021!F167)</f>
        <v>0.10926886434167409</v>
      </c>
      <c r="G125" s="49">
        <f>[1]Veri_2021!G169/([1]Veri_2021!G155-[1]Veri_2021!G167)</f>
        <v>4.5244479945227366E-2</v>
      </c>
      <c r="H125" s="49">
        <f>[1]Veri_2021!H169/([1]Veri_2021!H155-[1]Veri_2021!H167)</f>
        <v>0.28427377063917775</v>
      </c>
      <c r="I125" s="49">
        <f>[1]Veri_2021!I169/([1]Veri_2021!I155-[1]Veri_2021!I167)</f>
        <v>0.29710512950736412</v>
      </c>
      <c r="J125" s="49">
        <f>[1]Veri_2021!J169/([1]Veri_2021!J155-[1]Veri_2021!J167)</f>
        <v>0.79274431522305155</v>
      </c>
      <c r="K125" s="49">
        <f>[1]Veri_2021!K169/([1]Veri_2021!K155-[1]Veri_2021!K167)</f>
        <v>0.45504877405747429</v>
      </c>
      <c r="L125" s="49">
        <f>[1]Veri_2021!L169/([1]Veri_2021!L155-[1]Veri_2021!L167)</f>
        <v>0.82303509639149774</v>
      </c>
      <c r="M125" s="49">
        <f>[1]Veri_2021!M169/([1]Veri_2021!M155-[1]Veri_2021!M167)</f>
        <v>0.30082847499232895</v>
      </c>
      <c r="N125" s="49">
        <f>[1]Veri_2021!N169/([1]Veri_2021!N155-[1]Veri_2021!N167)</f>
        <v>0.29126925898752754</v>
      </c>
      <c r="O125" s="52">
        <f t="shared" si="12"/>
        <v>4.5244479945227366E-2</v>
      </c>
      <c r="P125" s="52">
        <f t="shared" si="13"/>
        <v>0.82303509639149774</v>
      </c>
      <c r="Q125" s="52">
        <f t="shared" si="14"/>
        <v>0.33964006177874057</v>
      </c>
      <c r="R125" s="49">
        <f>[1]Veri_2022!D169/([1]Veri_2022!D155-[1]Veri_2022!D167)</f>
        <v>0.1848079225160518</v>
      </c>
      <c r="S125" s="49">
        <f>[1]Veri_2022!E169/([1]Veri_2022!E155-[1]Veri_2022!E167)</f>
        <v>0.17159995515192286</v>
      </c>
      <c r="T125" s="49">
        <f>[1]Veri_2022!F169/([1]Veri_2022!F155-[1]Veri_2022!F167)</f>
        <v>0.13475340846856715</v>
      </c>
      <c r="U125" s="49">
        <f>[1]Veri_2022!G169/([1]Veri_2022!G155-[1]Veri_2022!G167)</f>
        <v>1.906158357771261E-2</v>
      </c>
      <c r="V125" s="49">
        <f>[1]Veri_2022!H169/([1]Veri_2022!H155-[1]Veri_2022!H167)</f>
        <v>0.48546739984289083</v>
      </c>
      <c r="W125" s="49">
        <f>[1]Veri_2022!I169/([1]Veri_2022!I155-[1]Veri_2022!I167)</f>
        <v>0.26972544011675637</v>
      </c>
      <c r="X125" s="49">
        <f>[1]Veri_2022!J169/([1]Veri_2022!J155-[1]Veri_2022!J167)</f>
        <v>0.76328695255474455</v>
      </c>
      <c r="Y125" s="49">
        <f>[1]Veri_2022!K169/([1]Veri_2022!K155-[1]Veri_2022!K167)</f>
        <v>0.23707865168539327</v>
      </c>
      <c r="Z125" s="49">
        <f>[1]Veri_2022!L169/([1]Veri_2022!L155-[1]Veri_2022!L167)</f>
        <v>0.5642277415024104</v>
      </c>
      <c r="AA125" s="49">
        <f>[1]Veri_2022!M169/([1]Veri_2022!M155-[1]Veri_2022!M167)</f>
        <v>0.30095566348112174</v>
      </c>
      <c r="AB125" s="49">
        <f>[1]Veri_2022!N169/([1]Veri_2022!N155-[1]Veri_2022!N167)</f>
        <v>0.28137185961772038</v>
      </c>
      <c r="AC125" s="52">
        <f t="shared" si="15"/>
        <v>1.906158357771261E-2</v>
      </c>
      <c r="AD125" s="52">
        <f t="shared" si="16"/>
        <v>0.76328695255474455</v>
      </c>
      <c r="AE125" s="52">
        <f t="shared" si="17"/>
        <v>0.31021241622866286</v>
      </c>
      <c r="AF125" s="49">
        <f>[1]Veri_2023!D169/([1]Veri_2023!D155-[1]Veri_2023!D167)</f>
        <v>0.27644113761212713</v>
      </c>
      <c r="AG125" s="49">
        <f>[1]Veri_2023!E169/([1]Veri_2023!E155-[1]Veri_2023!E167)</f>
        <v>0.23329346688593214</v>
      </c>
      <c r="AH125" s="49">
        <f>[1]Veri_2023!F169/([1]Veri_2023!F155-[1]Veri_2023!F167)</f>
        <v>0.16312539725778624</v>
      </c>
      <c r="AI125" s="49">
        <f>[1]Veri_2023!G169/([1]Veri_2023!G155-[1]Veri_2023!G167)</f>
        <v>3.4000728066982164E-2</v>
      </c>
      <c r="AJ125" s="49">
        <f>[1]Veri_2023!H169/([1]Veri_2023!H155-[1]Veri_2023!H167)</f>
        <v>0.40351446336847796</v>
      </c>
      <c r="AK125" s="49">
        <f>[1]Veri_2023!I169/([1]Veri_2023!I155-[1]Veri_2023!I167)</f>
        <v>0.23210886943281309</v>
      </c>
      <c r="AL125" s="49">
        <f>[1]Veri_2023!J169/([1]Veri_2023!J155-[1]Veri_2023!J167)</f>
        <v>0.58954170054345501</v>
      </c>
      <c r="AM125" s="49">
        <f>[1]Veri_2023!K169/([1]Veri_2023!K155-[1]Veri_2023!K167)</f>
        <v>0.66274422735346361</v>
      </c>
      <c r="AN125" s="49">
        <f>[1]Veri_2023!L169/([1]Veri_2023!L155-[1]Veri_2023!L167)</f>
        <v>0.45084832466535935</v>
      </c>
      <c r="AO125" s="49">
        <f>[1]Veri_2023!M169/([1]Veri_2023!M155-[1]Veri_2023!M167)</f>
        <v>0.26434824902723736</v>
      </c>
      <c r="AP125" s="49">
        <f>[1]Veri_2023!N169/([1]Veri_2023!N155-[1]Veri_2023!N167)</f>
        <v>0.44718792866941015</v>
      </c>
      <c r="AQ125" s="52">
        <f t="shared" si="18"/>
        <v>3.4000728066982164E-2</v>
      </c>
      <c r="AR125" s="52">
        <f t="shared" si="19"/>
        <v>0.66274422735346361</v>
      </c>
      <c r="AS125" s="52">
        <f t="shared" si="20"/>
        <v>0.341559499353004</v>
      </c>
      <c r="AT125" s="49">
        <f>ROUND([1]Veri_2024_2!D169/([1]Veri_2024_2!D155-[1]Veri_2024_2!D167),[1]APGler!$N$125)</f>
        <v>0.29699999999999999</v>
      </c>
      <c r="AU125" s="49">
        <f>ROUND([1]Veri_2024_2!E169/([1]Veri_2024_2!E155-[1]Veri_2024_2!E167),[1]APGler!$N$125)</f>
        <v>0.23699999999999999</v>
      </c>
      <c r="AV125" s="49">
        <f>ROUND([1]Veri_2024_2!F169/([1]Veri_2024_2!F155-[1]Veri_2024_2!F167),[1]APGler!$N$125)</f>
        <v>0.13400000000000001</v>
      </c>
      <c r="AW125" s="49">
        <f>ROUND([1]Veri_2024_2!G169/([1]Veri_2024_2!G155-[1]Veri_2024_2!G167),[1]APGler!$N$125)</f>
        <v>0.128</v>
      </c>
      <c r="AX125" s="49">
        <f>ROUND([1]Veri_2024_2!H169/([1]Veri_2024_2!H155-[1]Veri_2024_2!H167),[1]APGler!$N$125)</f>
        <v>0.42199999999999999</v>
      </c>
      <c r="AY125" s="49">
        <f>ROUND([1]Veri_2024_2!I169/([1]Veri_2024_2!I155-[1]Veri_2024_2!I167),[1]APGler!$N$125)</f>
        <v>0.38500000000000001</v>
      </c>
      <c r="AZ125" s="49">
        <f>ROUND([1]Veri_2024_2!J169/([1]Veri_2024_2!J155-[1]Veri_2024_2!J167),[1]APGler!$N$125)</f>
        <v>0.51100000000000001</v>
      </c>
      <c r="BA125" s="49">
        <f>ROUND([1]Veri_2024_2!K169/([1]Veri_2024_2!K155-[1]Veri_2024_2!K167),[1]APGler!$N$125)</f>
        <v>0.33300000000000002</v>
      </c>
      <c r="BB125" s="49">
        <f>ROUND([1]Veri_2024_2!L169/([1]Veri_2024_2!L155-[1]Veri_2024_2!L167),[1]APGler!$N$125)</f>
        <v>0.23</v>
      </c>
      <c r="BC125" s="49">
        <f>ROUND([1]Veri_2024_2!M169/([1]Veri_2024_2!M155-[1]Veri_2024_2!M167),[1]APGler!$N$125)</f>
        <v>0.19600000000000001</v>
      </c>
      <c r="BD125" s="49">
        <f>ROUND([1]Veri_2024_2!N169/([1]Veri_2024_2!N155-[1]Veri_2024_2!N167),[1]APGler!$N$125)</f>
        <v>0.48199999999999998</v>
      </c>
      <c r="BE125" s="52">
        <f t="shared" si="21"/>
        <v>0.128</v>
      </c>
      <c r="BF125" s="52">
        <f t="shared" si="22"/>
        <v>0.51100000000000001</v>
      </c>
      <c r="BG125" s="52">
        <f t="shared" si="23"/>
        <v>0.30500000000000005</v>
      </c>
    </row>
    <row r="126" spans="1:59" x14ac:dyDescent="0.3">
      <c r="A126" s="58" t="s">
        <v>126</v>
      </c>
      <c r="B126" s="58" t="s">
        <v>524</v>
      </c>
      <c r="C126" s="58" t="s">
        <v>233</v>
      </c>
      <c r="D126" s="50">
        <f>[1]Veri_2021!D170/(([1]Veri_2021!D156-[1]Veri_2021!D161)-[1]Veri_2021!D168)</f>
        <v>0.15617831209476016</v>
      </c>
      <c r="E126" s="50">
        <f>[1]Veri_2021!E170/(([1]Veri_2021!E156-[1]Veri_2021!E161)-[1]Veri_2021!E168)</f>
        <v>0.13811231671407367</v>
      </c>
      <c r="F126" s="50">
        <f>[1]Veri_2021!F170/(([1]Veri_2021!F156-[1]Veri_2021!F161)-[1]Veri_2021!F168)</f>
        <v>7.2359390304453541E-2</v>
      </c>
      <c r="G126" s="50">
        <f>[1]Veri_2021!G170/(([1]Veri_2021!G156-[1]Veri_2021!G161)-[1]Veri_2021!G168)</f>
        <v>3.7981435942402754E-2</v>
      </c>
      <c r="H126" s="50">
        <f>[1]Veri_2021!H170/(([1]Veri_2021!H156-[1]Veri_2021!H161)-[1]Veri_2021!H168)</f>
        <v>0.44624165569170049</v>
      </c>
      <c r="I126" s="50">
        <f>[1]Veri_2021!I170/(([1]Veri_2021!I156-[1]Veri_2021!I161)-[1]Veri_2021!I168)</f>
        <v>0.38719750207600778</v>
      </c>
      <c r="J126" s="50">
        <f>[1]Veri_2021!J170/(([1]Veri_2021!J156-[1]Veri_2021!J161)-[1]Veri_2021!J168)</f>
        <v>0.29771869782644567</v>
      </c>
      <c r="K126" s="50">
        <f>[1]Veri_2021!K170/(([1]Veri_2021!K156-[1]Veri_2021!K161)-[1]Veri_2021!K168)</f>
        <v>0.20380694193233817</v>
      </c>
      <c r="L126" s="50">
        <f>[1]Veri_2021!L170/(([1]Veri_2021!L156-[1]Veri_2021!L161)-[1]Veri_2021!L168)</f>
        <v>1.0000000000000018</v>
      </c>
      <c r="M126" s="50">
        <f>[1]Veri_2021!M170/(([1]Veri_2021!M156-[1]Veri_2021!M161)-[1]Veri_2021!M168)</f>
        <v>-0.26678616705277131</v>
      </c>
      <c r="N126" s="50">
        <f>[1]Veri_2021!N170/(([1]Veri_2021!N156-[1]Veri_2021!N161)-[1]Veri_2021!N168)</f>
        <v>4.0529834716534437E-2</v>
      </c>
      <c r="O126" s="51">
        <f t="shared" si="12"/>
        <v>-0.26678616705277131</v>
      </c>
      <c r="P126" s="51">
        <f t="shared" si="13"/>
        <v>1.0000000000000018</v>
      </c>
      <c r="Q126" s="51">
        <f t="shared" si="14"/>
        <v>0.22848544729508607</v>
      </c>
      <c r="R126" s="50">
        <f>[1]Veri_2022!D170/(([1]Veri_2022!D156-[1]Veri_2022!D161)-[1]Veri_2022!D168)</f>
        <v>0.16103545108119532</v>
      </c>
      <c r="S126" s="50">
        <f>[1]Veri_2022!E170/(([1]Veri_2022!E156-[1]Veri_2022!E161)-[1]Veri_2022!E168)</f>
        <v>0.11475313043811973</v>
      </c>
      <c r="T126" s="50">
        <f>[1]Veri_2022!F170/(([1]Veri_2022!F156-[1]Veri_2022!F161)-[1]Veri_2022!F168)</f>
        <v>7.1355185336407667E-2</v>
      </c>
      <c r="U126" s="50">
        <f>[1]Veri_2022!G170/(([1]Veri_2022!G156-[1]Veri_2022!G161)-[1]Veri_2022!G168)</f>
        <v>1.217241371798782E-2</v>
      </c>
      <c r="V126" s="50">
        <f>[1]Veri_2022!H170/(([1]Veri_2022!H156-[1]Veri_2022!H161)-[1]Veri_2022!H168)</f>
        <v>0.15929988206443377</v>
      </c>
      <c r="W126" s="50">
        <f>[1]Veri_2022!I170/(([1]Veri_2022!I156-[1]Veri_2022!I161)-[1]Veri_2022!I168)</f>
        <v>0.19088852707978232</v>
      </c>
      <c r="X126" s="50">
        <f>[1]Veri_2022!J170/(([1]Veri_2022!J156-[1]Veri_2022!J161)-[1]Veri_2022!J168)</f>
        <v>0.12535227362915285</v>
      </c>
      <c r="Y126" s="50">
        <f>[1]Veri_2022!K170/(([1]Veri_2022!K156-[1]Veri_2022!K161)-[1]Veri_2022!K168)</f>
        <v>0.17929536335029417</v>
      </c>
      <c r="Z126" s="50">
        <f>[1]Veri_2022!L170/(([1]Veri_2022!L156-[1]Veri_2022!L161)-[1]Veri_2022!L168)</f>
        <v>9.0668446279895622E-4</v>
      </c>
      <c r="AA126" s="50">
        <f>[1]Veri_2022!M170/(([1]Veri_2022!M156-[1]Veri_2022!M161)-[1]Veri_2022!M168)</f>
        <v>-0.73227742048781519</v>
      </c>
      <c r="AB126" s="50">
        <f>[1]Veri_2022!N170/(([1]Veri_2022!N156-[1]Veri_2022!N161)-[1]Veri_2022!N168)</f>
        <v>0.19788888628265106</v>
      </c>
      <c r="AC126" s="51">
        <f t="shared" si="15"/>
        <v>-0.73227742048781519</v>
      </c>
      <c r="AD126" s="51">
        <f t="shared" si="16"/>
        <v>0.19788888628265106</v>
      </c>
      <c r="AE126" s="51">
        <f t="shared" si="17"/>
        <v>4.3697306995909846E-2</v>
      </c>
      <c r="AF126" s="50">
        <f>[1]Veri_2023!D170/(([1]Veri_2023!D156-[1]Veri_2023!D161)-[1]Veri_2023!D168)</f>
        <v>0.22158047291783378</v>
      </c>
      <c r="AG126" s="50">
        <f>[1]Veri_2023!E170/(([1]Veri_2023!E156-[1]Veri_2023!E161)-[1]Veri_2023!E168)</f>
        <v>0.14162839249860279</v>
      </c>
      <c r="AH126" s="50">
        <f>[1]Veri_2023!F170/(([1]Veri_2023!F156-[1]Veri_2023!F161)-[1]Veri_2023!F168)</f>
        <v>9.1034298571324487E-2</v>
      </c>
      <c r="AI126" s="50">
        <f>[1]Veri_2023!G170/(([1]Veri_2023!G156-[1]Veri_2023!G161)-[1]Veri_2023!G168)</f>
        <v>5.0130931814626696E-2</v>
      </c>
      <c r="AJ126" s="50">
        <f>[1]Veri_2023!H170/(([1]Veri_2023!H156-[1]Veri_2023!H161)-[1]Veri_2023!H168)</f>
        <v>0.16802464629894301</v>
      </c>
      <c r="AK126" s="50">
        <f>[1]Veri_2023!I170/(([1]Veri_2023!I156-[1]Veri_2023!I161)-[1]Veri_2023!I168)</f>
        <v>0.20091472641455504</v>
      </c>
      <c r="AL126" s="50">
        <f>[1]Veri_2023!J170/(([1]Veri_2023!J156-[1]Veri_2023!J161)-[1]Veri_2023!J168)</f>
        <v>0.22458324098967267</v>
      </c>
      <c r="AM126" s="50">
        <f>[1]Veri_2023!K170/(([1]Veri_2023!K156-[1]Veri_2023!K161)-[1]Veri_2023!K168)</f>
        <v>0.28618262046177367</v>
      </c>
      <c r="AN126" s="50">
        <f>[1]Veri_2023!L170/(([1]Veri_2023!L156-[1]Veri_2023!L161)-[1]Veri_2023!L168)</f>
        <v>0.49833992577547059</v>
      </c>
      <c r="AO126" s="50">
        <f>[1]Veri_2023!M170/(([1]Veri_2023!M156-[1]Veri_2023!M161)-[1]Veri_2023!M168)</f>
        <v>0.60093975143506018</v>
      </c>
      <c r="AP126" s="50">
        <f>[1]Veri_2023!N170/(([1]Veri_2023!N156-[1]Veri_2023!N161)-[1]Veri_2023!N168)</f>
        <v>0.2353507188960737</v>
      </c>
      <c r="AQ126" s="51">
        <f t="shared" si="18"/>
        <v>5.0130931814626696E-2</v>
      </c>
      <c r="AR126" s="51">
        <f t="shared" si="19"/>
        <v>0.60093975143506018</v>
      </c>
      <c r="AS126" s="51">
        <f t="shared" si="20"/>
        <v>0.24715542964308515</v>
      </c>
      <c r="AT126" s="50">
        <f>ROUND([1]Veri_2024_2!D170/(([1]Veri_2024_2!D156-[1]Veri_2024_2!D161)-[1]Veri_2024_2!D168),[1]APGler!$N$126)</f>
        <v>0.255</v>
      </c>
      <c r="AU126" s="50">
        <f>ROUND([1]Veri_2024_2!E170/(([1]Veri_2024_2!E156-[1]Veri_2024_2!E161)-[1]Veri_2024_2!E168),[1]APGler!$N$126)</f>
        <v>0.13700000000000001</v>
      </c>
      <c r="AV126" s="50">
        <f>ROUND([1]Veri_2024_2!F170/(([1]Veri_2024_2!F156-[1]Veri_2024_2!F161)-[1]Veri_2024_2!F168),[1]APGler!$N$126)</f>
        <v>0.154</v>
      </c>
      <c r="AW126" s="50">
        <f>ROUND([1]Veri_2024_2!G170/(([1]Veri_2024_2!G156-[1]Veri_2024_2!G161)-[1]Veri_2024_2!G168),[1]APGler!$N$126)</f>
        <v>5.3999999999999999E-2</v>
      </c>
      <c r="AX126" s="50">
        <f>ROUND([1]Veri_2024_2!H170/(([1]Veri_2024_2!H156-[1]Veri_2024_2!H161)-[1]Veri_2024_2!H168),[1]APGler!$N$126)</f>
        <v>0.128</v>
      </c>
      <c r="AY126" s="50">
        <f>ROUND([1]Veri_2024_2!I170/(([1]Veri_2024_2!I156-[1]Veri_2024_2!I161)-[1]Veri_2024_2!I168),[1]APGler!$N$126)</f>
        <v>0.372</v>
      </c>
      <c r="AZ126" s="50">
        <f>ROUND([1]Veri_2024_2!J170/(([1]Veri_2024_2!J156-[1]Veri_2024_2!J161)-[1]Veri_2024_2!J168),[1]APGler!$N$126)</f>
        <v>0.252</v>
      </c>
      <c r="BA126" s="50">
        <f>ROUND([1]Veri_2024_2!K170/(([1]Veri_2024_2!K156-[1]Veri_2024_2!K161)-[1]Veri_2024_2!K168),[1]APGler!$N$126)</f>
        <v>0.26500000000000001</v>
      </c>
      <c r="BB126" s="50">
        <f>ROUND([1]Veri_2024_2!L170/(([1]Veri_2024_2!L156-[1]Veri_2024_2!L161)-[1]Veri_2024_2!L168),[1]APGler!$N$126)</f>
        <v>0.53900000000000003</v>
      </c>
      <c r="BC126" s="50">
        <f>ROUND([1]Veri_2024_2!M170/(([1]Veri_2024_2!M156-[1]Veri_2024_2!M161)-[1]Veri_2024_2!M168),[1]APGler!$N$126)</f>
        <v>0.14299999999999999</v>
      </c>
      <c r="BD126" s="50">
        <f>ROUND([1]Veri_2024_2!N170/(([1]Veri_2024_2!N156-[1]Veri_2024_2!N161)-[1]Veri_2024_2!N168),[1]APGler!$N$126)</f>
        <v>0.185</v>
      </c>
      <c r="BE126" s="51">
        <f t="shared" si="21"/>
        <v>5.3999999999999999E-2</v>
      </c>
      <c r="BF126" s="51">
        <f t="shared" si="22"/>
        <v>0.53900000000000003</v>
      </c>
      <c r="BG126" s="51">
        <f t="shared" si="23"/>
        <v>0.22581818181818181</v>
      </c>
    </row>
    <row r="127" spans="1:59" x14ac:dyDescent="0.3">
      <c r="A127" s="57" t="s">
        <v>128</v>
      </c>
      <c r="B127" s="57" t="s">
        <v>337</v>
      </c>
      <c r="C127" s="57" t="s">
        <v>233</v>
      </c>
      <c r="D127" s="49">
        <f>SUM([1]Veri_2021!D168,[1]Veri_2021!D170)/([1]Veri_2021!D156-[1]Veri_2021!D161-[1]Veri_2021!D164)</f>
        <v>0.36798558030828321</v>
      </c>
      <c r="E127" s="49">
        <f>SUM([1]Veri_2021!E168,[1]Veri_2021!E170)/([1]Veri_2021!E156-[1]Veri_2021!E161-[1]Veri_2021!E164)</f>
        <v>0.3801237313613951</v>
      </c>
      <c r="F127" s="49">
        <f>SUM([1]Veri_2021!F168,[1]Veri_2021!F170)/([1]Veri_2021!F156-[1]Veri_2021!F161-[1]Veri_2021!F164)</f>
        <v>0.29822156221066604</v>
      </c>
      <c r="G127" s="49">
        <f>SUM([1]Veri_2021!G168,[1]Veri_2021!G170)/([1]Veri_2021!G156-[1]Veri_2021!G161-[1]Veri_2021!G164)</f>
        <v>0.53466688914762495</v>
      </c>
      <c r="H127" s="49">
        <f>SUM([1]Veri_2021!H168,[1]Veri_2021!H170)/([1]Veri_2021!H156-[1]Veri_2021!H161-[1]Veri_2021!H164)</f>
        <v>0.5398922968438854</v>
      </c>
      <c r="I127" s="49">
        <f>SUM([1]Veri_2021!I168,[1]Veri_2021!I170)/([1]Veri_2021!I156-[1]Veri_2021!I161-[1]Veri_2021!I164)</f>
        <v>0.72704145350759142</v>
      </c>
      <c r="J127" s="49">
        <f>SUM([1]Veri_2021!J168,[1]Veri_2021!J170)/([1]Veri_2021!J156-[1]Veri_2021!J161-[1]Veri_2021!J164)</f>
        <v>0.53267867916386202</v>
      </c>
      <c r="K127" s="49">
        <f>SUM([1]Veri_2021!K168,[1]Veri_2021!K170)/([1]Veri_2021!K156-[1]Veri_2021!K161-[1]Veri_2021!K164)</f>
        <v>0.42333897233870577</v>
      </c>
      <c r="L127" s="49">
        <f>SUM([1]Veri_2021!L168,[1]Veri_2021!L170)/([1]Veri_2021!L156-[1]Veri_2021!L161-[1]Veri_2021!L164)</f>
        <v>1.0000862922166118</v>
      </c>
      <c r="M127" s="49">
        <f>SUM([1]Veri_2021!M168,[1]Veri_2021!M170)/([1]Veri_2021!M156-[1]Veri_2021!M161-[1]Veri_2021!M164)</f>
        <v>2.809400076676297</v>
      </c>
      <c r="N127" s="49">
        <f>SUM([1]Veri_2021!N168,[1]Veri_2021!N170)/([1]Veri_2021!N156-[1]Veri_2021!N161-[1]Veri_2021!N164)</f>
        <v>0.47053037139890413</v>
      </c>
      <c r="O127" s="52">
        <f t="shared" si="12"/>
        <v>0.29822156221066604</v>
      </c>
      <c r="P127" s="52">
        <f t="shared" si="13"/>
        <v>2.809400076676297</v>
      </c>
      <c r="Q127" s="52">
        <f t="shared" si="14"/>
        <v>0.73490599137943891</v>
      </c>
      <c r="R127" s="49">
        <f>SUM([1]Veri_2022!D168,[1]Veri_2022!D170)/([1]Veri_2022!D156-[1]Veri_2022!D161-[1]Veri_2022!D164)</f>
        <v>0.4002587602956898</v>
      </c>
      <c r="S127" s="49">
        <f>SUM([1]Veri_2022!E168,[1]Veri_2022!E170)/([1]Veri_2022!E156-[1]Veri_2022!E161-[1]Veri_2022!E164)</f>
        <v>0.39740277666919005</v>
      </c>
      <c r="T127" s="49">
        <f>SUM([1]Veri_2022!F168,[1]Veri_2022!F170)/([1]Veri_2022!F156-[1]Veri_2022!F161-[1]Veri_2022!F164)</f>
        <v>0.30286942525684857</v>
      </c>
      <c r="U127" s="49">
        <f>SUM([1]Veri_2022!G168,[1]Veri_2022!G170)/([1]Veri_2022!G156-[1]Veri_2022!G161-[1]Veri_2022!G164)</f>
        <v>0.34696843061903532</v>
      </c>
      <c r="V127" s="49">
        <f>SUM([1]Veri_2022!H168,[1]Veri_2022!H170)/([1]Veri_2022!H156-[1]Veri_2022!H161-[1]Veri_2022!H164)</f>
        <v>0.37482358439248437</v>
      </c>
      <c r="W127" s="49">
        <f>SUM([1]Veri_2022!I168,[1]Veri_2022!I170)/([1]Veri_2022!I156-[1]Veri_2022!I161-[1]Veri_2022!I164)</f>
        <v>0.54389342254570616</v>
      </c>
      <c r="X127" s="49">
        <f>SUM([1]Veri_2022!J168,[1]Veri_2022!J170)/([1]Veri_2022!J156-[1]Veri_2022!J161-[1]Veri_2022!J164)</f>
        <v>0.39638689775565322</v>
      </c>
      <c r="Y127" s="49">
        <f>SUM([1]Veri_2022!K168,[1]Veri_2022!K170)/([1]Veri_2022!K156-[1]Veri_2022!K161-[1]Veri_2022!K164)</f>
        <v>0.32425091764909353</v>
      </c>
      <c r="Z127" s="49">
        <f>SUM([1]Veri_2022!L168,[1]Veri_2022!L170)/([1]Veri_2022!L156-[1]Veri_2022!L161-[1]Veri_2022!L164)</f>
        <v>0.83259427225023708</v>
      </c>
      <c r="AA127" s="49">
        <f>SUM([1]Veri_2022!M168,[1]Veri_2022!M170)/([1]Veri_2022!M156-[1]Veri_2022!M161-[1]Veri_2022!M164)</f>
        <v>1.8807907587431212</v>
      </c>
      <c r="AB127" s="49">
        <f>SUM([1]Veri_2022!N168,[1]Veri_2022!N170)/([1]Veri_2022!N156-[1]Veri_2022!N161-[1]Veri_2022!N164)</f>
        <v>0.37221370697693668</v>
      </c>
      <c r="AC127" s="52">
        <f t="shared" si="15"/>
        <v>0.30286942525684857</v>
      </c>
      <c r="AD127" s="52">
        <f t="shared" si="16"/>
        <v>1.8807907587431212</v>
      </c>
      <c r="AE127" s="52">
        <f t="shared" si="17"/>
        <v>0.56113208665036318</v>
      </c>
      <c r="AF127" s="49">
        <f>SUM([1]Veri_2023!D168,[1]Veri_2023!D170)/([1]Veri_2023!D156-[1]Veri_2023!D161-[1]Veri_2023!D164)</f>
        <v>0.47523142330956197</v>
      </c>
      <c r="AG127" s="49">
        <f>SUM([1]Veri_2023!E168,[1]Veri_2023!E170)/([1]Veri_2023!E156-[1]Veri_2023!E161-[1]Veri_2023!E164)</f>
        <v>0.47808407728105207</v>
      </c>
      <c r="AH127" s="49">
        <f>SUM([1]Veri_2023!F168,[1]Veri_2023!F170)/([1]Veri_2023!F156-[1]Veri_2023!F161-[1]Veri_2023!F164)</f>
        <v>0.34917348688344696</v>
      </c>
      <c r="AI127" s="49">
        <f>SUM([1]Veri_2023!G168,[1]Veri_2023!G170)/([1]Veri_2023!G156-[1]Veri_2023!G161-[1]Veri_2023!G164)</f>
        <v>0.41971247670338718</v>
      </c>
      <c r="AJ127" s="49">
        <f>SUM([1]Veri_2023!H168,[1]Veri_2023!H170)/([1]Veri_2023!H156-[1]Veri_2023!H161-[1]Veri_2023!H164)</f>
        <v>0.39177507682636886</v>
      </c>
      <c r="AK127" s="49">
        <f>SUM([1]Veri_2023!I168,[1]Veri_2023!I170)/([1]Veri_2023!I156-[1]Veri_2023!I161-[1]Veri_2023!I164)</f>
        <v>0.49872387523267819</v>
      </c>
      <c r="AL127" s="49">
        <f>SUM([1]Veri_2023!J168,[1]Veri_2023!J170)/([1]Veri_2023!J156-[1]Veri_2023!J161-[1]Veri_2023!J164)</f>
        <v>0.46446060134090689</v>
      </c>
      <c r="AM127" s="49">
        <f>SUM([1]Veri_2023!K168,[1]Veri_2023!K170)/([1]Veri_2023!K156-[1]Veri_2023!K161-[1]Veri_2023!K164)</f>
        <v>0.51453103390778843</v>
      </c>
      <c r="AN127" s="49">
        <f>SUM([1]Veri_2023!L168,[1]Veri_2023!L170)/([1]Veri_2023!L156-[1]Veri_2023!L161-[1]Veri_2023!L164)</f>
        <v>0.71664029054291645</v>
      </c>
      <c r="AO127" s="49">
        <f>SUM([1]Veri_2023!M168,[1]Veri_2023!M170)/([1]Veri_2023!M156-[1]Veri_2023!M161-[1]Veri_2023!M164)</f>
        <v>1.0184287623134536</v>
      </c>
      <c r="AP127" s="49">
        <f>SUM([1]Veri_2023!N168,[1]Veri_2023!N170)/([1]Veri_2023!N156-[1]Veri_2023!N161-[1]Veri_2023!N164)</f>
        <v>0.61254662901001489</v>
      </c>
      <c r="AQ127" s="52">
        <f t="shared" si="18"/>
        <v>0.34917348688344696</v>
      </c>
      <c r="AR127" s="52">
        <f t="shared" si="19"/>
        <v>1.0184287623134536</v>
      </c>
      <c r="AS127" s="52">
        <f t="shared" si="20"/>
        <v>0.53993706666832508</v>
      </c>
      <c r="AT127" s="49">
        <f>ROUND(SUM([1]Veri_2024_2!D168,[1]Veri_2024_2!D170)/([1]Veri_2024_2!D156-[1]Veri_2024_2!D161-[1]Veri_2024_2!D164),[1]APGler!$N$127)</f>
        <v>0.497</v>
      </c>
      <c r="AU127" s="49">
        <f>ROUND(SUM([1]Veri_2024_2!E168,[1]Veri_2024_2!E170)/([1]Veri_2024_2!E156-[1]Veri_2024_2!E161-[1]Veri_2024_2!E164),[1]APGler!$N$127)</f>
        <v>0.46700000000000003</v>
      </c>
      <c r="AV127" s="49">
        <f>ROUND(SUM([1]Veri_2024_2!F168,[1]Veri_2024_2!F170)/([1]Veri_2024_2!F156-[1]Veri_2024_2!F161-[1]Veri_2024_2!F164),[1]APGler!$N$127)</f>
        <v>0.40899999999999997</v>
      </c>
      <c r="AW127" s="49">
        <f>ROUND(SUM([1]Veri_2024_2!G168,[1]Veri_2024_2!G170)/([1]Veri_2024_2!G156-[1]Veri_2024_2!G161-[1]Veri_2024_2!G164),[1]APGler!$N$127)</f>
        <v>0.4</v>
      </c>
      <c r="AX127" s="49">
        <f>ROUND(SUM([1]Veri_2024_2!H168,[1]Veri_2024_2!H170)/([1]Veri_2024_2!H156-[1]Veri_2024_2!H161-[1]Veri_2024_2!H164),[1]APGler!$N$127)</f>
        <v>0.309</v>
      </c>
      <c r="AY127" s="49">
        <f>ROUND(SUM([1]Veri_2024_2!I168,[1]Veri_2024_2!I170)/([1]Veri_2024_2!I156-[1]Veri_2024_2!I161-[1]Veri_2024_2!I164),[1]APGler!$N$127)</f>
        <v>0.68899999999999995</v>
      </c>
      <c r="AZ127" s="49">
        <f>ROUND(SUM([1]Veri_2024_2!J168,[1]Veri_2024_2!J170)/([1]Veri_2024_2!J156-[1]Veri_2024_2!J161-[1]Veri_2024_2!J164),[1]APGler!$N$127)</f>
        <v>0.53900000000000003</v>
      </c>
      <c r="BA127" s="49">
        <f>ROUND(SUM([1]Veri_2024_2!K168,[1]Veri_2024_2!K170)/([1]Veri_2024_2!K156-[1]Veri_2024_2!K161-[1]Veri_2024_2!K164),[1]APGler!$N$127)</f>
        <v>0.26800000000000002</v>
      </c>
      <c r="BB127" s="49">
        <f>ROUND(SUM([1]Veri_2024_2!L168,[1]Veri_2024_2!L170)/([1]Veri_2024_2!L156-[1]Veri_2024_2!L161-[1]Veri_2024_2!L164),[1]APGler!$N$127)</f>
        <v>0.74</v>
      </c>
      <c r="BC127" s="49">
        <f>ROUND(SUM([1]Veri_2024_2!M168,[1]Veri_2024_2!M170)/([1]Veri_2024_2!M156-[1]Veri_2024_2!M161-[1]Veri_2024_2!M164),[1]APGler!$N$127)</f>
        <v>0.47599999999999998</v>
      </c>
      <c r="BD127" s="49">
        <f>ROUND(SUM([1]Veri_2024_2!N168,[1]Veri_2024_2!N170)/([1]Veri_2024_2!N156-[1]Veri_2024_2!N161-[1]Veri_2024_2!N164),[1]APGler!$N$127)</f>
        <v>0.51900000000000002</v>
      </c>
      <c r="BE127" s="52">
        <f t="shared" si="21"/>
        <v>0.26800000000000002</v>
      </c>
      <c r="BF127" s="52">
        <f t="shared" si="22"/>
        <v>0.74</v>
      </c>
      <c r="BG127" s="52">
        <f t="shared" si="23"/>
        <v>0.48300000000000004</v>
      </c>
    </row>
    <row r="128" spans="1:59" x14ac:dyDescent="0.3">
      <c r="A128" s="58" t="s">
        <v>129</v>
      </c>
      <c r="B128" s="58" t="s">
        <v>525</v>
      </c>
      <c r="C128" s="58" t="s">
        <v>509</v>
      </c>
      <c r="D128" s="59">
        <f>([1]Veri_2021!D172-[1]Veri_2021!D171)/[1]Veri_2021!D6</f>
        <v>10.155227071781981</v>
      </c>
      <c r="E128" s="59">
        <f>([1]Veri_2021!E172-[1]Veri_2021!E171)/[1]Veri_2021!E6</f>
        <v>10.084986524914241</v>
      </c>
      <c r="F128" s="59">
        <f>([1]Veri_2021!F172-[1]Veri_2021!F171)/[1]Veri_2021!F6</f>
        <v>10.281156241375319</v>
      </c>
      <c r="G128" s="59">
        <f>([1]Veri_2021!G172-[1]Veri_2021!G171)/[1]Veri_2021!G6</f>
        <v>10.367860009470103</v>
      </c>
      <c r="H128" s="59">
        <f>([1]Veri_2021!H172-[1]Veri_2021!H171)/[1]Veri_2021!H6</f>
        <v>11.40793406143797</v>
      </c>
      <c r="I128" s="59">
        <f>([1]Veri_2021!I172-[1]Veri_2021!I171)/[1]Veri_2021!I6</f>
        <v>10.019870704946207</v>
      </c>
      <c r="J128" s="59">
        <f>([1]Veri_2021!J172-[1]Veri_2021!J171)/[1]Veri_2021!J6</f>
        <v>10.544286445488339</v>
      </c>
      <c r="K128" s="59">
        <f>([1]Veri_2021!K172-[1]Veri_2021!K171)/[1]Veri_2021!K6</f>
        <v>10.380313324828641</v>
      </c>
      <c r="L128" s="59">
        <f>([1]Veri_2021!L172-[1]Veri_2021!L171)/[1]Veri_2021!L6</f>
        <v>11.016322459258205</v>
      </c>
      <c r="M128" s="59">
        <f>([1]Veri_2021!M172-[1]Veri_2021!M171)/[1]Veri_2021!M6</f>
        <v>10.981850311986006</v>
      </c>
      <c r="N128" s="59">
        <f>([1]Veri_2021!N172-[1]Veri_2021!N171)/[1]Veri_2021!N6</f>
        <v>11.6540184107083</v>
      </c>
      <c r="O128" s="51">
        <f t="shared" si="12"/>
        <v>10.019870704946207</v>
      </c>
      <c r="P128" s="51">
        <f t="shared" si="13"/>
        <v>11.6540184107083</v>
      </c>
      <c r="Q128" s="51">
        <f t="shared" si="14"/>
        <v>10.626711415108666</v>
      </c>
      <c r="R128" s="59">
        <f>([1]Veri_2022!D172-[1]Veri_2022!D171)/[1]Veri_2022!D6</f>
        <v>10.234885215220045</v>
      </c>
      <c r="S128" s="59">
        <f>([1]Veri_2022!E172-[1]Veri_2022!E171)/[1]Veri_2022!E6</f>
        <v>10.195252666803055</v>
      </c>
      <c r="T128" s="59">
        <f>([1]Veri_2022!F172-[1]Veri_2022!F171)/[1]Veri_2022!F6</f>
        <v>10.413950999577262</v>
      </c>
      <c r="U128" s="59">
        <f>([1]Veri_2022!G172-[1]Veri_2022!G171)/[1]Veri_2022!G6</f>
        <v>11.22470940222289</v>
      </c>
      <c r="V128" s="59">
        <f>([1]Veri_2022!H172-[1]Veri_2022!H171)/[1]Veri_2022!H6</f>
        <v>13.527524777963702</v>
      </c>
      <c r="W128" s="59">
        <f>([1]Veri_2022!I172-[1]Veri_2022!I171)/[1]Veri_2022!I6</f>
        <v>11.447145698867319</v>
      </c>
      <c r="X128" s="59">
        <f>([1]Veri_2022!J172-[1]Veri_2022!J171)/[1]Veri_2022!J6</f>
        <v>10.631145443362469</v>
      </c>
      <c r="Y128" s="59">
        <f>([1]Veri_2022!K172-[1]Veri_2022!K171)/[1]Veri_2022!K6</f>
        <v>10.042064797933493</v>
      </c>
      <c r="Z128" s="59">
        <f>([1]Veri_2022!L172-[1]Veri_2022!L171)/[1]Veri_2022!L6</f>
        <v>10.959930553297914</v>
      </c>
      <c r="AA128" s="59">
        <f>([1]Veri_2022!M172-[1]Veri_2022!M171)/[1]Veri_2022!M6</f>
        <v>11.246789248587394</v>
      </c>
      <c r="AB128" s="59">
        <f>([1]Veri_2022!N172-[1]Veri_2022!N171)/[1]Veri_2022!N6</f>
        <v>11.057530061987267</v>
      </c>
      <c r="AC128" s="51">
        <f t="shared" si="15"/>
        <v>10.042064797933493</v>
      </c>
      <c r="AD128" s="51">
        <f t="shared" si="16"/>
        <v>13.527524777963702</v>
      </c>
      <c r="AE128" s="51">
        <f t="shared" si="17"/>
        <v>10.998266260529347</v>
      </c>
      <c r="AF128" s="59">
        <f>([1]Veri_2023!D172-[1]Veri_2023!D171)/[1]Veri_2023!D6</f>
        <v>10.846539474654316</v>
      </c>
      <c r="AG128" s="59">
        <f>([1]Veri_2023!E172-[1]Veri_2023!E171)/[1]Veri_2023!E6</f>
        <v>10.892091349812361</v>
      </c>
      <c r="AH128" s="59">
        <f>([1]Veri_2023!F172-[1]Veri_2023!F171)/[1]Veri_2023!F6</f>
        <v>9.3418019070781693</v>
      </c>
      <c r="AI128" s="59">
        <f>([1]Veri_2023!G172-[1]Veri_2023!G171)/[1]Veri_2023!G6</f>
        <v>11.657722573384019</v>
      </c>
      <c r="AJ128" s="59">
        <f>([1]Veri_2023!H172-[1]Veri_2023!H171)/[1]Veri_2023!H6</f>
        <v>10.677840142609366</v>
      </c>
      <c r="AK128" s="59">
        <f>([1]Veri_2023!I172-[1]Veri_2023!I171)/[1]Veri_2023!I6</f>
        <v>9.6872436301125049</v>
      </c>
      <c r="AL128" s="59">
        <f>([1]Veri_2023!J172-[1]Veri_2023!J171)/[1]Veri_2023!J6</f>
        <v>10.536930452563002</v>
      </c>
      <c r="AM128" s="59">
        <f>([1]Veri_2023!K172-[1]Veri_2023!K171)/[1]Veri_2023!K6</f>
        <v>10.083565468140225</v>
      </c>
      <c r="AN128" s="59">
        <f>([1]Veri_2023!L172-[1]Veri_2023!L171)/[1]Veri_2023!L6</f>
        <v>10.993717858417838</v>
      </c>
      <c r="AO128" s="59">
        <f>([1]Veri_2023!M172-[1]Veri_2023!M171)/[1]Veri_2023!M6</f>
        <v>10.683946798453972</v>
      </c>
      <c r="AP128" s="59">
        <f>([1]Veri_2023!N172-[1]Veri_2023!N171)/[1]Veri_2023!N6</f>
        <v>11.11334976112547</v>
      </c>
      <c r="AQ128" s="51">
        <f t="shared" si="18"/>
        <v>9.3418019070781693</v>
      </c>
      <c r="AR128" s="51">
        <f t="shared" si="19"/>
        <v>11.657722573384019</v>
      </c>
      <c r="AS128" s="51">
        <f t="shared" si="20"/>
        <v>10.592249946941022</v>
      </c>
      <c r="AT128" s="51">
        <f>ROUND(([1]Veri_2024_2!D172-[1]Veri_2024_2!D171)/[1]Veri_2024_2!D6,[1]APGler!$N$128)</f>
        <v>10.3</v>
      </c>
      <c r="AU128" s="51">
        <f>ROUND(([1]Veri_2024_2!E172-[1]Veri_2024_2!E171)/[1]Veri_2024_2!E6,[1]APGler!$N$128)</f>
        <v>10.199999999999999</v>
      </c>
      <c r="AV128" s="51">
        <f>ROUND(([1]Veri_2024_2!F172-[1]Veri_2024_2!F171)/[1]Veri_2024_2!F6,[1]APGler!$N$128)</f>
        <v>10.1</v>
      </c>
      <c r="AW128" s="51">
        <f>ROUND(([1]Veri_2024_2!G172-[1]Veri_2024_2!G171)/[1]Veri_2024_2!G6,[1]APGler!$N$128)</f>
        <v>12.6</v>
      </c>
      <c r="AX128" s="51">
        <f>ROUND(([1]Veri_2024_2!H172-[1]Veri_2024_2!H171)/[1]Veri_2024_2!H6,[1]APGler!$N$128)</f>
        <v>10.4</v>
      </c>
      <c r="AY128" s="51">
        <f>ROUND(([1]Veri_2024_2!I172-[1]Veri_2024_2!I171)/[1]Veri_2024_2!I6,[1]APGler!$N$128)</f>
        <v>8</v>
      </c>
      <c r="AZ128" s="51">
        <f>ROUND(([1]Veri_2024_2!J172-[1]Veri_2024_2!J171)/[1]Veri_2024_2!J6,[1]APGler!$N$128)</f>
        <v>10.5</v>
      </c>
      <c r="BA128" s="51">
        <f>ROUND(([1]Veri_2024_2!K172-[1]Veri_2024_2!K171)/[1]Veri_2024_2!K6,[1]APGler!$N$128)</f>
        <v>10.3</v>
      </c>
      <c r="BB128" s="51">
        <f>ROUND(([1]Veri_2024_2!L172-[1]Veri_2024_2!L171)/[1]Veri_2024_2!L6,[1]APGler!$N$128)</f>
        <v>11</v>
      </c>
      <c r="BC128" s="51">
        <f>ROUND(([1]Veri_2024_2!M172-[1]Veri_2024_2!M171)/[1]Veri_2024_2!M6,[1]APGler!$N$128)</f>
        <v>10.5</v>
      </c>
      <c r="BD128" s="51">
        <f>ROUND(([1]Veri_2024_2!N172-[1]Veri_2024_2!N171)/[1]Veri_2024_2!N6,[1]APGler!$N$128)</f>
        <v>11.1</v>
      </c>
      <c r="BE128" s="51">
        <f t="shared" si="21"/>
        <v>8</v>
      </c>
      <c r="BF128" s="51">
        <f t="shared" si="22"/>
        <v>12.6</v>
      </c>
      <c r="BG128" s="51">
        <f t="shared" si="23"/>
        <v>10.454545454545453</v>
      </c>
    </row>
    <row r="129" spans="1:59" x14ac:dyDescent="0.3">
      <c r="A129" s="57" t="s">
        <v>130</v>
      </c>
      <c r="B129" s="57" t="s">
        <v>131</v>
      </c>
      <c r="C129" s="57" t="s">
        <v>509</v>
      </c>
      <c r="D129" s="61">
        <f>[1]Veri_2021!D172/[1]Veri_2021!D173</f>
        <v>122058.81746031746</v>
      </c>
      <c r="E129" s="61">
        <f>[1]Veri_2021!E172/[1]Veri_2021!E173</f>
        <v>97208.373522458627</v>
      </c>
      <c r="F129" s="61">
        <f>[1]Veri_2021!F172/[1]Veri_2021!F173</f>
        <v>77234.537864077676</v>
      </c>
      <c r="G129" s="61">
        <f>[1]Veri_2021!G172/[1]Veri_2021!G173</f>
        <v>89605.218487394959</v>
      </c>
      <c r="H129" s="61">
        <f>[1]Veri_2021!H172/[1]Veri_2021!H173</f>
        <v>116999.14006514658</v>
      </c>
      <c r="I129" s="61">
        <f>[1]Veri_2021!I172/[1]Veri_2021!I173</f>
        <v>54432.726708074537</v>
      </c>
      <c r="J129" s="61">
        <f>[1]Veri_2021!J172/[1]Veri_2021!J173</f>
        <v>80407.523076923084</v>
      </c>
      <c r="K129" s="61">
        <f>[1]Veri_2021!K172/[1]Veri_2021!K173</f>
        <v>101674.3119266055</v>
      </c>
      <c r="L129" s="61">
        <f>[1]Veri_2021!L172/[1]Veri_2021!L173</f>
        <v>104274.25239616614</v>
      </c>
      <c r="M129" s="61">
        <f>[1]Veri_2021!M172/[1]Veri_2021!M173</f>
        <v>70422.402061855668</v>
      </c>
      <c r="N129" s="61">
        <f>[1]Veri_2021!N172/[1]Veri_2021!N173</f>
        <v>70634.767361111109</v>
      </c>
      <c r="O129" s="52">
        <f t="shared" si="12"/>
        <v>54432.726708074537</v>
      </c>
      <c r="P129" s="52">
        <f t="shared" si="13"/>
        <v>122058.81746031746</v>
      </c>
      <c r="Q129" s="52">
        <f t="shared" si="14"/>
        <v>89541.097357284671</v>
      </c>
      <c r="R129" s="61">
        <f>[1]Veri_2022!D172/[1]Veri_2022!D173</f>
        <v>125343.51190476191</v>
      </c>
      <c r="S129" s="61">
        <f>[1]Veri_2022!E172/[1]Veri_2022!E173</f>
        <v>99875.964539007095</v>
      </c>
      <c r="T129" s="61">
        <f>[1]Veri_2022!F172/[1]Veri_2022!F173</f>
        <v>80512.611650485444</v>
      </c>
      <c r="U129" s="61">
        <f>[1]Veri_2022!G172/[1]Veri_2022!G173</f>
        <v>98399.637499999997</v>
      </c>
      <c r="V129" s="61">
        <f>[1]Veri_2022!H172/[1]Veri_2022!H173</f>
        <v>135246.49693251535</v>
      </c>
      <c r="W129" s="61">
        <f>[1]Veri_2022!I172/[1]Veri_2022!I173</f>
        <v>55590.094674556211</v>
      </c>
      <c r="X129" s="61">
        <f>[1]Veri_2022!J172/[1]Veri_2022!J173</f>
        <v>83720.026923076919</v>
      </c>
      <c r="Y129" s="61">
        <f>[1]Veri_2022!K172/[1]Veri_2022!K173</f>
        <v>92181.656000000003</v>
      </c>
      <c r="Z129" s="61">
        <f>[1]Veri_2022!L172/[1]Veri_2022!L173</f>
        <v>107018.75718849841</v>
      </c>
      <c r="AA129" s="61">
        <f>[1]Veri_2022!M172/[1]Veri_2022!M173</f>
        <v>73037.350000000006</v>
      </c>
      <c r="AB129" s="61">
        <f>[1]Veri_2022!N172/[1]Veri_2022!N173</f>
        <v>71366.043624161073</v>
      </c>
      <c r="AC129" s="52">
        <f t="shared" si="15"/>
        <v>55590.094674556211</v>
      </c>
      <c r="AD129" s="52">
        <f t="shared" si="16"/>
        <v>135246.49693251535</v>
      </c>
      <c r="AE129" s="52">
        <f t="shared" si="17"/>
        <v>92935.650085187488</v>
      </c>
      <c r="AF129" s="61">
        <f>[1]Veri_2023!D172/[1]Veri_2023!D173</f>
        <v>129461.692</v>
      </c>
      <c r="AG129" s="61">
        <f>[1]Veri_2023!E172/[1]Veri_2023!E173</f>
        <v>95736.54</v>
      </c>
      <c r="AH129" s="61">
        <f>[1]Veri_2023!F172/[1]Veri_2023!F173</f>
        <v>72354.365999999995</v>
      </c>
      <c r="AI129" s="61">
        <f>[1]Veri_2023!G172/[1]Veri_2023!G173</f>
        <v>105986.95833333333</v>
      </c>
      <c r="AJ129" s="61">
        <f>[1]Veri_2023!H172/[1]Veri_2023!H173</f>
        <v>111321.84036144578</v>
      </c>
      <c r="AK129" s="61">
        <f>[1]Veri_2023!I172/[1]Veri_2023!I173</f>
        <v>52119.11363636364</v>
      </c>
      <c r="AL129" s="61">
        <f>[1]Veri_2023!J172/[1]Veri_2023!J173</f>
        <v>86553.961089494158</v>
      </c>
      <c r="AM129" s="61">
        <f>[1]Veri_2023!K172/[1]Veri_2023!K173</f>
        <v>96587.703999999998</v>
      </c>
      <c r="AN129" s="61">
        <f>[1]Veri_2023!L172/[1]Veri_2023!L173</f>
        <v>112863.84868421052</v>
      </c>
      <c r="AO129" s="61">
        <f>[1]Veri_2023!M172/[1]Veri_2023!M173</f>
        <v>69575.346153846156</v>
      </c>
      <c r="AP129" s="61">
        <f>[1]Veri_2023!N172/[1]Veri_2023!N173</f>
        <v>75671.635135135133</v>
      </c>
      <c r="AQ129" s="52">
        <f t="shared" si="18"/>
        <v>52119.11363636364</v>
      </c>
      <c r="AR129" s="52">
        <f t="shared" si="19"/>
        <v>129461.692</v>
      </c>
      <c r="AS129" s="52">
        <f t="shared" si="20"/>
        <v>91657.545944893514</v>
      </c>
      <c r="AT129" s="52">
        <f>ROUND([1]Veri_2024_2!D172/[1]Veri_2024_2!D173,[1]APGler!$N$129)</f>
        <v>148538</v>
      </c>
      <c r="AU129" s="52">
        <f>ROUND([1]Veri_2024_2!E172/[1]Veri_2024_2!E173,[1]APGler!$N$129)</f>
        <v>106922</v>
      </c>
      <c r="AV129" s="52">
        <f>ROUND([1]Veri_2024_2!F172/[1]Veri_2024_2!F173,[1]APGler!$N$129)</f>
        <v>79517</v>
      </c>
      <c r="AW129" s="52">
        <f>ROUND([1]Veri_2024_2!G172/[1]Veri_2024_2!G173,[1]APGler!$N$129)</f>
        <v>106546</v>
      </c>
      <c r="AX129" s="52">
        <f>ROUND([1]Veri_2024_2!H172/[1]Veri_2024_2!H173,[1]APGler!$N$129)</f>
        <v>108902</v>
      </c>
      <c r="AY129" s="52">
        <f>ROUND([1]Veri_2024_2!I172/[1]Veri_2024_2!I173,[1]APGler!$N$129)</f>
        <v>45042</v>
      </c>
      <c r="AZ129" s="52">
        <f>ROUND([1]Veri_2024_2!J172/[1]Veri_2024_2!J173,[1]APGler!$N$129)</f>
        <v>88956</v>
      </c>
      <c r="BA129" s="52">
        <f>ROUND([1]Veri_2024_2!K172/[1]Veri_2024_2!K173,[1]APGler!$N$129)</f>
        <v>98782</v>
      </c>
      <c r="BB129" s="52">
        <f>ROUND([1]Veri_2024_2!L172/[1]Veri_2024_2!L173,[1]APGler!$N$129)</f>
        <v>107550</v>
      </c>
      <c r="BC129" s="52">
        <f>ROUND([1]Veri_2024_2!M172/[1]Veri_2024_2!M173,[1]APGler!$N$129)</f>
        <v>74614</v>
      </c>
      <c r="BD129" s="52">
        <f>ROUND([1]Veri_2024_2!N172/[1]Veri_2024_2!N173,[1]APGler!$N$129)</f>
        <v>70217</v>
      </c>
      <c r="BE129" s="52">
        <f t="shared" si="21"/>
        <v>45042</v>
      </c>
      <c r="BF129" s="52">
        <f t="shared" si="22"/>
        <v>148538</v>
      </c>
      <c r="BG129" s="52">
        <f t="shared" si="23"/>
        <v>94144.181818181823</v>
      </c>
    </row>
    <row r="130" spans="1:59" x14ac:dyDescent="0.3">
      <c r="A130" s="58" t="s">
        <v>132</v>
      </c>
      <c r="B130" s="58" t="s">
        <v>338</v>
      </c>
      <c r="C130" s="58" t="s">
        <v>231</v>
      </c>
      <c r="D130" s="66">
        <f>[1]Veri_2021!D174/[1]Veri_2021!D172</f>
        <v>1.1520662492689084</v>
      </c>
      <c r="E130" s="66">
        <f>[1]Veri_2021!E174/[1]Veri_2021!E172</f>
        <v>1.5907906809889172</v>
      </c>
      <c r="F130" s="66">
        <f>[1]Veri_2021!F174/[1]Veri_2021!F172</f>
        <v>1.9114330841609741</v>
      </c>
      <c r="G130" s="66">
        <f>[1]Veri_2021!G174/[1]Veri_2021!G172</f>
        <v>1.7597130297415142</v>
      </c>
      <c r="H130" s="66">
        <f>[1]Veri_2021!H174/[1]Veri_2021!H172</f>
        <v>1.4903930520293975</v>
      </c>
      <c r="I130" s="66">
        <f>[1]Veri_2021!I174/[1]Veri_2021!I172</f>
        <v>2.9740184733129471</v>
      </c>
      <c r="J130" s="66">
        <f>[1]Veri_2021!J174/[1]Veri_2021!J172</f>
        <v>1.4220631002937714</v>
      </c>
      <c r="K130" s="66">
        <f>[1]Veri_2021!K174/[1]Veri_2021!K172</f>
        <v>1.2884629903361153</v>
      </c>
      <c r="L130" s="66">
        <f>[1]Veri_2021!L174/[1]Veri_2021!L172</f>
        <v>2.5924455251191398</v>
      </c>
      <c r="M130" s="66">
        <f>[1]Veri_2021!M174/[1]Veri_2021!M172</f>
        <v>1.9696570825268962</v>
      </c>
      <c r="N130" s="66">
        <f>[1]Veri_2021!N174/[1]Veri_2021!N172</f>
        <v>1.1782301234816055</v>
      </c>
      <c r="O130" s="51">
        <f t="shared" si="12"/>
        <v>1.1520662492689084</v>
      </c>
      <c r="P130" s="51">
        <f t="shared" si="13"/>
        <v>2.9740184733129471</v>
      </c>
      <c r="Q130" s="51">
        <f t="shared" si="14"/>
        <v>1.7572066719327444</v>
      </c>
      <c r="R130" s="66">
        <f>[1]Veri_2022!D174/[1]Veri_2022!D172</f>
        <v>1.8908597479181384</v>
      </c>
      <c r="S130" s="66">
        <f>[1]Veri_2022!E174/[1]Veri_2022!E172</f>
        <v>2.6879833406312743</v>
      </c>
      <c r="T130" s="66">
        <f>[1]Veri_2022!F174/[1]Veri_2022!F172</f>
        <v>3.3713722891600288</v>
      </c>
      <c r="U130" s="66">
        <f>[1]Veri_2022!G174/[1]Veri_2022!G172</f>
        <v>3.701506305171915</v>
      </c>
      <c r="V130" s="66">
        <f>[1]Veri_2022!H174/[1]Veri_2022!H172</f>
        <v>2.2198677800389639</v>
      </c>
      <c r="W130" s="66">
        <f>[1]Veri_2022!I174/[1]Veri_2022!I172</f>
        <v>2.971875579979661</v>
      </c>
      <c r="X130" s="66">
        <f>[1]Veri_2022!J174/[1]Veri_2022!J172</f>
        <v>2.7415942546484819</v>
      </c>
      <c r="Y130" s="66">
        <f>[1]Veri_2022!K174/[1]Veri_2022!K172</f>
        <v>2.1618169610819566</v>
      </c>
      <c r="Z130" s="66">
        <f>[1]Veri_2022!L174/[1]Veri_2022!L172</f>
        <v>3.226818724650431</v>
      </c>
      <c r="AA130" s="66">
        <f>[1]Veri_2022!M174/[1]Veri_2022!M172</f>
        <v>3.6237594912739852</v>
      </c>
      <c r="AB130" s="66">
        <f>[1]Veri_2022!N174/[1]Veri_2022!N172</f>
        <v>2.0994361612964276</v>
      </c>
      <c r="AC130" s="51">
        <f t="shared" si="15"/>
        <v>1.8908597479181384</v>
      </c>
      <c r="AD130" s="51">
        <f t="shared" si="16"/>
        <v>3.701506305171915</v>
      </c>
      <c r="AE130" s="51">
        <f t="shared" si="17"/>
        <v>2.7906264214410239</v>
      </c>
      <c r="AF130" s="66">
        <f>[1]Veri_2023!D174/[1]Veri_2023!D172</f>
        <v>4.0862077297216226</v>
      </c>
      <c r="AG130" s="66">
        <f>[1]Veri_2023!E174/[1]Veri_2023!E172</f>
        <v>6.3522825820087085</v>
      </c>
      <c r="AH130" s="66">
        <f>[1]Veri_2023!F174/[1]Veri_2023!F172</f>
        <v>9.8121894678662525</v>
      </c>
      <c r="AI130" s="66">
        <f>[1]Veri_2023!G174/[1]Veri_2023!G172</f>
        <v>6.2347727480555593</v>
      </c>
      <c r="AJ130" s="66">
        <f>[1]Veri_2023!H174/[1]Veri_2023!H172</f>
        <v>5.6686716720490118</v>
      </c>
      <c r="AK130" s="66">
        <f>[1]Veri_2023!I174/[1]Veri_2023!I172</f>
        <v>4.0880625095661554</v>
      </c>
      <c r="AL130" s="66">
        <f>[1]Veri_2023!J174/[1]Veri_2023!J172</f>
        <v>5.8447972401289983</v>
      </c>
      <c r="AM130" s="66">
        <f>[1]Veri_2023!K174/[1]Veri_2023!K172</f>
        <v>4.2671441379846939</v>
      </c>
      <c r="AN130" s="66">
        <f>[1]Veri_2023!L174/[1]Veri_2023!L172</f>
        <v>6.4167765679479318</v>
      </c>
      <c r="AO130" s="66">
        <f>[1]Veri_2023!M174/[1]Veri_2023!M172</f>
        <v>6.5016759459446005</v>
      </c>
      <c r="AP130" s="66">
        <f>[1]Veri_2023!N174/[1]Veri_2023!N172</f>
        <v>4.1417050628108401</v>
      </c>
      <c r="AQ130" s="51">
        <f t="shared" si="18"/>
        <v>4.0862077297216226</v>
      </c>
      <c r="AR130" s="51">
        <f t="shared" si="19"/>
        <v>9.8121894678662525</v>
      </c>
      <c r="AS130" s="51">
        <f t="shared" si="20"/>
        <v>5.7649350603713065</v>
      </c>
      <c r="AT130" s="51">
        <f>ROUND([1]Veri_2024_2!D174/[1]Veri_2024_2!D172,[1]APGler!$N$130)</f>
        <v>9</v>
      </c>
      <c r="AU130" s="51">
        <f>ROUND([1]Veri_2024_2!E174/[1]Veri_2024_2!E172,[1]APGler!$N$130)</f>
        <v>12</v>
      </c>
      <c r="AV130" s="51">
        <f>ROUND([1]Veri_2024_2!F174/[1]Veri_2024_2!F172,[1]APGler!$N$130)</f>
        <v>15</v>
      </c>
      <c r="AW130" s="51">
        <f>ROUND([1]Veri_2024_2!G174/[1]Veri_2024_2!G172,[1]APGler!$N$130)</f>
        <v>10</v>
      </c>
      <c r="AX130" s="51">
        <f>ROUND([1]Veri_2024_2!H174/[1]Veri_2024_2!H172,[1]APGler!$N$130)</f>
        <v>5</v>
      </c>
      <c r="AY130" s="51">
        <f>ROUND([1]Veri_2024_2!I174/[1]Veri_2024_2!I172,[1]APGler!$N$130)</f>
        <v>16</v>
      </c>
      <c r="AZ130" s="51">
        <f>ROUND([1]Veri_2024_2!J174/[1]Veri_2024_2!J172,[1]APGler!$N$130)</f>
        <v>15</v>
      </c>
      <c r="BA130" s="51">
        <f>ROUND([1]Veri_2024_2!K174/[1]Veri_2024_2!K172,[1]APGler!$N$130)</f>
        <v>8</v>
      </c>
      <c r="BB130" s="51">
        <f>ROUND([1]Veri_2024_2!L174/[1]Veri_2024_2!L172,[1]APGler!$N$130)</f>
        <v>7</v>
      </c>
      <c r="BC130" s="51">
        <f>ROUND([1]Veri_2024_2!M174/[1]Veri_2024_2!M172,[1]APGler!$N$130)</f>
        <v>11</v>
      </c>
      <c r="BD130" s="51">
        <f>ROUND([1]Veri_2024_2!N174/[1]Veri_2024_2!N172,[1]APGler!$N$130)</f>
        <v>10</v>
      </c>
      <c r="BE130" s="51">
        <f t="shared" si="21"/>
        <v>5</v>
      </c>
      <c r="BF130" s="51">
        <f t="shared" si="22"/>
        <v>16</v>
      </c>
      <c r="BG130" s="51">
        <f t="shared" si="23"/>
        <v>10.727272727272727</v>
      </c>
    </row>
    <row r="131" spans="1:59" x14ac:dyDescent="0.3">
      <c r="A131" s="57" t="s">
        <v>133</v>
      </c>
      <c r="B131" s="57" t="s">
        <v>134</v>
      </c>
      <c r="C131" s="57" t="s">
        <v>233</v>
      </c>
      <c r="D131" s="49">
        <f>[1]Veri_2021!D172/SUM([1]Veri_2021!D172,[1]Veri_2021!D176)</f>
        <v>0.97744174441773113</v>
      </c>
      <c r="E131" s="49">
        <f>[1]Veri_2021!E172/SUM([1]Veri_2021!E172,[1]Veri_2021!E176)</f>
        <v>0.95226500680077764</v>
      </c>
      <c r="F131" s="49">
        <f>[1]Veri_2021!F172/SUM([1]Veri_2021!F172,[1]Veri_2021!F176)</f>
        <v>0.95426595464520636</v>
      </c>
      <c r="G131" s="49">
        <f>[1]Veri_2021!G172/SUM([1]Veri_2021!G172,[1]Veri_2021!G176)</f>
        <v>0.97321016798634974</v>
      </c>
      <c r="H131" s="49">
        <f>[1]Veri_2021!H172/SUM([1]Veri_2021!H172,[1]Veri_2021!H176)</f>
        <v>0.9922475994608525</v>
      </c>
      <c r="I131" s="49">
        <f>[1]Veri_2021!I172/SUM([1]Veri_2021!I172,[1]Veri_2021!I176)</f>
        <v>0.98372670043313004</v>
      </c>
      <c r="J131" s="49">
        <f>[1]Veri_2021!J172/SUM([1]Veri_2021!J172,[1]Veri_2021!J176)</f>
        <v>0.9369435989331566</v>
      </c>
      <c r="K131" s="49">
        <f>[1]Veri_2021!K172/SUM([1]Veri_2021!K172,[1]Veri_2021!K176)</f>
        <v>0.85206597070323098</v>
      </c>
      <c r="L131" s="49">
        <f>[1]Veri_2021!L172/SUM([1]Veri_2021!L172,[1]Veri_2021!L176)</f>
        <v>0.95276548257290083</v>
      </c>
      <c r="M131" s="49">
        <f>[1]Veri_2021!M172/SUM([1]Veri_2021!M172,[1]Veri_2021!M176)</f>
        <v>0.89745129918117594</v>
      </c>
      <c r="N131" s="49">
        <f>[1]Veri_2021!N172/SUM([1]Veri_2021!N172,[1]Veri_2021!N176)</f>
        <v>0.93688393949340376</v>
      </c>
      <c r="O131" s="52">
        <f t="shared" ref="O131:O194" si="27">MIN(D131:N131)</f>
        <v>0.85206597070323098</v>
      </c>
      <c r="P131" s="52">
        <f t="shared" ref="P131:P194" si="28">MAX(D131:N131)</f>
        <v>0.9922475994608525</v>
      </c>
      <c r="Q131" s="52">
        <f t="shared" ref="Q131:Q194" si="29">AVERAGE(D131:N131)</f>
        <v>0.94629704223890154</v>
      </c>
      <c r="R131" s="49">
        <f>[1]Veri_2022!D172/SUM([1]Veri_2022!D172,[1]Veri_2022!D176)</f>
        <v>0.98339215907442612</v>
      </c>
      <c r="S131" s="49">
        <f>[1]Veri_2022!E172/SUM([1]Veri_2022!E172,[1]Veri_2022!E176)</f>
        <v>0.95582431108814381</v>
      </c>
      <c r="T131" s="49">
        <f>[1]Veri_2022!F172/SUM([1]Veri_2022!F172,[1]Veri_2022!F176)</f>
        <v>0.9653619549001019</v>
      </c>
      <c r="U131" s="49">
        <f>[1]Veri_2022!G172/SUM([1]Veri_2022!G172,[1]Veri_2022!G176)</f>
        <v>0.98308280434228146</v>
      </c>
      <c r="V131" s="49">
        <f>[1]Veri_2022!H172/SUM([1]Veri_2022!H172,[1]Veri_2022!H176)</f>
        <v>0.99487273517108987</v>
      </c>
      <c r="W131" s="49">
        <f>[1]Veri_2022!I172/SUM([1]Veri_2022!I172,[1]Veri_2022!I176)</f>
        <v>0.98436176030181133</v>
      </c>
      <c r="X131" s="49">
        <f>[1]Veri_2022!J172/SUM([1]Veri_2022!J172,[1]Veri_2022!J176)</f>
        <v>0.93600052460595429</v>
      </c>
      <c r="Y131" s="49">
        <f>[1]Veri_2022!K172/SUM([1]Veri_2022!K172,[1]Veri_2022!K176)</f>
        <v>0.84051072956771355</v>
      </c>
      <c r="Z131" s="49">
        <f>[1]Veri_2022!L172/SUM([1]Veri_2022!L172,[1]Veri_2022!L176)</f>
        <v>0.95184268952333062</v>
      </c>
      <c r="AA131" s="49">
        <f>[1]Veri_2022!M172/SUM([1]Veri_2022!M172,[1]Veri_2022!M176)</f>
        <v>0.90043262771406329</v>
      </c>
      <c r="AB131" s="49">
        <f>[1]Veri_2022!N172/SUM([1]Veri_2022!N172,[1]Veri_2022!N176)</f>
        <v>0.94902043364807476</v>
      </c>
      <c r="AC131" s="52">
        <f t="shared" ref="AC131:AC194" si="30">MIN(R131:AB131)</f>
        <v>0.84051072956771355</v>
      </c>
      <c r="AD131" s="52">
        <f t="shared" ref="AD131:AD194" si="31">MAX(R131:AB131)</f>
        <v>0.99487273517108987</v>
      </c>
      <c r="AE131" s="52">
        <f t="shared" ref="AE131:AE194" si="32">AVERAGE(R131:AB131)</f>
        <v>0.94951842999427183</v>
      </c>
      <c r="AF131" s="49">
        <f>[1]Veri_2023!D172/SUM([1]Veri_2023!D172,[1]Veri_2023!D176)</f>
        <v>0.9845885986890921</v>
      </c>
      <c r="AG131" s="49">
        <f>[1]Veri_2023!E172/SUM([1]Veri_2023!E172,[1]Veri_2023!E176)</f>
        <v>0.95751034578834471</v>
      </c>
      <c r="AH131" s="49">
        <f>[1]Veri_2023!F172/SUM([1]Veri_2023!F172,[1]Veri_2023!F176)</f>
        <v>0.93091784144153944</v>
      </c>
      <c r="AI131" s="49">
        <f>[1]Veri_2023!G172/SUM([1]Veri_2023!G172,[1]Veri_2023!G176)</f>
        <v>0.98430962885490347</v>
      </c>
      <c r="AJ131" s="49">
        <f>[1]Veri_2023!H172/SUM([1]Veri_2023!H172,[1]Veri_2023!H176)</f>
        <v>0.99713186175729074</v>
      </c>
      <c r="AK131" s="49">
        <f>[1]Veri_2023!I172/SUM([1]Veri_2023!I172,[1]Veri_2023!I176)</f>
        <v>0.98239510644725958</v>
      </c>
      <c r="AL131" s="49">
        <f>[1]Veri_2023!J172/SUM([1]Veri_2023!J172,[1]Veri_2023!J176)</f>
        <v>0.92528924585764794</v>
      </c>
      <c r="AM131" s="49">
        <f>[1]Veri_2023!K172/SUM([1]Veri_2023!K172,[1]Veri_2023!K176)</f>
        <v>0.84399291696687861</v>
      </c>
      <c r="AN131" s="49">
        <f>[1]Veri_2023!L172/SUM([1]Veri_2023!L172,[1]Veri_2023!L176)</f>
        <v>0.9517054808218528</v>
      </c>
      <c r="AO131" s="49">
        <f>[1]Veri_2023!M172/SUM([1]Veri_2023!M172,[1]Veri_2023!M176)</f>
        <v>0.92087616047534371</v>
      </c>
      <c r="AP131" s="49">
        <f>[1]Veri_2023!N172/SUM([1]Veri_2023!N172,[1]Veri_2023!N176)</f>
        <v>0.95044360080527235</v>
      </c>
      <c r="AQ131" s="52">
        <f t="shared" ref="AQ131:AQ194" si="33">MIN(AF131:AP131)</f>
        <v>0.84399291696687861</v>
      </c>
      <c r="AR131" s="52">
        <f t="shared" ref="AR131:AR194" si="34">MAX(AF131:AP131)</f>
        <v>0.99713186175729074</v>
      </c>
      <c r="AS131" s="52">
        <f t="shared" ref="AS131:AS194" si="35">AVERAGE(AF131:AP131)</f>
        <v>0.94810552617322041</v>
      </c>
      <c r="AT131" s="49">
        <f>ROUND([1]Veri_2024_2!D172/SUM([1]Veri_2024_2!D172,[1]Veri_2024_2!D176),[1]APGler!$N$131)</f>
        <v>0.98199999999999998</v>
      </c>
      <c r="AU131" s="49">
        <f>ROUND([1]Veri_2024_2!E172/SUM([1]Veri_2024_2!E172,[1]Veri_2024_2!E176),[1]APGler!$N$131)</f>
        <v>0.96</v>
      </c>
      <c r="AV131" s="49">
        <f>ROUND([1]Veri_2024_2!F172/SUM([1]Veri_2024_2!F172,[1]Veri_2024_2!F176),[1]APGler!$N$131)</f>
        <v>0.95799999999999996</v>
      </c>
      <c r="AW131" s="49">
        <f>ROUND([1]Veri_2024_2!G172/SUM([1]Veri_2024_2!G172,[1]Veri_2024_2!G176),[1]APGler!$N$131)</f>
        <v>0.98399999999999999</v>
      </c>
      <c r="AX131" s="49">
        <f>ROUND([1]Veri_2024_2!H172/SUM([1]Veri_2024_2!H172,[1]Veri_2024_2!H176),[1]APGler!$N$131)</f>
        <v>0.998</v>
      </c>
      <c r="AY131" s="49">
        <f>ROUND([1]Veri_2024_2!I172/SUM([1]Veri_2024_2!I172,[1]Veri_2024_2!I176),[1]APGler!$N$131)</f>
        <v>0.97799999999999998</v>
      </c>
      <c r="AZ131" s="49">
        <f>ROUND([1]Veri_2024_2!J172/SUM([1]Veri_2024_2!J172,[1]Veri_2024_2!J176),[1]APGler!$N$131)</f>
        <v>0.92900000000000005</v>
      </c>
      <c r="BA131" s="49">
        <f>ROUND([1]Veri_2024_2!K172/SUM([1]Veri_2024_2!K172,[1]Veri_2024_2!K176),[1]APGler!$N$131)</f>
        <v>0.84499999999999997</v>
      </c>
      <c r="BB131" s="49">
        <f>ROUND([1]Veri_2024_2!L172/SUM([1]Veri_2024_2!L172,[1]Veri_2024_2!L176),[1]APGler!$N$131)</f>
        <v>0.96</v>
      </c>
      <c r="BC131" s="49">
        <f>ROUND([1]Veri_2024_2!M172/SUM([1]Veri_2024_2!M172,[1]Veri_2024_2!M176),[1]APGler!$N$131)</f>
        <v>0.93200000000000005</v>
      </c>
      <c r="BD131" s="49">
        <f>ROUND([1]Veri_2024_2!N172/SUM([1]Veri_2024_2!N172,[1]Veri_2024_2!N176),[1]APGler!$N$131)</f>
        <v>0.94799999999999995</v>
      </c>
      <c r="BE131" s="52">
        <f t="shared" ref="BE131:BE194" si="36">MIN(AT131:BD131)</f>
        <v>0.84499999999999997</v>
      </c>
      <c r="BF131" s="52">
        <f t="shared" ref="BF131:BF194" si="37">MAX(AT131:BD131)</f>
        <v>0.998</v>
      </c>
      <c r="BG131" s="52">
        <f t="shared" ref="BG131:BG194" si="38">AVERAGE(AT131:BD131)</f>
        <v>0.95218181818181824</v>
      </c>
    </row>
    <row r="132" spans="1:59" x14ac:dyDescent="0.3">
      <c r="A132" s="58" t="s">
        <v>135</v>
      </c>
      <c r="B132" s="58" t="s">
        <v>136</v>
      </c>
      <c r="C132" s="58" t="s">
        <v>233</v>
      </c>
      <c r="D132" s="50">
        <f>[1]Veri_2021!D175/(([1]Veri_2021!D4-[1]Veri_2021!D5)*12)</f>
        <v>0.86411410519096366</v>
      </c>
      <c r="E132" s="50">
        <f>[1]Veri_2021!E175/(([1]Veri_2021!E4-[1]Veri_2021!E5)*12)</f>
        <v>0.86428869757352844</v>
      </c>
      <c r="F132" s="50">
        <f>[1]Veri_2021!F175/(([1]Veri_2021!F4-[1]Veri_2021!F5)*12)</f>
        <v>0.88573434240241689</v>
      </c>
      <c r="G132" s="50">
        <f>[1]Veri_2021!G175/(([1]Veri_2021!G4-[1]Veri_2021!G5)*12)</f>
        <v>0.84969185152982274</v>
      </c>
      <c r="H132" s="50">
        <f>[1]Veri_2021!H175/(([1]Veri_2021!H4-[1]Veri_2021!H5)*12)</f>
        <v>0.95066117178649745</v>
      </c>
      <c r="I132" s="50">
        <f>[1]Veri_2021!I175/(([1]Veri_2021!I4-[1]Veri_2021!I5)*12)</f>
        <v>0.8349892254121839</v>
      </c>
      <c r="J132" s="50">
        <f>[1]Veri_2021!J175/(([1]Veri_2021!J4-[1]Veri_2021!J5)*12)</f>
        <v>0.87869053712402823</v>
      </c>
      <c r="K132" s="50">
        <f>[1]Veri_2021!K175/(([1]Veri_2021!K4-[1]Veri_2021!K5)*12)</f>
        <v>0.87478472889578252</v>
      </c>
      <c r="L132" s="50">
        <f>[1]Veri_2021!L175/(([1]Veri_2021!L4-[1]Veri_2021!L5)*12)</f>
        <v>0.91802687160485041</v>
      </c>
      <c r="M132" s="50">
        <f>[1]Veri_2021!M175/(([1]Veri_2021!M4-[1]Veri_2021!M5)*12)</f>
        <v>0.88352141694732356</v>
      </c>
      <c r="N132" s="50">
        <f>[1]Veri_2021!N175/(([1]Veri_2021!N4-[1]Veri_2021!N5)*12)</f>
        <v>0.97116820089235834</v>
      </c>
      <c r="O132" s="51">
        <f t="shared" si="27"/>
        <v>0.8349892254121839</v>
      </c>
      <c r="P132" s="51">
        <f t="shared" si="28"/>
        <v>0.97116820089235834</v>
      </c>
      <c r="Q132" s="51">
        <f t="shared" si="29"/>
        <v>0.88869737721452324</v>
      </c>
      <c r="R132" s="50">
        <f>[1]Veri_2022!D175/(([1]Veri_2022!D4-[1]Veri_2022!D5)*12)</f>
        <v>0.86127997393962585</v>
      </c>
      <c r="S132" s="50">
        <f>[1]Veri_2022!E175/(([1]Veri_2022!E4-[1]Veri_2022!E5)*12)</f>
        <v>0.87525381816518277</v>
      </c>
      <c r="T132" s="50">
        <f>[1]Veri_2022!F175/(([1]Veri_2022!F4-[1]Veri_2022!F5)*12)</f>
        <v>0.87553326099996609</v>
      </c>
      <c r="U132" s="50">
        <f>[1]Veri_2022!G175/(([1]Veri_2022!G4-[1]Veri_2022!G5)*12)</f>
        <v>0.87918814458796435</v>
      </c>
      <c r="V132" s="50">
        <f>[1]Veri_2022!H175/(([1]Veri_2022!H4-[1]Veri_2022!H5)*12)</f>
        <v>0.95132682777706268</v>
      </c>
      <c r="W132" s="50">
        <f>[1]Veri_2022!I175/(([1]Veri_2022!I4-[1]Veri_2022!I5)*12)</f>
        <v>0.95392880823894322</v>
      </c>
      <c r="X132" s="50">
        <f>[1]Veri_2022!J175/(([1]Veri_2022!J4-[1]Veri_2022!J5)*12)</f>
        <v>0.88592878694687238</v>
      </c>
      <c r="Y132" s="50">
        <f>[1]Veri_2022!K175/(([1]Veri_2022!K4-[1]Veri_2022!K5)*12)</f>
        <v>0.83683873316112445</v>
      </c>
      <c r="Z132" s="50">
        <f>[1]Veri_2022!L175/(([1]Veri_2022!L4-[1]Veri_2022!L5)*12)</f>
        <v>0.91332754610815947</v>
      </c>
      <c r="AA132" s="50">
        <f>[1]Veri_2022!M175/(([1]Veri_2022!M4-[1]Veri_2022!M5)*12)</f>
        <v>0.91082360378359817</v>
      </c>
      <c r="AB132" s="50">
        <f>[1]Veri_2022!N175/(([1]Veri_2022!N4-[1]Veri_2022!N5)*12)</f>
        <v>0.92146083849893889</v>
      </c>
      <c r="AC132" s="51">
        <f t="shared" si="30"/>
        <v>0.83683873316112445</v>
      </c>
      <c r="AD132" s="51">
        <f t="shared" si="31"/>
        <v>0.95392880823894322</v>
      </c>
      <c r="AE132" s="51">
        <f t="shared" si="32"/>
        <v>0.89680821292794899</v>
      </c>
      <c r="AF132" s="50">
        <f>[1]Veri_2023!D175/(([1]Veri_2023!D4-[1]Veri_2023!D5)*12)</f>
        <v>0.86545883965495285</v>
      </c>
      <c r="AG132" s="50">
        <f>[1]Veri_2023!E175/(([1]Veri_2023!E4-[1]Veri_2023!E5)*12)</f>
        <v>0.89634191678278075</v>
      </c>
      <c r="AH132" s="50">
        <f>[1]Veri_2023!F175/(([1]Veri_2023!F4-[1]Veri_2023!F5)*12)</f>
        <v>0.67064512811143107</v>
      </c>
      <c r="AI132" s="50">
        <f>[1]Veri_2023!G175/(([1]Veri_2023!G4-[1]Veri_2023!G5)*12)</f>
        <v>0.86158472814243514</v>
      </c>
      <c r="AJ132" s="50">
        <f>[1]Veri_2023!H175/(([1]Veri_2023!H4-[1]Veri_2023!H5)*12)</f>
        <v>0.94171407855703959</v>
      </c>
      <c r="AK132" s="50">
        <f>[1]Veri_2023!I175/(([1]Veri_2023!I4-[1]Veri_2023!I5)*12)</f>
        <v>0.80727030250937537</v>
      </c>
      <c r="AL132" s="50">
        <f>[1]Veri_2023!J175/(([1]Veri_2023!J4-[1]Veri_2023!J5)*12)</f>
        <v>0.87807753771358354</v>
      </c>
      <c r="AM132" s="50">
        <f>[1]Veri_2023!K175/(([1]Veri_2023!K4-[1]Veri_2023!K5)*12)</f>
        <v>0.84029712234501885</v>
      </c>
      <c r="AN132" s="50">
        <f>[1]Veri_2023!L175/(([1]Veri_2023!L4-[1]Veri_2023!L5)*12)</f>
        <v>0.91614315486815323</v>
      </c>
      <c r="AO132" s="50">
        <f>[1]Veri_2023!M175/(([1]Veri_2023!M4-[1]Veri_2023!M5)*12)</f>
        <v>0.87859657887494169</v>
      </c>
      <c r="AP132" s="50">
        <f>[1]Veri_2023!N175/(([1]Veri_2023!N4-[1]Veri_2023!N5)*12)</f>
        <v>0.9261124800937891</v>
      </c>
      <c r="AQ132" s="51">
        <f t="shared" si="33"/>
        <v>0.67064512811143107</v>
      </c>
      <c r="AR132" s="51">
        <f t="shared" si="34"/>
        <v>0.94171407855703959</v>
      </c>
      <c r="AS132" s="51">
        <f t="shared" si="35"/>
        <v>0.86202198796849994</v>
      </c>
      <c r="AT132" s="50">
        <f>ROUND([1]Veri_2024_2!D175/(([1]Veri_2024_2!D4-[1]Veri_2024_2!D5)*12),[1]APGler!$N$132)</f>
        <v>0.90900000000000003</v>
      </c>
      <c r="AU132" s="50">
        <f>ROUND([1]Veri_2024_2!E175/(([1]Veri_2024_2!E4-[1]Veri_2024_2!E5)*12),[1]APGler!$N$132)</f>
        <v>0.93600000000000005</v>
      </c>
      <c r="AV132" s="50">
        <f>ROUND([1]Veri_2024_2!F175/(([1]Veri_2024_2!F4-[1]Veri_2024_2!F5)*12),[1]APGler!$N$132)</f>
        <v>0.92</v>
      </c>
      <c r="AW132" s="50">
        <f>ROUND([1]Veri_2024_2!G175/(([1]Veri_2024_2!G4-[1]Veri_2024_2!G5)*12),[1]APGler!$N$132)</f>
        <v>1.048</v>
      </c>
      <c r="AX132" s="50">
        <f>ROUND([1]Veri_2024_2!H175/(([1]Veri_2024_2!H4-[1]Veri_2024_2!H5)*12),[1]APGler!$N$132)</f>
        <v>0.92300000000000004</v>
      </c>
      <c r="AY132" s="50">
        <f>ROUND([1]Veri_2024_2!I175/(([1]Veri_2024_2!I4-[1]Veri_2024_2!I5)*12),[1]APGler!$N$132)</f>
        <v>0.66500000000000004</v>
      </c>
      <c r="AZ132" s="50">
        <f>ROUND([1]Veri_2024_2!J175/(([1]Veri_2024_2!J4-[1]Veri_2024_2!J5)*12),[1]APGler!$N$132)</f>
        <v>0.879</v>
      </c>
      <c r="BA132" s="50">
        <f>ROUND([1]Veri_2024_2!K175/(([1]Veri_2024_2!K4-[1]Veri_2024_2!K5)*12),[1]APGler!$N$132)</f>
        <v>0.86199999999999999</v>
      </c>
      <c r="BB132" s="50">
        <f>ROUND([1]Veri_2024_2!L175/(([1]Veri_2024_2!L4-[1]Veri_2024_2!L5)*12),[1]APGler!$N$132)</f>
        <v>0.85899999999999999</v>
      </c>
      <c r="BC132" s="50">
        <f>ROUND([1]Veri_2024_2!M175/(([1]Veri_2024_2!M4-[1]Veri_2024_2!M5)*12),[1]APGler!$N$132)</f>
        <v>0.877</v>
      </c>
      <c r="BD132" s="50">
        <f>ROUND([1]Veri_2024_2!N175/(([1]Veri_2024_2!N4-[1]Veri_2024_2!N5)*12),[1]APGler!$N$132)</f>
        <v>0.92700000000000005</v>
      </c>
      <c r="BE132" s="51">
        <f t="shared" si="36"/>
        <v>0.66500000000000004</v>
      </c>
      <c r="BF132" s="51">
        <f t="shared" si="37"/>
        <v>1.048</v>
      </c>
      <c r="BG132" s="51">
        <f t="shared" si="38"/>
        <v>0.89136363636363647</v>
      </c>
    </row>
    <row r="133" spans="1:59" x14ac:dyDescent="0.3">
      <c r="A133" s="57" t="s">
        <v>137</v>
      </c>
      <c r="B133" s="57" t="s">
        <v>138</v>
      </c>
      <c r="C133" s="57" t="s">
        <v>233</v>
      </c>
      <c r="D133" s="49">
        <f>[1]Veri_2021!D177/[1]Veri_2021!D4</f>
        <v>4.3887712430989026E-3</v>
      </c>
      <c r="E133" s="49">
        <f>[1]Veri_2021!E177/[1]Veri_2021!E4</f>
        <v>1.6623316264962003E-2</v>
      </c>
      <c r="F133" s="49">
        <f>[1]Veri_2021!F177/[1]Veri_2021!F4</f>
        <v>1.0943320183000555E-2</v>
      </c>
      <c r="G133" s="49">
        <f>[1]Veri_2021!G177/[1]Veri_2021!G4</f>
        <v>3.999992478654657E-2</v>
      </c>
      <c r="H133" s="49">
        <f>[1]Veri_2021!H177/[1]Veri_2021!H4</f>
        <v>2.9076598639333845E-2</v>
      </c>
      <c r="I133" s="49">
        <f>[1]Veri_2021!I177/[1]Veri_2021!I4</f>
        <v>2.6386230687959276E-2</v>
      </c>
      <c r="J133" s="49">
        <f>[1]Veri_2021!J177/[1]Veri_2021!J4</f>
        <v>3.9649401895541843E-2</v>
      </c>
      <c r="K133" s="49">
        <f>[1]Veri_2021!K177/[1]Veri_2021!K4</f>
        <v>1.2573455995713936E-2</v>
      </c>
      <c r="L133" s="49">
        <f>[1]Veri_2021!L177/[1]Veri_2021!L4</f>
        <v>6.6463929526966248E-3</v>
      </c>
      <c r="M133" s="49">
        <f>[1]Veri_2021!M177/[1]Veri_2021!M4</f>
        <v>1.0304783359425725E-2</v>
      </c>
      <c r="N133" s="49">
        <f>[1]Veri_2021!N177/[1]Veri_2021!N4</f>
        <v>2.0506304814304471E-2</v>
      </c>
      <c r="O133" s="52">
        <f t="shared" si="27"/>
        <v>4.3887712430989026E-3</v>
      </c>
      <c r="P133" s="52">
        <f t="shared" si="28"/>
        <v>3.999992478654657E-2</v>
      </c>
      <c r="Q133" s="52">
        <f t="shared" si="29"/>
        <v>1.9736227347507612E-2</v>
      </c>
      <c r="R133" s="49">
        <f>[1]Veri_2022!D177/[1]Veri_2022!D4</f>
        <v>3.4401897240168792E-3</v>
      </c>
      <c r="S133" s="49">
        <f>[1]Veri_2022!E177/[1]Veri_2022!E4</f>
        <v>1.6076326832484597E-2</v>
      </c>
      <c r="T133" s="49">
        <f>[1]Veri_2022!F177/[1]Veri_2022!F4</f>
        <v>9.257739190132043E-3</v>
      </c>
      <c r="U133" s="49">
        <f>[1]Veri_2022!G177/[1]Veri_2022!G4</f>
        <v>3.1555918125185406E-2</v>
      </c>
      <c r="V133" s="49">
        <f>[1]Veri_2022!H177/[1]Veri_2022!H4</f>
        <v>2.9007689794607376E-2</v>
      </c>
      <c r="W133" s="49">
        <f>[1]Veri_2022!I177/[1]Veri_2022!I4</f>
        <v>2.3611221279183522E-2</v>
      </c>
      <c r="X133" s="49">
        <f>[1]Veri_2022!J177/[1]Veri_2022!J4</f>
        <v>3.2843747833325977E-2</v>
      </c>
      <c r="Y133" s="49">
        <f>[1]Veri_2022!K177/[1]Veri_2022!K4</f>
        <v>1.4039900857906792E-2</v>
      </c>
      <c r="Z133" s="49">
        <f>[1]Veri_2022!L177/[1]Veri_2022!L4</f>
        <v>6.4350747610898056E-3</v>
      </c>
      <c r="AA133" s="49">
        <f>[1]Veri_2022!M177/[1]Veri_2022!M4</f>
        <v>6.6716647355945808E-3</v>
      </c>
      <c r="AB133" s="49">
        <f>[1]Veri_2022!N177/[1]Veri_2022!N4</f>
        <v>1.3147609708505373E-2</v>
      </c>
      <c r="AC133" s="52">
        <f t="shared" si="30"/>
        <v>3.4401897240168792E-3</v>
      </c>
      <c r="AD133" s="52">
        <f t="shared" si="31"/>
        <v>3.2843747833325977E-2</v>
      </c>
      <c r="AE133" s="52">
        <f t="shared" si="32"/>
        <v>1.6917007531093851E-2</v>
      </c>
      <c r="AF133" s="49">
        <f>[1]Veri_2023!D177/[1]Veri_2023!D4</f>
        <v>3.2450384391107061E-3</v>
      </c>
      <c r="AG133" s="49">
        <f>[1]Veri_2023!E177/[1]Veri_2023!E4</f>
        <v>1.5536691417641123E-2</v>
      </c>
      <c r="AH133" s="49">
        <f>[1]Veri_2023!F177/[1]Veri_2023!F4</f>
        <v>1.0962830540460653E-2</v>
      </c>
      <c r="AI133" s="49">
        <f>[1]Veri_2023!G177/[1]Veri_2023!G4</f>
        <v>1.7618459723147854E-2</v>
      </c>
      <c r="AJ133" s="49">
        <f>[1]Veri_2023!H177/[1]Veri_2023!H4</f>
        <v>2.8951742947300668E-2</v>
      </c>
      <c r="AK133" s="49">
        <f>[1]Veri_2023!I177/[1]Veri_2023!I4</f>
        <v>1.6047923427950115E-2</v>
      </c>
      <c r="AL133" s="49">
        <f>[1]Veri_2023!J177/[1]Veri_2023!J4</f>
        <v>2.8251062893590296E-2</v>
      </c>
      <c r="AM133" s="49">
        <f>[1]Veri_2023!K177/[1]Veri_2023!K4</f>
        <v>1.8172772883907722E-2</v>
      </c>
      <c r="AN133" s="49">
        <f>[1]Veri_2023!L177/[1]Veri_2023!L4</f>
        <v>2.6906402873710885E-3</v>
      </c>
      <c r="AO133" s="49">
        <f>[1]Veri_2023!M177/[1]Veri_2023!M4</f>
        <v>7.6967414022973786E-3</v>
      </c>
      <c r="AP133" s="49">
        <f>[1]Veri_2023!N177/[1]Veri_2023!N4</f>
        <v>7.3067057493919341E-3</v>
      </c>
      <c r="AQ133" s="52">
        <f t="shared" si="33"/>
        <v>2.6906402873710885E-3</v>
      </c>
      <c r="AR133" s="52">
        <f t="shared" si="34"/>
        <v>2.8951742947300668E-2</v>
      </c>
      <c r="AS133" s="52">
        <f t="shared" si="35"/>
        <v>1.4225509973833594E-2</v>
      </c>
      <c r="AT133" s="49">
        <f>ROUND([1]Veri_2024_2!D177/[1]Veri_2024_2!D4,[1]APGler!$N$133)</f>
        <v>4.0000000000000001E-3</v>
      </c>
      <c r="AU133" s="49">
        <f>ROUND([1]Veri_2024_2!E177/[1]Veri_2024_2!E4,[1]APGler!$N$133)</f>
        <v>1.4999999999999999E-2</v>
      </c>
      <c r="AV133" s="49">
        <f>ROUND([1]Veri_2024_2!F177/[1]Veri_2024_2!F4,[1]APGler!$N$133)</f>
        <v>0.01</v>
      </c>
      <c r="AW133" s="49">
        <f>ROUND([1]Veri_2024_2!G177/[1]Veri_2024_2!G4,[1]APGler!$N$133)</f>
        <v>0.01</v>
      </c>
      <c r="AX133" s="49">
        <f>ROUND([1]Veri_2024_2!H177/[1]Veri_2024_2!H4,[1]APGler!$N$133)</f>
        <v>2.8000000000000001E-2</v>
      </c>
      <c r="AY133" s="49">
        <f>ROUND([1]Veri_2024_2!I177/[1]Veri_2024_2!I4,[1]APGler!$N$133)</f>
        <v>2.9000000000000001E-2</v>
      </c>
      <c r="AZ133" s="49">
        <f>ROUND([1]Veri_2024_2!J177/[1]Veri_2024_2!J4,[1]APGler!$N$133)</f>
        <v>2.9000000000000001E-2</v>
      </c>
      <c r="BA133" s="49">
        <f>ROUND([1]Veri_2024_2!K177/[1]Veri_2024_2!K4,[1]APGler!$N$133)</f>
        <v>2.4E-2</v>
      </c>
      <c r="BB133" s="49">
        <f>ROUND([1]Veri_2024_2!L177/[1]Veri_2024_2!L4,[1]APGler!$N$133)</f>
        <v>2E-3</v>
      </c>
      <c r="BC133" s="49">
        <f>ROUND([1]Veri_2024_2!M177/[1]Veri_2024_2!M4,[1]APGler!$N$133)</f>
        <v>0.20100000000000001</v>
      </c>
      <c r="BD133" s="49">
        <f>ROUND([1]Veri_2024_2!N177/[1]Veri_2024_2!N4,[1]APGler!$N$133)</f>
        <v>7.0000000000000001E-3</v>
      </c>
      <c r="BE133" s="52">
        <f t="shared" si="36"/>
        <v>2E-3</v>
      </c>
      <c r="BF133" s="52">
        <f t="shared" si="37"/>
        <v>0.20100000000000001</v>
      </c>
      <c r="BG133" s="52">
        <f t="shared" si="38"/>
        <v>3.2636363636363637E-2</v>
      </c>
    </row>
    <row r="134" spans="1:59" x14ac:dyDescent="0.3">
      <c r="A134" s="58" t="s">
        <v>139</v>
      </c>
      <c r="B134" s="58" t="s">
        <v>140</v>
      </c>
      <c r="C134" s="58" t="s">
        <v>233</v>
      </c>
      <c r="D134" s="50">
        <f>[1]Veri_2021!D178/[1]Veri_2021!D179</f>
        <v>0.30026087688294201</v>
      </c>
      <c r="E134" s="50">
        <f>[1]Veri_2021!E178/[1]Veri_2021!E179</f>
        <v>0.52986263944752221</v>
      </c>
      <c r="F134" s="50">
        <f>[1]Veri_2021!F178/[1]Veri_2021!F179</f>
        <v>0.33918370156239247</v>
      </c>
      <c r="G134" s="50">
        <f>[1]Veri_2021!G178/[1]Veri_2021!G179</f>
        <v>0.29889524232498749</v>
      </c>
      <c r="H134" s="50">
        <f>[1]Veri_2021!H178/[1]Veri_2021!H179</f>
        <v>0.12708298266285137</v>
      </c>
      <c r="I134" s="50">
        <f>[1]Veri_2021!I178/[1]Veri_2021!I179</f>
        <v>0.47306962487228144</v>
      </c>
      <c r="J134" s="50">
        <f>[1]Veri_2021!J178/[1]Veri_2021!J179</f>
        <v>0.50407208456073471</v>
      </c>
      <c r="K134" s="50">
        <f>[1]Veri_2021!K178/[1]Veri_2021!K179</f>
        <v>0.63713956170703578</v>
      </c>
      <c r="L134" s="50">
        <f>[1]Veri_2021!L178/[1]Veri_2021!L179</f>
        <v>0.35676855895196508</v>
      </c>
      <c r="M134" s="50">
        <f>[1]Veri_2021!M178/[1]Veri_2021!M179</f>
        <v>0.49147839873166865</v>
      </c>
      <c r="N134" s="50">
        <f>[1]Veri_2021!N178/[1]Veri_2021!N179</f>
        <v>0.75357909806728707</v>
      </c>
      <c r="O134" s="51">
        <f t="shared" si="27"/>
        <v>0.12708298266285137</v>
      </c>
      <c r="P134" s="51">
        <f t="shared" si="28"/>
        <v>0.75357909806728707</v>
      </c>
      <c r="Q134" s="51">
        <f t="shared" si="29"/>
        <v>0.43739934270651532</v>
      </c>
      <c r="R134" s="50">
        <f>[1]Veri_2022!D178/[1]Veri_2022!D179</f>
        <v>0.3536686586985392</v>
      </c>
      <c r="S134" s="50">
        <f>[1]Veri_2022!E178/[1]Veri_2022!E179</f>
        <v>0.53107060849598164</v>
      </c>
      <c r="T134" s="50">
        <f>[1]Veri_2022!F178/[1]Veri_2022!F179</f>
        <v>0.44938670979916429</v>
      </c>
      <c r="U134" s="50">
        <f>[1]Veri_2022!G178/[1]Veri_2022!G179</f>
        <v>0.31555579047518367</v>
      </c>
      <c r="V134" s="50">
        <f>[1]Veri_2022!H178/[1]Veri_2022!H179</f>
        <v>0.22581960528461914</v>
      </c>
      <c r="W134" s="50">
        <f>[1]Veri_2022!I178/[1]Veri_2022!I179</f>
        <v>0.46826397646069778</v>
      </c>
      <c r="X134" s="50">
        <f>[1]Veri_2022!J178/[1]Veri_2022!J179</f>
        <v>0.39550994227068631</v>
      </c>
      <c r="Y134" s="50">
        <f>[1]Veri_2022!K178/[1]Veri_2022!K179</f>
        <v>0.73411711508026223</v>
      </c>
      <c r="Z134" s="50">
        <f>[1]Veri_2022!L178/[1]Veri_2022!L179</f>
        <v>0.36741897529147505</v>
      </c>
      <c r="AA134" s="50">
        <f>[1]Veri_2022!M178/[1]Veri_2022!M179</f>
        <v>0.42436687200547568</v>
      </c>
      <c r="AB134" s="50">
        <f>[1]Veri_2022!N178/[1]Veri_2022!N179</f>
        <v>0.96052854480772487</v>
      </c>
      <c r="AC134" s="51">
        <f t="shared" si="30"/>
        <v>0.22581960528461914</v>
      </c>
      <c r="AD134" s="51">
        <f t="shared" si="31"/>
        <v>0.96052854480772487</v>
      </c>
      <c r="AE134" s="51">
        <f t="shared" si="32"/>
        <v>0.47506425442452821</v>
      </c>
      <c r="AF134" s="50">
        <f>[1]Veri_2023!D178/[1]Veri_2023!D179</f>
        <v>0.39735646427096244</v>
      </c>
      <c r="AG134" s="50">
        <f>[1]Veri_2023!E178/[1]Veri_2023!E179</f>
        <v>0.53810965354860407</v>
      </c>
      <c r="AH134" s="50">
        <f>[1]Veri_2023!F178/[1]Veri_2023!F179</f>
        <v>0.55313556139692077</v>
      </c>
      <c r="AI134" s="50">
        <f>[1]Veri_2023!G178/[1]Veri_2023!G179</f>
        <v>0.34374030807402045</v>
      </c>
      <c r="AJ134" s="50">
        <f>[1]Veri_2023!H178/[1]Veri_2023!H179</f>
        <v>0.32159357721729909</v>
      </c>
      <c r="AK134" s="50">
        <f>[1]Veri_2023!I178/[1]Veri_2023!I179</f>
        <v>0.46341135324186172</v>
      </c>
      <c r="AL134" s="50">
        <f>[1]Veri_2023!J178/[1]Veri_2023!J179</f>
        <v>0.3989734601902854</v>
      </c>
      <c r="AM134" s="50">
        <f>[1]Veri_2023!K178/[1]Veri_2023!K179</f>
        <v>0.7259336099585062</v>
      </c>
      <c r="AN134" s="50">
        <f>[1]Veri_2023!L178/[1]Veri_2023!L179</f>
        <v>0.38745387453874541</v>
      </c>
      <c r="AO134" s="50">
        <f>[1]Veri_2023!M178/[1]Veri_2023!M179</f>
        <v>0.48424657534246573</v>
      </c>
      <c r="AP134" s="50">
        <f>[1]Veri_2023!N178/[1]Veri_2023!N179</f>
        <v>0.98130841121495327</v>
      </c>
      <c r="AQ134" s="51">
        <f t="shared" si="33"/>
        <v>0.32159357721729909</v>
      </c>
      <c r="AR134" s="51">
        <f t="shared" si="34"/>
        <v>0.98130841121495327</v>
      </c>
      <c r="AS134" s="51">
        <f t="shared" si="35"/>
        <v>0.50866025899951128</v>
      </c>
      <c r="AT134" s="50">
        <f>ROUND([1]Veri_2024_2!D178/[1]Veri_2024_2!D179,[1]APGler!$N$134)</f>
        <v>0.39700000000000002</v>
      </c>
      <c r="AU134" s="50">
        <f>ROUND([1]Veri_2024_2!E178/[1]Veri_2024_2!E179,[1]APGler!$N$134)</f>
        <v>0.54100000000000004</v>
      </c>
      <c r="AV134" s="50">
        <f>ROUND([1]Veri_2024_2!F178/[1]Veri_2024_2!F179,[1]APGler!$N$134)</f>
        <v>0.53600000000000003</v>
      </c>
      <c r="AW134" s="50">
        <f>ROUND([1]Veri_2024_2!G178/[1]Veri_2024_2!G179,[1]APGler!$N$134)</f>
        <v>0.34300000000000003</v>
      </c>
      <c r="AX134" s="50">
        <f>ROUND([1]Veri_2024_2!H178/[1]Veri_2024_2!H179,[1]APGler!$N$134)</f>
        <v>0.33</v>
      </c>
      <c r="AY134" s="50">
        <f>ROUND([1]Veri_2024_2!I178/[1]Veri_2024_2!I179,[1]APGler!$N$134)</f>
        <v>0.45900000000000002</v>
      </c>
      <c r="AZ134" s="50">
        <f>ROUND([1]Veri_2024_2!J178/[1]Veri_2024_2!J179,[1]APGler!$N$134)</f>
        <v>0.38400000000000001</v>
      </c>
      <c r="BA134" s="50">
        <f>ROUND([1]Veri_2024_2!K178/[1]Veri_2024_2!K179,[1]APGler!$N$134)</f>
        <v>0.64300000000000002</v>
      </c>
      <c r="BB134" s="50">
        <f>ROUND([1]Veri_2024_2!L178/[1]Veri_2024_2!L179,[1]APGler!$N$134)</f>
        <v>0.38900000000000001</v>
      </c>
      <c r="BC134" s="50">
        <f>ROUND([1]Veri_2024_2!M178/[1]Veri_2024_2!M179,[1]APGler!$N$134)</f>
        <v>0.28999999999999998</v>
      </c>
      <c r="BD134" s="50">
        <f>ROUND([1]Veri_2024_2!N178/[1]Veri_2024_2!N179,[1]APGler!$N$134)</f>
        <v>0.96199999999999997</v>
      </c>
      <c r="BE134" s="51">
        <f t="shared" si="36"/>
        <v>0.28999999999999998</v>
      </c>
      <c r="BF134" s="51">
        <f t="shared" si="37"/>
        <v>0.96199999999999997</v>
      </c>
      <c r="BG134" s="51">
        <f t="shared" si="38"/>
        <v>0.47945454545454547</v>
      </c>
    </row>
    <row r="135" spans="1:59" x14ac:dyDescent="0.3">
      <c r="A135" s="57" t="s">
        <v>141</v>
      </c>
      <c r="B135" s="57" t="s">
        <v>339</v>
      </c>
      <c r="C135" s="57" t="s">
        <v>233</v>
      </c>
      <c r="D135" s="49">
        <f>[1]Veri_2021!D180/[1]Veri_2021!D19</f>
        <v>0.40324136298601898</v>
      </c>
      <c r="E135" s="49">
        <f>[1]Veri_2021!E180/[1]Veri_2021!E19</f>
        <v>0.43790776611326765</v>
      </c>
      <c r="F135" s="49">
        <f>[1]Veri_2021!F180/[1]Veri_2021!F19</f>
        <v>0.33127447484545264</v>
      </c>
      <c r="G135" s="49">
        <f>[1]Veri_2021!G180/[1]Veri_2021!G19</f>
        <v>0.44079792690379044</v>
      </c>
      <c r="H135" s="49">
        <f>[1]Veri_2021!H180/[1]Veri_2021!H19</f>
        <v>0.42349666884408871</v>
      </c>
      <c r="I135" s="49">
        <f>[1]Veri_2021!I180/[1]Veri_2021!I19</f>
        <v>0.37377146709785364</v>
      </c>
      <c r="J135" s="49">
        <f>[1]Veri_2021!J180/[1]Veri_2021!J19</f>
        <v>0.62369329708084498</v>
      </c>
      <c r="K135" s="49">
        <f>[1]Veri_2021!K180/[1]Veri_2021!K19</f>
        <v>0.69916491308656681</v>
      </c>
      <c r="L135" s="49">
        <f>[1]Veri_2021!L180/[1]Veri_2021!L19</f>
        <v>0.44577160621339695</v>
      </c>
      <c r="M135" s="49">
        <f>[1]Veri_2021!M180/[1]Veri_2021!M19</f>
        <v>0.81991550843607608</v>
      </c>
      <c r="N135" s="49">
        <f>[1]Veri_2021!N180/[1]Veri_2021!N19</f>
        <v>0.37370557492691031</v>
      </c>
      <c r="O135" s="52">
        <f t="shared" si="27"/>
        <v>0.33127447484545264</v>
      </c>
      <c r="P135" s="52">
        <f t="shared" si="28"/>
        <v>0.81991550843607608</v>
      </c>
      <c r="Q135" s="52">
        <f t="shared" si="29"/>
        <v>0.48843096059402435</v>
      </c>
      <c r="R135" s="49">
        <f>[1]Veri_2022!D180/[1]Veri_2022!D19</f>
        <v>0.41265174513475533</v>
      </c>
      <c r="S135" s="49">
        <f>[1]Veri_2022!E180/[1]Veri_2022!E19</f>
        <v>0.44346717447610368</v>
      </c>
      <c r="T135" s="49">
        <f>[1]Veri_2022!F180/[1]Veri_2022!F19</f>
        <v>0.32561059051441449</v>
      </c>
      <c r="U135" s="49">
        <f>[1]Veri_2022!G180/[1]Veri_2022!G19</f>
        <v>0.45793076930628829</v>
      </c>
      <c r="V135" s="49">
        <f>[1]Veri_2022!H180/[1]Veri_2022!H19</f>
        <v>0.42229895354688474</v>
      </c>
      <c r="W135" s="49">
        <f>[1]Veri_2022!I180/[1]Veri_2022!I19</f>
        <v>0.36257065013905443</v>
      </c>
      <c r="X135" s="49">
        <f>[1]Veri_2022!J180/[1]Veri_2022!J19</f>
        <v>0.62359940166979122</v>
      </c>
      <c r="Y135" s="49">
        <f>[1]Veri_2022!K180/[1]Veri_2022!K19</f>
        <v>0.7062724622640435</v>
      </c>
      <c r="Z135" s="49">
        <f>[1]Veri_2022!L180/[1]Veri_2022!L19</f>
        <v>0.49389696187299204</v>
      </c>
      <c r="AA135" s="49">
        <f>[1]Veri_2022!M180/[1]Veri_2022!M19</f>
        <v>0.83916225338260919</v>
      </c>
      <c r="AB135" s="49">
        <f>[1]Veri_2022!N180/[1]Veri_2022!N19</f>
        <v>0.35054212229676124</v>
      </c>
      <c r="AC135" s="52">
        <f t="shared" si="30"/>
        <v>0.32561059051441449</v>
      </c>
      <c r="AD135" s="52">
        <f t="shared" si="31"/>
        <v>0.83916225338260919</v>
      </c>
      <c r="AE135" s="52">
        <f t="shared" si="32"/>
        <v>0.4943639167821543</v>
      </c>
      <c r="AF135" s="49">
        <f>[1]Veri_2023!D180/[1]Veri_2023!D19</f>
        <v>0.42847306451541639</v>
      </c>
      <c r="AG135" s="49">
        <f>[1]Veri_2023!E180/[1]Veri_2023!E19</f>
        <v>0.46405352931924165</v>
      </c>
      <c r="AH135" s="49">
        <f>[1]Veri_2023!F180/[1]Veri_2023!F19</f>
        <v>0.36396851346986436</v>
      </c>
      <c r="AI135" s="49">
        <f>[1]Veri_2023!G180/[1]Veri_2023!G19</f>
        <v>0.44137643312954061</v>
      </c>
      <c r="AJ135" s="49">
        <f>[1]Veri_2023!H180/[1]Veri_2023!H19</f>
        <v>0.44174756223672668</v>
      </c>
      <c r="AK135" s="49">
        <f>[1]Veri_2023!I180/[1]Veri_2023!I19</f>
        <v>0.44643171722637942</v>
      </c>
      <c r="AL135" s="49">
        <f>[1]Veri_2023!J180/[1]Veri_2023!J19</f>
        <v>0.65439104640392265</v>
      </c>
      <c r="AM135" s="49">
        <f>[1]Veri_2023!K180/[1]Veri_2023!K19</f>
        <v>0.70769971938165643</v>
      </c>
      <c r="AN135" s="49">
        <f>[1]Veri_2023!L180/[1]Veri_2023!L19</f>
        <v>0.46961766140957117</v>
      </c>
      <c r="AO135" s="49">
        <f>[1]Veri_2023!M180/[1]Veri_2023!M19</f>
        <v>0.83567842790082381</v>
      </c>
      <c r="AP135" s="49">
        <f>[1]Veri_2023!N180/[1]Veri_2023!N19</f>
        <v>0.3447646939306282</v>
      </c>
      <c r="AQ135" s="52">
        <f t="shared" si="33"/>
        <v>0.3447646939306282</v>
      </c>
      <c r="AR135" s="52">
        <f t="shared" si="34"/>
        <v>0.83567842790082381</v>
      </c>
      <c r="AS135" s="52">
        <f t="shared" si="35"/>
        <v>0.50892748808397925</v>
      </c>
      <c r="AT135" s="49">
        <f>ROUND([1]Veri_2024_2!D180/[1]Veri_2024_2!D19,[1]APGler!$N$135)</f>
        <v>0.44700000000000001</v>
      </c>
      <c r="AU135" s="49">
        <f>ROUND([1]Veri_2024_2!E180/[1]Veri_2024_2!E19,[1]APGler!$N$135)</f>
        <v>0.44700000000000001</v>
      </c>
      <c r="AV135" s="49">
        <f>ROUND([1]Veri_2024_2!F180/[1]Veri_2024_2!F19,[1]APGler!$N$135)</f>
        <v>0.36399999999999999</v>
      </c>
      <c r="AW135" s="49">
        <f>ROUND([1]Veri_2024_2!G180/[1]Veri_2024_2!G19,[1]APGler!$N$135)</f>
        <v>0.42599999999999999</v>
      </c>
      <c r="AX135" s="49">
        <f>ROUND([1]Veri_2024_2!H180/[1]Veri_2024_2!H19,[1]APGler!$N$135)</f>
        <v>0.41399999999999998</v>
      </c>
      <c r="AY135" s="49">
        <f>ROUND([1]Veri_2024_2!I180/[1]Veri_2024_2!I19,[1]APGler!$N$135)</f>
        <v>0.37</v>
      </c>
      <c r="AZ135" s="49">
        <f>ROUND([1]Veri_2024_2!J180/[1]Veri_2024_2!J19,[1]APGler!$N$135)</f>
        <v>0.61399999999999999</v>
      </c>
      <c r="BA135" s="49">
        <f>ROUND([1]Veri_2024_2!K180/[1]Veri_2024_2!K19,[1]APGler!$N$135)</f>
        <v>0.71099999999999997</v>
      </c>
      <c r="BB135" s="49">
        <f>ROUND([1]Veri_2024_2!L180/[1]Veri_2024_2!L19,[1]APGler!$N$135)</f>
        <v>0.45400000000000001</v>
      </c>
      <c r="BC135" s="49">
        <f>ROUND([1]Veri_2024_2!M180/[1]Veri_2024_2!M19,[1]APGler!$N$135)</f>
        <v>0.76700000000000002</v>
      </c>
      <c r="BD135" s="49">
        <f>ROUND([1]Veri_2024_2!N180/[1]Veri_2024_2!N19,[1]APGler!$N$135)</f>
        <v>0.35199999999999998</v>
      </c>
      <c r="BE135" s="52">
        <f t="shared" si="36"/>
        <v>0.35199999999999998</v>
      </c>
      <c r="BF135" s="52">
        <f t="shared" si="37"/>
        <v>0.76700000000000002</v>
      </c>
      <c r="BG135" s="52">
        <f t="shared" si="38"/>
        <v>0.48781818181818187</v>
      </c>
    </row>
    <row r="136" spans="1:59" x14ac:dyDescent="0.3">
      <c r="A136" s="58" t="s">
        <v>142</v>
      </c>
      <c r="B136" s="58" t="s">
        <v>526</v>
      </c>
      <c r="C136" s="58" t="s">
        <v>233</v>
      </c>
      <c r="D136" s="50">
        <f>[1]Veri_2021!D181/[1]Veri_2021!D182</f>
        <v>0.53392857142857142</v>
      </c>
      <c r="E136" s="50">
        <f>[1]Veri_2021!E181/[1]Veri_2021!E182</f>
        <v>0.25816911948116739</v>
      </c>
      <c r="F136" s="50">
        <f>[1]Veri_2021!F181/[1]Veri_2021!F182</f>
        <v>0.18269947800149142</v>
      </c>
      <c r="G136" s="50">
        <f>[1]Veri_2021!G181/[1]Veri_2021!G182</f>
        <v>0.3879494335905434</v>
      </c>
      <c r="H136" s="50">
        <f>[1]Veri_2021!H181/[1]Veri_2021!H182</f>
        <v>0.17806798359341852</v>
      </c>
      <c r="I136" s="50">
        <f>[1]Veri_2021!I181/[1]Veri_2021!I182</f>
        <v>6.480543902791841E-2</v>
      </c>
      <c r="J136" s="50">
        <f>[1]Veri_2021!J181/[1]Veri_2021!J182</f>
        <v>0.95461572438162545</v>
      </c>
      <c r="K136" s="50">
        <f>[1]Veri_2021!K181/[1]Veri_2021!K182</f>
        <v>0.60192766973729106</v>
      </c>
      <c r="L136" s="50">
        <f>[1]Veri_2021!L181/[1]Veri_2021!L182</f>
        <v>0.41580662683324282</v>
      </c>
      <c r="M136" s="50">
        <f>[1]Veri_2021!M181/[1]Veri_2021!M182</f>
        <v>0.84484619535887751</v>
      </c>
      <c r="N136" s="50">
        <f>[1]Veri_2021!N181/[1]Veri_2021!N182</f>
        <v>0.73247430587513418</v>
      </c>
      <c r="O136" s="51">
        <f t="shared" si="27"/>
        <v>6.480543902791841E-2</v>
      </c>
      <c r="P136" s="51">
        <f t="shared" si="28"/>
        <v>0.95461572438162545</v>
      </c>
      <c r="Q136" s="51">
        <f t="shared" si="29"/>
        <v>0.4686627770281166</v>
      </c>
      <c r="R136" s="50">
        <f>[1]Veri_2022!D181/[1]Veri_2022!D182</f>
        <v>0.69194756554307113</v>
      </c>
      <c r="S136" s="50">
        <f>[1]Veri_2022!E181/[1]Veri_2022!E182</f>
        <v>0.28182433487790909</v>
      </c>
      <c r="T136" s="50">
        <f>[1]Veri_2022!F181/[1]Veri_2022!F182</f>
        <v>0.20005549389567148</v>
      </c>
      <c r="U136" s="50">
        <f>[1]Veri_2022!G181/[1]Veri_2022!G182</f>
        <v>0.49995989412047809</v>
      </c>
      <c r="V136" s="50">
        <f>[1]Veri_2022!H181/[1]Veri_2022!H182</f>
        <v>0.18441763445709775</v>
      </c>
      <c r="W136" s="50">
        <f>[1]Veri_2022!I181/[1]Veri_2022!I182</f>
        <v>6.009774138158764E-2</v>
      </c>
      <c r="X136" s="50">
        <f>[1]Veri_2022!J181/[1]Veri_2022!J182</f>
        <v>0.92039018250471993</v>
      </c>
      <c r="Y136" s="50">
        <f>[1]Veri_2022!K181/[1]Veri_2022!K182</f>
        <v>0.61126050420168065</v>
      </c>
      <c r="Z136" s="50">
        <f>[1]Veri_2022!L181/[1]Veri_2022!L182</f>
        <v>0.40736255751998063</v>
      </c>
      <c r="AA136" s="50">
        <f>[1]Veri_2022!M181/[1]Veri_2022!M182</f>
        <v>0.83324648254299116</v>
      </c>
      <c r="AB136" s="50">
        <f>[1]Veri_2022!N181/[1]Veri_2022!N182</f>
        <v>0.86310417292104469</v>
      </c>
      <c r="AC136" s="51">
        <f t="shared" si="30"/>
        <v>6.009774138158764E-2</v>
      </c>
      <c r="AD136" s="51">
        <f t="shared" si="31"/>
        <v>0.92039018250471993</v>
      </c>
      <c r="AE136" s="51">
        <f t="shared" si="32"/>
        <v>0.50487877854238483</v>
      </c>
      <c r="AF136" s="50">
        <f>[1]Veri_2023!D181/[1]Veri_2023!D182</f>
        <v>0.48144977168949771</v>
      </c>
      <c r="AG136" s="50">
        <f>[1]Veri_2023!E181/[1]Veri_2023!E182</f>
        <v>0.28486086487319817</v>
      </c>
      <c r="AH136" s="50">
        <f>[1]Veri_2023!F181/[1]Veri_2023!F182</f>
        <v>0.21892564923514762</v>
      </c>
      <c r="AI136" s="50">
        <f>[1]Veri_2023!G181/[1]Veri_2023!G182</f>
        <v>0.52702513966480447</v>
      </c>
      <c r="AJ136" s="50">
        <f>[1]Veri_2023!H181/[1]Veri_2023!H182</f>
        <v>0.19601174833822849</v>
      </c>
      <c r="AK136" s="50">
        <f>[1]Veri_2023!I181/[1]Veri_2023!I182</f>
        <v>5.9760448521916414E-2</v>
      </c>
      <c r="AL136" s="50">
        <f>[1]Veri_2023!J181/[1]Veri_2023!J182</f>
        <v>0.96215943491422806</v>
      </c>
      <c r="AM136" s="50">
        <f>[1]Veri_2023!K181/[1]Veri_2023!K182</f>
        <v>0.61882276316860707</v>
      </c>
      <c r="AN136" s="50">
        <f>[1]Veri_2023!L181/[1]Veri_2023!L182</f>
        <v>0.73940205265506476</v>
      </c>
      <c r="AO136" s="50">
        <f>[1]Veri_2023!M181/[1]Veri_2023!M182</f>
        <v>0.81915957978989495</v>
      </c>
      <c r="AP136" s="50">
        <f>[1]Veri_2023!N181/[1]Veri_2023!N182</f>
        <v>0.90644038294168838</v>
      </c>
      <c r="AQ136" s="51">
        <f t="shared" si="33"/>
        <v>5.9760448521916414E-2</v>
      </c>
      <c r="AR136" s="51">
        <f t="shared" si="34"/>
        <v>0.96215943491422806</v>
      </c>
      <c r="AS136" s="51">
        <f t="shared" si="35"/>
        <v>0.52854707598111605</v>
      </c>
      <c r="AT136" s="50">
        <f>ROUND([1]Veri_2024_2!D181/[1]Veri_2024_2!D182,[1]APGler!$N$136)</f>
        <v>0.83</v>
      </c>
      <c r="AU136" s="50">
        <f>ROUND([1]Veri_2024_2!E181/[1]Veri_2024_2!E182,[1]APGler!$N$136)</f>
        <v>0.42499999999999999</v>
      </c>
      <c r="AV136" s="50">
        <f>ROUND([1]Veri_2024_2!F181/[1]Veri_2024_2!F182,[1]APGler!$N$136)</f>
        <v>0.37</v>
      </c>
      <c r="AW136" s="50">
        <f>ROUND([1]Veri_2024_2!G181/[1]Veri_2024_2!G182,[1]APGler!$N$136)</f>
        <v>0.79400000000000004</v>
      </c>
      <c r="AX136" s="50">
        <f>ROUND([1]Veri_2024_2!H181/[1]Veri_2024_2!H182,[1]APGler!$N$136)</f>
        <v>0.21199999999999999</v>
      </c>
      <c r="AY136" s="50">
        <f>ROUND([1]Veri_2024_2!I181/[1]Veri_2024_2!I182,[1]APGler!$N$136)</f>
        <v>6.2E-2</v>
      </c>
      <c r="AZ136" s="50">
        <f>ROUND([1]Veri_2024_2!J181/[1]Veri_2024_2!J182,[1]APGler!$N$136)</f>
        <v>0.97599999999999998</v>
      </c>
      <c r="BA136" s="50">
        <f>ROUND([1]Veri_2024_2!K181/[1]Veri_2024_2!K182,[1]APGler!$N$136)</f>
        <v>0.622</v>
      </c>
      <c r="BB136" s="50">
        <f>ROUND([1]Veri_2024_2!L181/[1]Veri_2024_2!L182,[1]APGler!$N$136)</f>
        <v>0.78800000000000003</v>
      </c>
      <c r="BC136" s="50">
        <f>ROUND([1]Veri_2024_2!M181/[1]Veri_2024_2!M182,[1]APGler!$N$136)</f>
        <v>0.56999999999999995</v>
      </c>
      <c r="BD136" s="50">
        <f>ROUND([1]Veri_2024_2!N181/[1]Veri_2024_2!N182,[1]APGler!$N$136)</f>
        <v>0.84699999999999998</v>
      </c>
      <c r="BE136" s="51">
        <f t="shared" si="36"/>
        <v>6.2E-2</v>
      </c>
      <c r="BF136" s="51">
        <f t="shared" si="37"/>
        <v>0.97599999999999998</v>
      </c>
      <c r="BG136" s="51">
        <f t="shared" si="38"/>
        <v>0.5905454545454546</v>
      </c>
    </row>
    <row r="137" spans="1:59" x14ac:dyDescent="0.3">
      <c r="A137" s="57" t="s">
        <v>143</v>
      </c>
      <c r="B137" s="57" t="s">
        <v>340</v>
      </c>
      <c r="C137" s="57" t="s">
        <v>261</v>
      </c>
      <c r="D137" s="60">
        <f>([1]Veri_2021!D180/[1]Veri_2021!D184)/1000</f>
        <v>549.53253582858463</v>
      </c>
      <c r="E137" s="60">
        <f>([1]Veri_2021!E180/[1]Veri_2021!E184)/1000</f>
        <v>466.66067133909684</v>
      </c>
      <c r="F137" s="60">
        <f>([1]Veri_2021!F180/[1]Veri_2021!F184)/1000</f>
        <v>425.29450691353372</v>
      </c>
      <c r="G137" s="60">
        <f>([1]Veri_2021!G180/[1]Veri_2021!G184)/1000</f>
        <v>459.90333020427988</v>
      </c>
      <c r="H137" s="60">
        <f>([1]Veri_2021!H180/[1]Veri_2021!H184)/1000</f>
        <v>329.55897286681341</v>
      </c>
      <c r="I137" s="60">
        <f>([1]Veri_2021!I180/[1]Veri_2021!I184)/1000</f>
        <v>128.91387250151425</v>
      </c>
      <c r="J137" s="60">
        <f>([1]Veri_2021!J180/[1]Veri_2021!J184)/1000</f>
        <v>273.128091870834</v>
      </c>
      <c r="K137" s="60">
        <f>([1]Veri_2021!K180/[1]Veri_2021!K184)/1000</f>
        <v>528.71343419281345</v>
      </c>
      <c r="L137" s="60">
        <f>([1]Veri_2021!L180/[1]Veri_2021!L184)/1000</f>
        <v>195.25180266037478</v>
      </c>
      <c r="M137" s="60">
        <f>([1]Veri_2021!M180/[1]Veri_2021!M184)/1000</f>
        <v>3.7180548988020847</v>
      </c>
      <c r="N137" s="60">
        <f>([1]Veri_2021!N180/[1]Veri_2021!N184)/1000</f>
        <v>221.585959621954</v>
      </c>
      <c r="O137" s="52">
        <f t="shared" si="27"/>
        <v>3.7180548988020847</v>
      </c>
      <c r="P137" s="52">
        <f t="shared" si="28"/>
        <v>549.53253582858463</v>
      </c>
      <c r="Q137" s="52">
        <f t="shared" si="29"/>
        <v>325.66011208169101</v>
      </c>
      <c r="R137" s="61">
        <f>[1]Veri_2022!D180/[1]Veri_2022!D184</f>
        <v>568295.83882267494</v>
      </c>
      <c r="S137" s="61">
        <f>[1]Veri_2022!E180/[1]Veri_2022!E184</f>
        <v>433236.60348390497</v>
      </c>
      <c r="T137" s="61">
        <f>[1]Veri_2022!F180/[1]Veri_2022!F184</f>
        <v>358487.76686475327</v>
      </c>
      <c r="U137" s="61">
        <f>[1]Veri_2022!G180/[1]Veri_2022!G184</f>
        <v>271832.58836587629</v>
      </c>
      <c r="V137" s="61">
        <f>[1]Veri_2022!H180/[1]Veri_2022!H184</f>
        <v>251074.57824792183</v>
      </c>
      <c r="W137" s="61">
        <f>[1]Veri_2022!I180/[1]Veri_2022!I184</f>
        <v>116725.86275349899</v>
      </c>
      <c r="X137" s="61">
        <f>[1]Veri_2022!J180/[1]Veri_2022!J184</f>
        <v>269057.23397836485</v>
      </c>
      <c r="Y137" s="61">
        <f>[1]Veri_2022!K180/[1]Veri_2022!K184</f>
        <v>529031.12262698554</v>
      </c>
      <c r="Z137" s="61">
        <f>[1]Veri_2022!L180/[1]Veri_2022!L184</f>
        <v>170213.66782179518</v>
      </c>
      <c r="AA137" s="61" t="e">
        <f>[1]Veri_2022!M180/[1]Veri_2022!M184</f>
        <v>#VALUE!</v>
      </c>
      <c r="AB137" s="61">
        <f>[1]Veri_2022!N180/[1]Veri_2022!N184</f>
        <v>183502.40562696083</v>
      </c>
      <c r="AC137" s="52" t="e">
        <f t="shared" si="30"/>
        <v>#VALUE!</v>
      </c>
      <c r="AD137" s="52" t="e">
        <f t="shared" si="31"/>
        <v>#VALUE!</v>
      </c>
      <c r="AE137" s="52" t="e">
        <f t="shared" si="32"/>
        <v>#VALUE!</v>
      </c>
      <c r="AF137" s="61">
        <f>[1]Veri_2023!D180/[1]Veri_2023!D184</f>
        <v>559845.92807994003</v>
      </c>
      <c r="AG137" s="61">
        <f>[1]Veri_2023!E180/[1]Veri_2023!E184</f>
        <v>470366.73825578549</v>
      </c>
      <c r="AH137" s="61">
        <f>[1]Veri_2023!F180/[1]Veri_2023!F184</f>
        <v>391832.65423039615</v>
      </c>
      <c r="AI137" s="61">
        <f>[1]Veri_2023!G180/[1]Veri_2023!G184</f>
        <v>185073.23892769864</v>
      </c>
      <c r="AJ137" s="61">
        <f>[1]Veri_2023!H180/[1]Veri_2023!H184</f>
        <v>240738.78814608464</v>
      </c>
      <c r="AK137" s="61">
        <f>[1]Veri_2023!I180/[1]Veri_2023!I184</f>
        <v>132500.92546111887</v>
      </c>
      <c r="AL137" s="61">
        <f>[1]Veri_2023!J180/[1]Veri_2023!J184</f>
        <v>268557.61013100867</v>
      </c>
      <c r="AM137" s="61">
        <f>[1]Veri_2023!K180/[1]Veri_2023!K184</f>
        <v>524961.34512674517</v>
      </c>
      <c r="AN137" s="61">
        <f>[1]Veri_2023!L180/[1]Veri_2023!L184</f>
        <v>159873.93609973969</v>
      </c>
      <c r="AO137" s="61" t="e">
        <f>[1]Veri_2023!M180/[1]Veri_2023!M184</f>
        <v>#VALUE!</v>
      </c>
      <c r="AP137" s="61">
        <f>[1]Veri_2023!N180/[1]Veri_2023!N184</f>
        <v>173816.59214061161</v>
      </c>
      <c r="AQ137" s="52" t="e">
        <f t="shared" si="33"/>
        <v>#VALUE!</v>
      </c>
      <c r="AR137" s="52" t="e">
        <f t="shared" si="34"/>
        <v>#VALUE!</v>
      </c>
      <c r="AS137" s="52" t="e">
        <f t="shared" si="35"/>
        <v>#VALUE!</v>
      </c>
      <c r="AT137" s="52">
        <f>ROUND([1]Veri_2024_2!D180/[1]Veri_2024_2!D184,[1]APGler!$N$137)</f>
        <v>297171</v>
      </c>
      <c r="AU137" s="52">
        <f>ROUND([1]Veri_2024_2!E180/[1]Veri_2024_2!E184,[1]APGler!$N$137)</f>
        <v>306967</v>
      </c>
      <c r="AV137" s="52">
        <f>ROUND([1]Veri_2024_2!F180/[1]Veri_2024_2!F184,[1]APGler!$N$137)</f>
        <v>235060</v>
      </c>
      <c r="AW137" s="52">
        <f>ROUND([1]Veri_2024_2!G180/[1]Veri_2024_2!G184,[1]APGler!$N$137)</f>
        <v>170943</v>
      </c>
      <c r="AX137" s="52">
        <f>ROUND([1]Veri_2024_2!H180/[1]Veri_2024_2!H184,[1]APGler!$N$137)</f>
        <v>246037</v>
      </c>
      <c r="AY137" s="52">
        <f>ROUND([1]Veri_2024_2!I180/[1]Veri_2024_2!I184,[1]APGler!$N$137)</f>
        <v>90227</v>
      </c>
      <c r="AZ137" s="52">
        <f>ROUND([1]Veri_2024_2!J180/[1]Veri_2024_2!J184,[1]APGler!$N$137)</f>
        <v>214266</v>
      </c>
      <c r="BA137" s="52">
        <f>ROUND([1]Veri_2024_2!K180/[1]Veri_2024_2!K184,[1]APGler!$N$137)</f>
        <v>375666</v>
      </c>
      <c r="BB137" s="52">
        <f>ROUND([1]Veri_2024_2!L180/[1]Veri_2024_2!L184,[1]APGler!$N$137)</f>
        <v>157245</v>
      </c>
      <c r="BC137" s="52">
        <f>ROUND([1]Veri_2024_2!M180/[1]Veri_2024_2!M184,[1]APGler!$N$137)</f>
        <v>3852</v>
      </c>
      <c r="BD137" s="52">
        <f>ROUND([1]Veri_2024_2!N180/[1]Veri_2024_2!N184,[1]APGler!$N$137)</f>
        <v>102495</v>
      </c>
      <c r="BE137" s="52">
        <f t="shared" si="36"/>
        <v>3852</v>
      </c>
      <c r="BF137" s="52">
        <f t="shared" si="37"/>
        <v>375666</v>
      </c>
      <c r="BG137" s="52">
        <f t="shared" si="38"/>
        <v>199993.54545454544</v>
      </c>
    </row>
    <row r="138" spans="1:59" x14ac:dyDescent="0.3">
      <c r="A138" s="58" t="s">
        <v>144</v>
      </c>
      <c r="B138" s="58" t="s">
        <v>145</v>
      </c>
      <c r="C138" s="58" t="s">
        <v>231</v>
      </c>
      <c r="D138" s="66">
        <f>[1]Veri_2021!D185/[1]Veri_2021!D186</f>
        <v>6.5067100447336313E-5</v>
      </c>
      <c r="E138" s="66">
        <f>[1]Veri_2021!E185/[1]Veri_2021!E186</f>
        <v>1.7188693659281895E-5</v>
      </c>
      <c r="F138" s="66">
        <f>[1]Veri_2021!F185/[1]Veri_2021!F186</f>
        <v>1.3214403700033035E-5</v>
      </c>
      <c r="G138" s="66">
        <f>[1]Veri_2021!G185/[1]Veri_2021!G186</f>
        <v>60</v>
      </c>
      <c r="H138" s="66">
        <f>[1]Veri_2021!H185/[1]Veri_2021!H186</f>
        <v>2.6233241663801992</v>
      </c>
      <c r="I138" s="66">
        <f>[1]Veri_2021!I185/[1]Veri_2021!I186</f>
        <v>1.1385915261884254</v>
      </c>
      <c r="J138" s="66">
        <f>[1]Veri_2021!J185/[1]Veri_2021!J186</f>
        <v>6.8478078078078077</v>
      </c>
      <c r="K138" s="66">
        <f>[1]Veri_2021!K185/[1]Veri_2021!K186</f>
        <v>8.4972313481438597</v>
      </c>
      <c r="L138" s="66">
        <f>[1]Veri_2021!L185/[1]Veri_2021!L186</f>
        <v>5.3120787092993442</v>
      </c>
      <c r="M138" s="66">
        <f>[1]Veri_2021!M185/[1]Veri_2021!M186</f>
        <v>1.739455877787276</v>
      </c>
      <c r="N138" s="66">
        <f>[1]Veri_2021!N185/[1]Veri_2021!N186</f>
        <v>8.106581280788177</v>
      </c>
      <c r="O138" s="51">
        <f t="shared" si="27"/>
        <v>1.3214403700033035E-5</v>
      </c>
      <c r="P138" s="51">
        <f t="shared" si="28"/>
        <v>60</v>
      </c>
      <c r="Q138" s="51">
        <f t="shared" si="29"/>
        <v>8.5695605624175357</v>
      </c>
      <c r="R138" s="66">
        <f>[1]Veri_2022!D185/[1]Veri_2022!D186</f>
        <v>6.2504069275343447E-5</v>
      </c>
      <c r="S138" s="66">
        <f>[1]Veri_2022!E185/[1]Veri_2022!E186</f>
        <v>1.6171261358385954E-5</v>
      </c>
      <c r="T138" s="66">
        <f>[1]Veri_2022!F185/[1]Veri_2022!F186</f>
        <v>1.2071523778386942E-5</v>
      </c>
      <c r="U138" s="66">
        <f>[1]Veri_2022!G185/[1]Veri_2022!G186</f>
        <v>60</v>
      </c>
      <c r="V138" s="66">
        <f>[1]Veri_2022!H185/[1]Veri_2022!H186</f>
        <v>2.7698510471497366</v>
      </c>
      <c r="W138" s="66">
        <f>[1]Veri_2022!I185/[1]Veri_2022!I186</f>
        <v>1.567611243171108</v>
      </c>
      <c r="X138" s="66">
        <f>[1]Veri_2022!J185/[1]Veri_2022!J186</f>
        <v>6.7082198774676653</v>
      </c>
      <c r="Y138" s="66">
        <f>[1]Veri_2022!K185/[1]Veri_2022!K186</f>
        <v>10.190494924746238</v>
      </c>
      <c r="Z138" s="66">
        <f>[1]Veri_2022!L185/[1]Veri_2022!L186</f>
        <v>8.7524822083243485</v>
      </c>
      <c r="AA138" s="66">
        <f>[1]Veri_2022!M185/[1]Veri_2022!M186</f>
        <v>2.251652917937486</v>
      </c>
      <c r="AB138" s="66">
        <f>[1]Veri_2022!N185/[1]Veri_2022!N186</f>
        <v>5.9609252885199426</v>
      </c>
      <c r="AC138" s="51">
        <f t="shared" si="30"/>
        <v>1.2071523778386942E-5</v>
      </c>
      <c r="AD138" s="51">
        <f t="shared" si="31"/>
        <v>60</v>
      </c>
      <c r="AE138" s="51">
        <f t="shared" si="32"/>
        <v>8.9273934776519042</v>
      </c>
      <c r="AF138" s="66">
        <f>[1]Veri_2023!D185/[1]Veri_2023!D186</f>
        <v>5.8536585365853659E-5</v>
      </c>
      <c r="AG138" s="66">
        <f>[1]Veri_2023!E185/[1]Veri_2023!E186</f>
        <v>1.5677881743977704E-5</v>
      </c>
      <c r="AH138" s="66">
        <f>[1]Veri_2023!F185/[1]Veri_2023!F186</f>
        <v>1.1410911684298109E-5</v>
      </c>
      <c r="AI138" s="66">
        <f>[1]Veri_2023!G185/[1]Veri_2023!G186</f>
        <v>96</v>
      </c>
      <c r="AJ138" s="66">
        <f>[1]Veri_2023!H185/[1]Veri_2023!H186</f>
        <v>2.7963765529665698</v>
      </c>
      <c r="AK138" s="66">
        <f>[1]Veri_2023!I185/[1]Veri_2023!I186</f>
        <v>2.2517696757497334</v>
      </c>
      <c r="AL138" s="66">
        <f>[1]Veri_2023!J185/[1]Veri_2023!J186</f>
        <v>6.8908480216044179</v>
      </c>
      <c r="AM138" s="66">
        <f>[1]Veri_2023!K185/[1]Veri_2023!K186</f>
        <v>28.610835498427459</v>
      </c>
      <c r="AN138" s="66">
        <f>[1]Veri_2023!L185/[1]Veri_2023!L186</f>
        <v>15.301359668199328</v>
      </c>
      <c r="AO138" s="66">
        <f>[1]Veri_2023!M185/[1]Veri_2023!M186</f>
        <v>3.3253331649087348</v>
      </c>
      <c r="AP138" s="66">
        <f>[1]Veri_2023!N185/[1]Veri_2023!N186</f>
        <v>5.7234212639869</v>
      </c>
      <c r="AQ138" s="51">
        <f t="shared" si="33"/>
        <v>1.1410911684298109E-5</v>
      </c>
      <c r="AR138" s="51">
        <f t="shared" si="34"/>
        <v>96</v>
      </c>
      <c r="AS138" s="51">
        <f t="shared" si="35"/>
        <v>14.627275406474718</v>
      </c>
      <c r="AT138" s="51">
        <f>ROUND([1]Veri_2024_2!D185/[1]Veri_2024_2!D186,[1]APGler!$N$138)</f>
        <v>0</v>
      </c>
      <c r="AU138" s="51">
        <f>ROUND([1]Veri_2024_2!E185/[1]Veri_2024_2!E186,[1]APGler!$N$138)</f>
        <v>0</v>
      </c>
      <c r="AV138" s="51">
        <f>ROUND([1]Veri_2024_2!F185/[1]Veri_2024_2!F186,[1]APGler!$N$138)</f>
        <v>0</v>
      </c>
      <c r="AW138" s="51">
        <f>ROUND([1]Veri_2024_2!G185/[1]Veri_2024_2!G186,[1]APGler!$N$138)</f>
        <v>106.2</v>
      </c>
      <c r="AX138" s="51">
        <f>ROUND([1]Veri_2024_2!H185/[1]Veri_2024_2!H186,[1]APGler!$N$138)</f>
        <v>3.5</v>
      </c>
      <c r="AY138" s="51">
        <f>ROUND([1]Veri_2024_2!I185/[1]Veri_2024_2!I186,[1]APGler!$N$138)</f>
        <v>276.10000000000002</v>
      </c>
      <c r="AZ138" s="51">
        <f>ROUND([1]Veri_2024_2!J185/[1]Veri_2024_2!J186,[1]APGler!$N$138)</f>
        <v>8.1999999999999993</v>
      </c>
      <c r="BA138" s="51">
        <f>ROUND([1]Veri_2024_2!K185/[1]Veri_2024_2!K186,[1]APGler!$N$138)</f>
        <v>29.7</v>
      </c>
      <c r="BB138" s="51">
        <f>ROUND([1]Veri_2024_2!L185/[1]Veri_2024_2!L186,[1]APGler!$N$138)</f>
        <v>30.2</v>
      </c>
      <c r="BC138" s="51">
        <f>ROUND([1]Veri_2024_2!M185/[1]Veri_2024_2!M186,[1]APGler!$N$138)</f>
        <v>7.4</v>
      </c>
      <c r="BD138" s="51">
        <f>ROUND([1]Veri_2024_2!N185/[1]Veri_2024_2!N186,[1]APGler!$N$138)</f>
        <v>13.7</v>
      </c>
      <c r="BE138" s="51">
        <f t="shared" si="36"/>
        <v>0</v>
      </c>
      <c r="BF138" s="51">
        <f t="shared" si="37"/>
        <v>276.10000000000002</v>
      </c>
      <c r="BG138" s="51">
        <f t="shared" si="38"/>
        <v>43.18181818181818</v>
      </c>
    </row>
    <row r="139" spans="1:59" x14ac:dyDescent="0.3">
      <c r="A139" s="57" t="s">
        <v>146</v>
      </c>
      <c r="B139" s="57" t="s">
        <v>147</v>
      </c>
      <c r="C139" s="57" t="s">
        <v>233</v>
      </c>
      <c r="D139" s="49">
        <f>[1]Veri_2021!D187/[1]Veri_2021!D188</f>
        <v>0.13932367149758454</v>
      </c>
      <c r="E139" s="49">
        <f>[1]Veri_2021!E187/[1]Veri_2021!E188</f>
        <v>0.1363064668273766</v>
      </c>
      <c r="F139" s="49">
        <f>[1]Veri_2021!F187/[1]Veri_2021!F188</f>
        <v>0.16300523805800954</v>
      </c>
      <c r="G139" s="49">
        <f>[1]Veri_2021!G187/[1]Veri_2021!G188</f>
        <v>0.15916955017301038</v>
      </c>
      <c r="H139" s="49">
        <f>[1]Veri_2021!H187/[1]Veri_2021!H188</f>
        <v>4.9405573962190606E-2</v>
      </c>
      <c r="I139" s="49">
        <f>[1]Veri_2021!I187/[1]Veri_2021!I188</f>
        <v>5.7276657060518731E-2</v>
      </c>
      <c r="J139" s="49">
        <f>[1]Veri_2021!J187/[1]Veri_2021!J188</f>
        <v>7.7855375653753403E-2</v>
      </c>
      <c r="K139" s="49">
        <f>[1]Veri_2021!K187/[1]Veri_2021!K188</f>
        <v>9.7677959649790633E-2</v>
      </c>
      <c r="L139" s="49">
        <f>[1]Veri_2021!L187/[1]Veri_2021!L188</f>
        <v>0.11719898758587441</v>
      </c>
      <c r="M139" s="49">
        <f>[1]Veri_2021!M187/[1]Veri_2021!M188</f>
        <v>6.2416998671978752E-2</v>
      </c>
      <c r="N139" s="49">
        <f>[1]Veri_2021!N187/[1]Veri_2021!N188</f>
        <v>4.5058576148993695E-3</v>
      </c>
      <c r="O139" s="52">
        <f t="shared" si="27"/>
        <v>4.5058576148993695E-3</v>
      </c>
      <c r="P139" s="52">
        <f t="shared" si="28"/>
        <v>0.16300523805800954</v>
      </c>
      <c r="Q139" s="52">
        <f t="shared" si="29"/>
        <v>9.6740212432271544E-2</v>
      </c>
      <c r="R139" s="49">
        <f>[1]Veri_2022!D187/[1]Veri_2022!D188</f>
        <v>7.073848597141344E-2</v>
      </c>
      <c r="S139" s="49">
        <f>[1]Veri_2022!E187/[1]Veri_2022!E188</f>
        <v>0.121301466367479</v>
      </c>
      <c r="T139" s="49">
        <f>[1]Veri_2022!F187/[1]Veri_2022!F188</f>
        <v>0.11782949710360384</v>
      </c>
      <c r="U139" s="49">
        <f>[1]Veri_2022!G187/[1]Veri_2022!G188</f>
        <v>8.8650999414568873E-2</v>
      </c>
      <c r="V139" s="49">
        <f>[1]Veri_2022!H187/[1]Veri_2022!H188</f>
        <v>3.8450518594922926E-2</v>
      </c>
      <c r="W139" s="49">
        <f>[1]Veri_2022!I187/[1]Veri_2022!I188</f>
        <v>6.7817689662740502E-2</v>
      </c>
      <c r="X139" s="49">
        <f>[1]Veri_2022!J187/[1]Veri_2022!J188</f>
        <v>8.1728328704947895E-2</v>
      </c>
      <c r="Y139" s="49">
        <f>[1]Veri_2022!K187/[1]Veri_2022!K188</f>
        <v>0.21930478890049232</v>
      </c>
      <c r="Z139" s="49">
        <f>[1]Veri_2022!L187/[1]Veri_2022!L188</f>
        <v>0.1038961038961039</v>
      </c>
      <c r="AA139" s="49">
        <f>[1]Veri_2022!M187/[1]Veri_2022!M188</f>
        <v>6.0289987964926357E-2</v>
      </c>
      <c r="AB139" s="49">
        <f>[1]Veri_2022!N187/[1]Veri_2022!N188</f>
        <v>1.0811905243976513E-2</v>
      </c>
      <c r="AC139" s="52">
        <f t="shared" si="30"/>
        <v>1.0811905243976513E-2</v>
      </c>
      <c r="AD139" s="52">
        <f t="shared" si="31"/>
        <v>0.21930478890049232</v>
      </c>
      <c r="AE139" s="52">
        <f t="shared" si="32"/>
        <v>8.9165433802288696E-2</v>
      </c>
      <c r="AF139" s="49">
        <f>[1]Veri_2023!D187/[1]Veri_2023!D188</f>
        <v>7.502812814591106E-2</v>
      </c>
      <c r="AG139" s="49">
        <f>[1]Veri_2023!E187/[1]Veri_2023!E188</f>
        <v>0.20451397181753045</v>
      </c>
      <c r="AH139" s="49">
        <f>[1]Veri_2023!F187/[1]Veri_2023!F188</f>
        <v>0.14942528735632185</v>
      </c>
      <c r="AI139" s="49">
        <f>[1]Veri_2023!G187/[1]Veri_2023!G188</f>
        <v>6.3876591415294087E-2</v>
      </c>
      <c r="AJ139" s="49">
        <f>[1]Veri_2023!H187/[1]Veri_2023!H188</f>
        <v>3.7656463658357002E-2</v>
      </c>
      <c r="AK139" s="49">
        <f>[1]Veri_2023!I187/[1]Veri_2023!I188</f>
        <v>0.22696159209025224</v>
      </c>
      <c r="AL139" s="49">
        <f>[1]Veri_2023!J187/[1]Veri_2023!J188</f>
        <v>8.0729824561403513E-2</v>
      </c>
      <c r="AM139" s="49">
        <f>[1]Veri_2023!K187/[1]Veri_2023!K188</f>
        <v>0.18507098809694536</v>
      </c>
      <c r="AN139" s="49">
        <f>[1]Veri_2023!L187/[1]Veri_2023!L188</f>
        <v>0.10378889579033841</v>
      </c>
      <c r="AO139" s="49">
        <f>[1]Veri_2023!M187/[1]Veri_2023!M188</f>
        <v>5.9053297013928148E-2</v>
      </c>
      <c r="AP139" s="49">
        <f>[1]Veri_2023!N187/[1]Veri_2023!N188</f>
        <v>3.6492650785605679E-2</v>
      </c>
      <c r="AQ139" s="52">
        <f t="shared" si="33"/>
        <v>3.6492650785605679E-2</v>
      </c>
      <c r="AR139" s="52">
        <f t="shared" si="34"/>
        <v>0.22696159209025224</v>
      </c>
      <c r="AS139" s="52">
        <f t="shared" si="35"/>
        <v>0.11114524461198978</v>
      </c>
      <c r="AT139" s="49">
        <f>ROUND([1]Veri_2024_2!D187/[1]Veri_2024_2!D188,[1]APGler!$N$139)</f>
        <v>6.3E-2</v>
      </c>
      <c r="AU139" s="49">
        <f>ROUND([1]Veri_2024_2!E187/[1]Veri_2024_2!E188,[1]APGler!$N$139)</f>
        <v>0.13200000000000001</v>
      </c>
      <c r="AV139" s="49">
        <f>ROUND([1]Veri_2024_2!F187/[1]Veri_2024_2!F188,[1]APGler!$N$139)</f>
        <v>0.124</v>
      </c>
      <c r="AW139" s="49">
        <f>ROUND([1]Veri_2024_2!G187/[1]Veri_2024_2!G188,[1]APGler!$N$139)</f>
        <v>6.3E-2</v>
      </c>
      <c r="AX139" s="49">
        <f>ROUND([1]Veri_2024_2!H187/[1]Veri_2024_2!H188,[1]APGler!$N$139)</f>
        <v>3.5999999999999997E-2</v>
      </c>
      <c r="AY139" s="49">
        <f>ROUND([1]Veri_2024_2!I187/[1]Veri_2024_2!I188,[1]APGler!$N$139)</f>
        <v>0.26900000000000002</v>
      </c>
      <c r="AZ139" s="49">
        <f>ROUND([1]Veri_2024_2!J187/[1]Veri_2024_2!J188,[1]APGler!$N$139)</f>
        <v>0.14299999999999999</v>
      </c>
      <c r="BA139" s="49">
        <f>ROUND([1]Veri_2024_2!K187/[1]Veri_2024_2!K188,[1]APGler!$N$139)</f>
        <v>0.16500000000000001</v>
      </c>
      <c r="BB139" s="49">
        <f>ROUND([1]Veri_2024_2!L187/[1]Veri_2024_2!L188,[1]APGler!$N$139)</f>
        <v>0.23899999999999999</v>
      </c>
      <c r="BC139" s="49">
        <f>ROUND([1]Veri_2024_2!M187/[1]Veri_2024_2!M188,[1]APGler!$N$139)</f>
        <v>3.5999999999999997E-2</v>
      </c>
      <c r="BD139" s="49">
        <f>ROUND([1]Veri_2024_2!N187/[1]Veri_2024_2!N188,[1]APGler!$N$139)</f>
        <v>2.5999999999999999E-2</v>
      </c>
      <c r="BE139" s="52">
        <f t="shared" si="36"/>
        <v>2.5999999999999999E-2</v>
      </c>
      <c r="BF139" s="52">
        <f t="shared" si="37"/>
        <v>0.26900000000000002</v>
      </c>
      <c r="BG139" s="52">
        <f t="shared" si="38"/>
        <v>0.11781818181818182</v>
      </c>
    </row>
    <row r="140" spans="1:59" x14ac:dyDescent="0.3">
      <c r="A140" s="58" t="s">
        <v>148</v>
      </c>
      <c r="B140" s="58" t="s">
        <v>342</v>
      </c>
      <c r="C140" s="58" t="s">
        <v>233</v>
      </c>
      <c r="D140" s="50">
        <f>[1]Veri_2021!D189/([1]Veri_2021!D184*12)</f>
        <v>3.3657162566107152E-2</v>
      </c>
      <c r="E140" s="50">
        <f>[1]Veri_2021!E189/([1]Veri_2021!E184*12)</f>
        <v>5.4551007237357674E-2</v>
      </c>
      <c r="F140" s="50">
        <f>[1]Veri_2021!F189/([1]Veri_2021!F184*12)</f>
        <v>3.4313346726420439E-2</v>
      </c>
      <c r="G140" s="50">
        <f>[1]Veri_2021!G189/([1]Veri_2021!G184*12)</f>
        <v>2.8387378534774537E-3</v>
      </c>
      <c r="H140" s="50">
        <f>[1]Veri_2021!H189/([1]Veri_2021!H184*12)</f>
        <v>5.5351607113721651E-3</v>
      </c>
      <c r="I140" s="50">
        <f>[1]Veri_2021!I189/([1]Veri_2021!I184*12)</f>
        <v>3.7477286493034527E-3</v>
      </c>
      <c r="J140" s="50">
        <f>[1]Veri_2021!J189/([1]Veri_2021!J184*12)</f>
        <v>2.8817708098692014E-2</v>
      </c>
      <c r="K140" s="50">
        <f>[1]Veri_2021!K189/([1]Veri_2021!K184*12)</f>
        <v>6.1967139553346449E-2</v>
      </c>
      <c r="L140" s="50">
        <f>[1]Veri_2021!L189/([1]Veri_2021!L184*12)</f>
        <v>6.2007021383303695E-3</v>
      </c>
      <c r="M140" s="50">
        <f>[1]Veri_2021!M189/([1]Veri_2021!M184*12)</f>
        <v>1.6048265360990667E-2</v>
      </c>
      <c r="N140" s="50">
        <f>[1]Veri_2021!N189/([1]Veri_2021!N184*12)</f>
        <v>2.5402338115843012E-2</v>
      </c>
      <c r="O140" s="51">
        <f t="shared" si="27"/>
        <v>2.8387378534774537E-3</v>
      </c>
      <c r="P140" s="51">
        <f t="shared" si="28"/>
        <v>6.1967139553346449E-2</v>
      </c>
      <c r="Q140" s="51">
        <f t="shared" si="29"/>
        <v>2.4825390637385536E-2</v>
      </c>
      <c r="R140" s="50">
        <f>[1]Veri_2022!D189/([1]Veri_2022!D184*12)</f>
        <v>1.7886314695180813E-2</v>
      </c>
      <c r="S140" s="50">
        <f>[1]Veri_2022!E189/([1]Veri_2022!E184*12)</f>
        <v>3.4577393181016415E-2</v>
      </c>
      <c r="T140" s="50">
        <f>[1]Veri_2022!F189/([1]Veri_2022!F184*12)</f>
        <v>2.7694169992802459E-2</v>
      </c>
      <c r="U140" s="50">
        <f>[1]Veri_2022!G189/([1]Veri_2022!G184*12)</f>
        <v>9.7481129321489639E-4</v>
      </c>
      <c r="V140" s="50">
        <f>[1]Veri_2022!H189/([1]Veri_2022!H184*12)</f>
        <v>1.7940369022537189E-3</v>
      </c>
      <c r="W140" s="50">
        <f>[1]Veri_2022!I189/([1]Veri_2022!I184*12)</f>
        <v>4.2130819765781209E-3</v>
      </c>
      <c r="X140" s="50">
        <f>[1]Veri_2022!J189/([1]Veri_2022!J184*12)</f>
        <v>2.4770503814161963E-2</v>
      </c>
      <c r="Y140" s="50">
        <f>[1]Veri_2022!K189/([1]Veri_2022!K184*12)</f>
        <v>0.10535630802110466</v>
      </c>
      <c r="Z140" s="50">
        <f>[1]Veri_2022!L189/([1]Veri_2022!L184*12)</f>
        <v>2.6427940108337054E-3</v>
      </c>
      <c r="AA140" s="50" t="e">
        <f>[1]Veri_2022!M189/([1]Veri_2022!M184*12)</f>
        <v>#VALUE!</v>
      </c>
      <c r="AB140" s="50">
        <f>[1]Veri_2022!N189/([1]Veri_2022!N184*12)</f>
        <v>1.9270991465101372E-2</v>
      </c>
      <c r="AC140" s="51" t="e">
        <f t="shared" si="30"/>
        <v>#VALUE!</v>
      </c>
      <c r="AD140" s="51" t="e">
        <f t="shared" si="31"/>
        <v>#VALUE!</v>
      </c>
      <c r="AE140" s="51" t="e">
        <f t="shared" si="32"/>
        <v>#VALUE!</v>
      </c>
      <c r="AF140" s="50">
        <f>[1]Veri_2023!D189/([1]Veri_2023!D184*12)</f>
        <v>1.8656587622104863E-2</v>
      </c>
      <c r="AG140" s="50">
        <f>[1]Veri_2023!E189/([1]Veri_2023!E184*12)</f>
        <v>2.855201618000253E-2</v>
      </c>
      <c r="AH140" s="50">
        <f>[1]Veri_2023!F189/([1]Veri_2023!F184*12)</f>
        <v>2.6287289026142531E-2</v>
      </c>
      <c r="AI140" s="50">
        <f>[1]Veri_2023!G189/([1]Veri_2023!G184*12)</f>
        <v>0</v>
      </c>
      <c r="AJ140" s="50">
        <f>[1]Veri_2023!H189/([1]Veri_2023!H184*12)</f>
        <v>1.3858866187853008E-3</v>
      </c>
      <c r="AK140" s="50">
        <f>[1]Veri_2023!I189/([1]Veri_2023!I184*12)</f>
        <v>2.4313924478836313E-3</v>
      </c>
      <c r="AL140" s="50">
        <f>[1]Veri_2023!J189/([1]Veri_2023!J184*12)</f>
        <v>4.495341822161715E-2</v>
      </c>
      <c r="AM140" s="50">
        <f>[1]Veri_2023!K189/([1]Veri_2023!K184*12)</f>
        <v>5.0808257863472588E-2</v>
      </c>
      <c r="AN140" s="50">
        <f>[1]Veri_2023!L189/([1]Veri_2023!L184*12)</f>
        <v>2.8633088635127788E-3</v>
      </c>
      <c r="AO140" s="50" t="e">
        <f>[1]Veri_2023!M189/([1]Veri_2023!M184*12)</f>
        <v>#VALUE!</v>
      </c>
      <c r="AP140" s="50">
        <f>[1]Veri_2023!N189/([1]Veri_2023!N184*12)</f>
        <v>2.5356451049506207E-2</v>
      </c>
      <c r="AQ140" s="51" t="e">
        <f t="shared" si="33"/>
        <v>#VALUE!</v>
      </c>
      <c r="AR140" s="51" t="e">
        <f t="shared" si="34"/>
        <v>#VALUE!</v>
      </c>
      <c r="AS140" s="51" t="e">
        <f t="shared" si="35"/>
        <v>#VALUE!</v>
      </c>
      <c r="AT140" s="50">
        <f>ROUND([1]Veri_2024_2!D189/([1]Veri_2024_2!D184*12),[1]APGler!$N$140)</f>
        <v>4.5999999999999999E-2</v>
      </c>
      <c r="AU140" s="50">
        <f>ROUND([1]Veri_2024_2!E189/([1]Veri_2024_2!E184*12),[1]APGler!$N$140)</f>
        <v>2.5999999999999999E-2</v>
      </c>
      <c r="AV140" s="50">
        <f>ROUND([1]Veri_2024_2!F189/([1]Veri_2024_2!F184*12),[1]APGler!$N$140)</f>
        <v>2.5000000000000001E-2</v>
      </c>
      <c r="AW140" s="50">
        <f>ROUND([1]Veri_2024_2!G189/([1]Veri_2024_2!G184*12),[1]APGler!$N$140)</f>
        <v>0</v>
      </c>
      <c r="AX140" s="50">
        <f>ROUND([1]Veri_2024_2!H189/([1]Veri_2024_2!H184*12),[1]APGler!$N$140)</f>
        <v>1E-3</v>
      </c>
      <c r="AY140" s="50">
        <f>ROUND([1]Veri_2024_2!I189/([1]Veri_2024_2!I184*12),[1]APGler!$N$140)</f>
        <v>1.2E-2</v>
      </c>
      <c r="AZ140" s="50">
        <f>ROUND([1]Veri_2024_2!J189/([1]Veri_2024_2!J184*12),[1]APGler!$N$140)</f>
        <v>3.2000000000000001E-2</v>
      </c>
      <c r="BA140" s="50">
        <f>ROUND([1]Veri_2024_2!K189/([1]Veri_2024_2!K184*12),[1]APGler!$N$140)</f>
        <v>4.2999999999999997E-2</v>
      </c>
      <c r="BB140" s="50">
        <f>ROUND([1]Veri_2024_2!L189/([1]Veri_2024_2!L184*12),[1]APGler!$N$140)</f>
        <v>2E-3</v>
      </c>
      <c r="BC140" s="50">
        <f>ROUND([1]Veri_2024_2!M189/([1]Veri_2024_2!M184*12),[1]APGler!$N$140)</f>
        <v>1.2E-2</v>
      </c>
      <c r="BD140" s="50">
        <f>ROUND([1]Veri_2024_2!N189/([1]Veri_2024_2!N184*12),[1]APGler!$N$140)</f>
        <v>1.2E-2</v>
      </c>
      <c r="BE140" s="51">
        <f t="shared" si="36"/>
        <v>0</v>
      </c>
      <c r="BF140" s="51">
        <f t="shared" si="37"/>
        <v>4.5999999999999999E-2</v>
      </c>
      <c r="BG140" s="51">
        <f t="shared" si="38"/>
        <v>1.9181818181818185E-2</v>
      </c>
    </row>
    <row r="141" spans="1:59" x14ac:dyDescent="0.3">
      <c r="A141" s="57" t="s">
        <v>149</v>
      </c>
      <c r="B141" s="57" t="s">
        <v>343</v>
      </c>
      <c r="C141" s="57" t="s">
        <v>509</v>
      </c>
      <c r="D141" s="60">
        <f>([1]Veri_2021!D3/[1]Sabit_Veri!H4)/[1]Veri_2021!D190</f>
        <v>0.75381044583457457</v>
      </c>
      <c r="E141" s="60">
        <f>([1]Veri_2021!E3/[1]Sabit_Veri!I4)/[1]Veri_2021!E190</f>
        <v>1.9912367503763313E-2</v>
      </c>
      <c r="F141" s="60">
        <f>([1]Veri_2021!F3/[1]Sabit_Veri!J4)/[1]Veri_2021!F190</f>
        <v>2.0230373001891705E-2</v>
      </c>
      <c r="G141" s="60">
        <f>([1]Veri_2021!G3/[1]Sabit_Veri!K4)/[1]Veri_2021!G190</f>
        <v>9.3147404497024022E-2</v>
      </c>
      <c r="H141" s="60">
        <f>([1]Veri_2021!H3/[1]Sabit_Veri!L4)/[1]Veri_2021!H190</f>
        <v>0.16578579394160084</v>
      </c>
      <c r="I141" s="60">
        <f>([1]Veri_2021!I3/[1]Sabit_Veri!M4)/[1]Veri_2021!I190</f>
        <v>8.3858135664436027E-3</v>
      </c>
      <c r="J141" s="60">
        <f>([1]Veri_2021!J3/[1]Sabit_Veri!N4)/[1]Veri_2021!J190</f>
        <v>6.254554387020643E-2</v>
      </c>
      <c r="K141" s="60">
        <f>([1]Veri_2021!K3/[1]Sabit_Veri!O4)/[1]Veri_2021!K190</f>
        <v>7.9083990864535353E-2</v>
      </c>
      <c r="L141" s="60">
        <f>([1]Veri_2021!L3/[1]Sabit_Veri!P4)/[1]Veri_2021!L190</f>
        <v>3.5677571396003714E-2</v>
      </c>
      <c r="M141" s="60">
        <f>([1]Veri_2021!M3/[1]Sabit_Veri!Q4)/[1]Veri_2021!M190</f>
        <v>1.857180242490325E-2</v>
      </c>
      <c r="N141" s="60">
        <f>([1]Veri_2021!N3/[1]Sabit_Veri!R4)/[1]Veri_2021!N190</f>
        <v>3.8634697736735439E-2</v>
      </c>
      <c r="O141" s="52">
        <f t="shared" si="27"/>
        <v>8.3858135664436027E-3</v>
      </c>
      <c r="P141" s="52">
        <f t="shared" si="28"/>
        <v>0.75381044583457457</v>
      </c>
      <c r="Q141" s="52">
        <f t="shared" si="29"/>
        <v>0.11779870951251657</v>
      </c>
      <c r="R141" s="60">
        <f>([1]Veri_2022!D3/[1]Sabit_Veri!H4)/[1]Veri_2022!D190</f>
        <v>0.75754497567045564</v>
      </c>
      <c r="S141" s="60">
        <f>([1]Veri_2022!E3/[1]Sabit_Veri!I4)/[1]Veri_2022!E190</f>
        <v>1.9538385028085213E-2</v>
      </c>
      <c r="T141" s="60">
        <f>([1]Veri_2022!F3/[1]Sabit_Veri!J4)/[1]Veri_2022!F190</f>
        <v>2.032687313679845E-2</v>
      </c>
      <c r="U141" s="60">
        <f>([1]Veri_2022!G3/[1]Sabit_Veri!K4)/[1]Veri_2022!G190</f>
        <v>4.7771159792396906E-2</v>
      </c>
      <c r="V141" s="60">
        <f>([1]Veri_2022!H3/[1]Sabit_Veri!L4)/[1]Veri_2022!H190</f>
        <v>0.15535540631140143</v>
      </c>
      <c r="W141" s="60">
        <f>([1]Veri_2022!I3/[1]Sabit_Veri!M4)/[1]Veri_2022!I190</f>
        <v>8.525420212539471E-3</v>
      </c>
      <c r="X141" s="60">
        <f>([1]Veri_2022!J3/[1]Sabit_Veri!N4)/[1]Veri_2022!J190</f>
        <v>6.614370352728105E-2</v>
      </c>
      <c r="Y141" s="60">
        <f>([1]Veri_2022!K3/[1]Sabit_Veri!O4)/[1]Veri_2022!K190</f>
        <v>8.0962780061884412E-2</v>
      </c>
      <c r="Z141" s="60">
        <f>([1]Veri_2022!L3/[1]Sabit_Veri!P4)/[1]Veri_2022!L190</f>
        <v>3.6470278112830122E-2</v>
      </c>
      <c r="AA141" s="60">
        <f>([1]Veri_2022!M3/[1]Sabit_Veri!Q4)/[1]Veri_2022!M190</f>
        <v>1.8882630063428295E-2</v>
      </c>
      <c r="AB141" s="60">
        <f>([1]Veri_2022!N3/[1]Sabit_Veri!R4)/[1]Veri_2022!N190</f>
        <v>3.8469865579131915E-2</v>
      </c>
      <c r="AC141" s="52">
        <f t="shared" si="30"/>
        <v>8.525420212539471E-3</v>
      </c>
      <c r="AD141" s="52">
        <f t="shared" si="31"/>
        <v>0.75754497567045564</v>
      </c>
      <c r="AE141" s="52">
        <f t="shared" si="32"/>
        <v>0.11363558886329392</v>
      </c>
      <c r="AF141" s="60">
        <f>([1]Veri_2023!D3/[1]Sabit_Veri!H4)/[1]Veri_2023!D190</f>
        <v>0.80535319499878599</v>
      </c>
      <c r="AG141" s="60">
        <f>([1]Veri_2023!E3/[1]Sabit_Veri!I4)/[1]Veri_2023!E190</f>
        <v>2.0371939589683433E-2</v>
      </c>
      <c r="AH141" s="60">
        <f>([1]Veri_2023!F3/[1]Sabit_Veri!J4)/[1]Veri_2023!F190</f>
        <v>2.0911915080728399E-2</v>
      </c>
      <c r="AI141" s="60">
        <f>([1]Veri_2023!G3/[1]Sabit_Veri!K4)/[1]Veri_2023!G190</f>
        <v>4.8715385778124086E-2</v>
      </c>
      <c r="AJ141" s="60">
        <f>([1]Veri_2023!H3/[1]Sabit_Veri!L4)/[1]Veri_2023!H190</f>
        <v>0.15381222473752101</v>
      </c>
      <c r="AK141" s="60">
        <f>([1]Veri_2023!I3/[1]Sabit_Veri!M4)/[1]Veri_2023!I190</f>
        <v>8.0716883654204218E-3</v>
      </c>
      <c r="AL141" s="60">
        <f>([1]Veri_2023!J3/[1]Sabit_Veri!N4)/[1]Veri_2023!J190</f>
        <v>7.0769013703576925E-2</v>
      </c>
      <c r="AM141" s="60">
        <f>([1]Veri_2023!K3/[1]Sabit_Veri!O4)/[1]Veri_2023!K190</f>
        <v>7.7527526496184412E-2</v>
      </c>
      <c r="AN141" s="60">
        <f>([1]Veri_2023!L3/[1]Sabit_Veri!P4)/[1]Veri_2023!L190</f>
        <v>3.830815057692135E-2</v>
      </c>
      <c r="AO141" s="60">
        <f>([1]Veri_2023!M3/[1]Sabit_Veri!Q4)/[1]Veri_2023!M190</f>
        <v>2.0068386642101029E-2</v>
      </c>
      <c r="AP141" s="60">
        <f>([1]Veri_2023!N3/[1]Sabit_Veri!R4)/[1]Veri_2023!N190</f>
        <v>3.5640050412786749E-2</v>
      </c>
      <c r="AQ141" s="52">
        <f t="shared" si="33"/>
        <v>8.0716883654204218E-3</v>
      </c>
      <c r="AR141" s="52">
        <f t="shared" si="34"/>
        <v>0.80535319499878599</v>
      </c>
      <c r="AS141" s="52">
        <f t="shared" si="35"/>
        <v>0.11814086148925762</v>
      </c>
      <c r="AT141" s="52">
        <f>ROUND(([1]Veri_2024_2!D3/[1]Sabit_Veri!H4)/[1]Veri_2024_2!D190,[1]APGler!$N$141)</f>
        <v>0.9</v>
      </c>
      <c r="AU141" s="52">
        <f>ROUND(([1]Veri_2024_2!E3/[1]Sabit_Veri!I4)/[1]Veri_2024_2!E190,[1]APGler!$N$141)</f>
        <v>0.02</v>
      </c>
      <c r="AV141" s="52">
        <f>ROUND(([1]Veri_2024_2!F3/[1]Sabit_Veri!J4)/[1]Veri_2024_2!F190,[1]APGler!$N$141)</f>
        <v>0.02</v>
      </c>
      <c r="AW141" s="52">
        <f>ROUND(([1]Veri_2024_2!G3/[1]Sabit_Veri!K4)/[1]Veri_2024_2!G190,[1]APGler!$N$141)</f>
        <v>0.05</v>
      </c>
      <c r="AX141" s="52">
        <f>ROUND(([1]Veri_2024_2!H3/[1]Sabit_Veri!L4)/[1]Veri_2024_2!H190,[1]APGler!$N$141)</f>
        <v>0.15</v>
      </c>
      <c r="AY141" s="52">
        <f>ROUND(([1]Veri_2024_2!I3/[1]Sabit_Veri!M4)/[1]Veri_2024_2!I190,[1]APGler!$N$141)</f>
        <v>0.01</v>
      </c>
      <c r="AZ141" s="52">
        <f>ROUND(([1]Veri_2024_2!J3/[1]Sabit_Veri!N4)/[1]Veri_2024_2!J190,[1]APGler!$N$141)</f>
        <v>0.08</v>
      </c>
      <c r="BA141" s="52">
        <f>ROUND(([1]Veri_2024_2!K3/[1]Sabit_Veri!O4)/[1]Veri_2024_2!K190,[1]APGler!$N$141)</f>
        <v>0.08</v>
      </c>
      <c r="BB141" s="52">
        <f>ROUND(([1]Veri_2024_2!L3/[1]Sabit_Veri!P4)/[1]Veri_2024_2!L190,[1]APGler!$N$141)</f>
        <v>0.04</v>
      </c>
      <c r="BC141" s="52">
        <f>ROUND(([1]Veri_2024_2!M3/[1]Sabit_Veri!Q4)/[1]Veri_2024_2!M190,[1]APGler!$N$141)</f>
        <v>0.01</v>
      </c>
      <c r="BD141" s="52">
        <f>ROUND(([1]Veri_2024_2!N3/[1]Sabit_Veri!R4)/[1]Veri_2024_2!N190,[1]APGler!$N$141)</f>
        <v>0.03</v>
      </c>
      <c r="BE141" s="52">
        <f t="shared" si="36"/>
        <v>0.01</v>
      </c>
      <c r="BF141" s="52">
        <f t="shared" si="37"/>
        <v>0.9</v>
      </c>
      <c r="BG141" s="52">
        <f t="shared" si="38"/>
        <v>0.1263636363636364</v>
      </c>
    </row>
    <row r="142" spans="1:59" x14ac:dyDescent="0.3">
      <c r="A142" s="58" t="s">
        <v>150</v>
      </c>
      <c r="B142" s="58" t="s">
        <v>344</v>
      </c>
      <c r="C142" s="58" t="s">
        <v>509</v>
      </c>
      <c r="D142" s="59">
        <f>([1]Veri_2021!D3/[1]Sabit_Veri!H4)/[1]Veri_2021!D191</f>
        <v>2.7880660325388376</v>
      </c>
      <c r="E142" s="59">
        <f>([1]Veri_2021!E3/[1]Sabit_Veri!I4)/[1]Veri_2021!E191</f>
        <v>7.7038011981772819E-2</v>
      </c>
      <c r="F142" s="59">
        <f>([1]Veri_2021!F3/[1]Sabit_Veri!J4)/[1]Veri_2021!F191</f>
        <v>9.2818034730615395E-2</v>
      </c>
      <c r="G142" s="59">
        <f>([1]Veri_2021!G3/[1]Sabit_Veri!K4)/[1]Veri_2021!G191</f>
        <v>0.18394655509916508</v>
      </c>
      <c r="H142" s="59">
        <f>([1]Veri_2021!H3/[1]Sabit_Veri!L4)/[1]Veri_2021!H191</f>
        <v>0.29070655250280708</v>
      </c>
      <c r="I142" s="59">
        <f>([1]Veri_2021!I3/[1]Sabit_Veri!M4)/[1]Veri_2021!I191</f>
        <v>4.2712358110402304E-2</v>
      </c>
      <c r="J142" s="59">
        <f>([1]Veri_2021!J3/[1]Sabit_Veri!N4)/[1]Veri_2021!J191</f>
        <v>0.29458070239714129</v>
      </c>
      <c r="K142" s="59">
        <f>([1]Veri_2021!K3/[1]Sabit_Veri!O4)/[1]Veri_2021!K191</f>
        <v>0.18325978619600544</v>
      </c>
      <c r="L142" s="59">
        <f>([1]Veri_2021!L3/[1]Sabit_Veri!P4)/[1]Veri_2021!L191</f>
        <v>9.30408421996929E-2</v>
      </c>
      <c r="M142" s="59">
        <f>([1]Veri_2021!M3/[1]Sabit_Veri!Q4)/[1]Veri_2021!M191</f>
        <v>6.9905099015085265E-2</v>
      </c>
      <c r="N142" s="59">
        <f>([1]Veri_2021!N3/[1]Sabit_Veri!R4)/[1]Veri_2021!N191</f>
        <v>0.13383844481548074</v>
      </c>
      <c r="O142" s="51">
        <f t="shared" si="27"/>
        <v>4.2712358110402304E-2</v>
      </c>
      <c r="P142" s="51">
        <f t="shared" si="28"/>
        <v>2.7880660325388376</v>
      </c>
      <c r="Q142" s="51">
        <f t="shared" si="29"/>
        <v>0.38635567450790959</v>
      </c>
      <c r="R142" s="59">
        <f>([1]Veri_2022!D3/[1]Sabit_Veri!H4)/[1]Veri_2022!D191</f>
        <v>2.6279967539502809</v>
      </c>
      <c r="S142" s="59">
        <f>([1]Veri_2022!E3/[1]Sabit_Veri!I4)/[1]Veri_2022!E191</f>
        <v>6.9153505741937807E-2</v>
      </c>
      <c r="T142" s="59">
        <f>([1]Veri_2022!F3/[1]Sabit_Veri!J4)/[1]Veri_2022!F191</f>
        <v>8.559872132051792E-2</v>
      </c>
      <c r="U142" s="59">
        <f>([1]Veri_2022!G3/[1]Sabit_Veri!K4)/[1]Veri_2022!G191</f>
        <v>0.15802080403549809</v>
      </c>
      <c r="V142" s="59">
        <f>([1]Veri_2022!H3/[1]Sabit_Veri!L4)/[1]Veri_2022!H191</f>
        <v>0.26632355367668814</v>
      </c>
      <c r="W142" s="59">
        <f>([1]Veri_2022!I3/[1]Sabit_Veri!M4)/[1]Veri_2022!I191</f>
        <v>3.33912291657796E-2</v>
      </c>
      <c r="X142" s="59">
        <f>([1]Veri_2022!J3/[1]Sabit_Veri!N4)/[1]Veri_2022!J191</f>
        <v>0.30987093199743415</v>
      </c>
      <c r="Y142" s="59">
        <f>([1]Veri_2022!K3/[1]Sabit_Veri!O4)/[1]Veri_2022!K191</f>
        <v>0.18518558533491794</v>
      </c>
      <c r="Z142" s="59">
        <f>([1]Veri_2022!L3/[1]Sabit_Veri!P4)/[1]Veri_2022!L191</f>
        <v>9.2762827755504026E-2</v>
      </c>
      <c r="AA142" s="59">
        <f>([1]Veri_2022!M3/[1]Sabit_Veri!Q4)/[1]Veri_2022!M191</f>
        <v>6.8989037696025532E-2</v>
      </c>
      <c r="AB142" s="59">
        <f>([1]Veri_2022!N3/[1]Sabit_Veri!R4)/[1]Veri_2022!N191</f>
        <v>9.3736433030842545E-2</v>
      </c>
      <c r="AC142" s="51">
        <f t="shared" si="30"/>
        <v>3.33912291657796E-2</v>
      </c>
      <c r="AD142" s="51">
        <f t="shared" si="31"/>
        <v>2.6279967539502809</v>
      </c>
      <c r="AE142" s="51">
        <f t="shared" si="32"/>
        <v>0.36282085306412976</v>
      </c>
      <c r="AF142" s="59">
        <f>([1]Veri_2023!D3/[1]Sabit_Veri!H4)/[1]Veri_2023!D191</f>
        <v>2.5977930725849556</v>
      </c>
      <c r="AG142" s="59">
        <f>([1]Veri_2023!E3/[1]Sabit_Veri!I4)/[1]Veri_2023!E191</f>
        <v>6.6018249809764937E-2</v>
      </c>
      <c r="AH142" s="59">
        <f>([1]Veri_2023!F3/[1]Sabit_Veri!J4)/[1]Veri_2023!F191</f>
        <v>8.2311320326390366E-2</v>
      </c>
      <c r="AI142" s="59">
        <f>([1]Veri_2023!G3/[1]Sabit_Veri!K4)/[1]Veri_2023!G191</f>
        <v>0.15662374584984462</v>
      </c>
      <c r="AJ142" s="59">
        <f>([1]Veri_2023!H3/[1]Sabit_Veri!L4)/[1]Veri_2023!H191</f>
        <v>0.26910357484941949</v>
      </c>
      <c r="AK142" s="59">
        <f>([1]Veri_2023!I3/[1]Sabit_Veri!M4)/[1]Veri_2023!I191</f>
        <v>2.8793247851517174E-2</v>
      </c>
      <c r="AL142" s="59">
        <f>([1]Veri_2023!J3/[1]Sabit_Veri!N4)/[1]Veri_2023!J191</f>
        <v>0.32018416228638386</v>
      </c>
      <c r="AM142" s="59">
        <f>([1]Veri_2023!K3/[1]Sabit_Veri!O4)/[1]Veri_2023!K191</f>
        <v>0.16248175529690984</v>
      </c>
      <c r="AN142" s="59">
        <f>([1]Veri_2023!L3/[1]Sabit_Veri!P4)/[1]Veri_2023!L191</f>
        <v>0.1022439207743875</v>
      </c>
      <c r="AO142" s="59">
        <f>([1]Veri_2023!M3/[1]Sabit_Veri!Q4)/[1]Veri_2023!M191</f>
        <v>7.3608768716783846E-2</v>
      </c>
      <c r="AP142" s="59">
        <f>([1]Veri_2023!N3/[1]Sabit_Veri!R4)/[1]Veri_2023!N191</f>
        <v>8.5047901122019876E-2</v>
      </c>
      <c r="AQ142" s="51">
        <f t="shared" si="33"/>
        <v>2.8793247851517174E-2</v>
      </c>
      <c r="AR142" s="51">
        <f t="shared" si="34"/>
        <v>2.5977930725849556</v>
      </c>
      <c r="AS142" s="51">
        <f t="shared" si="35"/>
        <v>0.35856451995167071</v>
      </c>
      <c r="AT142" s="51">
        <f>ROUND(([1]Veri_2024_2!D3/[1]Sabit_Veri!H4)/[1]Veri_2024_2!D191,[1]APGler!$N$142)</f>
        <v>2.7280000000000002</v>
      </c>
      <c r="AU142" s="51">
        <f>ROUND(([1]Veri_2024_2!E3/[1]Sabit_Veri!I4)/[1]Veri_2024_2!E191,[1]APGler!$N$142)</f>
        <v>7.0999999999999994E-2</v>
      </c>
      <c r="AV142" s="51">
        <f>ROUND(([1]Veri_2024_2!F3/[1]Sabit_Veri!J4)/[1]Veri_2024_2!F191,[1]APGler!$N$142)</f>
        <v>8.5000000000000006E-2</v>
      </c>
      <c r="AW142" s="51">
        <f>ROUND(([1]Veri_2024_2!G3/[1]Sabit_Veri!K4)/[1]Veri_2024_2!G191,[1]APGler!$N$142)</f>
        <v>0.17699999999999999</v>
      </c>
      <c r="AX142" s="51">
        <f>ROUND(([1]Veri_2024_2!H3/[1]Sabit_Veri!L4)/[1]Veri_2024_2!H191,[1]APGler!$N$142)</f>
        <v>0.29499999999999998</v>
      </c>
      <c r="AY142" s="51">
        <f>ROUND(([1]Veri_2024_2!I3/[1]Sabit_Veri!M4)/[1]Veri_2024_2!I191,[1]APGler!$N$142)</f>
        <v>2.1000000000000001E-2</v>
      </c>
      <c r="AZ142" s="51">
        <f>ROUND(([1]Veri_2024_2!J3/[1]Sabit_Veri!N4)/[1]Veri_2024_2!J191,[1]APGler!$N$142)</f>
        <v>0.26200000000000001</v>
      </c>
      <c r="BA142" s="51">
        <f>ROUND(([1]Veri_2024_2!K3/[1]Sabit_Veri!O4)/[1]Veri_2024_2!K191,[1]APGler!$N$142)</f>
        <v>0.16400000000000001</v>
      </c>
      <c r="BB142" s="51">
        <f>ROUND(([1]Veri_2024_2!L3/[1]Sabit_Veri!P4)/[1]Veri_2024_2!L191,[1]APGler!$N$142)</f>
        <v>9.8000000000000004E-2</v>
      </c>
      <c r="BC142" s="51">
        <f>ROUND(([1]Veri_2024_2!M3/[1]Sabit_Veri!Q4)/[1]Veri_2024_2!M191,[1]APGler!$N$142)</f>
        <v>6.6000000000000003E-2</v>
      </c>
      <c r="BD142" s="51">
        <f>ROUND(([1]Veri_2024_2!N3/[1]Sabit_Veri!R4)/[1]Veri_2024_2!N191,[1]APGler!$N$142)</f>
        <v>6.9000000000000006E-2</v>
      </c>
      <c r="BE142" s="51">
        <f t="shared" si="36"/>
        <v>2.1000000000000001E-2</v>
      </c>
      <c r="BF142" s="51">
        <f t="shared" si="37"/>
        <v>2.7280000000000002</v>
      </c>
      <c r="BG142" s="51">
        <f t="shared" si="38"/>
        <v>0.36690909090909096</v>
      </c>
    </row>
    <row r="143" spans="1:59" x14ac:dyDescent="0.3">
      <c r="A143" s="57" t="s">
        <v>151</v>
      </c>
      <c r="B143" s="57" t="s">
        <v>345</v>
      </c>
      <c r="C143" s="57" t="s">
        <v>509</v>
      </c>
      <c r="D143" s="60">
        <f>([1]Veri_2021!D3/[1]Sabit_Veri!H4)/[1]Veri_2021!D192</f>
        <v>1.0331412201793662</v>
      </c>
      <c r="E143" s="60">
        <f>([1]Veri_2021!E3/[1]Sabit_Veri!I4)/[1]Veri_2021!E192</f>
        <v>2.6853249890789382E-2</v>
      </c>
      <c r="F143" s="60">
        <f>([1]Veri_2021!F3/[1]Sabit_Veri!J4)/[1]Veri_2021!F192</f>
        <v>2.5868631378710549E-2</v>
      </c>
      <c r="G143" s="60">
        <f>([1]Veri_2021!G3/[1]Sabit_Veri!K4)/[1]Veri_2021!G192</f>
        <v>0.18870379359310901</v>
      </c>
      <c r="H143" s="60">
        <f>([1]Veri_2021!H3/[1]Sabit_Veri!L4)/[1]Veri_2021!H192</f>
        <v>0.38580470664601263</v>
      </c>
      <c r="I143" s="60">
        <f>([1]Veri_2021!I3/[1]Sabit_Veri!M4)/[1]Veri_2021!I192</f>
        <v>1.0434428424286201E-2</v>
      </c>
      <c r="J143" s="60">
        <f>([1]Veri_2021!J3/[1]Sabit_Veri!N4)/[1]Veri_2021!J192</f>
        <v>7.9404821071363069E-2</v>
      </c>
      <c r="K143" s="60">
        <f>([1]Veri_2021!K3/[1]Sabit_Veri!O4)/[1]Veri_2021!K192</f>
        <v>0.13911979468212887</v>
      </c>
      <c r="L143" s="60">
        <f>([1]Veri_2021!L3/[1]Sabit_Veri!P4)/[1]Veri_2021!L192</f>
        <v>5.786753865001671E-2</v>
      </c>
      <c r="M143" s="60">
        <f>([1]Veri_2021!M3/[1]Sabit_Veri!Q4)/[1]Veri_2021!M192</f>
        <v>2.5290869155864183E-2</v>
      </c>
      <c r="N143" s="60">
        <f>([1]Veri_2021!N3/[1]Sabit_Veri!R4)/[1]Veri_2021!N192</f>
        <v>5.4313070857641199E-2</v>
      </c>
      <c r="O143" s="52">
        <f t="shared" si="27"/>
        <v>1.0434428424286201E-2</v>
      </c>
      <c r="P143" s="52">
        <f t="shared" si="28"/>
        <v>1.0331412201793662</v>
      </c>
      <c r="Q143" s="52">
        <f t="shared" si="29"/>
        <v>0.18425473859357167</v>
      </c>
      <c r="R143" s="60">
        <f>([1]Veri_2022!D3/[1]Sabit_Veri!H4)/[1]Veri_2022!D192</f>
        <v>1.0643555531082332</v>
      </c>
      <c r="S143" s="60">
        <f>([1]Veri_2022!E3/[1]Sabit_Veri!I4)/[1]Veri_2022!E192</f>
        <v>2.7232581555538586E-2</v>
      </c>
      <c r="T143" s="60">
        <f>([1]Veri_2022!F3/[1]Sabit_Veri!J4)/[1]Veri_2022!F192</f>
        <v>2.665704124168378E-2</v>
      </c>
      <c r="U143" s="60">
        <f>([1]Veri_2022!G3/[1]Sabit_Veri!K4)/[1]Veri_2022!G192</f>
        <v>6.8470398538952038E-2</v>
      </c>
      <c r="V143" s="60">
        <f>([1]Veri_2022!H3/[1]Sabit_Veri!L4)/[1]Veri_2022!H192</f>
        <v>0.37285297514736343</v>
      </c>
      <c r="W143" s="60">
        <f>([1]Veri_2022!I3/[1]Sabit_Veri!M4)/[1]Veri_2022!I192</f>
        <v>1.144842142826729E-2</v>
      </c>
      <c r="X143" s="60">
        <f>([1]Veri_2022!J3/[1]Sabit_Veri!N4)/[1]Veri_2022!J192</f>
        <v>8.4094055417655147E-2</v>
      </c>
      <c r="Y143" s="60">
        <f>([1]Veri_2022!K3/[1]Sabit_Veri!O4)/[1]Veri_2022!K192</f>
        <v>0.14385661350051565</v>
      </c>
      <c r="Z143" s="60">
        <f>([1]Veri_2022!L3/[1]Sabit_Veri!P4)/[1]Veri_2022!L192</f>
        <v>6.0098292727021205E-2</v>
      </c>
      <c r="AA143" s="60">
        <f>([1]Veri_2022!M3/[1]Sabit_Veri!Q4)/[1]Veri_2022!M192</f>
        <v>2.5998560639148245E-2</v>
      </c>
      <c r="AB143" s="60">
        <f>([1]Veri_2022!N3/[1]Sabit_Veri!R4)/[1]Veri_2022!N192</f>
        <v>6.5247909266566873E-2</v>
      </c>
      <c r="AC143" s="52">
        <f t="shared" si="30"/>
        <v>1.144842142826729E-2</v>
      </c>
      <c r="AD143" s="52">
        <f t="shared" si="31"/>
        <v>1.0643555531082332</v>
      </c>
      <c r="AE143" s="52">
        <f t="shared" si="32"/>
        <v>0.17730112750644961</v>
      </c>
      <c r="AF143" s="60">
        <f>([1]Veri_2023!D3/[1]Sabit_Veri!H4)/[1]Veri_2023!D192</f>
        <v>1.1672028596961572</v>
      </c>
      <c r="AG143" s="60">
        <f>([1]Veri_2023!E3/[1]Sabit_Veri!I4)/[1]Veri_2023!E192</f>
        <v>2.9463932362915963E-2</v>
      </c>
      <c r="AH143" s="60">
        <f>([1]Veri_2023!F3/[1]Sabit_Veri!J4)/[1]Veri_2023!F192</f>
        <v>2.8034267334694128E-2</v>
      </c>
      <c r="AI143" s="60">
        <f>([1]Veri_2023!G3/[1]Sabit_Veri!K4)/[1]Veri_2023!G192</f>
        <v>7.0708017395675601E-2</v>
      </c>
      <c r="AJ143" s="60">
        <f>([1]Veri_2023!H3/[1]Sabit_Veri!L4)/[1]Veri_2023!H192</f>
        <v>0.35901582809322552</v>
      </c>
      <c r="AK143" s="60">
        <f>([1]Veri_2023!I3/[1]Sabit_Veri!M4)/[1]Veri_2023!I192</f>
        <v>1.1215860651882624E-2</v>
      </c>
      <c r="AL143" s="60">
        <f>([1]Veri_2023!J3/[1]Sabit_Veri!N4)/[1]Veri_2023!J192</f>
        <v>9.0849002144673147E-2</v>
      </c>
      <c r="AM143" s="60">
        <f>([1]Veri_2023!K3/[1]Sabit_Veri!O4)/[1]Veri_2023!K192</f>
        <v>0.14827759331999449</v>
      </c>
      <c r="AN143" s="60">
        <f>([1]Veri_2023!L3/[1]Sabit_Veri!P4)/[1]Veri_2023!L192</f>
        <v>6.1261098450883754E-2</v>
      </c>
      <c r="AO143" s="60">
        <f>([1]Veri_2023!M3/[1]Sabit_Veri!Q4)/[1]Veri_2023!M192</f>
        <v>2.7590561994811094E-2</v>
      </c>
      <c r="AP143" s="60">
        <f>([1]Veri_2023!N3/[1]Sabit_Veri!R4)/[1]Veri_2023!N192</f>
        <v>6.1348782429915524E-2</v>
      </c>
      <c r="AQ143" s="52">
        <f t="shared" si="33"/>
        <v>1.1215860651882624E-2</v>
      </c>
      <c r="AR143" s="52">
        <f t="shared" si="34"/>
        <v>1.1672028596961572</v>
      </c>
      <c r="AS143" s="52">
        <f t="shared" si="35"/>
        <v>0.18681525489771172</v>
      </c>
      <c r="AT143" s="52">
        <f>ROUND(([1]Veri_2024_2!D3/[1]Sabit_Veri!H4)/[1]Veri_2024_2!D192,[1]APGler!$N$143)</f>
        <v>1.35</v>
      </c>
      <c r="AU143" s="52">
        <f>ROUND(([1]Veri_2024_2!E3/[1]Sabit_Veri!I4)/[1]Veri_2024_2!E192,[1]APGler!$N$143)</f>
        <v>3.2000000000000001E-2</v>
      </c>
      <c r="AV143" s="52">
        <f>ROUND(([1]Veri_2024_2!F3/[1]Sabit_Veri!J4)/[1]Veri_2024_2!F192,[1]APGler!$N$143)</f>
        <v>2.9000000000000001E-2</v>
      </c>
      <c r="AW143" s="52">
        <f>ROUND(([1]Veri_2024_2!G3/[1]Sabit_Veri!K4)/[1]Veri_2024_2!G192,[1]APGler!$N$143)</f>
        <v>6.9000000000000006E-2</v>
      </c>
      <c r="AX143" s="52">
        <f>ROUND(([1]Veri_2024_2!H3/[1]Sabit_Veri!L4)/[1]Veri_2024_2!H192,[1]APGler!$N$143)</f>
        <v>0.314</v>
      </c>
      <c r="AY143" s="52">
        <f>ROUND(([1]Veri_2024_2!I3/[1]Sabit_Veri!M4)/[1]Veri_2024_2!I192,[1]APGler!$N$143)</f>
        <v>1.2E-2</v>
      </c>
      <c r="AZ143" s="52">
        <f>ROUND(([1]Veri_2024_2!J3/[1]Sabit_Veri!N4)/[1]Veri_2024_2!J192,[1]APGler!$N$143)</f>
        <v>0.112</v>
      </c>
      <c r="BA143" s="52">
        <f>ROUND(([1]Veri_2024_2!K3/[1]Sabit_Veri!O4)/[1]Veri_2024_2!K192,[1]APGler!$N$143)</f>
        <v>0.155</v>
      </c>
      <c r="BB143" s="52">
        <f>ROUND(([1]Veri_2024_2!L3/[1]Sabit_Veri!P4)/[1]Veri_2024_2!L192,[1]APGler!$N$143)</f>
        <v>6.5000000000000002E-2</v>
      </c>
      <c r="BC143" s="52">
        <f>ROUND(([1]Veri_2024_2!M3/[1]Sabit_Veri!Q4)/[1]Veri_2024_2!M192,[1]APGler!$N$143)</f>
        <v>1.4999999999999999E-2</v>
      </c>
      <c r="BD143" s="52">
        <f>ROUND(([1]Veri_2024_2!N3/[1]Sabit_Veri!R4)/[1]Veri_2024_2!N192,[1]APGler!$N$143)</f>
        <v>6.4000000000000001E-2</v>
      </c>
      <c r="BE143" s="52">
        <f t="shared" si="36"/>
        <v>1.2E-2</v>
      </c>
      <c r="BF143" s="52">
        <f t="shared" si="37"/>
        <v>1.35</v>
      </c>
      <c r="BG143" s="52">
        <f t="shared" si="38"/>
        <v>0.20154545454545456</v>
      </c>
    </row>
    <row r="144" spans="1:59" x14ac:dyDescent="0.3">
      <c r="A144" s="58" t="s">
        <v>346</v>
      </c>
      <c r="B144" s="58" t="s">
        <v>347</v>
      </c>
      <c r="C144" s="58" t="s">
        <v>509</v>
      </c>
      <c r="D144" s="59">
        <f>[1]Veri_2021!D290/[1]Veri_2021!D190</f>
        <v>844.85851101851847</v>
      </c>
      <c r="E144" s="59">
        <f>[1]Veri_2021!E290/[1]Veri_2021!E190</f>
        <v>679.2253352224576</v>
      </c>
      <c r="F144" s="59">
        <f>[1]Veri_2021!F290/[1]Veri_2021!F190</f>
        <v>604.8366510437711</v>
      </c>
      <c r="G144" s="59">
        <f>[1]Veri_2021!G290/[1]Veri_2021!G190</f>
        <v>1621.4278859574467</v>
      </c>
      <c r="H144" s="59">
        <f>[1]Veri_2021!H290/[1]Veri_2021!H190</f>
        <v>2318.7120512934171</v>
      </c>
      <c r="I144" s="59">
        <f>[1]Veri_2021!I290/[1]Veri_2021!I190</f>
        <v>371.88770167206042</v>
      </c>
      <c r="J144" s="59">
        <f>[1]Veri_2021!J290/[1]Veri_2021!J190</f>
        <v>736.08246415970575</v>
      </c>
      <c r="K144" s="59">
        <f>[1]Veri_2021!K290/[1]Veri_2021!K190</f>
        <v>809.1401515892419</v>
      </c>
      <c r="L144" s="59">
        <f>[1]Veri_2021!L290/[1]Veri_2021!L190</f>
        <v>681.67455323819979</v>
      </c>
      <c r="M144" s="59">
        <f>[1]Veri_2021!M290/[1]Veri_2021!M190</f>
        <v>604.41862796019893</v>
      </c>
      <c r="N144" s="59">
        <f>[1]Veri_2021!N290/[1]Veri_2021!N190</f>
        <v>750.27540466666676</v>
      </c>
      <c r="O144" s="51">
        <f t="shared" si="27"/>
        <v>371.88770167206042</v>
      </c>
      <c r="P144" s="51">
        <f t="shared" si="28"/>
        <v>2318.7120512934171</v>
      </c>
      <c r="Q144" s="51">
        <f t="shared" si="29"/>
        <v>911.13993980197131</v>
      </c>
      <c r="R144" s="59">
        <f>[1]Veri_2022!D290/[1]Veri_2022!D190</f>
        <v>844.40626148880722</v>
      </c>
      <c r="S144" s="59">
        <f>[1]Veri_2022!E290/[1]Veri_2022!E190</f>
        <v>662.44699138705084</v>
      </c>
      <c r="T144" s="59">
        <f>[1]Veri_2022!F290/[1]Veri_2022!F190</f>
        <v>601.93164413275383</v>
      </c>
      <c r="U144" s="59">
        <f>[1]Veri_2022!G290/[1]Veri_2022!G190</f>
        <v>820.96392778166557</v>
      </c>
      <c r="V144" s="59">
        <f>[1]Veri_2022!H290/[1]Veri_2022!H190</f>
        <v>2149.8394725654894</v>
      </c>
      <c r="W144" s="59">
        <f>[1]Veri_2022!I290/[1]Veri_2022!I190</f>
        <v>368.42868154255314</v>
      </c>
      <c r="X144" s="59">
        <f>[1]Veri_2022!J290/[1]Veri_2022!J190</f>
        <v>771.43719881782931</v>
      </c>
      <c r="Y144" s="59">
        <f>[1]Veri_2022!K290/[1]Veri_2022!K190</f>
        <v>820.56818478260857</v>
      </c>
      <c r="Z144" s="59">
        <f>[1]Veri_2022!L290/[1]Veri_2022!L190</f>
        <v>691.14098689479431</v>
      </c>
      <c r="AA144" s="59">
        <f>[1]Veri_2022!M290/[1]Veri_2022!M190</f>
        <v>596.86254985337234</v>
      </c>
      <c r="AB144" s="59">
        <f>[1]Veri_2022!N290/[1]Veri_2022!N190</f>
        <v>736.01795183044305</v>
      </c>
      <c r="AC144" s="51">
        <f t="shared" si="30"/>
        <v>368.42868154255314</v>
      </c>
      <c r="AD144" s="51">
        <f t="shared" si="31"/>
        <v>2149.8394725654894</v>
      </c>
      <c r="AE144" s="51">
        <f t="shared" si="32"/>
        <v>824.00398646157885</v>
      </c>
      <c r="AF144" s="59">
        <f>[1]Veri_2023!D290/[1]Veri_2023!D190</f>
        <v>886.96434264220795</v>
      </c>
      <c r="AG144" s="59">
        <f>[1]Veri_2023!E290/[1]Veri_2023!E190</f>
        <v>687.62913673998526</v>
      </c>
      <c r="AH144" s="59">
        <f>[1]Veri_2023!F290/[1]Veri_2023!F190</f>
        <v>603.55943838542635</v>
      </c>
      <c r="AI144" s="59">
        <f>[1]Veri_2023!G290/[1]Veri_2023!G190</f>
        <v>826.98231917241378</v>
      </c>
      <c r="AJ144" s="59">
        <f>[1]Veri_2023!H290/[1]Veri_2023!H190</f>
        <v>2107.5741292017842</v>
      </c>
      <c r="AK144" s="59">
        <f>[1]Veri_2023!I290/[1]Veri_2023!I190</f>
        <v>340.41476668297452</v>
      </c>
      <c r="AL144" s="59">
        <f>[1]Veri_2023!J290/[1]Veri_2023!J190</f>
        <v>815.97987131320644</v>
      </c>
      <c r="AM144" s="59">
        <f>[1]Veri_2023!K290/[1]Veri_2023!K190</f>
        <v>778.48744370122631</v>
      </c>
      <c r="AN144" s="59">
        <f>[1]Veri_2023!L290/[1]Veri_2023!L190</f>
        <v>719.7750804469274</v>
      </c>
      <c r="AO144" s="59">
        <f>[1]Veri_2023!M290/[1]Veri_2023!M190</f>
        <v>624.35511287726354</v>
      </c>
      <c r="AP144" s="59">
        <f>[1]Veri_2023!N290/[1]Veri_2023!N190</f>
        <v>706.28302123995411</v>
      </c>
      <c r="AQ144" s="51">
        <f t="shared" si="33"/>
        <v>340.41476668297452</v>
      </c>
      <c r="AR144" s="51">
        <f t="shared" si="34"/>
        <v>2107.5741292017842</v>
      </c>
      <c r="AS144" s="51">
        <f t="shared" si="35"/>
        <v>827.09133294576088</v>
      </c>
      <c r="AT144" s="51">
        <f>ROUND([1]Veri_2024_2!D290/[1]Veri_2024_2!D190,[1]APGler!$N$144)</f>
        <v>0</v>
      </c>
      <c r="AU144" s="51">
        <f>ROUND([1]Veri_2024_2!E290/[1]Veri_2024_2!E190,[1]APGler!$N$144)</f>
        <v>0</v>
      </c>
      <c r="AV144" s="51">
        <f>ROUND([1]Veri_2024_2!F290/[1]Veri_2024_2!F190,[1]APGler!$N$144)</f>
        <v>0</v>
      </c>
      <c r="AW144" s="51">
        <f>ROUND([1]Veri_2024_2!G290/[1]Veri_2024_2!G190,[1]APGler!$N$144)</f>
        <v>0</v>
      </c>
      <c r="AX144" s="51">
        <f>ROUND([1]Veri_2024_2!H290/[1]Veri_2024_2!H190,[1]APGler!$N$144)</f>
        <v>0</v>
      </c>
      <c r="AY144" s="51">
        <f>ROUND([1]Veri_2024_2!I290/[1]Veri_2024_2!I190,[1]APGler!$N$144)</f>
        <v>0</v>
      </c>
      <c r="AZ144" s="51">
        <f>ROUND([1]Veri_2024_2!J290/[1]Veri_2024_2!J190,[1]APGler!$N$144)</f>
        <v>0</v>
      </c>
      <c r="BA144" s="51">
        <f>ROUND([1]Veri_2024_2!K290/[1]Veri_2024_2!K190,[1]APGler!$N$144)</f>
        <v>0</v>
      </c>
      <c r="BB144" s="51">
        <f>ROUND([1]Veri_2024_2!L290/[1]Veri_2024_2!L190,[1]APGler!$N$144)</f>
        <v>0</v>
      </c>
      <c r="BC144" s="51">
        <f>ROUND([1]Veri_2024_2!M290/[1]Veri_2024_2!M190,[1]APGler!$N$144)</f>
        <v>0</v>
      </c>
      <c r="BD144" s="51">
        <f>ROUND([1]Veri_2024_2!N290/[1]Veri_2024_2!N190,[1]APGler!$N$144)</f>
        <v>0</v>
      </c>
      <c r="BE144" s="51">
        <f t="shared" si="36"/>
        <v>0</v>
      </c>
      <c r="BF144" s="51">
        <f t="shared" si="37"/>
        <v>0</v>
      </c>
      <c r="BG144" s="51">
        <f t="shared" si="38"/>
        <v>0</v>
      </c>
    </row>
    <row r="145" spans="1:59" x14ac:dyDescent="0.3">
      <c r="A145" s="57" t="s">
        <v>348</v>
      </c>
      <c r="B145" s="57" t="s">
        <v>349</v>
      </c>
      <c r="C145" s="57" t="s">
        <v>509</v>
      </c>
      <c r="D145" s="60">
        <f>[1]Veri_2021!D290/[1]Veri_2021!D191</f>
        <v>3124.8191503424655</v>
      </c>
      <c r="E145" s="60">
        <f>[1]Veri_2021!E290/[1]Veri_2021!E191</f>
        <v>2627.8226084016392</v>
      </c>
      <c r="F145" s="60">
        <f>[1]Veri_2021!F290/[1]Veri_2021!F191</f>
        <v>2775.0229458290423</v>
      </c>
      <c r="G145" s="60">
        <f>[1]Veri_2021!G290/[1]Veri_2021!G191</f>
        <v>3201.9794386554618</v>
      </c>
      <c r="H145" s="60">
        <f>[1]Veri_2021!H290/[1]Veri_2021!H191</f>
        <v>4065.8778454543885</v>
      </c>
      <c r="I145" s="60">
        <f>[1]Veri_2021!I290/[1]Veri_2021!I191</f>
        <v>1894.1752717032969</v>
      </c>
      <c r="J145" s="60">
        <f>[1]Veri_2021!J290/[1]Veri_2021!J191</f>
        <v>3466.8447326057126</v>
      </c>
      <c r="K145" s="60">
        <f>[1]Veri_2021!K290/[1]Veri_2021!K191</f>
        <v>1875.0046572237957</v>
      </c>
      <c r="L145" s="60">
        <f>[1]Veri_2021!L290/[1]Veri_2021!L191</f>
        <v>1777.6875515267175</v>
      </c>
      <c r="M145" s="60">
        <f>[1]Veri_2021!M290/[1]Veri_2021!M191</f>
        <v>2275.0588805243447</v>
      </c>
      <c r="N145" s="60">
        <f>[1]Veri_2021!N290/[1]Veri_2021!N191</f>
        <v>2599.1064826789839</v>
      </c>
      <c r="O145" s="52">
        <f t="shared" si="27"/>
        <v>1777.6875515267175</v>
      </c>
      <c r="P145" s="52">
        <f t="shared" si="28"/>
        <v>4065.8778454543885</v>
      </c>
      <c r="Q145" s="52">
        <f t="shared" si="29"/>
        <v>2698.490869540532</v>
      </c>
      <c r="R145" s="60">
        <f>[1]Veri_2022!D290/[1]Veri_2022!D191</f>
        <v>2929.3269515039601</v>
      </c>
      <c r="S145" s="60">
        <f>[1]Veri_2022!E290/[1]Veri_2022!E191</f>
        <v>2344.6426998323582</v>
      </c>
      <c r="T145" s="60">
        <f>[1]Veri_2022!F290/[1]Veri_2022!F191</f>
        <v>2534.8010347368186</v>
      </c>
      <c r="U145" s="60">
        <f>[1]Veri_2022!G290/[1]Veri_2022!G191</f>
        <v>2715.6422518518521</v>
      </c>
      <c r="V145" s="60">
        <f>[1]Veri_2022!H290/[1]Veri_2022!H191</f>
        <v>3685.4390958265535</v>
      </c>
      <c r="W145" s="60">
        <f>[1]Veri_2022!I290/[1]Veri_2022!I191</f>
        <v>1443.0123360416665</v>
      </c>
      <c r="X145" s="60">
        <f>[1]Veri_2022!J290/[1]Veri_2022!J191</f>
        <v>3614.039599046278</v>
      </c>
      <c r="Y145" s="60">
        <f>[1]Veri_2022!K290/[1]Veri_2022!K191</f>
        <v>1876.8797154696131</v>
      </c>
      <c r="Z145" s="60">
        <f>[1]Veri_2022!L290/[1]Veri_2022!L191</f>
        <v>1757.929899074074</v>
      </c>
      <c r="AA145" s="60">
        <f>[1]Veri_2022!M290/[1]Veri_2022!M191</f>
        <v>2180.6799589285711</v>
      </c>
      <c r="AB145" s="60">
        <f>[1]Veri_2022!N290/[1]Veri_2022!N191</f>
        <v>1793.3958544600937</v>
      </c>
      <c r="AC145" s="52">
        <f t="shared" si="30"/>
        <v>1443.0123360416665</v>
      </c>
      <c r="AD145" s="52">
        <f t="shared" si="31"/>
        <v>3685.4390958265535</v>
      </c>
      <c r="AE145" s="52">
        <f t="shared" si="32"/>
        <v>2443.2535815247124</v>
      </c>
      <c r="AF145" s="60">
        <f>[1]Veri_2023!D290/[1]Veri_2023!D191</f>
        <v>2861.042632294108</v>
      </c>
      <c r="AG145" s="60">
        <f>[1]Veri_2023!E290/[1]Veri_2023!E191</f>
        <v>2228.3627892143572</v>
      </c>
      <c r="AH145" s="60">
        <f>[1]Veri_2023!F290/[1]Veri_2023!F191</f>
        <v>2375.6683248365916</v>
      </c>
      <c r="AI145" s="60">
        <f>[1]Veri_2023!G290/[1]Veri_2023!G191</f>
        <v>2658.8123343680709</v>
      </c>
      <c r="AJ145" s="60">
        <f>[1]Veri_2023!H290/[1]Veri_2023!H191</f>
        <v>3687.3254606140563</v>
      </c>
      <c r="AK145" s="60">
        <f>[1]Veri_2023!I290/[1]Veri_2023!I191</f>
        <v>1214.3242287958112</v>
      </c>
      <c r="AL145" s="60">
        <f>[1]Veri_2023!J290/[1]Veri_2023!J191</f>
        <v>3691.7828561706392</v>
      </c>
      <c r="AM145" s="60">
        <f>[1]Veri_2023!K290/[1]Veri_2023!K191</f>
        <v>1631.5496191588784</v>
      </c>
      <c r="AN145" s="60">
        <f>[1]Veri_2023!L290/[1]Veri_2023!L191</f>
        <v>1921.0696729622266</v>
      </c>
      <c r="AO145" s="60">
        <f>[1]Veri_2023!M290/[1]Veri_2023!M191</f>
        <v>2290.0700450184499</v>
      </c>
      <c r="AP145" s="60">
        <f>[1]Veri_2023!N290/[1]Veri_2023!N191</f>
        <v>1685.4041410958905</v>
      </c>
      <c r="AQ145" s="52">
        <f t="shared" si="33"/>
        <v>1214.3242287958112</v>
      </c>
      <c r="AR145" s="52">
        <f t="shared" si="34"/>
        <v>3691.7828561706392</v>
      </c>
      <c r="AS145" s="52">
        <f t="shared" si="35"/>
        <v>2385.9465549571887</v>
      </c>
      <c r="AT145" s="52">
        <f>ROUND([1]Veri_2024_2!D290/[1]Veri_2024_2!D191,[1]APGler!$N$145)</f>
        <v>0</v>
      </c>
      <c r="AU145" s="52">
        <f>ROUND([1]Veri_2024_2!E290/[1]Veri_2024_2!E191,[1]APGler!$N$145)</f>
        <v>0</v>
      </c>
      <c r="AV145" s="52">
        <f>ROUND([1]Veri_2024_2!F290/[1]Veri_2024_2!F191,[1]APGler!$N$145)</f>
        <v>0</v>
      </c>
      <c r="AW145" s="52">
        <f>ROUND([1]Veri_2024_2!G290/[1]Veri_2024_2!G191,[1]APGler!$N$145)</f>
        <v>0</v>
      </c>
      <c r="AX145" s="52">
        <f>ROUND([1]Veri_2024_2!H290/[1]Veri_2024_2!H191,[1]APGler!$N$145)</f>
        <v>0</v>
      </c>
      <c r="AY145" s="52">
        <f>ROUND([1]Veri_2024_2!I290/[1]Veri_2024_2!I191,[1]APGler!$N$145)</f>
        <v>0</v>
      </c>
      <c r="AZ145" s="52">
        <f>ROUND([1]Veri_2024_2!J290/[1]Veri_2024_2!J191,[1]APGler!$N$145)</f>
        <v>0</v>
      </c>
      <c r="BA145" s="52">
        <f>ROUND([1]Veri_2024_2!K290/[1]Veri_2024_2!K191,[1]APGler!$N$145)</f>
        <v>0</v>
      </c>
      <c r="BB145" s="52">
        <f>ROUND([1]Veri_2024_2!L290/[1]Veri_2024_2!L191,[1]APGler!$N$145)</f>
        <v>0</v>
      </c>
      <c r="BC145" s="52">
        <f>ROUND([1]Veri_2024_2!M290/[1]Veri_2024_2!M191,[1]APGler!$N$145)</f>
        <v>0</v>
      </c>
      <c r="BD145" s="52">
        <f>ROUND([1]Veri_2024_2!N290/[1]Veri_2024_2!N191,[1]APGler!$N$145)</f>
        <v>0</v>
      </c>
      <c r="BE145" s="52">
        <f t="shared" si="36"/>
        <v>0</v>
      </c>
      <c r="BF145" s="52">
        <f t="shared" si="37"/>
        <v>0</v>
      </c>
      <c r="BG145" s="52">
        <f t="shared" si="38"/>
        <v>0</v>
      </c>
    </row>
    <row r="146" spans="1:59" x14ac:dyDescent="0.3">
      <c r="A146" s="58" t="s">
        <v>350</v>
      </c>
      <c r="B146" s="58" t="s">
        <v>351</v>
      </c>
      <c r="C146" s="58" t="s">
        <v>509</v>
      </c>
      <c r="D146" s="59">
        <f>[1]Veri_2021!D290/[1]Veri_2021!D192</f>
        <v>1157.927908502538</v>
      </c>
      <c r="E146" s="59">
        <f>[1]Veri_2021!E290/[1]Veri_2021!E192</f>
        <v>915.98388064285712</v>
      </c>
      <c r="F146" s="59">
        <f>[1]Veri_2021!F290/[1]Veri_2021!F192</f>
        <v>773.40622284730193</v>
      </c>
      <c r="G146" s="59">
        <f>[1]Veri_2021!G290/[1]Veri_2021!G192</f>
        <v>3284.7892517241376</v>
      </c>
      <c r="H146" s="59">
        <f>[1]Veri_2021!H290/[1]Veri_2021!H192</f>
        <v>5395.938949153564</v>
      </c>
      <c r="I146" s="59">
        <f>[1]Veri_2021!I290/[1]Veri_2021!I192</f>
        <v>462.73812006711415</v>
      </c>
      <c r="J146" s="59">
        <f>[1]Veri_2021!J290/[1]Veri_2021!J192</f>
        <v>934.49497348141836</v>
      </c>
      <c r="K146" s="59">
        <f>[1]Veri_2021!K290/[1]Veri_2021!K192</f>
        <v>1423.3906322580642</v>
      </c>
      <c r="L146" s="59">
        <f>[1]Veri_2021!L290/[1]Veri_2021!L192</f>
        <v>1105.6478065281899</v>
      </c>
      <c r="M146" s="59">
        <f>[1]Veri_2021!M290/[1]Veri_2021!M192</f>
        <v>823.09040799457989</v>
      </c>
      <c r="N146" s="59">
        <f>[1]Veri_2021!N290/[1]Veri_2021!N192</f>
        <v>1054.7451799437677</v>
      </c>
      <c r="O146" s="51">
        <f t="shared" si="27"/>
        <v>462.73812006711415</v>
      </c>
      <c r="P146" s="51">
        <f t="shared" si="28"/>
        <v>5395.938949153564</v>
      </c>
      <c r="Q146" s="51">
        <f t="shared" si="29"/>
        <v>1575.6503030130482</v>
      </c>
      <c r="R146" s="59">
        <f>[1]Veri_2022!D290/[1]Veri_2022!D192</f>
        <v>1186.3962172008978</v>
      </c>
      <c r="S146" s="59">
        <f>[1]Veri_2022!E290/[1]Veri_2022!E192</f>
        <v>923.31795556477402</v>
      </c>
      <c r="T146" s="59">
        <f>[1]Veri_2022!F290/[1]Veri_2022!F192</f>
        <v>789.38440528136221</v>
      </c>
      <c r="U146" s="59">
        <f>[1]Veri_2022!G290/[1]Veri_2022!G192</f>
        <v>1176.6875153460383</v>
      </c>
      <c r="V146" s="59">
        <f>[1]Veri_2022!H290/[1]Veri_2022!H192</f>
        <v>5159.614734157175</v>
      </c>
      <c r="W146" s="59">
        <f>[1]Veri_2022!I290/[1]Veri_2022!I192</f>
        <v>494.74708664285708</v>
      </c>
      <c r="X146" s="59">
        <f>[1]Veri_2022!J290/[1]Veri_2022!J192</f>
        <v>980.79301715952647</v>
      </c>
      <c r="Y146" s="59">
        <f>[1]Veri_2022!K290/[1]Veri_2022!K192</f>
        <v>1458.0052725321887</v>
      </c>
      <c r="Z146" s="59">
        <f>[1]Veri_2022!L290/[1]Veri_2022!L192</f>
        <v>1138.9107924415116</v>
      </c>
      <c r="AA146" s="59">
        <f>[1]Veri_2022!M290/[1]Veri_2022!M192</f>
        <v>821.79056325706574</v>
      </c>
      <c r="AB146" s="59">
        <f>[1]Veri_2022!N290/[1]Veri_2022!N192</f>
        <v>1248.3441732026142</v>
      </c>
      <c r="AC146" s="51">
        <f t="shared" si="30"/>
        <v>494.74708664285708</v>
      </c>
      <c r="AD146" s="51">
        <f t="shared" si="31"/>
        <v>5159.614734157175</v>
      </c>
      <c r="AE146" s="51">
        <f t="shared" si="32"/>
        <v>1397.9992484350921</v>
      </c>
      <c r="AF146" s="59">
        <f>[1]Veri_2023!D290/[1]Veri_2023!D192</f>
        <v>1285.4823493710333</v>
      </c>
      <c r="AG146" s="59">
        <f>[1]Veri_2023!E290/[1]Veri_2023!E192</f>
        <v>994.51788998712857</v>
      </c>
      <c r="AH146" s="59">
        <f>[1]Veri_2023!F290/[1]Veri_2023!F192</f>
        <v>809.12468240022747</v>
      </c>
      <c r="AI146" s="59">
        <f>[1]Veri_2023!G290/[1]Veri_2023!G192</f>
        <v>1200.3246874874874</v>
      </c>
      <c r="AJ146" s="59">
        <f>[1]Veri_2023!H290/[1]Veri_2023!H192</f>
        <v>4919.3259674545179</v>
      </c>
      <c r="AK146" s="59">
        <f>[1]Veri_2023!I290/[1]Veri_2023!I192</f>
        <v>473.01684779061856</v>
      </c>
      <c r="AL146" s="59">
        <f>[1]Veri_2023!J290/[1]Veri_2023!J192</f>
        <v>1047.5058673199619</v>
      </c>
      <c r="AM146" s="59">
        <f>[1]Veri_2023!K290/[1]Veri_2023!K192</f>
        <v>1488.9194818763326</v>
      </c>
      <c r="AN146" s="59">
        <f>[1]Veri_2023!L290/[1]Veri_2023!L192</f>
        <v>1151.0399589041097</v>
      </c>
      <c r="AO146" s="59">
        <f>[1]Veri_2023!M290/[1]Veri_2023!M192</f>
        <v>858.38033499308438</v>
      </c>
      <c r="AP146" s="59">
        <f>[1]Veri_2023!N290/[1]Veri_2023!N192</f>
        <v>1215.7559515810276</v>
      </c>
      <c r="AQ146" s="51">
        <f t="shared" si="33"/>
        <v>473.01684779061856</v>
      </c>
      <c r="AR146" s="51">
        <f t="shared" si="34"/>
        <v>4919.3259674545179</v>
      </c>
      <c r="AS146" s="51">
        <f t="shared" si="35"/>
        <v>1403.9449108332301</v>
      </c>
      <c r="AT146" s="51">
        <f>ROUND([1]Veri_2024_2!D290/[1]Veri_2024_2!D192,[1]APGler!$N$146)</f>
        <v>0</v>
      </c>
      <c r="AU146" s="51">
        <f>ROUND([1]Veri_2024_2!E290/[1]Veri_2024_2!E192,[1]APGler!$N$146)</f>
        <v>0</v>
      </c>
      <c r="AV146" s="51">
        <f>ROUND([1]Veri_2024_2!F290/[1]Veri_2024_2!F192,[1]APGler!$N$146)</f>
        <v>0</v>
      </c>
      <c r="AW146" s="51">
        <f>ROUND([1]Veri_2024_2!G290/[1]Veri_2024_2!G192,[1]APGler!$N$146)</f>
        <v>0</v>
      </c>
      <c r="AX146" s="51">
        <f>ROUND([1]Veri_2024_2!H290/[1]Veri_2024_2!H192,[1]APGler!$N$146)</f>
        <v>0</v>
      </c>
      <c r="AY146" s="51">
        <f>ROUND([1]Veri_2024_2!I290/[1]Veri_2024_2!I192,[1]APGler!$N$146)</f>
        <v>0</v>
      </c>
      <c r="AZ146" s="51">
        <f>ROUND([1]Veri_2024_2!J290/[1]Veri_2024_2!J192,[1]APGler!$N$146)</f>
        <v>0</v>
      </c>
      <c r="BA146" s="51">
        <f>ROUND([1]Veri_2024_2!K290/[1]Veri_2024_2!K192,[1]APGler!$N$146)</f>
        <v>0</v>
      </c>
      <c r="BB146" s="51">
        <f>ROUND([1]Veri_2024_2!L290/[1]Veri_2024_2!L192,[1]APGler!$N$146)</f>
        <v>0</v>
      </c>
      <c r="BC146" s="51">
        <f>ROUND([1]Veri_2024_2!M290/[1]Veri_2024_2!M192,[1]APGler!$N$146)</f>
        <v>0</v>
      </c>
      <c r="BD146" s="51">
        <f>ROUND([1]Veri_2024_2!N290/[1]Veri_2024_2!N192,[1]APGler!$N$146)</f>
        <v>0</v>
      </c>
      <c r="BE146" s="51">
        <f t="shared" si="36"/>
        <v>0</v>
      </c>
      <c r="BF146" s="51">
        <f t="shared" si="37"/>
        <v>0</v>
      </c>
      <c r="BG146" s="51">
        <f t="shared" si="38"/>
        <v>0</v>
      </c>
    </row>
    <row r="147" spans="1:59" x14ac:dyDescent="0.3">
      <c r="A147" s="57" t="s">
        <v>152</v>
      </c>
      <c r="B147" s="57" t="s">
        <v>153</v>
      </c>
      <c r="C147" s="57" t="s">
        <v>509</v>
      </c>
      <c r="D147" s="61">
        <f>[1]Veri_2021!D3/[1]Veri_2021!D191</f>
        <v>5199.7431506849316</v>
      </c>
      <c r="E147" s="61">
        <f>[1]Veri_2021!E3/[1]Veri_2021!E191</f>
        <v>4559.9569672131147</v>
      </c>
      <c r="F147" s="61">
        <f>[1]Veri_2021!F3/[1]Veri_2021!F191</f>
        <v>4325.2276004119467</v>
      </c>
      <c r="G147" s="61">
        <f>[1]Veri_2021!G3/[1]Veri_2021!G191</f>
        <v>5958.7647058823532</v>
      </c>
      <c r="H147" s="61">
        <f>[1]Veri_2021!H3/[1]Veri_2021!H191</f>
        <v>7299.0601202404814</v>
      </c>
      <c r="I147" s="61">
        <f>[1]Veri_2021!I3/[1]Veri_2021!I191</f>
        <v>3009.3846153846152</v>
      </c>
      <c r="J147" s="61">
        <f>[1]Veri_2021!J3/[1]Veri_2021!J191</f>
        <v>5696.3070422535211</v>
      </c>
      <c r="K147" s="61">
        <f>[1]Veri_2021!K3/[1]Veri_2021!K191</f>
        <v>3420.543909348442</v>
      </c>
      <c r="L147" s="61">
        <f>[1]Veri_2021!L3/[1]Veri_2021!L191</f>
        <v>3303.0429389312976</v>
      </c>
      <c r="M147" s="61">
        <f>[1]Veri_2021!M3/[1]Veri_2021!M191</f>
        <v>2905.1161048689137</v>
      </c>
      <c r="N147" s="61">
        <f>[1]Veri_2021!N3/[1]Veri_2021!N191</f>
        <v>5261.055427251732</v>
      </c>
      <c r="O147" s="52">
        <f t="shared" si="27"/>
        <v>2905.1161048689137</v>
      </c>
      <c r="P147" s="52">
        <f t="shared" si="28"/>
        <v>7299.0601202404814</v>
      </c>
      <c r="Q147" s="52">
        <f t="shared" si="29"/>
        <v>4630.7456893155786</v>
      </c>
      <c r="R147" s="61">
        <f>[1]Veri_2022!D3/[1]Veri_2022!D191</f>
        <v>4901.2139461172737</v>
      </c>
      <c r="S147" s="61">
        <f>[1]Veri_2022!E3/[1]Veri_2022!E191</f>
        <v>4093.2651583710408</v>
      </c>
      <c r="T147" s="61">
        <f>[1]Veri_2022!F3/[1]Veri_2022!F191</f>
        <v>3988.8148148148148</v>
      </c>
      <c r="U147" s="61">
        <f>[1]Veri_2022!G3/[1]Veri_2022!G191</f>
        <v>5118.9259259259261</v>
      </c>
      <c r="V147" s="61">
        <f>[1]Veri_2022!H3/[1]Veri_2022!H191</f>
        <v>6686.8517857142861</v>
      </c>
      <c r="W147" s="61">
        <f>[1]Veri_2022!I3/[1]Veri_2022!I191</f>
        <v>2352.6458333333335</v>
      </c>
      <c r="X147" s="61">
        <f>[1]Veri_2022!J3/[1]Veri_2022!J191</f>
        <v>5991.9742120343835</v>
      </c>
      <c r="Y147" s="61">
        <f>[1]Veri_2022!K3/[1]Veri_2022!K191</f>
        <v>3456.488950276243</v>
      </c>
      <c r="Z147" s="61">
        <f>[1]Veri_2022!L3/[1]Veri_2022!L191</f>
        <v>3293.1731481481484</v>
      </c>
      <c r="AA147" s="61">
        <f>[1]Veri_2022!M3/[1]Veri_2022!M191</f>
        <v>2867.0464285714284</v>
      </c>
      <c r="AB147" s="61">
        <f>[1]Veri_2022!N3/[1]Veri_2022!N191</f>
        <v>3684.6854460093896</v>
      </c>
      <c r="AC147" s="52">
        <f t="shared" si="30"/>
        <v>2352.6458333333335</v>
      </c>
      <c r="AD147" s="52">
        <f t="shared" si="31"/>
        <v>6686.8517857142861</v>
      </c>
      <c r="AE147" s="52">
        <f t="shared" si="32"/>
        <v>4221.3714226651155</v>
      </c>
      <c r="AF147" s="61">
        <f>[1]Veri_2023!D3/[1]Veri_2023!D191</f>
        <v>4844.8840803709427</v>
      </c>
      <c r="AG147" s="61">
        <f>[1]Veri_2023!E3/[1]Veri_2023!E191</f>
        <v>3907.6862244897961</v>
      </c>
      <c r="AH147" s="61">
        <f>[1]Veri_2023!F3/[1]Veri_2023!F191</f>
        <v>3835.6252158894645</v>
      </c>
      <c r="AI147" s="61">
        <f>[1]Veri_2023!G3/[1]Veri_2023!G191</f>
        <v>5073.6696230598673</v>
      </c>
      <c r="AJ147" s="61">
        <f>[1]Veri_2023!H3/[1]Veri_2023!H191</f>
        <v>6756.6525573192239</v>
      </c>
      <c r="AK147" s="61">
        <f>[1]Veri_2023!I3/[1]Veri_2023!I191</f>
        <v>2028.6858638743456</v>
      </c>
      <c r="AL147" s="61">
        <f>[1]Veri_2023!J3/[1]Veri_2023!J191</f>
        <v>6191.401146131805</v>
      </c>
      <c r="AM147" s="61">
        <f>[1]Veri_2023!K3/[1]Veri_2023!K191</f>
        <v>3032.7219626168226</v>
      </c>
      <c r="AN147" s="61">
        <f>[1]Veri_2023!L3/[1]Veri_2023!L191</f>
        <v>3629.7614314115308</v>
      </c>
      <c r="AO147" s="61">
        <f>[1]Veri_2023!M3/[1]Veri_2023!M191</f>
        <v>3059.0332103321034</v>
      </c>
      <c r="AP147" s="61">
        <f>[1]Veri_2023!N3/[1]Veri_2023!N191</f>
        <v>3343.1479452054796</v>
      </c>
      <c r="AQ147" s="52">
        <f t="shared" si="33"/>
        <v>2028.6858638743456</v>
      </c>
      <c r="AR147" s="52">
        <f t="shared" si="34"/>
        <v>6756.6525573192239</v>
      </c>
      <c r="AS147" s="52">
        <f t="shared" si="35"/>
        <v>4154.8426600637622</v>
      </c>
      <c r="AT147" s="52">
        <f>ROUND([1]Veri_2024_2!D3/[1]Veri_2024_2!D191,[1]APGler!$N$147)</f>
        <v>5087</v>
      </c>
      <c r="AU147" s="52">
        <f>ROUND([1]Veri_2024_2!E3/[1]Veri_2024_2!E191,[1]APGler!$N$147)</f>
        <v>4229</v>
      </c>
      <c r="AV147" s="52">
        <f>ROUND([1]Veri_2024_2!F3/[1]Veri_2024_2!F191,[1]APGler!$N$147)</f>
        <v>3966</v>
      </c>
      <c r="AW147" s="52">
        <f>ROUND([1]Veri_2024_2!G3/[1]Veri_2024_2!G191,[1]APGler!$N$147)</f>
        <v>5721</v>
      </c>
      <c r="AX147" s="52">
        <f>ROUND([1]Veri_2024_2!H3/[1]Veri_2024_2!H191,[1]APGler!$N$147)</f>
        <v>7416</v>
      </c>
      <c r="AY147" s="52">
        <f>ROUND([1]Veri_2024_2!I3/[1]Veri_2024_2!I191,[1]APGler!$N$147)</f>
        <v>1467</v>
      </c>
      <c r="AZ147" s="52">
        <f>ROUND([1]Veri_2024_2!J3/[1]Veri_2024_2!J191,[1]APGler!$N$147)</f>
        <v>5075</v>
      </c>
      <c r="BA147" s="52">
        <f>ROUND([1]Veri_2024_2!K3/[1]Veri_2024_2!K191,[1]APGler!$N$147)</f>
        <v>3052</v>
      </c>
      <c r="BB147" s="52">
        <f>ROUND([1]Veri_2024_2!L3/[1]Veri_2024_2!L191,[1]APGler!$N$147)</f>
        <v>3470</v>
      </c>
      <c r="BC147" s="52">
        <f>ROUND([1]Veri_2024_2!M3/[1]Veri_2024_2!M191,[1]APGler!$N$147)</f>
        <v>2732</v>
      </c>
      <c r="BD147" s="52">
        <f>ROUND([1]Veri_2024_2!N3/[1]Veri_2024_2!N191,[1]APGler!$N$147)</f>
        <v>2720</v>
      </c>
      <c r="BE147" s="52">
        <f t="shared" si="36"/>
        <v>1467</v>
      </c>
      <c r="BF147" s="52">
        <f t="shared" si="37"/>
        <v>7416</v>
      </c>
      <c r="BG147" s="52">
        <f t="shared" si="38"/>
        <v>4085</v>
      </c>
    </row>
    <row r="148" spans="1:59" x14ac:dyDescent="0.3">
      <c r="A148" s="58" t="s">
        <v>154</v>
      </c>
      <c r="B148" s="58" t="s">
        <v>155</v>
      </c>
      <c r="C148" s="58" t="s">
        <v>509</v>
      </c>
      <c r="D148" s="67">
        <f>[1]Veri_2021!D3/[1]Veri_2021!D192</f>
        <v>1926.8083756345177</v>
      </c>
      <c r="E148" s="67">
        <f>[1]Veri_2021!E3/[1]Veri_2021!E192</f>
        <v>1589.4707142857144</v>
      </c>
      <c r="F148" s="67">
        <f>[1]Veri_2021!F3/[1]Veri_2021!F192</f>
        <v>1205.4523536165327</v>
      </c>
      <c r="G148" s="67">
        <f>[1]Veri_2021!G3/[1]Veri_2021!G192</f>
        <v>6112.8706896551721</v>
      </c>
      <c r="H148" s="67">
        <f>[1]Veri_2021!H3/[1]Veri_2021!H192</f>
        <v>9686.7845744680853</v>
      </c>
      <c r="I148" s="67">
        <f>[1]Veri_2021!I3/[1]Veri_2021!I192</f>
        <v>735.1785234899329</v>
      </c>
      <c r="J148" s="67">
        <f>[1]Veri_2021!J3/[1]Veri_2021!J192</f>
        <v>1535.4510250569476</v>
      </c>
      <c r="K148" s="67">
        <f>[1]Veri_2021!K3/[1]Veri_2021!K192</f>
        <v>2596.6709677419353</v>
      </c>
      <c r="L148" s="67">
        <f>[1]Veri_2021!L3/[1]Veri_2021!L192</f>
        <v>2054.3554896142432</v>
      </c>
      <c r="M148" s="67">
        <f>[1]Veri_2021!M3/[1]Veri_2021!M192</f>
        <v>1051.0379403794038</v>
      </c>
      <c r="N148" s="67">
        <f>[1]Veri_2021!N3/[1]Veri_2021!N192</f>
        <v>2134.9925023430178</v>
      </c>
      <c r="O148" s="51">
        <f t="shared" si="27"/>
        <v>735.1785234899329</v>
      </c>
      <c r="P148" s="51">
        <f t="shared" si="28"/>
        <v>9686.7845744680853</v>
      </c>
      <c r="Q148" s="51">
        <f t="shared" si="29"/>
        <v>2784.4611960259549</v>
      </c>
      <c r="R148" s="67">
        <f>[1]Veri_2022!D3/[1]Veri_2022!D192</f>
        <v>1985.0231065468549</v>
      </c>
      <c r="S148" s="67">
        <f>[1]Veri_2022!E3/[1]Veri_2022!E192</f>
        <v>1611.9237348538845</v>
      </c>
      <c r="T148" s="67">
        <f>[1]Veri_2022!F3/[1]Veri_2022!F192</f>
        <v>1242.1914648212226</v>
      </c>
      <c r="U148" s="67">
        <f>[1]Veri_2022!G3/[1]Veri_2022!G192</f>
        <v>2218.0300902708123</v>
      </c>
      <c r="V148" s="67">
        <f>[1]Veri_2022!H3/[1]Veri_2022!H192</f>
        <v>9361.5925000000007</v>
      </c>
      <c r="W148" s="67">
        <f>[1]Veri_2022!I3/[1]Veri_2022!I192</f>
        <v>806.62142857142862</v>
      </c>
      <c r="X148" s="67">
        <f>[1]Veri_2022!J3/[1]Veri_2022!J192</f>
        <v>1626.1267496111975</v>
      </c>
      <c r="Y148" s="67">
        <f>[1]Veri_2022!K3/[1]Veri_2022!K192</f>
        <v>2685.0836909871246</v>
      </c>
      <c r="Z148" s="67">
        <f>[1]Veri_2022!L3/[1]Veri_2022!L192</f>
        <v>2133.5494901019797</v>
      </c>
      <c r="AA148" s="67">
        <f>[1]Veri_2022!M3/[1]Veri_2022!M192</f>
        <v>1080.4481830417228</v>
      </c>
      <c r="AB148" s="67">
        <f>[1]Veri_2022!N3/[1]Veri_2022!N192</f>
        <v>2564.830065359477</v>
      </c>
      <c r="AC148" s="51">
        <f t="shared" si="30"/>
        <v>806.62142857142862</v>
      </c>
      <c r="AD148" s="51">
        <f t="shared" si="31"/>
        <v>9361.5925000000007</v>
      </c>
      <c r="AE148" s="51">
        <f t="shared" si="32"/>
        <v>2483.2200458332463</v>
      </c>
      <c r="AF148" s="67">
        <f>[1]Veri_2023!D3/[1]Veri_2023!D192</f>
        <v>2176.8333333333335</v>
      </c>
      <c r="AG148" s="67">
        <f>[1]Veri_2023!E3/[1]Veri_2023!E192</f>
        <v>1743.9996204933586</v>
      </c>
      <c r="AH148" s="67">
        <f>[1]Veri_2023!F3/[1]Veri_2023!F192</f>
        <v>1306.3688235294117</v>
      </c>
      <c r="AI148" s="67">
        <f>[1]Veri_2023!G3/[1]Veri_2023!G192</f>
        <v>2290.5155155155153</v>
      </c>
      <c r="AJ148" s="67">
        <f>[1]Veri_2023!H3/[1]Veri_2023!H192</f>
        <v>9014.1694117647057</v>
      </c>
      <c r="AK148" s="67">
        <f>[1]Veri_2023!I3/[1]Veri_2023!I192</f>
        <v>790.23589394969406</v>
      </c>
      <c r="AL148" s="67">
        <f>[1]Veri_2023!J3/[1]Veri_2023!J192</f>
        <v>1756.7471544715447</v>
      </c>
      <c r="AM148" s="67">
        <f>[1]Veri_2023!K3/[1]Veri_2023!K192</f>
        <v>2767.6012793176974</v>
      </c>
      <c r="AN148" s="67">
        <f>[1]Veri_2023!L3/[1]Veri_2023!L192</f>
        <v>2174.8302561048245</v>
      </c>
      <c r="AO148" s="67">
        <f>[1]Veri_2023!M3/[1]Veri_2023!M192</f>
        <v>1146.6085753803595</v>
      </c>
      <c r="AP148" s="67">
        <f>[1]Veri_2023!N3/[1]Veri_2023!N192</f>
        <v>2411.5592885375495</v>
      </c>
      <c r="AQ148" s="51">
        <f t="shared" si="33"/>
        <v>790.23589394969406</v>
      </c>
      <c r="AR148" s="51">
        <f t="shared" si="34"/>
        <v>9014.1694117647057</v>
      </c>
      <c r="AS148" s="51">
        <f t="shared" si="35"/>
        <v>2507.2244683998174</v>
      </c>
      <c r="AT148" s="51">
        <f>ROUND([1]Veri_2024_2!D3/[1]Veri_2024_2!D192,[1]APGler!$N$148)</f>
        <v>2517</v>
      </c>
      <c r="AU148" s="51">
        <f>ROUND([1]Veri_2024_2!E3/[1]Veri_2024_2!E192,[1]APGler!$N$148)</f>
        <v>1892</v>
      </c>
      <c r="AV148" s="51">
        <f>ROUND([1]Veri_2024_2!F3/[1]Veri_2024_2!F192,[1]APGler!$N$148)</f>
        <v>1363</v>
      </c>
      <c r="AW148" s="51">
        <f>ROUND([1]Veri_2024_2!G3/[1]Veri_2024_2!G192,[1]APGler!$N$148)</f>
        <v>2219</v>
      </c>
      <c r="AX148" s="51">
        <f>ROUND([1]Veri_2024_2!H3/[1]Veri_2024_2!H192,[1]APGler!$N$148)</f>
        <v>7896</v>
      </c>
      <c r="AY148" s="51">
        <f>ROUND([1]Veri_2024_2!I3/[1]Veri_2024_2!I192,[1]APGler!$N$148)</f>
        <v>877</v>
      </c>
      <c r="AZ148" s="51">
        <f>ROUND([1]Veri_2024_2!J3/[1]Veri_2024_2!J192,[1]APGler!$N$148)</f>
        <v>2158</v>
      </c>
      <c r="BA148" s="51">
        <f>ROUND([1]Veri_2024_2!K3/[1]Veri_2024_2!K192,[1]APGler!$N$148)</f>
        <v>2887</v>
      </c>
      <c r="BB148" s="51">
        <f>ROUND([1]Veri_2024_2!L3/[1]Veri_2024_2!L192,[1]APGler!$N$148)</f>
        <v>2320</v>
      </c>
      <c r="BC148" s="51">
        <f>ROUND([1]Veri_2024_2!M3/[1]Veri_2024_2!M192,[1]APGler!$N$148)</f>
        <v>605</v>
      </c>
      <c r="BD148" s="51">
        <f>ROUND([1]Veri_2024_2!N3/[1]Veri_2024_2!N192,[1]APGler!$N$148)</f>
        <v>2500</v>
      </c>
      <c r="BE148" s="51">
        <f t="shared" si="36"/>
        <v>605</v>
      </c>
      <c r="BF148" s="51">
        <f t="shared" si="37"/>
        <v>7896</v>
      </c>
      <c r="BG148" s="51">
        <f t="shared" si="38"/>
        <v>2475.818181818182</v>
      </c>
    </row>
    <row r="149" spans="1:59" x14ac:dyDescent="0.3">
      <c r="A149" s="57" t="s">
        <v>156</v>
      </c>
      <c r="B149" s="57" t="s">
        <v>157</v>
      </c>
      <c r="C149" s="57" t="s">
        <v>233</v>
      </c>
      <c r="D149" s="49">
        <f>[1]Veri_2021!D191/[1]Veri_2021!D190</f>
        <v>0.27037037037037037</v>
      </c>
      <c r="E149" s="49">
        <f>[1]Veri_2021!E191/[1]Veri_2021!E190</f>
        <v>0.25847457627118642</v>
      </c>
      <c r="F149" s="49">
        <f>[1]Veri_2021!F191/[1]Veri_2021!F190</f>
        <v>0.21795735129068464</v>
      </c>
      <c r="G149" s="49">
        <f>[1]Veri_2021!G191/[1]Veri_2021!G190</f>
        <v>0.50638297872340421</v>
      </c>
      <c r="H149" s="49">
        <f>[1]Veri_2021!H191/[1]Veri_2021!H190</f>
        <v>0.57028571428571428</v>
      </c>
      <c r="I149" s="49">
        <f>[1]Veri_2021!I191/[1]Veri_2021!I190</f>
        <v>0.19633225458468176</v>
      </c>
      <c r="J149" s="49">
        <f>[1]Veri_2021!J191/[1]Veri_2021!J190</f>
        <v>0.21232057416267944</v>
      </c>
      <c r="K149" s="49">
        <f>[1]Veri_2021!K191/[1]Veri_2021!K190</f>
        <v>0.43154034229828853</v>
      </c>
      <c r="L149" s="49">
        <f>[1]Veri_2021!L191/[1]Veri_2021!L190</f>
        <v>0.38346139773143068</v>
      </c>
      <c r="M149" s="49">
        <f>[1]Veri_2021!M191/[1]Veri_2021!M190</f>
        <v>0.2656716417910448</v>
      </c>
      <c r="N149" s="49">
        <f>[1]Veri_2021!N191/[1]Veri_2021!N190</f>
        <v>0.28866666666666668</v>
      </c>
      <c r="O149" s="52">
        <f t="shared" si="27"/>
        <v>0.19633225458468176</v>
      </c>
      <c r="P149" s="52">
        <f t="shared" si="28"/>
        <v>0.57028571428571428</v>
      </c>
      <c r="Q149" s="52">
        <f t="shared" si="29"/>
        <v>0.32740580619783199</v>
      </c>
      <c r="R149" s="49">
        <f>[1]Veri_2022!D191/[1]Veri_2022!D190</f>
        <v>0.2882594792142531</v>
      </c>
      <c r="S149" s="49">
        <f>[1]Veri_2022!E191/[1]Veri_2022!E190</f>
        <v>0.28253643569419584</v>
      </c>
      <c r="T149" s="49">
        <f>[1]Veri_2022!F191/[1]Veri_2022!F190</f>
        <v>0.23746701846965698</v>
      </c>
      <c r="U149" s="49">
        <f>[1]Veri_2022!G191/[1]Veri_2022!G190</f>
        <v>0.30230930720783766</v>
      </c>
      <c r="V149" s="49">
        <f>[1]Veri_2022!H191/[1]Veri_2022!H190</f>
        <v>0.58333333333333337</v>
      </c>
      <c r="W149" s="49">
        <f>[1]Veri_2022!I191/[1]Veri_2022!I190</f>
        <v>0.25531914893617019</v>
      </c>
      <c r="X149" s="49">
        <f>[1]Veri_2022!J191/[1]Veri_2022!J190</f>
        <v>0.21345565749235473</v>
      </c>
      <c r="Y149" s="49">
        <f>[1]Veri_2022!K191/[1]Veri_2022!K190</f>
        <v>0.43719806763285024</v>
      </c>
      <c r="Z149" s="49">
        <f>[1]Veri_2022!L191/[1]Veri_2022!L190</f>
        <v>0.39315617036767381</v>
      </c>
      <c r="AA149" s="49">
        <f>[1]Veri_2022!M191/[1]Veri_2022!M190</f>
        <v>0.27370478983382207</v>
      </c>
      <c r="AB149" s="49">
        <f>[1]Veri_2022!N191/[1]Veri_2022!N190</f>
        <v>0.41040462427745666</v>
      </c>
      <c r="AC149" s="52">
        <f t="shared" si="30"/>
        <v>0.21345565749235473</v>
      </c>
      <c r="AD149" s="52">
        <f t="shared" si="31"/>
        <v>0.58333333333333337</v>
      </c>
      <c r="AE149" s="52">
        <f t="shared" si="32"/>
        <v>0.33428582113269134</v>
      </c>
      <c r="AF149" s="49">
        <f>[1]Veri_2023!D191/[1]Veri_2023!D190</f>
        <v>0.31001437470052706</v>
      </c>
      <c r="AG149" s="49">
        <f>[1]Veri_2023!E191/[1]Veri_2023!E190</f>
        <v>0.30858042508527944</v>
      </c>
      <c r="AH149" s="49">
        <f>[1]Veri_2023!F191/[1]Veri_2023!F190</f>
        <v>0.25405879771829748</v>
      </c>
      <c r="AI149" s="49">
        <f>[1]Veri_2023!G191/[1]Veri_2023!G190</f>
        <v>0.31103448275862067</v>
      </c>
      <c r="AJ149" s="49">
        <f>[1]Veri_2023!H191/[1]Veri_2023!H190</f>
        <v>0.57157258064516125</v>
      </c>
      <c r="AK149" s="49">
        <f>[1]Veri_2023!I191/[1]Veri_2023!I190</f>
        <v>0.28033268101761255</v>
      </c>
      <c r="AL149" s="49">
        <f>[1]Veri_2023!J191/[1]Veri_2023!J190</f>
        <v>0.22102596580113995</v>
      </c>
      <c r="AM149" s="49">
        <f>[1]Veri_2023!K191/[1]Veri_2023!K190</f>
        <v>0.47714604236343366</v>
      </c>
      <c r="AN149" s="49">
        <f>[1]Veri_2023!L191/[1]Veri_2023!L190</f>
        <v>0.37467411545623835</v>
      </c>
      <c r="AO149" s="49">
        <f>[1]Veri_2023!M191/[1]Veri_2023!M190</f>
        <v>0.27263581488933603</v>
      </c>
      <c r="AP149" s="49">
        <f>[1]Veri_2023!N191/[1]Veri_2023!N190</f>
        <v>0.41905855338691161</v>
      </c>
      <c r="AQ149" s="52">
        <f t="shared" si="33"/>
        <v>0.22102596580113995</v>
      </c>
      <c r="AR149" s="52">
        <f t="shared" si="34"/>
        <v>0.57157258064516125</v>
      </c>
      <c r="AS149" s="52">
        <f t="shared" si="35"/>
        <v>0.34546671216568714</v>
      </c>
      <c r="AT149" s="49">
        <f>ROUND([1]Veri_2024_2!D191/[1]Veri_2024_2!D190,[1]APGler!$N$149)</f>
        <v>0.33100000000000002</v>
      </c>
      <c r="AU149" s="49">
        <f>ROUND([1]Veri_2024_2!E191/[1]Veri_2024_2!E190,[1]APGler!$N$149)</f>
        <v>0.309</v>
      </c>
      <c r="AV149" s="49">
        <f>ROUND([1]Veri_2024_2!F191/[1]Veri_2024_2!F190,[1]APGler!$N$149)</f>
        <v>0.25600000000000001</v>
      </c>
      <c r="AW149" s="49">
        <f>ROUND([1]Veri_2024_2!G191/[1]Veri_2024_2!G190,[1]APGler!$N$149)</f>
        <v>0.28000000000000003</v>
      </c>
      <c r="AX149" s="49">
        <f>ROUND([1]Veri_2024_2!H191/[1]Veri_2024_2!H190,[1]APGler!$N$149)</f>
        <v>0.51600000000000001</v>
      </c>
      <c r="AY149" s="49">
        <f>ROUND([1]Veri_2024_2!I191/[1]Veri_2024_2!I190,[1]APGler!$N$149)</f>
        <v>0.374</v>
      </c>
      <c r="AZ149" s="49">
        <f>ROUND([1]Veri_2024_2!J191/[1]Veri_2024_2!J190,[1]APGler!$N$149)</f>
        <v>0.29799999999999999</v>
      </c>
      <c r="BA149" s="49">
        <f>ROUND([1]Veri_2024_2!K191/[1]Veri_2024_2!K190,[1]APGler!$N$149)</f>
        <v>0.48599999999999999</v>
      </c>
      <c r="BB149" s="49">
        <f>ROUND([1]Veri_2024_2!L191/[1]Veri_2024_2!L190,[1]APGler!$N$149)</f>
        <v>0.40100000000000002</v>
      </c>
      <c r="BC149" s="49">
        <f>ROUND([1]Veri_2024_2!M191/[1]Veri_2024_2!M190,[1]APGler!$N$149)</f>
        <v>0.18099999999999999</v>
      </c>
      <c r="BD149" s="49">
        <f>ROUND([1]Veri_2024_2!N191/[1]Veri_2024_2!N190,[1]APGler!$N$149)</f>
        <v>0.47899999999999998</v>
      </c>
      <c r="BE149" s="52">
        <f t="shared" si="36"/>
        <v>0.18099999999999999</v>
      </c>
      <c r="BF149" s="52">
        <f t="shared" si="37"/>
        <v>0.51600000000000001</v>
      </c>
      <c r="BG149" s="52">
        <f t="shared" si="38"/>
        <v>0.35554545454545461</v>
      </c>
    </row>
    <row r="150" spans="1:59" x14ac:dyDescent="0.3">
      <c r="A150" s="58" t="s">
        <v>158</v>
      </c>
      <c r="B150" s="58" t="s">
        <v>352</v>
      </c>
      <c r="C150" s="58" t="s">
        <v>233</v>
      </c>
      <c r="D150" s="50">
        <f>[1]Veri_2021!D201/[1]Veri_2021!D190</f>
        <v>1.0648148148148148E-2</v>
      </c>
      <c r="E150" s="50">
        <f>[1]Veri_2021!E201/[1]Veri_2021!E190</f>
        <v>1.2447033898305085E-2</v>
      </c>
      <c r="F150" s="50">
        <f>[1]Veri_2021!F201/[1]Veri_2021!F190</f>
        <v>6.5095398428731766E-3</v>
      </c>
      <c r="G150" s="50">
        <f>[1]Veri_2021!G201/[1]Veri_2021!G190</f>
        <v>1.276595744680851E-2</v>
      </c>
      <c r="H150" s="50">
        <f>[1]Veri_2021!H201/[1]Veri_2021!H190</f>
        <v>2.057142857142857E-2</v>
      </c>
      <c r="I150" s="50">
        <f>[1]Veri_2021!I201/[1]Veri_2021!I190</f>
        <v>3.2901833872707661E-2</v>
      </c>
      <c r="J150" s="50">
        <f>[1]Veri_2021!J201/[1]Veri_2021!J190</f>
        <v>1.555023923444976E-2</v>
      </c>
      <c r="K150" s="50">
        <f>[1]Veri_2021!K201/[1]Veri_2021!K190</f>
        <v>2.2004889975550123E-2</v>
      </c>
      <c r="L150" s="50">
        <f>[1]Veri_2021!L201/[1]Veri_2021!L190</f>
        <v>1.7197219173069888E-2</v>
      </c>
      <c r="M150" s="50">
        <f>[1]Veri_2021!M201/[1]Veri_2021!M190</f>
        <v>5.4726368159203981E-2</v>
      </c>
      <c r="N150" s="50">
        <f>[1]Veri_2021!N201/[1]Veri_2021!N190</f>
        <v>5.3333333333333337E-2</v>
      </c>
      <c r="O150" s="51">
        <f t="shared" si="27"/>
        <v>6.5095398428731766E-3</v>
      </c>
      <c r="P150" s="51">
        <f t="shared" si="28"/>
        <v>5.4726368159203981E-2</v>
      </c>
      <c r="Q150" s="51">
        <f t="shared" si="29"/>
        <v>2.3514181059625293E-2</v>
      </c>
      <c r="R150" s="50">
        <f>[1]Veri_2022!D201/[1]Veri_2022!D190</f>
        <v>3.015075376884422E-2</v>
      </c>
      <c r="S150" s="50">
        <f>[1]Veri_2022!E201/[1]Veri_2022!E190</f>
        <v>3.0682689849143442E-2</v>
      </c>
      <c r="T150" s="50">
        <f>[1]Veri_2022!F201/[1]Veri_2022!F190</f>
        <v>1.5611257695690413E-2</v>
      </c>
      <c r="U150" s="50">
        <f>[1]Veri_2022!G201/[1]Veri_2022!G190</f>
        <v>1.2596221133659902E-2</v>
      </c>
      <c r="V150" s="50">
        <f>[1]Veri_2022!H201/[1]Veri_2022!H190</f>
        <v>2.2916666666666665E-2</v>
      </c>
      <c r="W150" s="50">
        <f>[1]Veri_2022!I201/[1]Veri_2022!I190</f>
        <v>2.7659574468085105E-2</v>
      </c>
      <c r="X150" s="50">
        <f>[1]Veri_2022!J201/[1]Veri_2022!J190</f>
        <v>1.834862385321101E-2</v>
      </c>
      <c r="Y150" s="50">
        <f>[1]Veri_2022!K201/[1]Veri_2022!K190</f>
        <v>1.6908212560386472E-2</v>
      </c>
      <c r="Z150" s="50">
        <f>[1]Veri_2022!L201/[1]Veri_2022!L190</f>
        <v>2.9122679286494358E-2</v>
      </c>
      <c r="AA150" s="50">
        <f>[1]Veri_2022!M201/[1]Veri_2022!M190</f>
        <v>5.9628543499511244E-2</v>
      </c>
      <c r="AB150" s="50">
        <f>[1]Veri_2022!N201/[1]Veri_2022!N190</f>
        <v>3.2113037893384717E-2</v>
      </c>
      <c r="AC150" s="51">
        <f t="shared" si="30"/>
        <v>1.2596221133659902E-2</v>
      </c>
      <c r="AD150" s="51">
        <f t="shared" si="31"/>
        <v>5.9628543499511244E-2</v>
      </c>
      <c r="AE150" s="51">
        <f t="shared" si="32"/>
        <v>2.6885296425007053E-2</v>
      </c>
      <c r="AF150" s="50">
        <f>[1]Veri_2023!D201/[1]Veri_2023!D190</f>
        <v>4.8394825107810256E-2</v>
      </c>
      <c r="AG150" s="50">
        <f>[1]Veri_2023!E201/[1]Veri_2023!E190</f>
        <v>4.014694305956442E-2</v>
      </c>
      <c r="AH150" s="50">
        <f>[1]Veri_2023!F201/[1]Veri_2023!F190</f>
        <v>1.7551557700745943E-2</v>
      </c>
      <c r="AI150" s="50">
        <f>[1]Veri_2023!G201/[1]Veri_2023!G190</f>
        <v>2.1379310344827585E-2</v>
      </c>
      <c r="AJ150" s="50">
        <f>[1]Veri_2023!H201/[1]Veri_2023!H190</f>
        <v>2.7217741935483871E-2</v>
      </c>
      <c r="AK150" s="50">
        <f>[1]Veri_2023!I201/[1]Veri_2023!I190</f>
        <v>3.9138943248532287E-2</v>
      </c>
      <c r="AL150" s="50">
        <f>[1]Veri_2023!J201/[1]Veri_2023!J190</f>
        <v>2.8499050031665613E-2</v>
      </c>
      <c r="AM150" s="50">
        <f>[1]Veri_2023!K201/[1]Veri_2023!K190</f>
        <v>3.2329988851727984E-2</v>
      </c>
      <c r="AN150" s="50">
        <f>[1]Veri_2023!L201/[1]Veri_2023!L190</f>
        <v>2.7188081936685288E-2</v>
      </c>
      <c r="AO150" s="50">
        <f>[1]Veri_2023!M201/[1]Veri_2023!M190</f>
        <v>8.651911468812877E-2</v>
      </c>
      <c r="AP150" s="50">
        <f>[1]Veri_2023!N201/[1]Veri_2023!N190</f>
        <v>4.8794489092996558E-2</v>
      </c>
      <c r="AQ150" s="51">
        <f t="shared" si="33"/>
        <v>1.7551557700745943E-2</v>
      </c>
      <c r="AR150" s="51">
        <f t="shared" si="34"/>
        <v>8.651911468812877E-2</v>
      </c>
      <c r="AS150" s="51">
        <f t="shared" si="35"/>
        <v>3.7923640545288052E-2</v>
      </c>
      <c r="AT150" s="50">
        <f>ROUND([1]Veri_2024_2!D201/[1]Veri_2024_2!D190,[1]APGler!$N$150)</f>
        <v>0.01</v>
      </c>
      <c r="AU150" s="50">
        <f>ROUND([1]Veri_2024_2!E201/[1]Veri_2024_2!E190,[1]APGler!$N$150)</f>
        <v>8.9999999999999993E-3</v>
      </c>
      <c r="AV150" s="50">
        <f>ROUND([1]Veri_2024_2!F201/[1]Veri_2024_2!F190,[1]APGler!$N$150)</f>
        <v>6.0000000000000001E-3</v>
      </c>
      <c r="AW150" s="50">
        <f>ROUND([1]Veri_2024_2!G201/[1]Veri_2024_2!G190,[1]APGler!$N$150)</f>
        <v>3.3000000000000002E-2</v>
      </c>
      <c r="AX150" s="50">
        <f>ROUND([1]Veri_2024_2!H201/[1]Veri_2024_2!H190,[1]APGler!$N$150)</f>
        <v>2.5000000000000001E-2</v>
      </c>
      <c r="AY150" s="50">
        <f>ROUND([1]Veri_2024_2!I201/[1]Veri_2024_2!I190,[1]APGler!$N$150)</f>
        <v>7.6999999999999999E-2</v>
      </c>
      <c r="AZ150" s="50">
        <f>ROUND([1]Veri_2024_2!J201/[1]Veri_2024_2!J190,[1]APGler!$N$150)</f>
        <v>5.3999999999999999E-2</v>
      </c>
      <c r="BA150" s="50">
        <f>ROUND([1]Veri_2024_2!K201/[1]Veri_2024_2!K190,[1]APGler!$N$150)</f>
        <v>2.1000000000000001E-2</v>
      </c>
      <c r="BB150" s="50">
        <f>ROUND([1]Veri_2024_2!L201/[1]Veri_2024_2!L190,[1]APGler!$N$150)</f>
        <v>1.6E-2</v>
      </c>
      <c r="BC150" s="50">
        <f>ROUND([1]Veri_2024_2!M201/[1]Veri_2024_2!M190,[1]APGler!$N$150)</f>
        <v>2.8000000000000001E-2</v>
      </c>
      <c r="BD150" s="50">
        <f>ROUND([1]Veri_2024_2!N201/[1]Veri_2024_2!N190,[1]APGler!$N$150)</f>
        <v>2.5000000000000001E-2</v>
      </c>
      <c r="BE150" s="51">
        <f t="shared" si="36"/>
        <v>6.0000000000000001E-3</v>
      </c>
      <c r="BF150" s="51">
        <f t="shared" si="37"/>
        <v>7.6999999999999999E-2</v>
      </c>
      <c r="BG150" s="51">
        <f t="shared" si="38"/>
        <v>2.7636363636363639E-2</v>
      </c>
    </row>
    <row r="151" spans="1:59" x14ac:dyDescent="0.3">
      <c r="A151" s="57" t="s">
        <v>159</v>
      </c>
      <c r="B151" s="57" t="s">
        <v>353</v>
      </c>
      <c r="C151" s="57" t="s">
        <v>233</v>
      </c>
      <c r="D151" s="49">
        <f>[1]Veri_2021!D202/[1]Veri_2021!D190</f>
        <v>9.2592592592592596E-4</v>
      </c>
      <c r="E151" s="49">
        <f>[1]Veri_2021!E202/[1]Veri_2021!E190</f>
        <v>4.2372881355932203E-3</v>
      </c>
      <c r="F151" s="49">
        <f>[1]Veri_2021!F202/[1]Veri_2021!F190</f>
        <v>4.4893378226711564E-3</v>
      </c>
      <c r="G151" s="49">
        <f>[1]Veri_2021!G202/[1]Veri_2021!G190</f>
        <v>5.6737588652482273E-3</v>
      </c>
      <c r="H151" s="49">
        <f>[1]Veri_2021!H202/[1]Veri_2021!H190</f>
        <v>1.1428571428571429E-2</v>
      </c>
      <c r="I151" s="49">
        <f>[1]Veri_2021!I202/[1]Veri_2021!I190</f>
        <v>2.6968716289104641E-3</v>
      </c>
      <c r="J151" s="49">
        <f>[1]Veri_2021!J202/[1]Veri_2021!J190</f>
        <v>6.5789473684210523E-3</v>
      </c>
      <c r="K151" s="49">
        <f>[1]Veri_2021!K202/[1]Veri_2021!K190</f>
        <v>0</v>
      </c>
      <c r="L151" s="49">
        <f>[1]Veri_2021!L202/[1]Veri_2021!L190</f>
        <v>2.1953896816684962E-3</v>
      </c>
      <c r="M151" s="49">
        <f>[1]Veri_2021!M202/[1]Veri_2021!M190</f>
        <v>2.9850746268656717E-3</v>
      </c>
      <c r="N151" s="49">
        <f>[1]Veri_2021!N202/[1]Veri_2021!N190</f>
        <v>8.0000000000000002E-3</v>
      </c>
      <c r="O151" s="52">
        <f t="shared" si="27"/>
        <v>0</v>
      </c>
      <c r="P151" s="52">
        <f t="shared" si="28"/>
        <v>1.1428571428571429E-2</v>
      </c>
      <c r="Q151" s="52">
        <f t="shared" si="29"/>
        <v>4.4737423167159679E-3</v>
      </c>
      <c r="R151" s="49">
        <f>[1]Veri_2022!D202/[1]Veri_2022!D190</f>
        <v>1.8730013704888075E-2</v>
      </c>
      <c r="S151" s="49">
        <f>[1]Veri_2022!E202/[1]Veri_2022!E190</f>
        <v>2.0455126566095629E-2</v>
      </c>
      <c r="T151" s="49">
        <f>[1]Veri_2022!F202/[1]Veri_2022!F190</f>
        <v>2.0888302550571679E-2</v>
      </c>
      <c r="U151" s="49">
        <f>[1]Veri_2022!G202/[1]Veri_2022!G190</f>
        <v>2.0993701889433169E-3</v>
      </c>
      <c r="V151" s="49">
        <f>[1]Veri_2022!H202/[1]Veri_2022!H190</f>
        <v>1.9791666666666666E-2</v>
      </c>
      <c r="W151" s="49">
        <f>[1]Veri_2022!I202/[1]Veri_2022!I190</f>
        <v>4.7872340425531915E-3</v>
      </c>
      <c r="X151" s="49">
        <f>[1]Veri_2022!J202/[1]Veri_2022!J190</f>
        <v>5.5045871559633031E-3</v>
      </c>
      <c r="Y151" s="49">
        <f>[1]Veri_2022!K202/[1]Veri_2022!K190</f>
        <v>2.4154589371980675E-3</v>
      </c>
      <c r="Z151" s="49">
        <f>[1]Veri_2022!L202/[1]Veri_2022!L190</f>
        <v>2.5482344375682563E-3</v>
      </c>
      <c r="AA151" s="49">
        <f>[1]Veri_2022!M202/[1]Veri_2022!M190</f>
        <v>8.7976539589442824E-3</v>
      </c>
      <c r="AB151" s="49">
        <f>[1]Veri_2022!N202/[1]Veri_2022!N190</f>
        <v>7.7071290944123313E-3</v>
      </c>
      <c r="AC151" s="52">
        <f t="shared" si="30"/>
        <v>2.0993701889433169E-3</v>
      </c>
      <c r="AD151" s="52">
        <f t="shared" si="31"/>
        <v>2.0888302550571679E-2</v>
      </c>
      <c r="AE151" s="52">
        <f t="shared" si="32"/>
        <v>1.0338616118527709E-2</v>
      </c>
      <c r="AF151" s="49">
        <f>[1]Veri_2023!D202/[1]Veri_2023!D190</f>
        <v>3.4499281264973647E-2</v>
      </c>
      <c r="AG151" s="49">
        <f>[1]Veri_2023!E202/[1]Veri_2023!E190</f>
        <v>3.5161374967200211E-2</v>
      </c>
      <c r="AH151" s="49">
        <f>[1]Veri_2023!F202/[1]Veri_2023!F190</f>
        <v>2.2378236068451074E-2</v>
      </c>
      <c r="AI151" s="49">
        <f>[1]Veri_2023!G202/[1]Veri_2023!G190</f>
        <v>4.827586206896552E-3</v>
      </c>
      <c r="AJ151" s="49">
        <f>[1]Veri_2023!H202/[1]Veri_2023!H190</f>
        <v>2.1169354838709676E-2</v>
      </c>
      <c r="AK151" s="49">
        <f>[1]Veri_2023!I202/[1]Veri_2023!I190</f>
        <v>2.446183953033268E-3</v>
      </c>
      <c r="AL151" s="49">
        <f>[1]Veri_2023!J202/[1]Veri_2023!J190</f>
        <v>1.0766307789740342E-2</v>
      </c>
      <c r="AM151" s="49">
        <f>[1]Veri_2023!K202/[1]Veri_2023!K190</f>
        <v>5.5741360089186179E-3</v>
      </c>
      <c r="AN151" s="49">
        <f>[1]Veri_2023!L202/[1]Veri_2023!L190</f>
        <v>3.3519553072625698E-3</v>
      </c>
      <c r="AO151" s="49">
        <f>[1]Veri_2023!M202/[1]Veri_2023!M190</f>
        <v>1.8108651911468814E-2</v>
      </c>
      <c r="AP151" s="49">
        <f>[1]Veri_2023!N202/[1]Veri_2023!N190</f>
        <v>1.7221584385763489E-2</v>
      </c>
      <c r="AQ151" s="52">
        <f t="shared" si="33"/>
        <v>2.446183953033268E-3</v>
      </c>
      <c r="AR151" s="52">
        <f t="shared" si="34"/>
        <v>3.5161374967200211E-2</v>
      </c>
      <c r="AS151" s="52">
        <f t="shared" si="35"/>
        <v>1.5954968427492569E-2</v>
      </c>
      <c r="AT151" s="49">
        <f>ROUND([1]Veri_2024_2!D202/[1]Veri_2024_2!D190,[1]APGler!$N$151)</f>
        <v>3.5999999999999997E-2</v>
      </c>
      <c r="AU151" s="49">
        <f>ROUND([1]Veri_2024_2!E202/[1]Veri_2024_2!E190,[1]APGler!$N$151)</f>
        <v>2.5000000000000001E-2</v>
      </c>
      <c r="AV151" s="49">
        <f>ROUND([1]Veri_2024_2!F202/[1]Veri_2024_2!F190,[1]APGler!$N$151)</f>
        <v>2.8000000000000001E-2</v>
      </c>
      <c r="AW151" s="49">
        <f>ROUND([1]Veri_2024_2!G202/[1]Veri_2024_2!G190,[1]APGler!$N$151)</f>
        <v>2.1000000000000001E-2</v>
      </c>
      <c r="AX151" s="49">
        <f>ROUND([1]Veri_2024_2!H202/[1]Veri_2024_2!H190,[1]APGler!$N$151)</f>
        <v>1.9E-2</v>
      </c>
      <c r="AY151" s="49">
        <f>ROUND([1]Veri_2024_2!I202/[1]Veri_2024_2!I190,[1]APGler!$N$151)</f>
        <v>1.4999999999999999E-2</v>
      </c>
      <c r="AZ151" s="49">
        <f>ROUND([1]Veri_2024_2!J202/[1]Veri_2024_2!J190,[1]APGler!$N$151)</f>
        <v>3.0000000000000001E-3</v>
      </c>
      <c r="BA151" s="49">
        <f>ROUND([1]Veri_2024_2!K202/[1]Veri_2024_2!K190,[1]APGler!$N$151)</f>
        <v>1E-3</v>
      </c>
      <c r="BB151" s="49">
        <f>ROUND([1]Veri_2024_2!L202/[1]Veri_2024_2!L190,[1]APGler!$N$151)</f>
        <v>6.0000000000000001E-3</v>
      </c>
      <c r="BC151" s="49">
        <f>ROUND([1]Veri_2024_2!M202/[1]Veri_2024_2!M190,[1]APGler!$N$151)</f>
        <v>1.2999999999999999E-2</v>
      </c>
      <c r="BD151" s="49">
        <f>ROUND([1]Veri_2024_2!N202/[1]Veri_2024_2!N190,[1]APGler!$N$151)</f>
        <v>1.0999999999999999E-2</v>
      </c>
      <c r="BE151" s="52">
        <f t="shared" si="36"/>
        <v>1E-3</v>
      </c>
      <c r="BF151" s="52">
        <f t="shared" si="37"/>
        <v>3.5999999999999997E-2</v>
      </c>
      <c r="BG151" s="52">
        <f t="shared" si="38"/>
        <v>1.6181818181818186E-2</v>
      </c>
    </row>
    <row r="152" spans="1:59" x14ac:dyDescent="0.3">
      <c r="A152" s="58" t="s">
        <v>354</v>
      </c>
      <c r="B152" s="58" t="s">
        <v>166</v>
      </c>
      <c r="C152" s="58" t="s">
        <v>336</v>
      </c>
      <c r="D152" s="59">
        <f>[1]Veri_2021!D203/([1]Veri_2021!D191+[1]Veri_2021!D192)</f>
        <v>33.244304012345687</v>
      </c>
      <c r="E152" s="59">
        <f>[1]Veri_2021!E203/([1]Veri_2021!E191+[1]Veri_2021!E192)</f>
        <v>21.867030367231624</v>
      </c>
      <c r="F152" s="59">
        <f>[1]Veri_2021!F203/([1]Veri_2021!F191+[1]Veri_2021!F192)</f>
        <v>30.243783763561503</v>
      </c>
      <c r="G152" s="59">
        <f>[1]Veri_2021!G203/([1]Veri_2021!G191+[1]Veri_2021!G192)</f>
        <v>27.164539007092198</v>
      </c>
      <c r="H152" s="59">
        <f>[1]Veri_2021!H203/([1]Veri_2021!H191+[1]Veri_2021!H192)</f>
        <v>31.478857142857144</v>
      </c>
      <c r="I152" s="59">
        <f>[1]Veri_2021!I203/([1]Veri_2021!I191+[1]Veri_2021!I192)</f>
        <v>6.0177993527508091</v>
      </c>
      <c r="J152" s="59">
        <f>[1]Veri_2021!J203/([1]Veri_2021!J191+[1]Veri_2021!J192)</f>
        <v>25.357864832535892</v>
      </c>
      <c r="K152" s="59">
        <f>[1]Veri_2021!K203/([1]Veri_2021!K191+[1]Veri_2021!K192)</f>
        <v>15.962102689486553</v>
      </c>
      <c r="L152" s="59">
        <f>[1]Veri_2021!L203/([1]Veri_2021!L191+[1]Veri_2021!L192)</f>
        <v>10.38931577021588</v>
      </c>
      <c r="M152" s="59">
        <f>[1]Veri_2021!M203/([1]Veri_2021!M191+[1]Veri_2021!M192)</f>
        <v>14.184079601990049</v>
      </c>
      <c r="N152" s="59">
        <f>[1]Veri_2021!N203/([1]Veri_2021!N191+[1]Veri_2021!N192)</f>
        <v>14.478666666666667</v>
      </c>
      <c r="O152" s="51">
        <f t="shared" si="27"/>
        <v>6.0177993527508091</v>
      </c>
      <c r="P152" s="51">
        <f t="shared" si="28"/>
        <v>33.244304012345687</v>
      </c>
      <c r="Q152" s="51">
        <f t="shared" si="29"/>
        <v>20.944394836975821</v>
      </c>
      <c r="R152" s="59">
        <f>[1]Veri_2022!D203/([1]Veri_2022!D191+[1]Veri_2022!D192)</f>
        <v>34.24257651895843</v>
      </c>
      <c r="S152" s="59">
        <f>[1]Veri_2022!E203/([1]Veri_2022!E191+[1]Veri_2022!E192)</f>
        <v>21.071592942981336</v>
      </c>
      <c r="T152" s="59">
        <f>[1]Veri_2022!F203/([1]Veri_2022!F191+[1]Veri_2022!F192)</f>
        <v>32.813104661389623</v>
      </c>
      <c r="U152" s="59">
        <f>[1]Veri_2022!G203/([1]Veri_2022!G191+[1]Veri_2022!G192)</f>
        <v>25.872988103568929</v>
      </c>
      <c r="V152" s="59">
        <f>[1]Veri_2022!H203/([1]Veri_2022!H191+[1]Veri_2022!H192)</f>
        <v>30.482812500000001</v>
      </c>
      <c r="W152" s="59">
        <f>[1]Veri_2022!I203/([1]Veri_2022!I191+[1]Veri_2022!I192)</f>
        <v>6.1151595744680849</v>
      </c>
      <c r="X152" s="59">
        <f>[1]Veri_2022!J203/([1]Veri_2022!J191+[1]Veri_2022!J192)</f>
        <v>25.107437308868526</v>
      </c>
      <c r="Y152" s="59">
        <f>[1]Veri_2022!K203/([1]Veri_2022!K191+[1]Veri_2022!K192)</f>
        <v>16.404589371980677</v>
      </c>
      <c r="Z152" s="59">
        <f>[1]Veri_2022!L203/([1]Veri_2022!L191+[1]Veri_2022!L192)</f>
        <v>11.042591918456498</v>
      </c>
      <c r="AA152" s="59">
        <f>[1]Veri_2022!M203/([1]Veri_2022!M191+[1]Veri_2022!M192)</f>
        <v>12.93646138807429</v>
      </c>
      <c r="AB152" s="59">
        <f>[1]Veri_2022!N203/([1]Veri_2022!N191+[1]Veri_2022!N192)</f>
        <v>15.960179833012203</v>
      </c>
      <c r="AC152" s="51">
        <f t="shared" si="30"/>
        <v>6.1151595744680849</v>
      </c>
      <c r="AD152" s="51">
        <f t="shared" si="31"/>
        <v>34.24257651895843</v>
      </c>
      <c r="AE152" s="51">
        <f t="shared" si="32"/>
        <v>21.095408556523509</v>
      </c>
      <c r="AF152" s="59">
        <f>[1]Veri_2023!D203/([1]Veri_2023!D191+[1]Veri_2023!D192)</f>
        <v>20.979381887877352</v>
      </c>
      <c r="AG152" s="59">
        <f>[1]Veri_2023!E203/([1]Veri_2023!E191+[1]Veri_2023!E192)</f>
        <v>22.663870375229603</v>
      </c>
      <c r="AH152" s="59">
        <f>[1]Veri_2023!F203/([1]Veri_2023!F191+[1]Veri_2023!F192)</f>
        <v>33.412928916191248</v>
      </c>
      <c r="AI152" s="59">
        <f>[1]Veri_2023!G203/([1]Veri_2023!G191+[1]Veri_2023!G192)</f>
        <v>27.60551724137931</v>
      </c>
      <c r="AJ152" s="59">
        <f>[1]Veri_2023!H203/([1]Veri_2023!H191+[1]Veri_2023!H192)</f>
        <v>34.692036290322584</v>
      </c>
      <c r="AK152" s="59">
        <f>[1]Veri_2023!I203/([1]Veri_2023!I191+[1]Veri_2023!I192)</f>
        <v>5.2994129158512724</v>
      </c>
      <c r="AL152" s="59">
        <f>[1]Veri_2023!J203/([1]Veri_2023!J191+[1]Veri_2023!J192)</f>
        <v>22.576751108296442</v>
      </c>
      <c r="AM152" s="59">
        <f>[1]Veri_2023!K203/([1]Veri_2023!K191+[1]Veri_2023!K192)</f>
        <v>18.713489409141584</v>
      </c>
      <c r="AN152" s="59">
        <f>[1]Veri_2023!L203/([1]Veri_2023!L191+[1]Veri_2023!L192)</f>
        <v>12.287709497206704</v>
      </c>
      <c r="AO152" s="59">
        <f>[1]Veri_2023!M203/([1]Veri_2023!M191+[1]Veri_2023!M192)</f>
        <v>11.754527162977867</v>
      </c>
      <c r="AP152" s="59">
        <f>[1]Veri_2023!N203/([1]Veri_2023!N191+[1]Veri_2023!N192)</f>
        <v>15.871986222732492</v>
      </c>
      <c r="AQ152" s="51">
        <f t="shared" si="33"/>
        <v>5.2994129158512724</v>
      </c>
      <c r="AR152" s="51">
        <f t="shared" si="34"/>
        <v>34.692036290322584</v>
      </c>
      <c r="AS152" s="51">
        <f t="shared" si="35"/>
        <v>20.532510093382403</v>
      </c>
      <c r="AT152" s="51">
        <f>ROUND([1]Veri_2024_2!D203/([1]Veri_2024_2!D191+[1]Veri_2024_2!D192),[1]APGler!$N$152)</f>
        <v>21.4</v>
      </c>
      <c r="AU152" s="51">
        <f>ROUND([1]Veri_2024_2!E203/([1]Veri_2024_2!E191+[1]Veri_2024_2!E192),[1]APGler!$N$152)</f>
        <v>23.4</v>
      </c>
      <c r="AV152" s="51">
        <f>ROUND([1]Veri_2024_2!F203/([1]Veri_2024_2!F191+[1]Veri_2024_2!F192),[1]APGler!$N$152)</f>
        <v>33</v>
      </c>
      <c r="AW152" s="51">
        <f>ROUND([1]Veri_2024_2!G203/([1]Veri_2024_2!G191+[1]Veri_2024_2!G192),[1]APGler!$N$152)</f>
        <v>36.200000000000003</v>
      </c>
      <c r="AX152" s="51">
        <f>ROUND([1]Veri_2024_2!H203/([1]Veri_2024_2!H191+[1]Veri_2024_2!H192),[1]APGler!$N$152)</f>
        <v>38.9</v>
      </c>
      <c r="AY152" s="51">
        <f>ROUND([1]Veri_2024_2!I203/([1]Veri_2024_2!I191+[1]Veri_2024_2!I192),[1]APGler!$N$152)</f>
        <v>5.6</v>
      </c>
      <c r="AZ152" s="51">
        <f>ROUND([1]Veri_2024_2!J203/([1]Veri_2024_2!J191+[1]Veri_2024_2!J192),[1]APGler!$N$152)</f>
        <v>24.1</v>
      </c>
      <c r="BA152" s="51">
        <f>ROUND([1]Veri_2024_2!K203/([1]Veri_2024_2!K191+[1]Veri_2024_2!K192),[1]APGler!$N$152)</f>
        <v>16.7</v>
      </c>
      <c r="BB152" s="51">
        <f>ROUND([1]Veri_2024_2!L203/([1]Veri_2024_2!L191+[1]Veri_2024_2!L192),[1]APGler!$N$152)</f>
        <v>13.6</v>
      </c>
      <c r="BC152" s="51">
        <f>ROUND([1]Veri_2024_2!M203/([1]Veri_2024_2!M191+[1]Veri_2024_2!M192),[1]APGler!$N$152)</f>
        <v>8.1</v>
      </c>
      <c r="BD152" s="51">
        <f>ROUND([1]Veri_2024_2!N203/([1]Veri_2024_2!N191+[1]Veri_2024_2!N192),[1]APGler!$N$152)</f>
        <v>16.8</v>
      </c>
      <c r="BE152" s="51">
        <f t="shared" si="36"/>
        <v>5.6</v>
      </c>
      <c r="BF152" s="51">
        <f t="shared" si="37"/>
        <v>38.9</v>
      </c>
      <c r="BG152" s="51">
        <f t="shared" si="38"/>
        <v>21.618181818181817</v>
      </c>
    </row>
    <row r="153" spans="1:59" x14ac:dyDescent="0.3">
      <c r="A153" s="57" t="s">
        <v>160</v>
      </c>
      <c r="B153" s="57" t="s">
        <v>355</v>
      </c>
      <c r="C153" s="57" t="s">
        <v>356</v>
      </c>
      <c r="D153" s="60">
        <f>[1]Veri_2021!D205/[1]Veri_2021!D206</f>
        <v>21.470873786407768</v>
      </c>
      <c r="E153" s="60">
        <f>[1]Veri_2021!E205/[1]Veri_2021!E206</f>
        <v>18.32488986784141</v>
      </c>
      <c r="F153" s="60">
        <f>[1]Veri_2021!F205/[1]Veri_2021!F206</f>
        <v>19.003916449086162</v>
      </c>
      <c r="G153" s="60">
        <f>[1]Veri_2021!G205/[1]Veri_2021!G206</f>
        <v>17.6875</v>
      </c>
      <c r="H153" s="60">
        <f>[1]Veri_2021!H205/[1]Veri_2021!H206</f>
        <v>20.070707070707069</v>
      </c>
      <c r="I153" s="60">
        <f>[1]Veri_2021!I205/[1]Veri_2021!I206</f>
        <v>9.2424938945553805</v>
      </c>
      <c r="J153" s="60">
        <f>[1]Veri_2021!J205/[1]Veri_2021!J206</f>
        <v>16.893899204244033</v>
      </c>
      <c r="K153" s="60">
        <f>[1]Veri_2021!K205/[1]Veri_2021!K206</f>
        <v>9.5327510917030569</v>
      </c>
      <c r="L153" s="60">
        <f>[1]Veri_2021!L205/[1]Veri_2021!L206</f>
        <v>8.322847682119205</v>
      </c>
      <c r="M153" s="60">
        <f>[1]Veri_2021!M205/[1]Veri_2021!M206</f>
        <v>6.3440422936152902E-2</v>
      </c>
      <c r="N153" s="60">
        <f>[1]Veri_2021!N205/[1]Veri_2021!N206</f>
        <v>11.579268292682928</v>
      </c>
      <c r="O153" s="52">
        <f t="shared" si="27"/>
        <v>6.3440422936152902E-2</v>
      </c>
      <c r="P153" s="52">
        <f t="shared" si="28"/>
        <v>21.470873786407768</v>
      </c>
      <c r="Q153" s="52">
        <f t="shared" si="29"/>
        <v>13.835689796571195</v>
      </c>
      <c r="R153" s="60">
        <f>[1]Veri_2022!D205/[1]Veri_2022!D206</f>
        <v>17.974113300492661</v>
      </c>
      <c r="S153" s="60">
        <f>[1]Veri_2022!E205/[1]Veri_2022!E206</f>
        <v>17.952525083612123</v>
      </c>
      <c r="T153" s="60">
        <f>[1]Veri_2022!F205/[1]Veri_2022!F206</f>
        <v>18.917777777777825</v>
      </c>
      <c r="U153" s="60">
        <f>[1]Veri_2022!G205/[1]Veri_2022!G206</f>
        <v>22.587209302325583</v>
      </c>
      <c r="V153" s="60">
        <f>[1]Veri_2022!H205/[1]Veri_2022!H206</f>
        <v>25.902033271719038</v>
      </c>
      <c r="W153" s="60">
        <f>[1]Veri_2022!I205/[1]Veri_2022!I206</f>
        <v>17.5893470790378</v>
      </c>
      <c r="X153" s="60">
        <f>[1]Veri_2022!J205/[1]Veri_2022!J206</f>
        <v>50.739473684210523</v>
      </c>
      <c r="Y153" s="60">
        <f>[1]Veri_2022!K205/[1]Veri_2022!K206</f>
        <v>9.9203296703296697</v>
      </c>
      <c r="Z153" s="60">
        <f>[1]Veri_2022!L205/[1]Veri_2022!L206</f>
        <v>8.3956692913385833</v>
      </c>
      <c r="AA153" s="60">
        <f>[1]Veri_2022!M205/[1]Veri_2022!M206</f>
        <v>4.6289493019838354E-2</v>
      </c>
      <c r="AB153" s="60">
        <f>[1]Veri_2022!N205/[1]Veri_2022!N206</f>
        <v>8.0546984572230009</v>
      </c>
      <c r="AC153" s="52">
        <f t="shared" si="30"/>
        <v>4.6289493019838354E-2</v>
      </c>
      <c r="AD153" s="52">
        <f t="shared" si="31"/>
        <v>50.739473684210523</v>
      </c>
      <c r="AE153" s="52">
        <f t="shared" si="32"/>
        <v>18.007224219189695</v>
      </c>
      <c r="AF153" s="60">
        <f>[1]Veri_2023!D205/[1]Veri_2023!D206</f>
        <v>24.387279596977329</v>
      </c>
      <c r="AG153" s="60">
        <f>[1]Veri_2023!E205/[1]Veri_2023!E206</f>
        <v>26.01973051010587</v>
      </c>
      <c r="AH153" s="60">
        <f>[1]Veri_2023!F205/[1]Veri_2023!F206</f>
        <v>23.068523153942429</v>
      </c>
      <c r="AI153" s="60">
        <f>[1]Veri_2023!G205/[1]Veri_2023!G206</f>
        <v>24.27735368956743</v>
      </c>
      <c r="AJ153" s="60">
        <f>[1]Veri_2023!H205/[1]Veri_2023!H206</f>
        <v>20.67082294264339</v>
      </c>
      <c r="AK153" s="60">
        <f>[1]Veri_2023!I205/[1]Veri_2023!I206</f>
        <v>26.064026792750198</v>
      </c>
      <c r="AL153" s="60">
        <f>[1]Veri_2023!J205/[1]Veri_2023!J206</f>
        <v>6.8157099697885197</v>
      </c>
      <c r="AM153" s="60">
        <f>[1]Veri_2023!K205/[1]Veri_2023!K206</f>
        <v>4.4202898550724639</v>
      </c>
      <c r="AN153" s="60">
        <f>[1]Veri_2023!L205/[1]Veri_2023!L206</f>
        <v>8.4432029795158279</v>
      </c>
      <c r="AO153" s="60">
        <f>[1]Veri_2023!M205/[1]Veri_2023!M206</f>
        <v>0.11782945736434108</v>
      </c>
      <c r="AP153" s="60">
        <f>[1]Veri_2023!N205/[1]Veri_2023!N206</f>
        <v>1.9482718626768731</v>
      </c>
      <c r="AQ153" s="52">
        <f t="shared" si="33"/>
        <v>0.11782945736434108</v>
      </c>
      <c r="AR153" s="52">
        <f t="shared" si="34"/>
        <v>26.064026792750198</v>
      </c>
      <c r="AS153" s="52">
        <f t="shared" si="35"/>
        <v>15.112094619127697</v>
      </c>
      <c r="AT153" s="52">
        <f>ROUND([1]Veri_2024_2!D205/[1]Veri_2024_2!D206,[1]APGler!$N$153)</f>
        <v>29.5</v>
      </c>
      <c r="AU153" s="52">
        <f>ROUND([1]Veri_2024_2!E205/[1]Veri_2024_2!E206,[1]APGler!$N$153)</f>
        <v>33.799999999999997</v>
      </c>
      <c r="AV153" s="52">
        <f>ROUND([1]Veri_2024_2!F205/[1]Veri_2024_2!F206,[1]APGler!$N$153)</f>
        <v>40.6</v>
      </c>
      <c r="AW153" s="52">
        <f>ROUND([1]Veri_2024_2!G205/[1]Veri_2024_2!G206,[1]APGler!$N$153)</f>
        <v>8.8000000000000007</v>
      </c>
      <c r="AX153" s="52">
        <f>ROUND([1]Veri_2024_2!H205/[1]Veri_2024_2!H206,[1]APGler!$N$153)</f>
        <v>15.1</v>
      </c>
      <c r="AY153" s="52">
        <f>ROUND([1]Veri_2024_2!I205/[1]Veri_2024_2!I206,[1]APGler!$N$153)</f>
        <v>24.9</v>
      </c>
      <c r="AZ153" s="52">
        <f>ROUND([1]Veri_2024_2!J205/[1]Veri_2024_2!J206,[1]APGler!$N$153)</f>
        <v>6.2</v>
      </c>
      <c r="BA153" s="52">
        <f>ROUND([1]Veri_2024_2!K205/[1]Veri_2024_2!K206,[1]APGler!$N$153)</f>
        <v>9.1999999999999993</v>
      </c>
      <c r="BB153" s="52">
        <f>ROUND([1]Veri_2024_2!L205/[1]Veri_2024_2!L206,[1]APGler!$N$153)</f>
        <v>17.2</v>
      </c>
      <c r="BC153" s="52">
        <f>ROUND([1]Veri_2024_2!M205/[1]Veri_2024_2!M206,[1]APGler!$N$153)</f>
        <v>0.6</v>
      </c>
      <c r="BD153" s="52">
        <f>ROUND([1]Veri_2024_2!N205/[1]Veri_2024_2!N206,[1]APGler!$N$153)</f>
        <v>35.799999999999997</v>
      </c>
      <c r="BE153" s="52">
        <f t="shared" si="36"/>
        <v>0.6</v>
      </c>
      <c r="BF153" s="52">
        <f t="shared" si="37"/>
        <v>40.6</v>
      </c>
      <c r="BG153" s="52">
        <f t="shared" si="38"/>
        <v>20.154545454545449</v>
      </c>
    </row>
    <row r="154" spans="1:59" x14ac:dyDescent="0.3">
      <c r="A154" s="58" t="s">
        <v>161</v>
      </c>
      <c r="B154" s="58" t="s">
        <v>357</v>
      </c>
      <c r="C154" s="58" t="s">
        <v>356</v>
      </c>
      <c r="D154" s="59">
        <f>[1]Veri_2021!D205/[1]Veri_2021!D191</f>
        <v>15.147260273972602</v>
      </c>
      <c r="E154" s="59">
        <f>[1]Veri_2021!E205/[1]Veri_2021!E191</f>
        <v>17.048155737704917</v>
      </c>
      <c r="F154" s="59">
        <f>[1]Veri_2021!F205/[1]Veri_2021!F191</f>
        <v>14.991761071060763</v>
      </c>
      <c r="G154" s="59">
        <f>[1]Veri_2021!G205/[1]Veri_2021!G191</f>
        <v>17.439775910364144</v>
      </c>
      <c r="H154" s="59">
        <f>[1]Veri_2021!H205/[1]Veri_2021!H191</f>
        <v>19.909819639278556</v>
      </c>
      <c r="I154" s="59">
        <f>[1]Veri_2021!I205/[1]Veri_2021!I191</f>
        <v>353.5</v>
      </c>
      <c r="J154" s="59">
        <f>[1]Veri_2021!J205/[1]Veri_2021!J191</f>
        <v>17.940845070422537</v>
      </c>
      <c r="K154" s="59">
        <f>[1]Veri_2021!K205/[1]Veri_2021!K191</f>
        <v>6.1841359773371103</v>
      </c>
      <c r="L154" s="59">
        <f>[1]Veri_2021!L205/[1]Veri_2021!L191</f>
        <v>4.7967557251908399</v>
      </c>
      <c r="M154" s="59">
        <f>[1]Veri_2021!M205/[1]Veri_2021!M191</f>
        <v>0.5842696629213483</v>
      </c>
      <c r="N154" s="59">
        <f>[1]Veri_2021!N205/[1]Veri_2021!N191</f>
        <v>8.7713625866050808</v>
      </c>
      <c r="O154" s="51">
        <f t="shared" si="27"/>
        <v>0.5842696629213483</v>
      </c>
      <c r="P154" s="51">
        <f t="shared" si="28"/>
        <v>353.5</v>
      </c>
      <c r="Q154" s="51">
        <f t="shared" si="29"/>
        <v>43.301285604987086</v>
      </c>
      <c r="R154" s="59">
        <f>[1]Veri_2022!D205/[1]Veri_2022!D191</f>
        <v>11.564960380348685</v>
      </c>
      <c r="S154" s="59">
        <f>[1]Veri_2022!E205/[1]Veri_2022!E191</f>
        <v>19.430968325791945</v>
      </c>
      <c r="T154" s="59">
        <f>[1]Veri_2022!F205/[1]Veri_2022!F191</f>
        <v>14.661277777777816</v>
      </c>
      <c r="U154" s="59">
        <f>[1]Veri_2022!G205/[1]Veri_2022!G191</f>
        <v>17.986111111111111</v>
      </c>
      <c r="V154" s="59">
        <f>[1]Veri_2022!H205/[1]Veri_2022!H191</f>
        <v>25.023214285714285</v>
      </c>
      <c r="W154" s="59">
        <f>[1]Veri_2022!I205/[1]Veri_2022!I191</f>
        <v>85.308333333333337</v>
      </c>
      <c r="X154" s="59">
        <f>[1]Veri_2022!J205/[1]Veri_2022!J191</f>
        <v>55.246418338108882</v>
      </c>
      <c r="Y154" s="59">
        <f>[1]Veri_2022!K205/[1]Veri_2022!K191</f>
        <v>4.9875690607734811</v>
      </c>
      <c r="Z154" s="59">
        <f>[1]Veri_2022!L205/[1]Veri_2022!L191</f>
        <v>3.949074074074074</v>
      </c>
      <c r="AA154" s="59">
        <f>[1]Veri_2022!M205/[1]Veri_2022!M191</f>
        <v>0.45</v>
      </c>
      <c r="AB154" s="59">
        <f>[1]Veri_2022!N205/[1]Veri_2022!N191</f>
        <v>8.9874804381846634</v>
      </c>
      <c r="AC154" s="51">
        <f t="shared" si="30"/>
        <v>0.45</v>
      </c>
      <c r="AD154" s="51">
        <f t="shared" si="31"/>
        <v>85.308333333333337</v>
      </c>
      <c r="AE154" s="51">
        <f t="shared" si="32"/>
        <v>22.508673375019839</v>
      </c>
      <c r="AF154" s="59">
        <f>[1]Veri_2023!D205/[1]Veri_2023!D191</f>
        <v>14.964064914992273</v>
      </c>
      <c r="AG154" s="59">
        <f>[1]Veri_2023!E205/[1]Veri_2023!E191</f>
        <v>22.988520408163264</v>
      </c>
      <c r="AH154" s="59">
        <f>[1]Veri_2023!F205/[1]Veri_2023!F191</f>
        <v>15.916882556131261</v>
      </c>
      <c r="AI154" s="59">
        <f>[1]Veri_2023!G205/[1]Veri_2023!G191</f>
        <v>21.155210643015522</v>
      </c>
      <c r="AJ154" s="59">
        <f>[1]Veri_2023!H205/[1]Veri_2023!H191</f>
        <v>14.619047619047619</v>
      </c>
      <c r="AK154" s="59">
        <f>[1]Veri_2023!I205/[1]Veri_2023!I191</f>
        <v>115.44589877835951</v>
      </c>
      <c r="AL154" s="59">
        <f>[1]Veri_2023!J205/[1]Veri_2023!J191</f>
        <v>6.4641833810888256</v>
      </c>
      <c r="AM154" s="59">
        <f>[1]Veri_2023!K205/[1]Veri_2023!K191</f>
        <v>1.4252336448598131</v>
      </c>
      <c r="AN154" s="59">
        <f>[1]Veri_2023!L205/[1]Veri_2023!L191</f>
        <v>4.5069582504970178</v>
      </c>
      <c r="AO154" s="59">
        <f>[1]Veri_2023!M205/[1]Veri_2023!M191</f>
        <v>0.28044280442804426</v>
      </c>
      <c r="AP154" s="59">
        <f>[1]Veri_2023!N205/[1]Veri_2023!N191</f>
        <v>11.505479452054795</v>
      </c>
      <c r="AQ154" s="51">
        <f t="shared" si="33"/>
        <v>0.28044280442804426</v>
      </c>
      <c r="AR154" s="51">
        <f t="shared" si="34"/>
        <v>115.44589877835951</v>
      </c>
      <c r="AS154" s="51">
        <f t="shared" si="35"/>
        <v>20.842902041148903</v>
      </c>
      <c r="AT154" s="51">
        <f>ROUND([1]Veri_2024_2!D205/[1]Veri_2024_2!D191,[1]APGler!$N$154)</f>
        <v>22.3</v>
      </c>
      <c r="AU154" s="51">
        <f>ROUND([1]Veri_2024_2!E205/[1]Veri_2024_2!E191,[1]APGler!$N$154)</f>
        <v>41.5</v>
      </c>
      <c r="AV154" s="51">
        <f>ROUND([1]Veri_2024_2!F205/[1]Veri_2024_2!F191,[1]APGler!$N$154)</f>
        <v>35.200000000000003</v>
      </c>
      <c r="AW154" s="51">
        <f>ROUND([1]Veri_2024_2!G205/[1]Veri_2024_2!G191,[1]APGler!$N$154)</f>
        <v>15.5</v>
      </c>
      <c r="AX154" s="51">
        <f>ROUND([1]Veri_2024_2!H205/[1]Veri_2024_2!H191,[1]APGler!$N$154)</f>
        <v>12</v>
      </c>
      <c r="AY154" s="51">
        <f>ROUND([1]Veri_2024_2!I205/[1]Veri_2024_2!I191,[1]APGler!$N$154)</f>
        <v>71.3</v>
      </c>
      <c r="AZ154" s="51">
        <f>ROUND([1]Veri_2024_2!J205/[1]Veri_2024_2!J191,[1]APGler!$N$154)</f>
        <v>4.5</v>
      </c>
      <c r="BA154" s="51">
        <f>ROUND([1]Veri_2024_2!K205/[1]Veri_2024_2!K191,[1]APGler!$N$154)</f>
        <v>9.1</v>
      </c>
      <c r="BB154" s="51">
        <f>ROUND([1]Veri_2024_2!L205/[1]Veri_2024_2!L191,[1]APGler!$N$154)</f>
        <v>14.9</v>
      </c>
      <c r="BC154" s="51">
        <f>ROUND([1]Veri_2024_2!M205/[1]Veri_2024_2!M191,[1]APGler!$N$154)</f>
        <v>0.5</v>
      </c>
      <c r="BD154" s="51">
        <f>ROUND([1]Veri_2024_2!N205/[1]Veri_2024_2!N191,[1]APGler!$N$154)</f>
        <v>27.5</v>
      </c>
      <c r="BE154" s="51">
        <f t="shared" si="36"/>
        <v>0.5</v>
      </c>
      <c r="BF154" s="51">
        <f t="shared" si="37"/>
        <v>71.3</v>
      </c>
      <c r="BG154" s="51">
        <f t="shared" si="38"/>
        <v>23.118181818181821</v>
      </c>
    </row>
    <row r="155" spans="1:59" x14ac:dyDescent="0.3">
      <c r="A155" s="57" t="s">
        <v>162</v>
      </c>
      <c r="B155" s="57" t="s">
        <v>358</v>
      </c>
      <c r="C155" s="57" t="s">
        <v>356</v>
      </c>
      <c r="D155" s="60">
        <f>[1]Veri_2021!D207/[1]Veri_2021!D208</f>
        <v>66.354838709677423</v>
      </c>
      <c r="E155" s="60">
        <f>[1]Veri_2021!E207/[1]Veri_2021!E208</f>
        <v>87.792013311148082</v>
      </c>
      <c r="F155" s="60">
        <f>[1]Veri_2021!F207/[1]Veri_2021!F208</f>
        <v>69.037313432835816</v>
      </c>
      <c r="G155" s="60">
        <f>[1]Veri_2021!G207/[1]Veri_2021!G208</f>
        <v>11.013100436681222</v>
      </c>
      <c r="H155" s="60">
        <f>[1]Veri_2021!H207/[1]Veri_2021!H208</f>
        <v>21.050955414012741</v>
      </c>
      <c r="I155" s="60">
        <f>[1]Veri_2021!I207/[1]Veri_2021!I208</f>
        <v>9.9886677526737024</v>
      </c>
      <c r="J155" s="60">
        <f>[1]Veri_2021!J207/[1]Veri_2021!J208</f>
        <v>8.6464891041162222</v>
      </c>
      <c r="K155" s="60">
        <f>[1]Veri_2021!K207/[1]Veri_2021!K208</f>
        <v>11.558359621451103</v>
      </c>
      <c r="L155" s="60">
        <f>[1]Veri_2021!L207/[1]Veri_2021!L208</f>
        <v>16.555743243243242</v>
      </c>
      <c r="M155" s="60">
        <f>[1]Veri_2021!M207/[1]Veri_2021!M208</f>
        <v>9.5682613768961491E-2</v>
      </c>
      <c r="N155" s="60">
        <f>[1]Veri_2021!N207/[1]Veri_2021!N208</f>
        <v>7.913978494623656</v>
      </c>
      <c r="O155" s="52">
        <f t="shared" si="27"/>
        <v>9.5682613768961491E-2</v>
      </c>
      <c r="P155" s="52">
        <f t="shared" si="28"/>
        <v>87.792013311148082</v>
      </c>
      <c r="Q155" s="52">
        <f t="shared" si="29"/>
        <v>28.182467466748381</v>
      </c>
      <c r="R155" s="60">
        <f>[1]Veri_2022!D207/[1]Veri_2022!D208</f>
        <v>10.392857142857142</v>
      </c>
      <c r="S155" s="60">
        <f>[1]Veri_2022!E207/[1]Veri_2022!E208</f>
        <v>9.5679182630906681</v>
      </c>
      <c r="T155" s="60">
        <f>[1]Veri_2022!F207/[1]Veri_2022!F208</f>
        <v>9.9777553083923163</v>
      </c>
      <c r="U155" s="60">
        <f>[1]Veri_2022!G207/[1]Veri_2022!G208</f>
        <v>20.118971061093248</v>
      </c>
      <c r="V155" s="60">
        <f>[1]Veri_2022!H207/[1]Veri_2022!H208</f>
        <v>12.586956521739131</v>
      </c>
      <c r="W155" s="60">
        <f>[1]Veri_2022!I207/[1]Veri_2022!I208</f>
        <v>59.858426966292136</v>
      </c>
      <c r="X155" s="60">
        <f>[1]Veri_2022!J207/[1]Veri_2022!J208</f>
        <v>5.688009313154831</v>
      </c>
      <c r="Y155" s="60">
        <f>[1]Veri_2022!K207/[1]Veri_2022!K208</f>
        <v>10.612280701754386</v>
      </c>
      <c r="Z155" s="60">
        <f>[1]Veri_2022!L207/[1]Veri_2022!L208</f>
        <v>14.278688524590164</v>
      </c>
      <c r="AA155" s="60">
        <f>[1]Veri_2022!M207/[1]Veri_2022!M208</f>
        <v>8.5915492957746475E-2</v>
      </c>
      <c r="AB155" s="60">
        <f>[1]Veri_2022!N207/[1]Veri_2022!N208</f>
        <v>36.163478260869567</v>
      </c>
      <c r="AC155" s="52">
        <f t="shared" si="30"/>
        <v>8.5915492957746475E-2</v>
      </c>
      <c r="AD155" s="52">
        <f t="shared" si="31"/>
        <v>59.858426966292136</v>
      </c>
      <c r="AE155" s="52">
        <f t="shared" si="32"/>
        <v>17.211932505162846</v>
      </c>
      <c r="AF155" s="60">
        <f>[1]Veri_2023!D207/[1]Veri_2023!D208</f>
        <v>8.2769010043041611</v>
      </c>
      <c r="AG155" s="60">
        <f>[1]Veri_2023!E207/[1]Veri_2023!E208</f>
        <v>12.47887323943662</v>
      </c>
      <c r="AH155" s="60">
        <f>[1]Veri_2023!F207/[1]Veri_2023!F208</f>
        <v>10.595320623916811</v>
      </c>
      <c r="AI155" s="60">
        <f>[1]Veri_2023!G207/[1]Veri_2023!G208</f>
        <v>10.007246376811594</v>
      </c>
      <c r="AJ155" s="60">
        <f>[1]Veri_2023!H207/[1]Veri_2023!H208</f>
        <v>14.679487179487179</v>
      </c>
      <c r="AK155" s="60">
        <f>[1]Veri_2023!I207/[1]Veri_2023!I208</f>
        <v>23.832973473164714</v>
      </c>
      <c r="AL155" s="60">
        <f>[1]Veri_2023!J207/[1]Veri_2023!J208</f>
        <v>2.7223502304147464</v>
      </c>
      <c r="AM155" s="60">
        <f>[1]Veri_2023!K207/[1]Veri_2023!K208</f>
        <v>8.779220779220779</v>
      </c>
      <c r="AN155" s="60">
        <f>[1]Veri_2023!L207/[1]Veri_2023!L208</f>
        <v>13.632876712328768</v>
      </c>
      <c r="AO155" s="60">
        <f>[1]Veri_2023!M207/[1]Veri_2023!M208</f>
        <v>0.12177985948477751</v>
      </c>
      <c r="AP155" s="60">
        <f>[1]Veri_2023!N207/[1]Veri_2023!N208</f>
        <v>12.730985915492958</v>
      </c>
      <c r="AQ155" s="52">
        <f t="shared" si="33"/>
        <v>0.12177985948477751</v>
      </c>
      <c r="AR155" s="52">
        <f t="shared" si="34"/>
        <v>23.832973473164714</v>
      </c>
      <c r="AS155" s="52">
        <f t="shared" si="35"/>
        <v>10.714365035823919</v>
      </c>
      <c r="AT155" s="52">
        <f>ROUND([1]Veri_2024_2!D207/[1]Veri_2024_2!D208,[1]APGler!$N$155)</f>
        <v>40.5</v>
      </c>
      <c r="AU155" s="52">
        <f>ROUND([1]Veri_2024_2!E207/[1]Veri_2024_2!E208,[1]APGler!$N$155)</f>
        <v>37</v>
      </c>
      <c r="AV155" s="52">
        <f>ROUND([1]Veri_2024_2!F207/[1]Veri_2024_2!F208,[1]APGler!$N$155)</f>
        <v>43.1</v>
      </c>
      <c r="AW155" s="52">
        <f>ROUND([1]Veri_2024_2!G207/[1]Veri_2024_2!G208,[1]APGler!$N$155)</f>
        <v>7.4</v>
      </c>
      <c r="AX155" s="52">
        <f>ROUND([1]Veri_2024_2!H207/[1]Veri_2024_2!H208,[1]APGler!$N$155)</f>
        <v>9.5</v>
      </c>
      <c r="AY155" s="52">
        <f>ROUND([1]Veri_2024_2!I207/[1]Veri_2024_2!I208,[1]APGler!$N$155)</f>
        <v>30.2</v>
      </c>
      <c r="AZ155" s="52">
        <f>ROUND([1]Veri_2024_2!J207/[1]Veri_2024_2!J208,[1]APGler!$N$155)</f>
        <v>3.1</v>
      </c>
      <c r="BA155" s="52">
        <f>ROUND([1]Veri_2024_2!K207/[1]Veri_2024_2!K208,[1]APGler!$N$155)</f>
        <v>8.6999999999999993</v>
      </c>
      <c r="BB155" s="52">
        <f>ROUND([1]Veri_2024_2!L207/[1]Veri_2024_2!L208,[1]APGler!$N$155)</f>
        <v>37.4</v>
      </c>
      <c r="BC155" s="52">
        <f>ROUND([1]Veri_2024_2!M207/[1]Veri_2024_2!M208,[1]APGler!$N$155)</f>
        <v>0.4</v>
      </c>
      <c r="BD155" s="52">
        <f>ROUND([1]Veri_2024_2!N207/[1]Veri_2024_2!N208,[1]APGler!$N$155)</f>
        <v>18.899999999999999</v>
      </c>
      <c r="BE155" s="52">
        <f t="shared" si="36"/>
        <v>0.4</v>
      </c>
      <c r="BF155" s="52">
        <f t="shared" si="37"/>
        <v>43.1</v>
      </c>
      <c r="BG155" s="52">
        <f t="shared" si="38"/>
        <v>21.472727272727273</v>
      </c>
    </row>
    <row r="156" spans="1:59" x14ac:dyDescent="0.3">
      <c r="A156" s="58" t="s">
        <v>163</v>
      </c>
      <c r="B156" s="58" t="s">
        <v>359</v>
      </c>
      <c r="C156" s="58" t="s">
        <v>356</v>
      </c>
      <c r="D156" s="59">
        <f>[1]Veri_2021!D208/[1]Veri_2021!D192</f>
        <v>0.3737309644670051</v>
      </c>
      <c r="E156" s="59">
        <f>[1]Veri_2021!E208/[1]Veri_2021!E192</f>
        <v>0.21464285714285714</v>
      </c>
      <c r="F156" s="59">
        <f>[1]Veri_2021!F208/[1]Veri_2021!F192</f>
        <v>0.23076923076923078</v>
      </c>
      <c r="G156" s="59">
        <f>[1]Veri_2021!G208/[1]Veri_2021!G192</f>
        <v>0.65804597701149425</v>
      </c>
      <c r="H156" s="59">
        <f>[1]Veri_2021!H208/[1]Veri_2021!H192</f>
        <v>0.41755319148936171</v>
      </c>
      <c r="I156" s="59">
        <f>[1]Veri_2021!I208/[1]Veri_2021!I192</f>
        <v>9.4758389261744966</v>
      </c>
      <c r="J156" s="59">
        <f>[1]Veri_2021!J208/[1]Veri_2021!J192</f>
        <v>0.94077448747152614</v>
      </c>
      <c r="K156" s="59">
        <f>[1]Veri_2021!K208/[1]Veri_2021!K192</f>
        <v>0.68172043010752692</v>
      </c>
      <c r="L156" s="59">
        <f>[1]Veri_2021!L208/[1]Veri_2021!L192</f>
        <v>0.17566765578635016</v>
      </c>
      <c r="M156" s="59">
        <f>[1]Veri_2021!M208/[1]Veri_2021!M192</f>
        <v>1.1612466124661247</v>
      </c>
      <c r="N156" s="59">
        <f>[1]Veri_2021!N208/[1]Veri_2021!N192</f>
        <v>8.7160262417994377E-2</v>
      </c>
      <c r="O156" s="51">
        <f t="shared" si="27"/>
        <v>8.7160262417994377E-2</v>
      </c>
      <c r="P156" s="51">
        <f t="shared" si="28"/>
        <v>9.4758389261744966</v>
      </c>
      <c r="Q156" s="51">
        <f t="shared" si="29"/>
        <v>1.3106500541185424</v>
      </c>
      <c r="R156" s="59">
        <f>[1]Veri_2022!D208/[1]Veri_2022!D192</f>
        <v>0.17522464698331194</v>
      </c>
      <c r="S156" s="59">
        <f>[1]Veri_2022!E208/[1]Veri_2022!E192</f>
        <v>0.27904490377761937</v>
      </c>
      <c r="T156" s="59">
        <f>[1]Veri_2022!F208/[1]Veri_2022!F192</f>
        <v>0.28517877739331027</v>
      </c>
      <c r="U156" s="59">
        <f>[1]Veri_2022!G208/[1]Veri_2022!G192</f>
        <v>0.31193580742226679</v>
      </c>
      <c r="V156" s="59">
        <f>[1]Veri_2022!H208/[1]Veri_2022!H192</f>
        <v>0.46</v>
      </c>
      <c r="W156" s="59">
        <f>[1]Veri_2022!I208/[1]Veri_2022!I192</f>
        <v>1.9071428571428573</v>
      </c>
      <c r="X156" s="59">
        <f>[1]Veri_2022!J208/[1]Veri_2022!J192</f>
        <v>1.3359253499222394</v>
      </c>
      <c r="Y156" s="59">
        <f>[1]Veri_2022!K208/[1]Veri_2022!K192</f>
        <v>0.61158798283261806</v>
      </c>
      <c r="Z156" s="59">
        <f>[1]Veri_2022!L208/[1]Veri_2022!L192</f>
        <v>0.10977804439112178</v>
      </c>
      <c r="AA156" s="59">
        <f>[1]Veri_2022!M208/[1]Veri_2022!M192</f>
        <v>0.955585464333782</v>
      </c>
      <c r="AB156" s="59">
        <f>[1]Veri_2022!N208/[1]Veri_2022!N192</f>
        <v>0.62636165577342051</v>
      </c>
      <c r="AC156" s="51">
        <f t="shared" si="30"/>
        <v>0.10977804439112178</v>
      </c>
      <c r="AD156" s="51">
        <f t="shared" si="31"/>
        <v>1.9071428571428573</v>
      </c>
      <c r="AE156" s="51">
        <f t="shared" si="32"/>
        <v>0.64161504454295881</v>
      </c>
      <c r="AF156" s="59">
        <f>[1]Veri_2023!D208/[1]Veri_2023!D192</f>
        <v>0.48402777777777778</v>
      </c>
      <c r="AG156" s="59">
        <f>[1]Veri_2023!E208/[1]Veri_2023!E192</f>
        <v>0.1616698292220114</v>
      </c>
      <c r="AH156" s="59">
        <f>[1]Veri_2023!F208/[1]Veri_2023!F192</f>
        <v>0.16970588235294118</v>
      </c>
      <c r="AI156" s="59">
        <f>[1]Veri_2023!G208/[1]Veri_2023!G192</f>
        <v>0.13813813813813813</v>
      </c>
      <c r="AJ156" s="59">
        <f>[1]Veri_2023!H208/[1]Veri_2023!H192</f>
        <v>0.18352941176470589</v>
      </c>
      <c r="AK156" s="59">
        <f>[1]Veri_2023!I208/[1]Veri_2023!I192</f>
        <v>2.203942895989123</v>
      </c>
      <c r="AL156" s="59">
        <f>[1]Veri_2023!J208/[1]Veri_2023!J192</f>
        <v>0.7056910569105691</v>
      </c>
      <c r="AM156" s="59">
        <f>[1]Veri_2023!K208/[1]Veri_2023!K192</f>
        <v>0.9850746268656716</v>
      </c>
      <c r="AN156" s="59">
        <f>[1]Veri_2023!L208/[1]Veri_2023!L192</f>
        <v>0.21739130434782608</v>
      </c>
      <c r="AO156" s="59">
        <f>[1]Veri_2023!M208/[1]Veri_2023!M192</f>
        <v>0.59059474412171509</v>
      </c>
      <c r="AP156" s="59">
        <f>[1]Veri_2023!N208/[1]Veri_2023!N192</f>
        <v>3.5079051383399209</v>
      </c>
      <c r="AQ156" s="51">
        <f t="shared" si="33"/>
        <v>0.13813813813813813</v>
      </c>
      <c r="AR156" s="51">
        <f t="shared" si="34"/>
        <v>3.5079051383399209</v>
      </c>
      <c r="AS156" s="51">
        <f t="shared" si="35"/>
        <v>0.84978825507549094</v>
      </c>
      <c r="AT156" s="51">
        <f>ROUND([1]Veri_2024_2!D208/[1]Veri_2024_2!D192,[1]APGler!$N$156)</f>
        <v>1.1000000000000001</v>
      </c>
      <c r="AU156" s="51">
        <f>ROUND([1]Veri_2024_2!E208/[1]Veri_2024_2!E192,[1]APGler!$N$156)</f>
        <v>1.1000000000000001</v>
      </c>
      <c r="AV156" s="51">
        <f>ROUND([1]Veri_2024_2!F208/[1]Veri_2024_2!F192,[1]APGler!$N$156)</f>
        <v>1.1000000000000001</v>
      </c>
      <c r="AW156" s="51">
        <f>ROUND([1]Veri_2024_2!G208/[1]Veri_2024_2!G192,[1]APGler!$N$156)</f>
        <v>0.7</v>
      </c>
      <c r="AX156" s="51">
        <f>ROUND([1]Veri_2024_2!H208/[1]Veri_2024_2!H192,[1]APGler!$N$156)</f>
        <v>0.3</v>
      </c>
      <c r="AY156" s="51">
        <f>ROUND([1]Veri_2024_2!I208/[1]Veri_2024_2!I192,[1]APGler!$N$156)</f>
        <v>2.9</v>
      </c>
      <c r="AZ156" s="51">
        <f>ROUND([1]Veri_2024_2!J208/[1]Veri_2024_2!J192,[1]APGler!$N$156)</f>
        <v>0.4</v>
      </c>
      <c r="BA156" s="51">
        <f>ROUND([1]Veri_2024_2!K208/[1]Veri_2024_2!K192,[1]APGler!$N$156)</f>
        <v>0.5</v>
      </c>
      <c r="BB156" s="51">
        <f>ROUND([1]Veri_2024_2!L208/[1]Veri_2024_2!L192,[1]APGler!$N$156)</f>
        <v>0.5</v>
      </c>
      <c r="BC156" s="51">
        <f>ROUND([1]Veri_2024_2!M208/[1]Veri_2024_2!M192,[1]APGler!$N$156)</f>
        <v>0.3</v>
      </c>
      <c r="BD156" s="51">
        <f>ROUND([1]Veri_2024_2!N208/[1]Veri_2024_2!N192,[1]APGler!$N$156)</f>
        <v>0.9</v>
      </c>
      <c r="BE156" s="51">
        <f t="shared" si="36"/>
        <v>0.3</v>
      </c>
      <c r="BF156" s="51">
        <f t="shared" si="37"/>
        <v>2.9</v>
      </c>
      <c r="BG156" s="51">
        <f t="shared" si="38"/>
        <v>0.89090909090909098</v>
      </c>
    </row>
    <row r="157" spans="1:59" x14ac:dyDescent="0.3">
      <c r="A157" s="57" t="s">
        <v>164</v>
      </c>
      <c r="B157" s="57" t="s">
        <v>360</v>
      </c>
      <c r="C157" s="57" t="s">
        <v>233</v>
      </c>
      <c r="D157" s="49">
        <f>[1]Veri_2021!D209/([1]Veri_2021!D191+[1]Veri_2021!D192)</f>
        <v>7.4999999999999997E-2</v>
      </c>
      <c r="E157" s="49">
        <f>[1]Veri_2021!E209/([1]Veri_2021!E191+[1]Veri_2021!E192)</f>
        <v>5.4290254237288137E-2</v>
      </c>
      <c r="F157" s="49">
        <f>[1]Veri_2021!F209/([1]Veri_2021!F191+[1]Veri_2021!F192)</f>
        <v>4.8035914702581367E-2</v>
      </c>
      <c r="G157" s="49">
        <f>[1]Veri_2021!G209/([1]Veri_2021!G191+[1]Veri_2021!G192)</f>
        <v>0.18156028368794327</v>
      </c>
      <c r="H157" s="49">
        <f>[1]Veri_2021!H209/([1]Veri_2021!H191+[1]Veri_2021!H192)</f>
        <v>0.37942857142857145</v>
      </c>
      <c r="I157" s="49">
        <f>[1]Veri_2021!I209/([1]Veri_2021!I191+[1]Veri_2021!I192)</f>
        <v>4.5846817691477887E-2</v>
      </c>
      <c r="J157" s="49">
        <f>[1]Veri_2021!J209/([1]Veri_2021!J191+[1]Veri_2021!J192)</f>
        <v>6.638755980861244E-2</v>
      </c>
      <c r="K157" s="49">
        <f>[1]Veri_2021!K209/([1]Veri_2021!K191+[1]Veri_2021!K192)</f>
        <v>8.9242053789731046E-2</v>
      </c>
      <c r="L157" s="49">
        <f>[1]Veri_2021!L209/([1]Veri_2021!L191+[1]Veri_2021!L192)</f>
        <v>0.14050493962678376</v>
      </c>
      <c r="M157" s="49">
        <f>[1]Veri_2021!M209/([1]Veri_2021!M191+[1]Veri_2021!M192)</f>
        <v>7.4626865671641784E-2</v>
      </c>
      <c r="N157" s="49">
        <f>[1]Veri_2021!N209/([1]Veri_2021!N191+[1]Veri_2021!N192)</f>
        <v>9.1999999999999998E-2</v>
      </c>
      <c r="O157" s="52">
        <f t="shared" si="27"/>
        <v>4.5846817691477887E-2</v>
      </c>
      <c r="P157" s="52">
        <f t="shared" si="28"/>
        <v>0.37942857142857145</v>
      </c>
      <c r="Q157" s="52">
        <f t="shared" si="29"/>
        <v>0.11335666005860284</v>
      </c>
      <c r="R157" s="49">
        <f>[1]Veri_2022!D209/([1]Veri_2022!D191+[1]Veri_2022!D192)</f>
        <v>8.4056646870717219E-2</v>
      </c>
      <c r="S157" s="49">
        <f>[1]Veri_2022!E209/([1]Veri_2022!E191+[1]Veri_2022!E192)</f>
        <v>6.2643825108667867E-2</v>
      </c>
      <c r="T157" s="49">
        <f>[1]Veri_2022!F209/([1]Veri_2022!F191+[1]Veri_2022!F192)</f>
        <v>5.3869832893579599E-2</v>
      </c>
      <c r="U157" s="49">
        <f>[1]Veri_2022!G209/([1]Veri_2022!G191+[1]Veri_2022!G192)</f>
        <v>0.11546536039188243</v>
      </c>
      <c r="V157" s="49">
        <f>[1]Veri_2022!H209/([1]Veri_2022!H191+[1]Veri_2022!H192)</f>
        <v>0.37708333333333333</v>
      </c>
      <c r="W157" s="49">
        <f>[1]Veri_2022!I209/([1]Veri_2022!I191+[1]Veri_2022!I192)</f>
        <v>4.4680851063829789E-2</v>
      </c>
      <c r="X157" s="49">
        <f>[1]Veri_2022!J209/([1]Veri_2022!J191+[1]Veri_2022!J192)</f>
        <v>6.7889908256880738E-2</v>
      </c>
      <c r="Y157" s="49">
        <f>[1]Veri_2022!K209/([1]Veri_2022!K191+[1]Veri_2022!K192)</f>
        <v>8.6956521739130432E-2</v>
      </c>
      <c r="Z157" s="49">
        <f>[1]Veri_2022!L209/([1]Veri_2022!L191+[1]Veri_2022!L192)</f>
        <v>0.13833272661084819</v>
      </c>
      <c r="AA157" s="49">
        <f>[1]Veri_2022!M209/([1]Veri_2022!M191+[1]Veri_2022!M192)</f>
        <v>7.7223851417399805E-2</v>
      </c>
      <c r="AB157" s="49">
        <f>[1]Veri_2022!N209/([1]Veri_2022!N191+[1]Veri_2022!N192)</f>
        <v>0.10533076429030186</v>
      </c>
      <c r="AC157" s="52">
        <f t="shared" si="30"/>
        <v>4.4680851063829789E-2</v>
      </c>
      <c r="AD157" s="52">
        <f t="shared" si="31"/>
        <v>0.37708333333333333</v>
      </c>
      <c r="AE157" s="52">
        <f t="shared" si="32"/>
        <v>0.11032123836150648</v>
      </c>
      <c r="AF157" s="49">
        <f>[1]Veri_2023!D209/([1]Veri_2023!D191+[1]Veri_2023!D192)</f>
        <v>8.9123143267848592E-2</v>
      </c>
      <c r="AG157" s="49">
        <f>[1]Veri_2023!E209/([1]Veri_2023!E191+[1]Veri_2023!E192)</f>
        <v>6.9010758331146685E-2</v>
      </c>
      <c r="AH157" s="49">
        <f>[1]Veri_2023!F209/([1]Veri_2023!F191+[1]Veri_2023!F192)</f>
        <v>5.6384379113646334E-2</v>
      </c>
      <c r="AI157" s="49">
        <f>[1]Veri_2023!G209/([1]Veri_2023!G191+[1]Veri_2023!G192)</f>
        <v>0.11793103448275861</v>
      </c>
      <c r="AJ157" s="49">
        <f>[1]Veri_2023!H209/([1]Veri_2023!H191+[1]Veri_2023!H192)</f>
        <v>0.41733870967741937</v>
      </c>
      <c r="AK157" s="49">
        <f>[1]Veri_2023!I209/([1]Veri_2023!I191+[1]Veri_2023!I192)</f>
        <v>5.2837573385518588E-2</v>
      </c>
      <c r="AL157" s="49">
        <f>[1]Veri_2023!J209/([1]Veri_2023!J191+[1]Veri_2023!J192)</f>
        <v>6.713109563014566E-2</v>
      </c>
      <c r="AM157" s="49">
        <f>[1]Veri_2023!K209/([1]Veri_2023!K191+[1]Veri_2023!K192)</f>
        <v>0.10256410256410256</v>
      </c>
      <c r="AN157" s="49">
        <f>[1]Veri_2023!L209/([1]Veri_2023!L191+[1]Veri_2023!L192)</f>
        <v>0.13631284916201117</v>
      </c>
      <c r="AO157" s="49">
        <f>[1]Veri_2023!M209/([1]Veri_2023!M191+[1]Veri_2023!M192)</f>
        <v>8.0482897384305835E-2</v>
      </c>
      <c r="AP157" s="49">
        <f>[1]Veri_2023!N209/([1]Veri_2023!N191+[1]Veri_2023!N192)</f>
        <v>0.12112514351320322</v>
      </c>
      <c r="AQ157" s="52">
        <f t="shared" si="33"/>
        <v>5.2837573385518588E-2</v>
      </c>
      <c r="AR157" s="52">
        <f t="shared" si="34"/>
        <v>0.41733870967741937</v>
      </c>
      <c r="AS157" s="52">
        <f t="shared" si="35"/>
        <v>0.1191128805920097</v>
      </c>
      <c r="AT157" s="49">
        <f>ROUND([1]Veri_2024_2!D209/([1]Veri_2024_2!D191+[1]Veri_2024_2!D192),[1]APGler!$N$157)</f>
        <v>9.1999999999999998E-2</v>
      </c>
      <c r="AU157" s="49">
        <f>ROUND([1]Veri_2024_2!E209/([1]Veri_2024_2!E191+[1]Veri_2024_2!E192),[1]APGler!$N$157)</f>
        <v>6.7000000000000004E-2</v>
      </c>
      <c r="AV157" s="49">
        <f>ROUND([1]Veri_2024_2!F209/([1]Veri_2024_2!F191+[1]Veri_2024_2!F192),[1]APGler!$N$157)</f>
        <v>5.7000000000000002E-2</v>
      </c>
      <c r="AW157" s="49">
        <f>ROUND([1]Veri_2024_2!G209/([1]Veri_2024_2!G191+[1]Veri_2024_2!G192),[1]APGler!$N$157)</f>
        <v>0.123</v>
      </c>
      <c r="AX157" s="49">
        <f>ROUND([1]Veri_2024_2!H209/([1]Veri_2024_2!H191+[1]Veri_2024_2!H192),[1]APGler!$N$157)</f>
        <v>0.25600000000000001</v>
      </c>
      <c r="AY157" s="49">
        <f>ROUND([1]Veri_2024_2!I209/([1]Veri_2024_2!I191+[1]Veri_2024_2!I192),[1]APGler!$N$157)</f>
        <v>6.0999999999999999E-2</v>
      </c>
      <c r="AZ157" s="49">
        <f>ROUND([1]Veri_2024_2!J209/([1]Veri_2024_2!J191+[1]Veri_2024_2!J192),[1]APGler!$N$157)</f>
        <v>9.6000000000000002E-2</v>
      </c>
      <c r="BA157" s="49">
        <f>ROUND([1]Veri_2024_2!K209/([1]Veri_2024_2!K191+[1]Veri_2024_2!K192),[1]APGler!$N$157)</f>
        <v>0.11700000000000001</v>
      </c>
      <c r="BB157" s="49">
        <f>ROUND([1]Veri_2024_2!L209/([1]Veri_2024_2!L191+[1]Veri_2024_2!L192),[1]APGler!$N$157)</f>
        <v>0.129</v>
      </c>
      <c r="BC157" s="49">
        <f>ROUND([1]Veri_2024_2!M209/([1]Veri_2024_2!M191+[1]Veri_2024_2!M192),[1]APGler!$N$157)</f>
        <v>4.7E-2</v>
      </c>
      <c r="BD157" s="49">
        <f>ROUND([1]Veri_2024_2!N209/([1]Veri_2024_2!N191+[1]Veri_2024_2!N192),[1]APGler!$N$157)</f>
        <v>0.12</v>
      </c>
      <c r="BE157" s="52">
        <f t="shared" si="36"/>
        <v>4.7E-2</v>
      </c>
      <c r="BF157" s="52">
        <f t="shared" si="37"/>
        <v>0.25600000000000001</v>
      </c>
      <c r="BG157" s="52">
        <f t="shared" si="38"/>
        <v>0.10590909090909091</v>
      </c>
    </row>
    <row r="158" spans="1:59" x14ac:dyDescent="0.3">
      <c r="A158" s="58" t="s">
        <v>165</v>
      </c>
      <c r="B158" s="58" t="s">
        <v>168</v>
      </c>
      <c r="C158" s="58" t="s">
        <v>233</v>
      </c>
      <c r="D158" s="50">
        <f>[1]Veri_2021!D210/[1]Veri_2021!D191</f>
        <v>0.2654109589041096</v>
      </c>
      <c r="E158" s="50">
        <f>[1]Veri_2021!E210/[1]Veri_2021!E191</f>
        <v>0.18954918032786885</v>
      </c>
      <c r="F158" s="50">
        <f>[1]Veri_2021!F210/[1]Veri_2021!F191</f>
        <v>0.19773429454170957</v>
      </c>
      <c r="G158" s="50">
        <f>[1]Veri_2021!G210/[1]Veri_2021!G191</f>
        <v>0.28851540616246496</v>
      </c>
      <c r="H158" s="50">
        <f>[1]Veri_2021!H210/[1]Veri_2021!H191</f>
        <v>0.43286573146292584</v>
      </c>
      <c r="I158" s="50">
        <f>[1]Veri_2021!I210/[1]Veri_2021!I191</f>
        <v>0.23351648351648352</v>
      </c>
      <c r="J158" s="50">
        <f>[1]Veri_2021!J210/[1]Veri_2021!J191</f>
        <v>0.30985915492957744</v>
      </c>
      <c r="K158" s="50">
        <f>[1]Veri_2021!K210/[1]Veri_2021!K191</f>
        <v>0.15297450424929179</v>
      </c>
      <c r="L158" s="50">
        <f>[1]Veri_2021!L210/[1]Veri_2021!L191</f>
        <v>0.32633587786259544</v>
      </c>
      <c r="M158" s="50">
        <f>[1]Veri_2021!M210/[1]Veri_2021!M191</f>
        <v>0.2808988764044944</v>
      </c>
      <c r="N158" s="50">
        <f>[1]Veri_2021!N210/[1]Veri_2021!N191</f>
        <v>0.27713625866050806</v>
      </c>
      <c r="O158" s="51">
        <f t="shared" si="27"/>
        <v>0.15297450424929179</v>
      </c>
      <c r="P158" s="51">
        <f t="shared" si="28"/>
        <v>0.43286573146292584</v>
      </c>
      <c r="Q158" s="51">
        <f t="shared" si="29"/>
        <v>0.26861788427472993</v>
      </c>
      <c r="R158" s="50">
        <f>[1]Veri_2022!D210/[1]Veri_2022!D191</f>
        <v>0.28050713153724249</v>
      </c>
      <c r="S158" s="50">
        <f>[1]Veri_2022!E210/[1]Veri_2022!E191</f>
        <v>0.20090497737556562</v>
      </c>
      <c r="T158" s="50">
        <f>[1]Veri_2022!F210/[1]Veri_2022!F191</f>
        <v>0.20555555555555555</v>
      </c>
      <c r="U158" s="50">
        <f>[1]Veri_2022!G210/[1]Veri_2022!G191</f>
        <v>0.29166666666666669</v>
      </c>
      <c r="V158" s="50">
        <f>[1]Veri_2022!H210/[1]Veri_2022!H191</f>
        <v>0.40535714285714286</v>
      </c>
      <c r="W158" s="50">
        <f>[1]Veri_2022!I210/[1]Veri_2022!I191</f>
        <v>0.17499999999999999</v>
      </c>
      <c r="X158" s="50">
        <f>[1]Veri_2022!J210/[1]Veri_2022!J191</f>
        <v>0.30372492836676218</v>
      </c>
      <c r="Y158" s="50">
        <f>[1]Veri_2022!K210/[1]Veri_2022!K191</f>
        <v>0.13535911602209943</v>
      </c>
      <c r="Z158" s="50">
        <f>[1]Veri_2022!L210/[1]Veri_2022!L191</f>
        <v>0.31203703703703706</v>
      </c>
      <c r="AA158" s="50">
        <f>[1]Veri_2022!M210/[1]Veri_2022!M191</f>
        <v>0.28214285714285714</v>
      </c>
      <c r="AB158" s="50">
        <f>[1]Veri_2022!N210/[1]Veri_2022!N191</f>
        <v>0.24413145539906103</v>
      </c>
      <c r="AC158" s="51">
        <f t="shared" si="30"/>
        <v>0.13535911602209943</v>
      </c>
      <c r="AD158" s="51">
        <f t="shared" si="31"/>
        <v>0.40535714285714286</v>
      </c>
      <c r="AE158" s="51">
        <f t="shared" si="32"/>
        <v>0.25785335163272632</v>
      </c>
      <c r="AF158" s="50">
        <f>[1]Veri_2023!D210/[1]Veri_2023!D191</f>
        <v>0.27975270479134468</v>
      </c>
      <c r="AG158" s="50">
        <f>[1]Veri_2023!E210/[1]Veri_2023!E191</f>
        <v>0.21003401360544219</v>
      </c>
      <c r="AH158" s="50">
        <f>[1]Veri_2023!F210/[1]Veri_2023!F191</f>
        <v>0.21329879101899826</v>
      </c>
      <c r="AI158" s="50">
        <f>[1]Veri_2023!G210/[1]Veri_2023!G191</f>
        <v>0.29933481152993346</v>
      </c>
      <c r="AJ158" s="50">
        <f>[1]Veri_2023!H210/[1]Veri_2023!H191</f>
        <v>0.43738977072310403</v>
      </c>
      <c r="AK158" s="50">
        <f>[1]Veri_2023!I210/[1]Veri_2023!I191</f>
        <v>0.18848167539267016</v>
      </c>
      <c r="AL158" s="50">
        <f>[1]Veri_2023!J210/[1]Veri_2023!J191</f>
        <v>0.30372492836676218</v>
      </c>
      <c r="AM158" s="50">
        <f>[1]Veri_2023!K210/[1]Veri_2023!K191</f>
        <v>0.13084112149532709</v>
      </c>
      <c r="AN158" s="50">
        <f>[1]Veri_2023!L210/[1]Veri_2023!L191</f>
        <v>0.31411530815109345</v>
      </c>
      <c r="AO158" s="50">
        <f>[1]Veri_2023!M210/[1]Veri_2023!M191</f>
        <v>0.29520295202952029</v>
      </c>
      <c r="AP158" s="50">
        <f>[1]Veri_2023!N210/[1]Veri_2023!N191</f>
        <v>0.27260273972602739</v>
      </c>
      <c r="AQ158" s="51">
        <f t="shared" si="33"/>
        <v>0.13084112149532709</v>
      </c>
      <c r="AR158" s="51">
        <f t="shared" si="34"/>
        <v>0.43738977072310403</v>
      </c>
      <c r="AS158" s="51">
        <f t="shared" si="35"/>
        <v>0.26770716516638393</v>
      </c>
      <c r="AT158" s="50">
        <f>ROUND([1]Veri_2024_2!D210/[1]Veri_2024_2!D191,[1]APGler!$N$158)</f>
        <v>0.26900000000000002</v>
      </c>
      <c r="AU158" s="50">
        <f>ROUND([1]Veri_2024_2!E210/[1]Veri_2024_2!E191,[1]APGler!$N$158)</f>
        <v>0.20399999999999999</v>
      </c>
      <c r="AV158" s="50">
        <f>ROUND([1]Veri_2024_2!F210/[1]Veri_2024_2!F191,[1]APGler!$N$158)</f>
        <v>0.21199999999999999</v>
      </c>
      <c r="AW158" s="50">
        <f>ROUND([1]Veri_2024_2!G210/[1]Veri_2024_2!G191,[1]APGler!$N$158)</f>
        <v>0.32800000000000001</v>
      </c>
      <c r="AX158" s="50">
        <f>ROUND([1]Veri_2024_2!H210/[1]Veri_2024_2!H191,[1]APGler!$N$158)</f>
        <v>0.42599999999999999</v>
      </c>
      <c r="AY158" s="50">
        <f>ROUND([1]Veri_2024_2!I210/[1]Veri_2024_2!I191,[1]APGler!$N$158)</f>
        <v>0.161</v>
      </c>
      <c r="AZ158" s="50">
        <f>ROUND([1]Veri_2024_2!J210/[1]Veri_2024_2!J191,[1]APGler!$N$158)</f>
        <v>0.311</v>
      </c>
      <c r="BA158" s="50">
        <f>ROUND([1]Veri_2024_2!K210/[1]Veri_2024_2!K191,[1]APGler!$N$158)</f>
        <v>0.154</v>
      </c>
      <c r="BB158" s="50">
        <f>ROUND([1]Veri_2024_2!L210/[1]Veri_2024_2!L191,[1]APGler!$N$158)</f>
        <v>0.308</v>
      </c>
      <c r="BC158" s="50">
        <f>ROUND([1]Veri_2024_2!M210/[1]Veri_2024_2!M191,[1]APGler!$N$158)</f>
        <v>0.19400000000000001</v>
      </c>
      <c r="BD158" s="50">
        <f>ROUND([1]Veri_2024_2!N210/[1]Veri_2024_2!N191,[1]APGler!$N$158)</f>
        <v>0.23799999999999999</v>
      </c>
      <c r="BE158" s="51">
        <f t="shared" si="36"/>
        <v>0.154</v>
      </c>
      <c r="BF158" s="51">
        <f t="shared" si="37"/>
        <v>0.42599999999999999</v>
      </c>
      <c r="BG158" s="51">
        <f t="shared" si="38"/>
        <v>0.25499999999999995</v>
      </c>
    </row>
    <row r="159" spans="1:59" x14ac:dyDescent="0.3">
      <c r="A159" s="57" t="s">
        <v>167</v>
      </c>
      <c r="B159" s="57" t="s">
        <v>170</v>
      </c>
      <c r="C159" s="57" t="s">
        <v>233</v>
      </c>
      <c r="D159" s="49">
        <f>[1]Veri_2021!D211/[1]Veri_2021!D212</f>
        <v>0.26315789473684209</v>
      </c>
      <c r="E159" s="49">
        <f>[1]Veri_2021!E211/[1]Veri_2021!E212</f>
        <v>0.14285714285714285</v>
      </c>
      <c r="F159" s="49">
        <f>[1]Veri_2021!F211/[1]Veri_2021!F212</f>
        <v>0.10714285714285714</v>
      </c>
      <c r="G159" s="49">
        <f>[1]Veri_2021!G211/[1]Veri_2021!G212</f>
        <v>0.14285714285714285</v>
      </c>
      <c r="H159" s="49">
        <f>[1]Veri_2021!H211/[1]Veri_2021!H212</f>
        <v>0.5</v>
      </c>
      <c r="I159" s="49">
        <f>[1]Veri_2021!I211/[1]Veri_2021!I212</f>
        <v>4.1666666666666664E-2</v>
      </c>
      <c r="J159" s="49">
        <f>[1]Veri_2021!J211/[1]Veri_2021!J212</f>
        <v>0.34482758620689657</v>
      </c>
      <c r="K159" s="49">
        <f>[1]Veri_2021!K211/[1]Veri_2021!K212</f>
        <v>0.23809523809523808</v>
      </c>
      <c r="L159" s="49">
        <f>[1]Veri_2021!L211/[1]Veri_2021!L212</f>
        <v>4.7619047619047616E-2</v>
      </c>
      <c r="M159" s="49">
        <f>[1]Veri_2021!M211/[1]Veri_2021!M212</f>
        <v>0.18181818181818182</v>
      </c>
      <c r="N159" s="49">
        <f>[1]Veri_2021!N211/[1]Veri_2021!N212</f>
        <v>0.17499999999999999</v>
      </c>
      <c r="O159" s="52">
        <f t="shared" si="27"/>
        <v>4.1666666666666664E-2</v>
      </c>
      <c r="P159" s="52">
        <f t="shared" si="28"/>
        <v>0.5</v>
      </c>
      <c r="Q159" s="52">
        <f t="shared" si="29"/>
        <v>0.19864015981818325</v>
      </c>
      <c r="R159" s="49">
        <f>[1]Veri_2022!D211/[1]Veri_2022!D212</f>
        <v>0.25</v>
      </c>
      <c r="S159" s="49">
        <f>[1]Veri_2022!E211/[1]Veri_2022!E212</f>
        <v>0.14814814814814814</v>
      </c>
      <c r="T159" s="49">
        <f>[1]Veri_2022!F211/[1]Veri_2022!F212</f>
        <v>8.9285714285714288E-2</v>
      </c>
      <c r="U159" s="49">
        <f>[1]Veri_2022!G211/[1]Veri_2022!G212</f>
        <v>0.13333333333333333</v>
      </c>
      <c r="V159" s="49">
        <f>[1]Veri_2022!H211/[1]Veri_2022!H212</f>
        <v>0.33333333333333331</v>
      </c>
      <c r="W159" s="49">
        <f>[1]Veri_2022!I211/[1]Veri_2022!I212</f>
        <v>5.7692307692307696E-2</v>
      </c>
      <c r="X159" s="49">
        <f>[1]Veri_2022!J211/[1]Veri_2022!J212</f>
        <v>0.32142857142857145</v>
      </c>
      <c r="Y159" s="49">
        <f>[1]Veri_2022!K211/[1]Veri_2022!K212</f>
        <v>0.26315789473684209</v>
      </c>
      <c r="Z159" s="49">
        <f>[1]Veri_2022!L211/[1]Veri_2022!L212</f>
        <v>0.06</v>
      </c>
      <c r="AA159" s="49">
        <f>[1]Veri_2022!M211/[1]Veri_2022!M212</f>
        <v>0.10416666666666667</v>
      </c>
      <c r="AB159" s="49">
        <f>[1]Veri_2022!N211/[1]Veri_2022!N212</f>
        <v>0.17391304347826086</v>
      </c>
      <c r="AC159" s="52">
        <f t="shared" si="30"/>
        <v>5.7692307692307696E-2</v>
      </c>
      <c r="AD159" s="52">
        <f t="shared" si="31"/>
        <v>0.33333333333333331</v>
      </c>
      <c r="AE159" s="52">
        <f t="shared" si="32"/>
        <v>0.1758599102821071</v>
      </c>
      <c r="AF159" s="49">
        <f>[1]Veri_2023!D211/[1]Veri_2023!D212</f>
        <v>0.23684210526315788</v>
      </c>
      <c r="AG159" s="49">
        <f>[1]Veri_2023!E211/[1]Veri_2023!E212</f>
        <v>0.14814814814814814</v>
      </c>
      <c r="AH159" s="49">
        <f>[1]Veri_2023!F211/[1]Veri_2023!F212</f>
        <v>8.9285714285714288E-2</v>
      </c>
      <c r="AI159" s="49">
        <f>[1]Veri_2023!G211/[1]Veri_2023!G212</f>
        <v>0.14814814814814814</v>
      </c>
      <c r="AJ159" s="49">
        <f>[1]Veri_2023!H211/[1]Veri_2023!H212</f>
        <v>0.26666666666666666</v>
      </c>
      <c r="AK159" s="49">
        <f>[1]Veri_2023!I211/[1]Veri_2023!I212</f>
        <v>8.3333333333333329E-2</v>
      </c>
      <c r="AL159" s="49">
        <f>[1]Veri_2023!J211/[1]Veri_2023!J212</f>
        <v>0.37931034482758619</v>
      </c>
      <c r="AM159" s="49">
        <f>[1]Veri_2023!K211/[1]Veri_2023!K212</f>
        <v>0.17857142857142858</v>
      </c>
      <c r="AN159" s="49">
        <f>[1]Veri_2023!L211/[1]Veri_2023!L212</f>
        <v>0.10526315789473684</v>
      </c>
      <c r="AO159" s="49">
        <f>[1]Veri_2023!M211/[1]Veri_2023!M212</f>
        <v>5.6603773584905662E-2</v>
      </c>
      <c r="AP159" s="49">
        <f>[1]Veri_2023!N211/[1]Veri_2023!N212</f>
        <v>0.13725490196078433</v>
      </c>
      <c r="AQ159" s="52">
        <f t="shared" si="33"/>
        <v>5.6603773584905662E-2</v>
      </c>
      <c r="AR159" s="52">
        <f t="shared" si="34"/>
        <v>0.37931034482758619</v>
      </c>
      <c r="AS159" s="52">
        <f t="shared" si="35"/>
        <v>0.16631161115314638</v>
      </c>
      <c r="AT159" s="49">
        <f>ROUND([1]Veri_2024_2!D211/[1]Veri_2024_2!D212,[1]APGler!$N$159)</f>
        <v>0.23100000000000001</v>
      </c>
      <c r="AU159" s="49">
        <f>ROUND([1]Veri_2024_2!E211/[1]Veri_2024_2!E212,[1]APGler!$N$159)</f>
        <v>0.154</v>
      </c>
      <c r="AV159" s="49">
        <f>ROUND([1]Veri_2024_2!F211/[1]Veri_2024_2!F212,[1]APGler!$N$159)</f>
        <v>7.2999999999999995E-2</v>
      </c>
      <c r="AW159" s="49">
        <f>ROUND([1]Veri_2024_2!G211/[1]Veri_2024_2!G212,[1]APGler!$N$159)</f>
        <v>0.20699999999999999</v>
      </c>
      <c r="AX159" s="49">
        <f>ROUND([1]Veri_2024_2!H211/[1]Veri_2024_2!H212,[1]APGler!$N$159)</f>
        <v>0.182</v>
      </c>
      <c r="AY159" s="49">
        <f>ROUND([1]Veri_2024_2!I211/[1]Veri_2024_2!I212,[1]APGler!$N$159)</f>
        <v>0.111</v>
      </c>
      <c r="AZ159" s="49">
        <f>ROUND([1]Veri_2024_2!J211/[1]Veri_2024_2!J212,[1]APGler!$N$159)</f>
        <v>0.48599999999999999</v>
      </c>
      <c r="BA159" s="49">
        <f>ROUND([1]Veri_2024_2!K211/[1]Veri_2024_2!K212,[1]APGler!$N$159)</f>
        <v>0.10299999999999999</v>
      </c>
      <c r="BB159" s="49">
        <f>ROUND([1]Veri_2024_2!L211/[1]Veri_2024_2!L212,[1]APGler!$N$159)</f>
        <v>0.19500000000000001</v>
      </c>
      <c r="BC159" s="49">
        <f>ROUND([1]Veri_2024_2!M211/[1]Veri_2024_2!M212,[1]APGler!$N$159)</f>
        <v>0.156</v>
      </c>
      <c r="BD159" s="49">
        <f>ROUND([1]Veri_2024_2!N211/[1]Veri_2024_2!N212,[1]APGler!$N$159)</f>
        <v>0.13600000000000001</v>
      </c>
      <c r="BE159" s="52">
        <f t="shared" si="36"/>
        <v>7.2999999999999995E-2</v>
      </c>
      <c r="BF159" s="52">
        <f t="shared" si="37"/>
        <v>0.48599999999999999</v>
      </c>
      <c r="BG159" s="52">
        <f t="shared" si="38"/>
        <v>0.18490909090909088</v>
      </c>
    </row>
    <row r="160" spans="1:59" x14ac:dyDescent="0.3">
      <c r="A160" s="58" t="s">
        <v>169</v>
      </c>
      <c r="B160" s="58" t="s">
        <v>172</v>
      </c>
      <c r="C160" s="58" t="s">
        <v>361</v>
      </c>
      <c r="D160" s="66">
        <f>([1]Veri_2021!D213*5+[1]Veri_2021!D214*4+[1]Veri_2021!D215*3+[1]Veri_2021!D216*2+[1]Veri_2021!D217*1)/SUM([1]Veri_2021!D213:D217)</f>
        <v>3.8341968911917097</v>
      </c>
      <c r="E160" s="66">
        <f>([1]Veri_2021!E213*5+[1]Veri_2021!E214*4+[1]Veri_2021!E215*3+[1]Veri_2021!E216*2+[1]Veri_2021!E217*1)/SUM([1]Veri_2021!E213:E217)</f>
        <v>3.6266944734098017</v>
      </c>
      <c r="F160" s="66">
        <f>([1]Veri_2021!F213*5+[1]Veri_2021!F214*4+[1]Veri_2021!F215*3+[1]Veri_2021!F216*2+[1]Veri_2021!F217*1)/SUM([1]Veri_2021!F213:F217)</f>
        <v>3.7196652719665271</v>
      </c>
      <c r="G160" s="66">
        <f>([1]Veri_2021!G213*5+[1]Veri_2021!G214*4+[1]Veri_2021!G215*3+[1]Veri_2021!G216*2+[1]Veri_2021!G217*1)/SUM([1]Veri_2021!G213:G217)</f>
        <v>3.7366946778711485</v>
      </c>
      <c r="H160" s="66">
        <f>([1]Veri_2021!H213*5+[1]Veri_2021!H214*4+[1]Veri_2021!H215*3+[1]Veri_2021!H216*2+[1]Veri_2021!H217*1)/SUM([1]Veri_2021!H213:H217)</f>
        <v>3.5711422845691381</v>
      </c>
      <c r="I160" s="66">
        <f>([1]Veri_2021!I213*5+[1]Veri_2021!I214*4+[1]Veri_2021!I215*3+[1]Veri_2021!I216*2+[1]Veri_2021!I217*1)/SUM([1]Veri_2021!I213:I217)</f>
        <v>3.4081632653061225</v>
      </c>
      <c r="J160" s="66">
        <f>([1]Veri_2021!J213*5+[1]Veri_2021!J214*4+[1]Veri_2021!J215*3+[1]Veri_2021!J216*2+[1]Veri_2021!J217*1)/SUM([1]Veri_2021!J213:J217)</f>
        <v>3.5549295774647889</v>
      </c>
      <c r="K160" s="66">
        <f>([1]Veri_2021!K213*5+[1]Veri_2021!K214*4+[1]Veri_2021!K215*3+[1]Veri_2021!K216*2+[1]Veri_2021!K217*1)/SUM([1]Veri_2021!K213:K217)</f>
        <v>3.1274787535410766</v>
      </c>
      <c r="L160" s="66">
        <f>([1]Veri_2021!L213*5+[1]Veri_2021!L214*4+[1]Veri_2021!L215*3+[1]Veri_2021!L216*2+[1]Veri_2021!L217*1)/SUM([1]Veri_2021!L213:L217)</f>
        <v>2.9942748091603053</v>
      </c>
      <c r="M160" s="66">
        <f>([1]Veri_2021!M213*5+[1]Veri_2021!M214*4+[1]Veri_2021!M215*3+[1]Veri_2021!M216*2+[1]Veri_2021!M217*1)/SUM([1]Veri_2021!M213:M217)</f>
        <v>3.7470817120622568</v>
      </c>
      <c r="N160" s="66">
        <f>([1]Veri_2021!N213*5+[1]Veri_2021!N214*4+[1]Veri_2021!N215*3+[1]Veri_2021!N216*2+[1]Veri_2021!N217*1)/SUM([1]Veri_2021!N213:N217)</f>
        <v>3.9076212471131639</v>
      </c>
      <c r="O160" s="51">
        <f t="shared" si="27"/>
        <v>2.9942748091603053</v>
      </c>
      <c r="P160" s="51">
        <f t="shared" si="28"/>
        <v>3.9076212471131639</v>
      </c>
      <c r="Q160" s="51">
        <f t="shared" si="29"/>
        <v>3.5661766330596403</v>
      </c>
      <c r="R160" s="66">
        <f>([1]Veri_2022!D213*5+[1]Veri_2022!D214*4+[1]Veri_2022!D215*3+[1]Veri_2022!D216*2+[1]Veri_2022!D217*1)/SUM([1]Veri_2022!D213:D217)</f>
        <v>3.8045602605863191</v>
      </c>
      <c r="S160" s="66">
        <f>([1]Veri_2022!E213*5+[1]Veri_2022!E214*4+[1]Veri_2022!E215*3+[1]Veri_2022!E216*2+[1]Veri_2022!E217*1)/SUM([1]Veri_2022!E213:E217)</f>
        <v>3.6441314553990609</v>
      </c>
      <c r="T160" s="66">
        <f>([1]Veri_2022!F213*5+[1]Veri_2022!F214*4+[1]Veri_2022!F215*3+[1]Veri_2022!F216*2+[1]Veri_2022!F217*1)/SUM([1]Veri_2022!F213:F217)</f>
        <v>3.6900866217516843</v>
      </c>
      <c r="U160" s="66">
        <f>([1]Veri_2022!G213*5+[1]Veri_2022!G214*4+[1]Veri_2022!G215*3+[1]Veri_2022!G216*2+[1]Veri_2022!G217*1)/SUM([1]Veri_2022!G213:G217)</f>
        <v>3.8495370370370372</v>
      </c>
      <c r="V160" s="66">
        <f>([1]Veri_2022!H213*5+[1]Veri_2022!H214*4+[1]Veri_2022!H215*3+[1]Veri_2022!H216*2+[1]Veri_2022!H217*1)/SUM([1]Veri_2022!H213:H217)</f>
        <v>3.6517857142857144</v>
      </c>
      <c r="W160" s="66">
        <f>([1]Veri_2022!I213*5+[1]Veri_2022!I214*4+[1]Veri_2022!I215*3+[1]Veri_2022!I216*2+[1]Veri_2022!I217*1)/SUM([1]Veri_2022!I213:I217)</f>
        <v>3.2959719789842383</v>
      </c>
      <c r="X160" s="66">
        <f>([1]Veri_2022!J213*5+[1]Veri_2022!J214*4+[1]Veri_2022!J215*3+[1]Veri_2022!J216*2+[1]Veri_2022!J217*1)/SUM([1]Veri_2022!J213:J217)</f>
        <v>3.5587392550143266</v>
      </c>
      <c r="Y160" s="66">
        <f>([1]Veri_2022!K213*5+[1]Veri_2022!K214*4+[1]Veri_2022!K215*3+[1]Veri_2022!K216*2+[1]Veri_2022!K217*1)/SUM([1]Veri_2022!K213:K217)</f>
        <v>3.1878453038674035</v>
      </c>
      <c r="Z160" s="66">
        <f>([1]Veri_2022!L213*5+[1]Veri_2022!L214*4+[1]Veri_2022!L215*3+[1]Veri_2022!L216*2+[1]Veri_2022!L217*1)/SUM([1]Veri_2022!L213:L217)</f>
        <v>3.0111111111111111</v>
      </c>
      <c r="AA160" s="66">
        <f>([1]Veri_2022!M213*5+[1]Veri_2022!M214*4+[1]Veri_2022!M215*3+[1]Veri_2022!M216*2+[1]Veri_2022!M217*1)/SUM([1]Veri_2022!M213:M217)</f>
        <v>3.7830882352941178</v>
      </c>
      <c r="AB160" s="66">
        <f>([1]Veri_2022!N213*5+[1]Veri_2022!N214*4+[1]Veri_2022!N215*3+[1]Veri_2022!N216*2+[1]Veri_2022!N217*1)/SUM([1]Veri_2022!N213:N217)</f>
        <v>3.6071987480438183</v>
      </c>
      <c r="AC160" s="51">
        <f t="shared" si="30"/>
        <v>3.0111111111111111</v>
      </c>
      <c r="AD160" s="51">
        <f t="shared" si="31"/>
        <v>3.8495370370370372</v>
      </c>
      <c r="AE160" s="51">
        <f t="shared" si="32"/>
        <v>3.5530959746704394</v>
      </c>
      <c r="AF160" s="66">
        <f>([1]Veri_2023!D213*5+[1]Veri_2023!D214*4+[1]Veri_2023!D215*3+[1]Veri_2023!D216*2+[1]Veri_2023!D217*1)/SUM([1]Veri_2023!D213:D217)</f>
        <v>3.7194928684627575</v>
      </c>
      <c r="AG160" s="66">
        <f>([1]Veri_2023!E213*5+[1]Veri_2023!E214*4+[1]Veri_2023!E215*3+[1]Veri_2023!E216*2+[1]Veri_2023!E217*1)/SUM([1]Veri_2023!E213:E217)</f>
        <v>3.5685413005272406</v>
      </c>
      <c r="AH160" s="66">
        <f>([1]Veri_2023!F213*5+[1]Veri_2023!F214*4+[1]Veri_2023!F215*3+[1]Veri_2023!F216*2+[1]Veri_2023!F217*1)/SUM([1]Veri_2023!F213:F217)</f>
        <v>3.6443252904378909</v>
      </c>
      <c r="AI160" s="66">
        <f>([1]Veri_2023!G213*5+[1]Veri_2023!G214*4+[1]Veri_2023!G215*3+[1]Veri_2023!G216*2+[1]Veri_2023!G217*1)/SUM([1]Veri_2023!G213:G217)</f>
        <v>3.8802660753880267</v>
      </c>
      <c r="AJ160" s="66">
        <f>([1]Veri_2023!H213*5+[1]Veri_2023!H214*4+[1]Veri_2023!H215*3+[1]Veri_2023!H216*2+[1]Veri_2023!H217*1)/SUM([1]Veri_2023!H213:H217)</f>
        <v>3.7107583774250439</v>
      </c>
      <c r="AK160" s="66">
        <f>([1]Veri_2023!I213*5+[1]Veri_2023!I214*4+[1]Veri_2023!I215*3+[1]Veri_2023!I216*2+[1]Veri_2023!I217*1)/SUM([1]Veri_2023!I213:I217)</f>
        <v>3.245664739884393</v>
      </c>
      <c r="AL160" s="66">
        <f>([1]Veri_2023!J213*5+[1]Veri_2023!J214*4+[1]Veri_2023!J215*3+[1]Veri_2023!J216*2+[1]Veri_2023!J217*1)/SUM([1]Veri_2023!J213:J217)</f>
        <v>3.6045845272206303</v>
      </c>
      <c r="AM160" s="66">
        <f>([1]Veri_2023!K213*5+[1]Veri_2023!K214*4+[1]Veri_2023!K215*3+[1]Veri_2023!K216*2+[1]Veri_2023!K217*1)/SUM([1]Veri_2023!K213:K217)</f>
        <v>3.1985981308411215</v>
      </c>
      <c r="AN160" s="66">
        <f>([1]Veri_2023!L213*5+[1]Veri_2023!L214*4+[1]Veri_2023!L215*3+[1]Veri_2023!L216*2+[1]Veri_2023!L217*1)/SUM([1]Veri_2023!L213:L217)</f>
        <v>3.0755467196819084</v>
      </c>
      <c r="AO160" s="66">
        <f>([1]Veri_2023!M213*5+[1]Veri_2023!M214*4+[1]Veri_2023!M215*3+[1]Veri_2023!M216*2+[1]Veri_2023!M217*1)/SUM([1]Veri_2023!M213:M217)</f>
        <v>3.8212927756653992</v>
      </c>
      <c r="AP160" s="66">
        <f>([1]Veri_2023!N213*5+[1]Veri_2023!N214*4+[1]Veri_2023!N215*3+[1]Veri_2023!N216*2+[1]Veri_2023!N217*1)/SUM([1]Veri_2023!N213:N217)</f>
        <v>3.6863013698630138</v>
      </c>
      <c r="AQ160" s="51">
        <f t="shared" si="33"/>
        <v>3.0755467196819084</v>
      </c>
      <c r="AR160" s="51">
        <f t="shared" si="34"/>
        <v>3.8802660753880267</v>
      </c>
      <c r="AS160" s="51">
        <f t="shared" si="35"/>
        <v>3.5595792886724937</v>
      </c>
      <c r="AT160" s="51">
        <f>ROUND(([1]Veri_2024_2!D213*5+[1]Veri_2024_2!D214*4+[1]Veri_2024_2!D215*3+[1]Veri_2024_2!D216*2+[1]Veri_2024_2!D217*1)/SUM([1]Veri_2024_2!D213:D217),[1]APGler!$N$160)</f>
        <v>3.8</v>
      </c>
      <c r="AU160" s="51">
        <f>ROUND(([1]Veri_2024_2!E213*5+[1]Veri_2024_2!E214*4+[1]Veri_2024_2!E215*3+[1]Veri_2024_2!E216*2+[1]Veri_2024_2!E217*1)/SUM([1]Veri_2024_2!E213:E217),[1]APGler!$N$160)</f>
        <v>3.6</v>
      </c>
      <c r="AV160" s="51">
        <f>ROUND(([1]Veri_2024_2!F213*5+[1]Veri_2024_2!F214*4+[1]Veri_2024_2!F215*3+[1]Veri_2024_2!F216*2+[1]Veri_2024_2!F217*1)/SUM([1]Veri_2024_2!F213:F217),[1]APGler!$N$160)</f>
        <v>3.7</v>
      </c>
      <c r="AW160" s="51">
        <f>ROUND(([1]Veri_2024_2!G213*5+[1]Veri_2024_2!G214*4+[1]Veri_2024_2!G215*3+[1]Veri_2024_2!G216*2+[1]Veri_2024_2!G217*1)/SUM([1]Veri_2024_2!G213:G217),[1]APGler!$N$160)</f>
        <v>4</v>
      </c>
      <c r="AX160" s="51">
        <f>ROUND(([1]Veri_2024_2!H213*5+[1]Veri_2024_2!H214*4+[1]Veri_2024_2!H215*3+[1]Veri_2024_2!H216*2+[1]Veri_2024_2!H217*1)/SUM([1]Veri_2024_2!H213:H217),[1]APGler!$N$160)</f>
        <v>3.8</v>
      </c>
      <c r="AY160" s="51">
        <f>ROUND(([1]Veri_2024_2!I213*5+[1]Veri_2024_2!I214*4+[1]Veri_2024_2!I215*3+[1]Veri_2024_2!I216*2+[1]Veri_2024_2!I217*1)/SUM([1]Veri_2024_2!I213:I217),[1]APGler!$N$160)</f>
        <v>3.2</v>
      </c>
      <c r="AZ160" s="51">
        <f>ROUND(([1]Veri_2024_2!J213*5+[1]Veri_2024_2!J214*4+[1]Veri_2024_2!J215*3+[1]Veri_2024_2!J216*2+[1]Veri_2024_2!J217*1)/SUM([1]Veri_2024_2!J213:J217),[1]APGler!$N$160)</f>
        <v>3.7</v>
      </c>
      <c r="BA160" s="51">
        <f>ROUND(([1]Veri_2024_2!K213*5+[1]Veri_2024_2!K214*4+[1]Veri_2024_2!K215*3+[1]Veri_2024_2!K216*2+[1]Veri_2024_2!K217*1)/SUM([1]Veri_2024_2!K213:K217),[1]APGler!$N$160)</f>
        <v>3.3</v>
      </c>
      <c r="BB160" s="51">
        <f>ROUND(([1]Veri_2024_2!L213*5+[1]Veri_2024_2!L214*4+[1]Veri_2024_2!L215*3+[1]Veri_2024_2!L216*2+[1]Veri_2024_2!L217*1)/SUM([1]Veri_2024_2!L213:L217),[1]APGler!$N$160)</f>
        <v>2.9</v>
      </c>
      <c r="BC160" s="51">
        <f>ROUND(([1]Veri_2024_2!M213*5+[1]Veri_2024_2!M214*4+[1]Veri_2024_2!M215*3+[1]Veri_2024_2!M216*2+[1]Veri_2024_2!M217*1)/SUM([1]Veri_2024_2!M213:M217),[1]APGler!$N$160)</f>
        <v>3.7</v>
      </c>
      <c r="BD160" s="51">
        <f>ROUND(([1]Veri_2024_2!N213*5+[1]Veri_2024_2!N214*4+[1]Veri_2024_2!N215*3+[1]Veri_2024_2!N216*2+[1]Veri_2024_2!N217*1)/SUM([1]Veri_2024_2!N213:N217),[1]APGler!$N$160)</f>
        <v>3.7</v>
      </c>
      <c r="BE160" s="51">
        <f t="shared" si="36"/>
        <v>2.9</v>
      </c>
      <c r="BF160" s="51">
        <f t="shared" si="37"/>
        <v>4</v>
      </c>
      <c r="BG160" s="51">
        <f t="shared" si="38"/>
        <v>3.5818181818181825</v>
      </c>
    </row>
    <row r="161" spans="1:59" x14ac:dyDescent="0.3">
      <c r="A161" s="57" t="s">
        <v>362</v>
      </c>
      <c r="B161" s="57" t="s">
        <v>174</v>
      </c>
      <c r="C161" s="57" t="s">
        <v>361</v>
      </c>
      <c r="D161" s="68">
        <f>([1]Veri_2021!D218*4+[1]Veri_2021!D219*3+[1]Veri_2021!D220*2+[1]Veri_2021!D221*1)/SUM([1]Veri_2021!D218:D221)</f>
        <v>1.5872193436960276</v>
      </c>
      <c r="E161" s="68">
        <f>([1]Veri_2021!E218*4+[1]Veri_2021!E219*3+[1]Veri_2021!E220*2+[1]Veri_2021!E221*1)/SUM([1]Veri_2021!E218:E221)</f>
        <v>1.9228362877997915</v>
      </c>
      <c r="F161" s="68">
        <f>([1]Veri_2021!F218*4+[1]Veri_2021!F219*3+[1]Veri_2021!F220*2+[1]Veri_2021!F221*1)/SUM([1]Veri_2021!F218:F221)</f>
        <v>1.6307531380753137</v>
      </c>
      <c r="G161" s="68">
        <f>([1]Veri_2021!G218*4+[1]Veri_2021!G219*3+[1]Veri_2021!G220*2+[1]Veri_2021!G221*1)/SUM([1]Veri_2021!G218:G221)</f>
        <v>1.7114845938375349</v>
      </c>
      <c r="H161" s="68">
        <f>([1]Veri_2021!H218*4+[1]Veri_2021!H219*3+[1]Veri_2021!H220*2+[1]Veri_2021!H221*1)/SUM([1]Veri_2021!H218:H221)</f>
        <v>2.0781563126252505</v>
      </c>
      <c r="I161" s="68">
        <f>([1]Veri_2021!I218*4+[1]Veri_2021!I219*3+[1]Veri_2021!I220*2+[1]Veri_2021!I221*1)/SUM([1]Veri_2021!I218:I221)</f>
        <v>1.3378684807256236</v>
      </c>
      <c r="J161" s="68">
        <f>([1]Veri_2021!J218*4+[1]Veri_2021!J219*3+[1]Veri_2021!J220*2+[1]Veri_2021!J221*1)/SUM([1]Veri_2021!J218:J221)</f>
        <v>2.2309859154929579</v>
      </c>
      <c r="K161" s="68">
        <f>([1]Veri_2021!K218*4+[1]Veri_2021!K219*3+[1]Veri_2021!K220*2+[1]Veri_2021!K221*1)/SUM([1]Veri_2021!K218:K221)</f>
        <v>1.7705382436260624</v>
      </c>
      <c r="L161" s="68">
        <f>([1]Veri_2021!L218*4+[1]Veri_2021!L219*3+[1]Veri_2021!L220*2+[1]Veri_2021!L221*1)/SUM([1]Veri_2021!L218:L221)</f>
        <v>1.6855721393034826</v>
      </c>
      <c r="M161" s="68">
        <f>([1]Veri_2021!M218*4+[1]Veri_2021!M219*3+[1]Veri_2021!M220*2+[1]Veri_2021!M221*1)/SUM([1]Veri_2021!M218:M221)</f>
        <v>1.9961089494163424</v>
      </c>
      <c r="N161" s="68">
        <f>([1]Veri_2021!N218*4+[1]Veri_2021!N219*3+[1]Veri_2021!N220*2+[1]Veri_2021!N221*1)/SUM([1]Veri_2021!N218:N221)</f>
        <v>1.4803695150115475</v>
      </c>
      <c r="O161" s="52">
        <f t="shared" si="27"/>
        <v>1.3378684807256236</v>
      </c>
      <c r="P161" s="52">
        <f t="shared" si="28"/>
        <v>2.2309859154929579</v>
      </c>
      <c r="Q161" s="52">
        <f t="shared" si="29"/>
        <v>1.7665357199645393</v>
      </c>
      <c r="R161" s="68">
        <f>([1]Veri_2022!D218*4+[1]Veri_2022!D219*3+[1]Veri_2022!D220*2+[1]Veri_2022!D221*1)/SUM([1]Veri_2022!D218:D221)</f>
        <v>1.6009771986970684</v>
      </c>
      <c r="S161" s="68">
        <f>([1]Veri_2022!E218*4+[1]Veri_2022!E219*3+[1]Veri_2022!E220*2+[1]Veri_2022!E221*1)/SUM([1]Veri_2022!E218:E221)</f>
        <v>1.8892018779342723</v>
      </c>
      <c r="T161" s="68">
        <f>([1]Veri_2022!F218*4+[1]Veri_2022!F219*3+[1]Veri_2022!F220*2+[1]Veri_2022!F221*1)/SUM([1]Veri_2022!F218:F221)</f>
        <v>1.6602502406159769</v>
      </c>
      <c r="U161" s="68">
        <f>([1]Veri_2022!G218*4+[1]Veri_2022!G219*3+[1]Veri_2022!G220*2+[1]Veri_2022!G221*1)/SUM([1]Veri_2022!G218:G221)</f>
        <v>1.6203703703703705</v>
      </c>
      <c r="V161" s="68">
        <f>([1]Veri_2022!H218*4+[1]Veri_2022!H219*3+[1]Veri_2022!H220*2+[1]Veri_2022!H221*1)/SUM([1]Veri_2022!H218:H221)</f>
        <v>1.8482142857142858</v>
      </c>
      <c r="W161" s="68">
        <f>([1]Veri_2022!I218*4+[1]Veri_2022!I219*3+[1]Veri_2022!I220*2+[1]Veri_2022!I221*1)/SUM([1]Veri_2022!I218:I221)</f>
        <v>1.4746059544658494</v>
      </c>
      <c r="X161" s="68">
        <f>([1]Veri_2022!J218*4+[1]Veri_2022!J219*3+[1]Veri_2022!J220*2+[1]Veri_2022!J221*1)/SUM([1]Veri_2022!J218:J221)</f>
        <v>2.2836676217765044</v>
      </c>
      <c r="Y161" s="68">
        <f>([1]Veri_2022!K218*4+[1]Veri_2022!K219*3+[1]Veri_2022!K220*2+[1]Veri_2022!K221*1)/SUM([1]Veri_2022!K218:K221)</f>
        <v>2.0082872928176796</v>
      </c>
      <c r="Z161" s="68">
        <f>([1]Veri_2022!L218*4+[1]Veri_2022!L219*3+[1]Veri_2022!L220*2+[1]Veri_2022!L221*1)/SUM([1]Veri_2022!L218:L221)</f>
        <v>1.78836987607245</v>
      </c>
      <c r="AA161" s="68">
        <f>([1]Veri_2022!M218*4+[1]Veri_2022!M219*3+[1]Veri_2022!M220*2+[1]Veri_2022!M221*1)/SUM([1]Veri_2022!M218:M221)</f>
        <v>1.9411764705882353</v>
      </c>
      <c r="AB161" s="68">
        <f>([1]Veri_2022!N218*4+[1]Veri_2022!N219*3+[1]Veri_2022!N220*2+[1]Veri_2022!N221*1)/SUM([1]Veri_2022!N218:N221)</f>
        <v>1.6948356807511737</v>
      </c>
      <c r="AC161" s="52">
        <f t="shared" si="30"/>
        <v>1.4746059544658494</v>
      </c>
      <c r="AD161" s="52">
        <f t="shared" si="31"/>
        <v>2.2836676217765044</v>
      </c>
      <c r="AE161" s="52">
        <f t="shared" si="32"/>
        <v>1.8009051699821697</v>
      </c>
      <c r="AF161" s="68">
        <f>([1]Veri_2023!D218*4+[1]Veri_2023!D219*3+[1]Veri_2023!D220*2+[1]Veri_2023!D221*1)/SUM([1]Veri_2023!D218:D221)</f>
        <v>1.8161648177496037</v>
      </c>
      <c r="AG161" s="68">
        <f>([1]Veri_2023!E218*4+[1]Veri_2023!E219*3+[1]Veri_2023!E220*2+[1]Veri_2023!E221*1)/SUM([1]Veri_2023!E218:E221)</f>
        <v>1.9304577464788732</v>
      </c>
      <c r="AH161" s="68">
        <f>([1]Veri_2023!F218*4+[1]Veri_2023!F219*3+[1]Veri_2023!F220*2+[1]Veri_2023!F221*1)/SUM([1]Veri_2023!F218:F221)</f>
        <v>1.7631814119749776</v>
      </c>
      <c r="AI161" s="68">
        <f>([1]Veri_2023!G218*4+[1]Veri_2023!G219*3+[1]Veri_2023!G220*2+[1]Veri_2023!G221*1)/SUM([1]Veri_2023!G218:G221)</f>
        <v>1.6962305986696231</v>
      </c>
      <c r="AJ161" s="68">
        <f>([1]Veri_2023!H218*4+[1]Veri_2023!H219*3+[1]Veri_2023!H220*2+[1]Veri_2023!H221*1)/SUM([1]Veri_2023!H218:H221)</f>
        <v>1.7142857142857142</v>
      </c>
      <c r="AK161" s="68">
        <f>([1]Veri_2023!I218*4+[1]Veri_2023!I219*3+[1]Veri_2023!I220*2+[1]Veri_2023!I221*1)/SUM([1]Veri_2023!I218:I221)</f>
        <v>1.4407514450867052</v>
      </c>
      <c r="AL161" s="68">
        <f>([1]Veri_2023!J218*4+[1]Veri_2023!J219*3+[1]Veri_2023!J220*2+[1]Veri_2023!J221*1)/SUM([1]Veri_2023!J218:J221)</f>
        <v>2.3581661891117478</v>
      </c>
      <c r="AM161" s="68">
        <f>([1]Veri_2023!K218*4+[1]Veri_2023!K219*3+[1]Veri_2023!K220*2+[1]Veri_2023!K221*1)/SUM([1]Veri_2023!K218:K221)</f>
        <v>1.9135514018691588</v>
      </c>
      <c r="AN161" s="68">
        <f>([1]Veri_2023!L218*4+[1]Veri_2023!L219*3+[1]Veri_2023!L220*2+[1]Veri_2023!L221*1)/SUM([1]Veri_2023!L218:L221)</f>
        <v>1.7387295081967213</v>
      </c>
      <c r="AO161" s="68">
        <f>([1]Veri_2023!M218*4+[1]Veri_2023!M219*3+[1]Veri_2023!M220*2+[1]Veri_2023!M221*1)/SUM([1]Veri_2023!M218:M221)</f>
        <v>1.8403041825095057</v>
      </c>
      <c r="AP161" s="68">
        <f>([1]Veri_2023!N218*4+[1]Veri_2023!N219*3+[1]Veri_2023!N220*2+[1]Veri_2023!N221*1)/SUM([1]Veri_2023!N218:N221)</f>
        <v>1.5575342465753426</v>
      </c>
      <c r="AQ161" s="52">
        <f t="shared" si="33"/>
        <v>1.4407514450867052</v>
      </c>
      <c r="AR161" s="52">
        <f t="shared" si="34"/>
        <v>2.3581661891117478</v>
      </c>
      <c r="AS161" s="52">
        <f t="shared" si="35"/>
        <v>1.797214296591634</v>
      </c>
      <c r="AT161" s="52">
        <f>ROUND(([1]Veri_2024_2!D218*4+[1]Veri_2024_2!D219*3+[1]Veri_2024_2!D220*2+[1]Veri_2024_2!D221*1)/SUM([1]Veri_2024_2!D218:D221),[1]APGler!$N$161)</f>
        <v>2</v>
      </c>
      <c r="AU161" s="52">
        <f>ROUND(([1]Veri_2024_2!E218*4+[1]Veri_2024_2!E219*3+[1]Veri_2024_2!E220*2+[1]Veri_2024_2!E221*1)/SUM([1]Veri_2024_2!E218:E221),[1]APGler!$N$161)</f>
        <v>2.1</v>
      </c>
      <c r="AV161" s="52">
        <f>ROUND(([1]Veri_2024_2!F218*4+[1]Veri_2024_2!F219*3+[1]Veri_2024_2!F220*2+[1]Veri_2024_2!F221*1)/SUM([1]Veri_2024_2!F218:F221),[1]APGler!$N$161)</f>
        <v>2</v>
      </c>
      <c r="AW161" s="52">
        <f>ROUND(([1]Veri_2024_2!G218*4+[1]Veri_2024_2!G219*3+[1]Veri_2024_2!G220*2+[1]Veri_2024_2!G221*1)/SUM([1]Veri_2024_2!G218:G221),[1]APGler!$N$161)</f>
        <v>1.7</v>
      </c>
      <c r="AX161" s="52">
        <f>ROUND(([1]Veri_2024_2!H218*4+[1]Veri_2024_2!H219*3+[1]Veri_2024_2!H220*2+[1]Veri_2024_2!H221*1)/SUM([1]Veri_2024_2!H218:H221),[1]APGler!$N$161)</f>
        <v>1.6</v>
      </c>
      <c r="AY161" s="52">
        <f>ROUND(([1]Veri_2024_2!I218*4+[1]Veri_2024_2!I219*3+[1]Veri_2024_2!I220*2+[1]Veri_2024_2!I221*1)/SUM([1]Veri_2024_2!I218:I221),[1]APGler!$N$161)</f>
        <v>1.6</v>
      </c>
      <c r="AZ161" s="52">
        <f>ROUND(([1]Veri_2024_2!J218*4+[1]Veri_2024_2!J219*3+[1]Veri_2024_2!J220*2+[1]Veri_2024_2!J221*1)/SUM([1]Veri_2024_2!J218:J221),[1]APGler!$N$161)</f>
        <v>2</v>
      </c>
      <c r="BA161" s="52">
        <f>ROUND(([1]Veri_2024_2!K218*4+[1]Veri_2024_2!K219*3+[1]Veri_2024_2!K220*2+[1]Veri_2024_2!K221*1)/SUM([1]Veri_2024_2!K218:K221),[1]APGler!$N$161)</f>
        <v>2</v>
      </c>
      <c r="BB161" s="52">
        <f>ROUND(([1]Veri_2024_2!L218*4+[1]Veri_2024_2!L219*3+[1]Veri_2024_2!L220*2+[1]Veri_2024_2!L221*1)/SUM([1]Veri_2024_2!L218:L221),[1]APGler!$N$161)</f>
        <v>1.6</v>
      </c>
      <c r="BC161" s="52">
        <f>ROUND(([1]Veri_2024_2!M218*4+[1]Veri_2024_2!M219*3+[1]Veri_2024_2!M220*2+[1]Veri_2024_2!M221*1)/SUM([1]Veri_2024_2!M218:M221),[1]APGler!$N$161)</f>
        <v>1.6</v>
      </c>
      <c r="BD161" s="52">
        <f>ROUND(([1]Veri_2024_2!N218*4+[1]Veri_2024_2!N219*3+[1]Veri_2024_2!N220*2+[1]Veri_2024_2!N221*1)/SUM([1]Veri_2024_2!N218:N221),[1]APGler!$N$161)</f>
        <v>1.6</v>
      </c>
      <c r="BE161" s="52">
        <f t="shared" si="36"/>
        <v>1.6</v>
      </c>
      <c r="BF161" s="52">
        <f t="shared" si="37"/>
        <v>2.1</v>
      </c>
      <c r="BG161" s="52">
        <f t="shared" si="38"/>
        <v>1.8000000000000005</v>
      </c>
    </row>
    <row r="162" spans="1:59" x14ac:dyDescent="0.3">
      <c r="A162" s="58" t="s">
        <v>363</v>
      </c>
      <c r="B162" s="58" t="s">
        <v>175</v>
      </c>
      <c r="C162" s="58" t="s">
        <v>361</v>
      </c>
      <c r="D162" s="66">
        <f>([1]Veri_2021!D222*4+[1]Veri_2021!D223*3+[1]Veri_2021!D224*2+[1]Veri_2021!D225*1)/SUM([1]Veri_2021!D222:D225)</f>
        <v>1.5939086294416243</v>
      </c>
      <c r="E162" s="66">
        <f>([1]Veri_2021!E222*4+[1]Veri_2021!E223*3+[1]Veri_2021!E224*2+[1]Veri_2021!E225*1)/SUM([1]Veri_2021!E222:E225)</f>
        <v>2.0264285714285712</v>
      </c>
      <c r="F162" s="66">
        <f>([1]Veri_2021!F222*4+[1]Veri_2021!F223*3+[1]Veri_2021!F224*2+[1]Veri_2021!F225*1)/SUM([1]Veri_2021!F222:F225)</f>
        <v>1.6113662456946038</v>
      </c>
      <c r="G162" s="66">
        <f>([1]Veri_2021!G222*4+[1]Veri_2021!G223*3+[1]Veri_2021!G224*2+[1]Veri_2021!G225*1)/SUM([1]Veri_2021!G222:G225)</f>
        <v>2.1149425287356323</v>
      </c>
      <c r="H162" s="66">
        <f>([1]Veri_2021!H222*4+[1]Veri_2021!H223*3+[1]Veri_2021!H224*2+[1]Veri_2021!H225*1)/SUM([1]Veri_2021!H222:H225)</f>
        <v>2.3723404255319149</v>
      </c>
      <c r="I162" s="66">
        <f>([1]Veri_2021!I222*4+[1]Veri_2021!I223*3+[1]Veri_2021!I224*2+[1]Veri_2021!I225*1)/SUM([1]Veri_2021!I222:I225)</f>
        <v>1.2166900420757363</v>
      </c>
      <c r="J162" s="66">
        <f>([1]Veri_2021!J222*4+[1]Veri_2021!J223*3+[1]Veri_2021!J224*2+[1]Veri_2021!J225*1)/SUM([1]Veri_2021!J222:J225)</f>
        <v>1.946848899012908</v>
      </c>
      <c r="K162" s="66">
        <f>([1]Veri_2021!K222*4+[1]Veri_2021!K223*3+[1]Veri_2021!K224*2+[1]Veri_2021!K225*1)/SUM([1]Veri_2021!K222:K225)</f>
        <v>1.2666666666666666</v>
      </c>
      <c r="L162" s="66">
        <f>([1]Veri_2021!L222*4+[1]Veri_2021!L223*3+[1]Veri_2021!L224*2+[1]Veri_2021!L225*1)/SUM([1]Veri_2021!L222:L225)</f>
        <v>1.9922848664688426</v>
      </c>
      <c r="M162" s="66">
        <f>([1]Veri_2021!M222*4+[1]Veri_2021!M223*3+[1]Veri_2021!M224*2+[1]Veri_2021!M225*1)/SUM([1]Veri_2021!M222:M225)</f>
        <v>2.326975476839237</v>
      </c>
      <c r="N162" s="66">
        <f>([1]Veri_2021!N222*4+[1]Veri_2021!N223*3+[1]Veri_2021!N224*2+[1]Veri_2021!N225*1)/SUM([1]Veri_2021!N222:N225)</f>
        <v>1.4845360824742269</v>
      </c>
      <c r="O162" s="51">
        <f t="shared" si="27"/>
        <v>1.2166900420757363</v>
      </c>
      <c r="P162" s="51">
        <f t="shared" si="28"/>
        <v>2.3723404255319149</v>
      </c>
      <c r="Q162" s="51">
        <f t="shared" si="29"/>
        <v>1.8139080394881786</v>
      </c>
      <c r="R162" s="66">
        <f>([1]Veri_2022!D222*4+[1]Veri_2022!D223*3+[1]Veri_2022!D224*2+[1]Veri_2022!D225*1)/SUM([1]Veri_2022!D222:D225)</f>
        <v>1.6469833119383825</v>
      </c>
      <c r="S162" s="66">
        <f>([1]Veri_2022!E222*4+[1]Veri_2022!E223*3+[1]Veri_2022!E224*2+[1]Veri_2022!E225*1)/SUM([1]Veri_2022!E222:E225)</f>
        <v>2.0698503207412688</v>
      </c>
      <c r="T162" s="66">
        <f>([1]Veri_2022!F222*4+[1]Veri_2022!F223*3+[1]Veri_2022!F224*2+[1]Veri_2022!F225*1)/SUM([1]Veri_2022!F222:F225)</f>
        <v>1.6836793540945789</v>
      </c>
      <c r="U162" s="66">
        <f>([1]Veri_2022!G222*4+[1]Veri_2022!G223*3+[1]Veri_2022!G224*2+[1]Veri_2022!G225*1)/SUM([1]Veri_2022!G222:G225)</f>
        <v>1.4152457372116349</v>
      </c>
      <c r="V162" s="66">
        <f>([1]Veri_2022!H222*4+[1]Veri_2022!H223*3+[1]Veri_2022!H224*2+[1]Veri_2022!H225*1)/SUM([1]Veri_2022!H222:H225)</f>
        <v>2.2524999999999999</v>
      </c>
      <c r="W162" s="66">
        <f>([1]Veri_2022!I222*4+[1]Veri_2022!I223*3+[1]Veri_2022!I224*2+[1]Veri_2022!I225*1)/SUM([1]Veri_2022!I222:I225)</f>
        <v>1.1934996220710505</v>
      </c>
      <c r="X162" s="66">
        <f>([1]Veri_2022!J222*4+[1]Veri_2022!J223*3+[1]Veri_2022!J224*2+[1]Veri_2022!J225*1)/SUM([1]Veri_2022!J222:J225)</f>
        <v>1.9704510108864697</v>
      </c>
      <c r="Y162" s="66">
        <f>([1]Veri_2022!K222*4+[1]Veri_2022!K223*3+[1]Veri_2022!K224*2+[1]Veri_2022!K225*1)/SUM([1]Veri_2022!K222:K225)</f>
        <v>1.8412017167381973</v>
      </c>
      <c r="Z162" s="66">
        <f>([1]Veri_2022!L222*4+[1]Veri_2022!L223*3+[1]Veri_2022!L224*2+[1]Veri_2022!L225*1)/SUM([1]Veri_2022!L222:L225)</f>
        <v>2.050989802039592</v>
      </c>
      <c r="AA162" s="66">
        <f>([1]Veri_2022!M222*4+[1]Veri_2022!M223*3+[1]Veri_2022!M224*2+[1]Veri_2022!M225*1)/SUM([1]Veri_2022!M222:M225)</f>
        <v>2.2479674796747968</v>
      </c>
      <c r="AB162" s="66">
        <f>([1]Veri_2022!N222*4+[1]Veri_2022!N223*3+[1]Veri_2022!N224*2+[1]Veri_2022!N225*1)/SUM([1]Veri_2022!N222:N225)</f>
        <v>1.9106753812636166</v>
      </c>
      <c r="AC162" s="51">
        <f t="shared" si="30"/>
        <v>1.1934996220710505</v>
      </c>
      <c r="AD162" s="51">
        <f t="shared" si="31"/>
        <v>2.2524999999999999</v>
      </c>
      <c r="AE162" s="51">
        <f t="shared" si="32"/>
        <v>1.8439130669690533</v>
      </c>
      <c r="AF162" s="66">
        <f>([1]Veri_2023!D222*4+[1]Veri_2023!D223*3+[1]Veri_2023!D224*2+[1]Veri_2023!D225*1)/SUM([1]Veri_2023!D222:D225)</f>
        <v>2.0166666666666666</v>
      </c>
      <c r="AG162" s="66">
        <f>([1]Veri_2023!E222*4+[1]Veri_2023!E223*3+[1]Veri_2023!E224*2+[1]Veri_2023!E225*1)/SUM([1]Veri_2023!E222:E225)</f>
        <v>2.126755218216319</v>
      </c>
      <c r="AH162" s="66">
        <f>([1]Veri_2023!F222*4+[1]Veri_2023!F223*3+[1]Veri_2023!F224*2+[1]Veri_2023!F225*1)/SUM([1]Veri_2023!F222:F225)</f>
        <v>1.7005882352941177</v>
      </c>
      <c r="AI162" s="66">
        <f>([1]Veri_2023!G222*4+[1]Veri_2023!G223*3+[1]Veri_2023!G224*2+[1]Veri_2023!G225*1)/SUM([1]Veri_2023!G222:G225)</f>
        <v>1.3993993993993994</v>
      </c>
      <c r="AJ162" s="66">
        <f>([1]Veri_2023!H222*4+[1]Veri_2023!H223*3+[1]Veri_2023!H224*2+[1]Veri_2023!H225*1)/SUM([1]Veri_2023!H222:H225)</f>
        <v>1.9764705882352942</v>
      </c>
      <c r="AK162" s="66">
        <f>([1]Veri_2023!I222*4+[1]Veri_2023!I223*3+[1]Veri_2023!I224*2+[1]Veri_2023!I225*1)/SUM([1]Veri_2023!I222:I225)</f>
        <v>1.5538461538461539</v>
      </c>
      <c r="AL162" s="66">
        <f>([1]Veri_2023!J222*4+[1]Veri_2023!J223*3+[1]Veri_2023!J224*2+[1]Veri_2023!J225*1)/SUM([1]Veri_2023!J222:J225)</f>
        <v>2.2406504065040651</v>
      </c>
      <c r="AM162" s="66">
        <f>([1]Veri_2023!K222*4+[1]Veri_2023!K223*3+[1]Veri_2023!K224*2+[1]Veri_2023!K225*1)/SUM([1]Veri_2023!K222:K225)</f>
        <v>1.8017057569296375</v>
      </c>
      <c r="AN162" s="66">
        <f>([1]Veri_2023!L222*4+[1]Veri_2023!L223*3+[1]Veri_2023!L224*2+[1]Veri_2023!L225*1)/SUM([1]Veri_2023!L222:L225)</f>
        <v>1.9094699225729601</v>
      </c>
      <c r="AO162" s="66">
        <f>([1]Veri_2023!M222*4+[1]Veri_2023!M223*3+[1]Veri_2023!M224*2+[1]Veri_2023!M225*1)/SUM([1]Veri_2023!M222:M225)</f>
        <v>2.2393397524071528</v>
      </c>
      <c r="AP162" s="66">
        <f>([1]Veri_2023!N222*4+[1]Veri_2023!N223*3+[1]Veri_2023!N224*2+[1]Veri_2023!N225*1)/SUM([1]Veri_2023!N222:N225)</f>
        <v>1.8379446640316206</v>
      </c>
      <c r="AQ162" s="51">
        <f t="shared" si="33"/>
        <v>1.3993993993993994</v>
      </c>
      <c r="AR162" s="51">
        <f t="shared" si="34"/>
        <v>2.2406504065040651</v>
      </c>
      <c r="AS162" s="51">
        <f t="shared" si="35"/>
        <v>1.8911669785548533</v>
      </c>
      <c r="AT162" s="51">
        <f>ROUND(([1]Veri_2024_2!D222*4+[1]Veri_2024_2!D223*3+[1]Veri_2024_2!D224*2+[1]Veri_2024_2!D225*1)/SUM([1]Veri_2024_2!D222:D225),[1]APGler!$N$162)</f>
        <v>2.2000000000000002</v>
      </c>
      <c r="AU162" s="51">
        <f>ROUND(([1]Veri_2024_2!E222*4+[1]Veri_2024_2!E223*3+[1]Veri_2024_2!E224*2+[1]Veri_2024_2!E225*1)/SUM([1]Veri_2024_2!E222:E225),[1]APGler!$N$162)</f>
        <v>2.2000000000000002</v>
      </c>
      <c r="AV162" s="51">
        <f>ROUND(([1]Veri_2024_2!F222*4+[1]Veri_2024_2!F223*3+[1]Veri_2024_2!F224*2+[1]Veri_2024_2!F225*1)/SUM([1]Veri_2024_2!F222:F225),[1]APGler!$N$162)</f>
        <v>2.2000000000000002</v>
      </c>
      <c r="AW162" s="51">
        <f>ROUND(([1]Veri_2024_2!G222*4+[1]Veri_2024_2!G223*3+[1]Veri_2024_2!G224*2+[1]Veri_2024_2!G225*1)/SUM([1]Veri_2024_2!G222:G225),[1]APGler!$N$162)</f>
        <v>1.5</v>
      </c>
      <c r="AX162" s="51">
        <f>ROUND(([1]Veri_2024_2!H222*4+[1]Veri_2024_2!H223*3+[1]Veri_2024_2!H224*2+[1]Veri_2024_2!H225*1)/SUM([1]Veri_2024_2!H222:H225),[1]APGler!$N$162)</f>
        <v>1.8</v>
      </c>
      <c r="AY162" s="51">
        <f>ROUND(([1]Veri_2024_2!I222*4+[1]Veri_2024_2!I223*3+[1]Veri_2024_2!I224*2+[1]Veri_2024_2!I225*1)/SUM([1]Veri_2024_2!I222:I225),[1]APGler!$N$162)</f>
        <v>1.6</v>
      </c>
      <c r="AZ162" s="51">
        <f>ROUND(([1]Veri_2024_2!J222*4+[1]Veri_2024_2!J223*3+[1]Veri_2024_2!J224*2+[1]Veri_2024_2!J225*1)/SUM([1]Veri_2024_2!J222:J225),[1]APGler!$N$162)</f>
        <v>2.6</v>
      </c>
      <c r="BA162" s="51">
        <f>ROUND(([1]Veri_2024_2!K222*4+[1]Veri_2024_2!K223*3+[1]Veri_2024_2!K224*2+[1]Veri_2024_2!K225*1)/SUM([1]Veri_2024_2!K222:K225),[1]APGler!$N$162)</f>
        <v>1.8</v>
      </c>
      <c r="BB162" s="51">
        <f>ROUND(([1]Veri_2024_2!L222*4+[1]Veri_2024_2!L223*3+[1]Veri_2024_2!L224*2+[1]Veri_2024_2!L225*1)/SUM([1]Veri_2024_2!L222:L225),[1]APGler!$N$162)</f>
        <v>1.9</v>
      </c>
      <c r="BC162" s="51">
        <f>ROUND(([1]Veri_2024_2!M222*4+[1]Veri_2024_2!M223*3+[1]Veri_2024_2!M224*2+[1]Veri_2024_2!M225*1)/SUM([1]Veri_2024_2!M222:M225),[1]APGler!$N$162)</f>
        <v>2.2000000000000002</v>
      </c>
      <c r="BD162" s="51">
        <f>ROUND(([1]Veri_2024_2!N222*4+[1]Veri_2024_2!N223*3+[1]Veri_2024_2!N224*2+[1]Veri_2024_2!N225*1)/SUM([1]Veri_2024_2!N222:N225),[1]APGler!$N$162)</f>
        <v>1.7</v>
      </c>
      <c r="BE162" s="51">
        <f t="shared" si="36"/>
        <v>1.5</v>
      </c>
      <c r="BF162" s="51">
        <f t="shared" si="37"/>
        <v>2.6</v>
      </c>
      <c r="BG162" s="51">
        <f t="shared" si="38"/>
        <v>1.9727272727272727</v>
      </c>
    </row>
    <row r="163" spans="1:59" x14ac:dyDescent="0.3">
      <c r="A163" s="57" t="s">
        <v>171</v>
      </c>
      <c r="B163" s="57" t="s">
        <v>364</v>
      </c>
      <c r="C163" s="57" t="s">
        <v>341</v>
      </c>
      <c r="D163" s="60">
        <f>[1]Veri_2021!D226</f>
        <v>36.693975427199561</v>
      </c>
      <c r="E163" s="60">
        <f>[1]Veri_2021!E226</f>
        <v>36.693975427199561</v>
      </c>
      <c r="F163" s="60">
        <f>[1]Veri_2021!F226</f>
        <v>35.68</v>
      </c>
      <c r="G163" s="60">
        <f>[1]Veri_2021!G226</f>
        <v>35</v>
      </c>
      <c r="H163" s="60">
        <f>[1]Veri_2021!H226</f>
        <v>39</v>
      </c>
      <c r="I163" s="60">
        <f>[1]Veri_2021!I226</f>
        <v>35.176439004215617</v>
      </c>
      <c r="J163" s="60">
        <f>[1]Veri_2021!J226</f>
        <v>36</v>
      </c>
      <c r="K163" s="60">
        <f>[1]Veri_2021!K226</f>
        <v>34</v>
      </c>
      <c r="L163" s="60">
        <f>[1]Veri_2021!L226</f>
        <v>76.057737260402064</v>
      </c>
      <c r="M163" s="60">
        <f>[1]Veri_2021!M226</f>
        <v>35</v>
      </c>
      <c r="N163" s="60">
        <f>[1]Veri_2021!N226</f>
        <v>37</v>
      </c>
      <c r="O163" s="52">
        <f t="shared" si="27"/>
        <v>34</v>
      </c>
      <c r="P163" s="52">
        <f t="shared" si="28"/>
        <v>76.057737260402064</v>
      </c>
      <c r="Q163" s="52">
        <f t="shared" si="29"/>
        <v>39.663829738092439</v>
      </c>
      <c r="R163" s="60">
        <f>[1]Veri_2022!D226</f>
        <v>36.693975427199561</v>
      </c>
      <c r="S163" s="60">
        <f>[1]Veri_2022!E226</f>
        <v>36.693975427199561</v>
      </c>
      <c r="T163" s="60">
        <f>[1]Veri_2022!F226</f>
        <v>35.86473015349069</v>
      </c>
      <c r="U163" s="60">
        <f>[1]Veri_2022!G226</f>
        <v>32.5</v>
      </c>
      <c r="V163" s="60">
        <f>[1]Veri_2022!H226</f>
        <v>38</v>
      </c>
      <c r="W163" s="60">
        <f>[1]Veri_2022!I226</f>
        <v>35.886317897167132</v>
      </c>
      <c r="X163" s="60">
        <f>[1]Veri_2022!J226</f>
        <v>37</v>
      </c>
      <c r="Y163" s="60">
        <f>[1]Veri_2022!K226</f>
        <v>35</v>
      </c>
      <c r="Z163" s="60">
        <f>[1]Veri_2022!L226</f>
        <v>74.716071428571439</v>
      </c>
      <c r="AA163" s="60">
        <f>[1]Veri_2022!M226</f>
        <v>36</v>
      </c>
      <c r="AB163" s="60">
        <f>[1]Veri_2022!N226</f>
        <v>35</v>
      </c>
      <c r="AC163" s="52">
        <f t="shared" si="30"/>
        <v>32.5</v>
      </c>
      <c r="AD163" s="52">
        <f t="shared" si="31"/>
        <v>74.716071428571439</v>
      </c>
      <c r="AE163" s="52">
        <f t="shared" si="32"/>
        <v>39.39591548487531</v>
      </c>
      <c r="AF163" s="60">
        <f>[1]Veri_2023!D226</f>
        <v>36.693975427199561</v>
      </c>
      <c r="AG163" s="60">
        <f>[1]Veri_2023!E226</f>
        <v>37.299999999999997</v>
      </c>
      <c r="AH163" s="60">
        <f>[1]Veri_2023!F226</f>
        <v>36.200000000000003</v>
      </c>
      <c r="AI163" s="60">
        <f>[1]Veri_2023!G226</f>
        <v>33.5</v>
      </c>
      <c r="AJ163" s="60">
        <f>[1]Veri_2023!H226</f>
        <v>36</v>
      </c>
      <c r="AK163" s="60">
        <f>[1]Veri_2023!I226</f>
        <v>35.004780199156578</v>
      </c>
      <c r="AL163" s="60">
        <f>[1]Veri_2023!J226</f>
        <v>36</v>
      </c>
      <c r="AM163" s="60">
        <f>[1]Veri_2023!K226</f>
        <v>35</v>
      </c>
      <c r="AN163" s="60">
        <f>[1]Veri_2023!L226</f>
        <v>74.85089463220676</v>
      </c>
      <c r="AO163" s="60">
        <f>[1]Veri_2023!M226</f>
        <v>36</v>
      </c>
      <c r="AP163" s="60">
        <f>[1]Veri_2023!N226</f>
        <v>34</v>
      </c>
      <c r="AQ163" s="52">
        <f t="shared" si="33"/>
        <v>33.5</v>
      </c>
      <c r="AR163" s="52">
        <f t="shared" si="34"/>
        <v>74.85089463220676</v>
      </c>
      <c r="AS163" s="52">
        <f t="shared" si="35"/>
        <v>39.140877296232993</v>
      </c>
      <c r="AT163" s="52">
        <f>ROUND([1]Veri_2024_2!D226,[1]APGler!$N$163)</f>
        <v>37</v>
      </c>
      <c r="AU163" s="52">
        <f>ROUND([1]Veri_2024_2!E226,[1]APGler!$N$163)</f>
        <v>37</v>
      </c>
      <c r="AV163" s="52">
        <f>ROUND([1]Veri_2024_2!F226,[1]APGler!$N$163)</f>
        <v>37</v>
      </c>
      <c r="AW163" s="52">
        <f>ROUND([1]Veri_2024_2!G226,[1]APGler!$N$163)</f>
        <v>35</v>
      </c>
      <c r="AX163" s="52">
        <f>ROUND([1]Veri_2024_2!H226,[1]APGler!$N$163)</f>
        <v>36</v>
      </c>
      <c r="AY163" s="52">
        <f>ROUND([1]Veri_2024_2!I226,[1]APGler!$N$163)</f>
        <v>39.4</v>
      </c>
      <c r="AZ163" s="52">
        <f>ROUND([1]Veri_2024_2!J226,[1]APGler!$N$163)</f>
        <v>36</v>
      </c>
      <c r="BA163" s="52">
        <f>ROUND([1]Veri_2024_2!K226,[1]APGler!$N$163)</f>
        <v>36</v>
      </c>
      <c r="BB163" s="52">
        <f>ROUND([1]Veri_2024_2!L226,[1]APGler!$N$163)</f>
        <v>37.700000000000003</v>
      </c>
      <c r="BC163" s="52">
        <f>ROUND([1]Veri_2024_2!M226,[1]APGler!$N$163)</f>
        <v>36</v>
      </c>
      <c r="BD163" s="52">
        <f>ROUND([1]Veri_2024_2!N226,[1]APGler!$N$163)</f>
        <v>33</v>
      </c>
      <c r="BE163" s="52">
        <f t="shared" si="36"/>
        <v>33</v>
      </c>
      <c r="BF163" s="52">
        <f t="shared" si="37"/>
        <v>39.4</v>
      </c>
      <c r="BG163" s="52">
        <f t="shared" si="38"/>
        <v>36.372727272727268</v>
      </c>
    </row>
    <row r="164" spans="1:59" x14ac:dyDescent="0.3">
      <c r="A164" s="58" t="s">
        <v>173</v>
      </c>
      <c r="B164" s="58" t="s">
        <v>365</v>
      </c>
      <c r="C164" s="58" t="s">
        <v>341</v>
      </c>
      <c r="D164" s="59">
        <f>[1]Veri_2021!D227</f>
        <v>36.415214548231617</v>
      </c>
      <c r="E164" s="59">
        <f>[1]Veri_2021!E227</f>
        <v>36.415214548231617</v>
      </c>
      <c r="F164" s="59">
        <f>[1]Veri_2021!F227</f>
        <v>35.270000000000003</v>
      </c>
      <c r="G164" s="59">
        <f>[1]Veri_2021!G227</f>
        <v>37</v>
      </c>
      <c r="H164" s="59">
        <f>[1]Veri_2021!H227</f>
        <v>39</v>
      </c>
      <c r="I164" s="59">
        <f>[1]Veri_2021!I227</f>
        <v>36.925217265053021</v>
      </c>
      <c r="J164" s="59">
        <f>[1]Veri_2021!J227</f>
        <v>36</v>
      </c>
      <c r="K164" s="59">
        <f>[1]Veri_2021!K227</f>
        <v>36</v>
      </c>
      <c r="L164" s="59">
        <f>[1]Veri_2021!L227</f>
        <v>74.812807881773409</v>
      </c>
      <c r="M164" s="59">
        <f>[1]Veri_2021!M227</f>
        <v>35</v>
      </c>
      <c r="N164" s="59">
        <f>[1]Veri_2021!N227</f>
        <v>35</v>
      </c>
      <c r="O164" s="51">
        <f t="shared" si="27"/>
        <v>35</v>
      </c>
      <c r="P164" s="51">
        <f t="shared" si="28"/>
        <v>74.812807881773409</v>
      </c>
      <c r="Q164" s="51">
        <f t="shared" si="29"/>
        <v>39.803495840299064</v>
      </c>
      <c r="R164" s="59">
        <f>[1]Veri_2022!D227</f>
        <v>36.415214548231617</v>
      </c>
      <c r="S164" s="59">
        <f>[1]Veri_2022!E227</f>
        <v>36.415214548231617</v>
      </c>
      <c r="T164" s="59">
        <f>[1]Veri_2022!F227</f>
        <v>34.713808613383321</v>
      </c>
      <c r="U164" s="59">
        <f>[1]Veri_2022!G227</f>
        <v>36</v>
      </c>
      <c r="V164" s="59">
        <f>[1]Veri_2022!H227</f>
        <v>39</v>
      </c>
      <c r="W164" s="59">
        <f>[1]Veri_2022!I227</f>
        <v>36.578179329226543</v>
      </c>
      <c r="X164" s="59">
        <f>[1]Veri_2022!J227</f>
        <v>37</v>
      </c>
      <c r="Y164" s="59">
        <f>[1]Veri_2022!K227</f>
        <v>36</v>
      </c>
      <c r="Z164" s="59">
        <f>[1]Veri_2022!L227</f>
        <v>75.160194174757279</v>
      </c>
      <c r="AA164" s="59">
        <f>[1]Veri_2022!M227</f>
        <v>36</v>
      </c>
      <c r="AB164" s="59">
        <f>[1]Veri_2022!N227</f>
        <v>35</v>
      </c>
      <c r="AC164" s="51">
        <f t="shared" si="30"/>
        <v>34.713808613383321</v>
      </c>
      <c r="AD164" s="51">
        <f t="shared" si="31"/>
        <v>75.160194174757279</v>
      </c>
      <c r="AE164" s="51">
        <f t="shared" si="32"/>
        <v>39.84387374671185</v>
      </c>
      <c r="AF164" s="59">
        <f>[1]Veri_2023!D227</f>
        <v>36.415214548231617</v>
      </c>
      <c r="AG164" s="59">
        <f>[1]Veri_2023!E227</f>
        <v>36.299999999999997</v>
      </c>
      <c r="AH164" s="59">
        <f>[1]Veri_2023!F227</f>
        <v>35.4</v>
      </c>
      <c r="AI164" s="59">
        <f>[1]Veri_2023!G227</f>
        <v>36</v>
      </c>
      <c r="AJ164" s="59">
        <f>[1]Veri_2023!H227</f>
        <v>38</v>
      </c>
      <c r="AK164" s="59">
        <f>[1]Veri_2023!I227</f>
        <v>36.577990721727879</v>
      </c>
      <c r="AL164" s="59">
        <f>[1]Veri_2023!J227</f>
        <v>36</v>
      </c>
      <c r="AM164" s="59">
        <f>[1]Veri_2023!K227</f>
        <v>36</v>
      </c>
      <c r="AN164" s="59">
        <f>[1]Veri_2023!L227</f>
        <v>72.988165680473372</v>
      </c>
      <c r="AO164" s="59">
        <f>[1]Veri_2023!M227</f>
        <v>37</v>
      </c>
      <c r="AP164" s="59">
        <f>[1]Veri_2023!N227</f>
        <v>35</v>
      </c>
      <c r="AQ164" s="51">
        <f t="shared" si="33"/>
        <v>35</v>
      </c>
      <c r="AR164" s="51">
        <f t="shared" si="34"/>
        <v>72.988165680473372</v>
      </c>
      <c r="AS164" s="51">
        <f t="shared" si="35"/>
        <v>39.60739735913026</v>
      </c>
      <c r="AT164" s="51">
        <f>ROUND([1]Veri_2024_2!D227,[1]APGler!$N$164)</f>
        <v>37</v>
      </c>
      <c r="AU164" s="51">
        <f>ROUND([1]Veri_2024_2!E227,[1]APGler!$N$164)</f>
        <v>36</v>
      </c>
      <c r="AV164" s="51">
        <f>ROUND([1]Veri_2024_2!F227,[1]APGler!$N$164)</f>
        <v>36</v>
      </c>
      <c r="AW164" s="51">
        <f>ROUND([1]Veri_2024_2!G227,[1]APGler!$N$164)</f>
        <v>36</v>
      </c>
      <c r="AX164" s="51">
        <f>ROUND([1]Veri_2024_2!H227,[1]APGler!$N$164)</f>
        <v>36</v>
      </c>
      <c r="AY164" s="51">
        <f>ROUND([1]Veri_2024_2!I227,[1]APGler!$N$164)</f>
        <v>39</v>
      </c>
      <c r="AZ164" s="51">
        <f>ROUND([1]Veri_2024_2!J227,[1]APGler!$N$164)</f>
        <v>39</v>
      </c>
      <c r="BA164" s="51">
        <f>ROUND([1]Veri_2024_2!K227,[1]APGler!$N$164)</f>
        <v>36</v>
      </c>
      <c r="BB164" s="51">
        <f>ROUND([1]Veri_2024_2!L227,[1]APGler!$N$164)</f>
        <v>33.5</v>
      </c>
      <c r="BC164" s="51">
        <f>ROUND([1]Veri_2024_2!M227,[1]APGler!$N$164)</f>
        <v>38</v>
      </c>
      <c r="BD164" s="51">
        <f>ROUND([1]Veri_2024_2!N227,[1]APGler!$N$164)</f>
        <v>35</v>
      </c>
      <c r="BE164" s="51">
        <f t="shared" si="36"/>
        <v>33.5</v>
      </c>
      <c r="BF164" s="51">
        <f t="shared" si="37"/>
        <v>39</v>
      </c>
      <c r="BG164" s="51">
        <f t="shared" si="38"/>
        <v>36.5</v>
      </c>
    </row>
    <row r="165" spans="1:59" x14ac:dyDescent="0.3">
      <c r="A165" s="57" t="s">
        <v>176</v>
      </c>
      <c r="B165" s="57" t="s">
        <v>178</v>
      </c>
      <c r="C165" s="57" t="s">
        <v>233</v>
      </c>
      <c r="D165" s="49">
        <f>[1]Veri_2021!D198/([1]Veri_2021!D191+[1]Veri_2021!D192)</f>
        <v>6.9444444444444441E-3</v>
      </c>
      <c r="E165" s="49">
        <f>[1]Veri_2021!E198/([1]Veri_2021!E191+[1]Veri_2021!E192)</f>
        <v>5.9145480225988685E-3</v>
      </c>
      <c r="F165" s="49">
        <f>[1]Veri_2021!F198/([1]Veri_2021!F191+[1]Veri_2021!F192)</f>
        <v>4.1152263374485583E-3</v>
      </c>
      <c r="G165" s="49">
        <f>[1]Veri_2021!G198/([1]Veri_2021!G191+[1]Veri_2021!G192)</f>
        <v>2.4113475177304965E-2</v>
      </c>
      <c r="H165" s="49">
        <f>[1]Veri_2021!H198/([1]Veri_2021!H191+[1]Veri_2021!H192)</f>
        <v>2.057142857142857E-2</v>
      </c>
      <c r="I165" s="49">
        <f>[1]Veri_2021!I198/([1]Veri_2021!I191+[1]Veri_2021!I192)</f>
        <v>4.3149946062567418E-3</v>
      </c>
      <c r="J165" s="49">
        <f>[1]Veri_2021!J198/([1]Veri_2021!J191+[1]Veri_2021!J192)</f>
        <v>8.3732057416267946E-3</v>
      </c>
      <c r="K165" s="49">
        <f>[1]Veri_2021!K198/([1]Veri_2021!K191+[1]Veri_2021!K192)</f>
        <v>8.557457212713936E-3</v>
      </c>
      <c r="L165" s="49">
        <f>[1]Veri_2021!L198/([1]Veri_2021!L191+[1]Veri_2021!L192)</f>
        <v>4.0248810830589097E-3</v>
      </c>
      <c r="M165" s="49">
        <f>[1]Veri_2021!M198/([1]Veri_2021!M191+[1]Veri_2021!M192)</f>
        <v>4.9751243781094526E-3</v>
      </c>
      <c r="N165" s="49">
        <f>[1]Veri_2021!N198/([1]Veri_2021!N191+[1]Veri_2021!N192)</f>
        <v>9.3333333333333341E-3</v>
      </c>
      <c r="O165" s="52">
        <f t="shared" si="27"/>
        <v>4.0248810830589097E-3</v>
      </c>
      <c r="P165" s="52">
        <f t="shared" si="28"/>
        <v>2.4113475177304965E-2</v>
      </c>
      <c r="Q165" s="52">
        <f t="shared" si="29"/>
        <v>9.2034653553022348E-3</v>
      </c>
      <c r="R165" s="49">
        <f>[1]Veri_2022!D198/([1]Veri_2022!D191+[1]Veri_2022!D192)</f>
        <v>6.8524440383736862E-3</v>
      </c>
      <c r="S165" s="49">
        <f>[1]Veri_2022!E198/([1]Veri_2022!E191+[1]Veri_2022!E192)</f>
        <v>5.7103894997016947E-3</v>
      </c>
      <c r="T165" s="49">
        <f>[1]Veri_2022!F198/([1]Veri_2022!F191+[1]Veri_2022!F192)</f>
        <v>4.0310759308120779E-3</v>
      </c>
      <c r="U165" s="49">
        <f>[1]Veri_2022!G198/([1]Veri_2022!G191+[1]Veri_2022!G192)</f>
        <v>1.6794961511546535E-2</v>
      </c>
      <c r="V165" s="49">
        <f>[1]Veri_2022!H198/([1]Veri_2022!H191+[1]Veri_2022!H192)</f>
        <v>2.0833333333333332E-2</v>
      </c>
      <c r="W165" s="49">
        <f>[1]Veri_2022!I198/([1]Veri_2022!I191+[1]Veri_2022!I192)</f>
        <v>3.1914893617021275E-3</v>
      </c>
      <c r="X165" s="49">
        <f>[1]Veri_2022!J198/([1]Veri_2022!J191+[1]Veri_2022!J192)</f>
        <v>6.7278287461773698E-3</v>
      </c>
      <c r="Y165" s="49">
        <f>[1]Veri_2022!K198/([1]Veri_2022!K191+[1]Veri_2022!K192)</f>
        <v>8.4541062801932361E-3</v>
      </c>
      <c r="Z165" s="49">
        <f>[1]Veri_2022!L198/([1]Veri_2022!L191+[1]Veri_2022!L192)</f>
        <v>4.0043684018929741E-3</v>
      </c>
      <c r="AA165" s="49">
        <f>[1]Veri_2022!M198/([1]Veri_2022!M191+[1]Veri_2022!M192)</f>
        <v>6.8426197458455523E-3</v>
      </c>
      <c r="AB165" s="49">
        <f>[1]Veri_2022!N198/([1]Veri_2022!N191+[1]Veri_2022!N192)</f>
        <v>9.6339113680154135E-3</v>
      </c>
      <c r="AC165" s="52">
        <f t="shared" si="30"/>
        <v>3.1914893617021275E-3</v>
      </c>
      <c r="AD165" s="52">
        <f t="shared" si="31"/>
        <v>2.0833333333333332E-2</v>
      </c>
      <c r="AE165" s="52">
        <f t="shared" si="32"/>
        <v>8.4615025652358174E-3</v>
      </c>
      <c r="AF165" s="49">
        <f>[1]Veri_2023!D198/([1]Veri_2023!D191+[1]Veri_2023!D192)</f>
        <v>1.2937230474365118E-2</v>
      </c>
      <c r="AG165" s="49">
        <f>[1]Veri_2023!E198/([1]Veri_2023!E191+[1]Veri_2023!E192)</f>
        <v>1.2595119391235896E-2</v>
      </c>
      <c r="AH165" s="49">
        <f>[1]Veri_2023!F198/([1]Veri_2023!F191+[1]Veri_2023!F192)</f>
        <v>9.2145677928916186E-3</v>
      </c>
      <c r="AI165" s="49">
        <f>[1]Veri_2023!G198/([1]Veri_2023!G191+[1]Veri_2023!G192)</f>
        <v>1.5862068965517243E-2</v>
      </c>
      <c r="AJ165" s="49">
        <f>[1]Veri_2023!H198/([1]Veri_2023!H191+[1]Veri_2023!H192)</f>
        <v>1.9153225806451613E-2</v>
      </c>
      <c r="AK165" s="49">
        <f>[1]Veri_2023!I198/([1]Veri_2023!I191+[1]Veri_2023!I192)</f>
        <v>2.446183953033268E-3</v>
      </c>
      <c r="AL165" s="49">
        <f>[1]Veri_2023!J198/([1]Veri_2023!J191+[1]Veri_2023!J192)</f>
        <v>6.333122229259025E-3</v>
      </c>
      <c r="AM165" s="49">
        <f>[1]Veri_2023!K198/([1]Veri_2023!K191+[1]Veri_2023!K192)</f>
        <v>7.803790412486065E-3</v>
      </c>
      <c r="AN165" s="49">
        <f>[1]Veri_2023!L198/([1]Veri_2023!L191+[1]Veri_2023!L192)</f>
        <v>4.0968342644320298E-3</v>
      </c>
      <c r="AO165" s="49">
        <f>[1]Veri_2023!M198/([1]Veri_2023!M191+[1]Veri_2023!M192)</f>
        <v>9.0543259557344068E-3</v>
      </c>
      <c r="AP165" s="49">
        <f>[1]Veri_2023!N198/([1]Veri_2023!N191+[1]Veri_2023!N192)</f>
        <v>1.0332950631458095E-2</v>
      </c>
      <c r="AQ165" s="52">
        <f t="shared" si="33"/>
        <v>2.446183953033268E-3</v>
      </c>
      <c r="AR165" s="52">
        <f t="shared" si="34"/>
        <v>1.9153225806451613E-2</v>
      </c>
      <c r="AS165" s="52">
        <f t="shared" si="35"/>
        <v>9.9844927160785794E-3</v>
      </c>
      <c r="AT165" s="49">
        <f>ROUND([1]Veri_2024_2!D198/([1]Veri_2024_2!D191+[1]Veri_2024_2!D192),[1]APGler!$N$165)</f>
        <v>1.7000000000000001E-2</v>
      </c>
      <c r="AU165" s="49">
        <f>ROUND([1]Veri_2024_2!E198/([1]Veri_2024_2!E191+[1]Veri_2024_2!E192),[1]APGler!$N$165)</f>
        <v>1.2E-2</v>
      </c>
      <c r="AV165" s="49">
        <f>ROUND([1]Veri_2024_2!F198/([1]Veri_2024_2!F191+[1]Veri_2024_2!F192),[1]APGler!$N$165)</f>
        <v>8.9999999999999993E-3</v>
      </c>
      <c r="AW165" s="49">
        <f>ROUND([1]Veri_2024_2!G198/([1]Veri_2024_2!G191+[1]Veri_2024_2!G192),[1]APGler!$N$165)</f>
        <v>1.4999999999999999E-2</v>
      </c>
      <c r="AX165" s="49">
        <f>ROUND([1]Veri_2024_2!H198/([1]Veri_2024_2!H191+[1]Veri_2024_2!H192),[1]APGler!$N$165)</f>
        <v>1.9E-2</v>
      </c>
      <c r="AY165" s="49">
        <f>ROUND([1]Veri_2024_2!I198/([1]Veri_2024_2!I191+[1]Veri_2024_2!I192),[1]APGler!$N$165)</f>
        <v>4.0000000000000001E-3</v>
      </c>
      <c r="AZ165" s="49">
        <f>ROUND([1]Veri_2024_2!J198/([1]Veri_2024_2!J191+[1]Veri_2024_2!J192),[1]APGler!$N$165)</f>
        <v>0.01</v>
      </c>
      <c r="BA165" s="49">
        <f>ROUND([1]Veri_2024_2!K198/([1]Veri_2024_2!K191+[1]Veri_2024_2!K192),[1]APGler!$N$165)</f>
        <v>8.0000000000000002E-3</v>
      </c>
      <c r="BB165" s="49">
        <f>ROUND([1]Veri_2024_2!L198/([1]Veri_2024_2!L191+[1]Veri_2024_2!L192),[1]APGler!$N$165)</f>
        <v>7.0000000000000001E-3</v>
      </c>
      <c r="BC165" s="49">
        <f>ROUND([1]Veri_2024_2!M198/([1]Veri_2024_2!M191+[1]Veri_2024_2!M192),[1]APGler!$N$165)</f>
        <v>2E-3</v>
      </c>
      <c r="BD165" s="49">
        <f>ROUND([1]Veri_2024_2!N198/([1]Veri_2024_2!N191+[1]Veri_2024_2!N192),[1]APGler!$N$165)</f>
        <v>1.2E-2</v>
      </c>
      <c r="BE165" s="52">
        <f t="shared" si="36"/>
        <v>2E-3</v>
      </c>
      <c r="BF165" s="52">
        <f t="shared" si="37"/>
        <v>1.9E-2</v>
      </c>
      <c r="BG165" s="52">
        <f t="shared" si="38"/>
        <v>1.0454545454545454E-2</v>
      </c>
    </row>
    <row r="166" spans="1:59" x14ac:dyDescent="0.3">
      <c r="A166" s="58" t="s">
        <v>177</v>
      </c>
      <c r="B166" s="58" t="s">
        <v>366</v>
      </c>
      <c r="C166" s="58" t="s">
        <v>233</v>
      </c>
      <c r="D166" s="50">
        <f>[1]Veri_2021!D199/SUM([1]Veri_2021!D191,[1]Veri_2021!D192)</f>
        <v>7.8703703703703696E-3</v>
      </c>
      <c r="E166" s="50">
        <f>[1]Veri_2021!E199/SUM([1]Veri_2021!E191,[1]Veri_2021!E192)</f>
        <v>4.7669491525423732E-3</v>
      </c>
      <c r="F166" s="50">
        <f>[1]Veri_2021!F199/SUM([1]Veri_2021!F191,[1]Veri_2021!F192)</f>
        <v>3.8159371492704824E-3</v>
      </c>
      <c r="G166" s="50">
        <f>[1]Veri_2021!G199/SUM([1]Veri_2021!G191,[1]Veri_2021!G192)</f>
        <v>2.4113475177304965E-2</v>
      </c>
      <c r="H166" s="50">
        <f>[1]Veri_2021!H199/SUM([1]Veri_2021!H191,[1]Veri_2021!H192)</f>
        <v>6.8571428571428568E-3</v>
      </c>
      <c r="I166" s="50">
        <f>[1]Veri_2021!I199/SUM([1]Veri_2021!I191,[1]Veri_2021!I192)</f>
        <v>1.0787486515641856E-2</v>
      </c>
      <c r="J166" s="50">
        <f>[1]Veri_2021!J199/SUM([1]Veri_2021!J191,[1]Veri_2021!J192)</f>
        <v>7.7751196172248802E-3</v>
      </c>
      <c r="K166" s="50">
        <f>[1]Veri_2021!K199/SUM([1]Veri_2021!K191,[1]Veri_2021!K192)</f>
        <v>1.4669926650366748E-2</v>
      </c>
      <c r="L166" s="50">
        <f>[1]Veri_2021!L199/SUM([1]Veri_2021!L191,[1]Veri_2021!L192)</f>
        <v>1.3904134650567142E-2</v>
      </c>
      <c r="M166" s="50">
        <f>[1]Veri_2021!M199/SUM([1]Veri_2021!M191,[1]Veri_2021!M192)</f>
        <v>4.9751243781094526E-3</v>
      </c>
      <c r="N166" s="50">
        <f>[1]Veri_2021!N199/SUM([1]Veri_2021!N191,[1]Veri_2021!N192)</f>
        <v>2.1333333333333333E-2</v>
      </c>
      <c r="O166" s="51">
        <f t="shared" si="27"/>
        <v>3.8159371492704824E-3</v>
      </c>
      <c r="P166" s="51">
        <f t="shared" si="28"/>
        <v>2.4113475177304965E-2</v>
      </c>
      <c r="Q166" s="51">
        <f t="shared" si="29"/>
        <v>1.0988090895624952E-2</v>
      </c>
      <c r="R166" s="50">
        <f>[1]Veri_2022!D199/SUM([1]Veri_2022!D191,[1]Veri_2022!D192)</f>
        <v>1.507537688442211E-2</v>
      </c>
      <c r="S166" s="50">
        <f>[1]Veri_2022!E199/SUM([1]Veri_2022!E191,[1]Veri_2022!E192)</f>
        <v>8.6934287905906411E-3</v>
      </c>
      <c r="T166" s="50">
        <f>[1]Veri_2022!F199/SUM([1]Veri_2022!F191,[1]Veri_2022!F192)</f>
        <v>7.4758135444151271E-3</v>
      </c>
      <c r="U166" s="50">
        <f>[1]Veri_2022!G199/SUM([1]Veri_2022!G191,[1]Veri_2022!G192)</f>
        <v>1.119664100769769E-2</v>
      </c>
      <c r="V166" s="50">
        <f>[1]Veri_2022!H199/SUM([1]Veri_2022!H191,[1]Veri_2022!H192)</f>
        <v>5.208333333333333E-3</v>
      </c>
      <c r="W166" s="50">
        <f>[1]Veri_2022!I199/SUM([1]Veri_2022!I191,[1]Veri_2022!I192)</f>
        <v>1.0638297872340425E-2</v>
      </c>
      <c r="X166" s="50">
        <f>[1]Veri_2022!J199/SUM([1]Veri_2022!J191,[1]Veri_2022!J192)</f>
        <v>9.7859327217125376E-3</v>
      </c>
      <c r="Y166" s="50">
        <f>[1]Veri_2022!K199/SUM([1]Veri_2022!K191,[1]Veri_2022!K192)</f>
        <v>1.0869565217391304E-2</v>
      </c>
      <c r="Z166" s="50">
        <f>[1]Veri_2022!L199/SUM([1]Veri_2022!L191,[1]Veri_2022!L192)</f>
        <v>1.6381507098653075E-2</v>
      </c>
      <c r="AA166" s="50">
        <f>[1]Veri_2022!M199/SUM([1]Veri_2022!M191,[1]Veri_2022!M192)</f>
        <v>6.8426197458455523E-3</v>
      </c>
      <c r="AB166" s="50">
        <f>[1]Veri_2022!N199/SUM([1]Veri_2022!N191,[1]Veri_2022!N192)</f>
        <v>2.6974951830443159E-2</v>
      </c>
      <c r="AC166" s="51">
        <f t="shared" si="30"/>
        <v>5.208333333333333E-3</v>
      </c>
      <c r="AD166" s="51">
        <f t="shared" si="31"/>
        <v>2.6974951830443159E-2</v>
      </c>
      <c r="AE166" s="51">
        <f t="shared" si="32"/>
        <v>1.1740224367894996E-2</v>
      </c>
      <c r="AF166" s="50">
        <f>[1]Veri_2023!D199/SUM([1]Veri_2023!D191,[1]Veri_2023!D192)</f>
        <v>1.7728797316722569E-2</v>
      </c>
      <c r="AG166" s="50">
        <f>[1]Veri_2023!E199/SUM([1]Veri_2023!E191,[1]Veri_2023!E192)</f>
        <v>9.9711361847284186E-3</v>
      </c>
      <c r="AH166" s="50">
        <f>[1]Veri_2023!F199/SUM([1]Veri_2023!F191,[1]Veri_2023!F192)</f>
        <v>8.3369899078543225E-3</v>
      </c>
      <c r="AI166" s="50">
        <f>[1]Veri_2023!G199/SUM([1]Veri_2023!G191,[1]Veri_2023!G192)</f>
        <v>4.1379310344827587E-3</v>
      </c>
      <c r="AJ166" s="50">
        <f>[1]Veri_2023!H199/SUM([1]Veri_2023!H191,[1]Veri_2023!H192)</f>
        <v>6.0483870967741934E-3</v>
      </c>
      <c r="AK166" s="50">
        <f>[1]Veri_2023!I199/SUM([1]Veri_2023!I191,[1]Veri_2023!I192)</f>
        <v>9.7847358121330719E-3</v>
      </c>
      <c r="AL166" s="50">
        <f>[1]Veri_2023!J199/SUM([1]Veri_2023!J191,[1]Veri_2023!J192)</f>
        <v>1.266624445851805E-2</v>
      </c>
      <c r="AM166" s="50">
        <f>[1]Veri_2023!K199/SUM([1]Veri_2023!K191,[1]Veri_2023!K192)</f>
        <v>1.560758082497213E-2</v>
      </c>
      <c r="AN166" s="50">
        <f>[1]Veri_2023!L199/SUM([1]Veri_2023!L191,[1]Veri_2023!L192)</f>
        <v>1.8249534450651771E-2</v>
      </c>
      <c r="AO166" s="50">
        <f>[1]Veri_2023!M199/SUM([1]Veri_2023!M191,[1]Veri_2023!M192)</f>
        <v>1.1066398390342052E-2</v>
      </c>
      <c r="AP166" s="50">
        <f>[1]Veri_2023!N199/SUM([1]Veri_2023!N191,[1]Veri_2023!N192)</f>
        <v>3.5017221584385763E-2</v>
      </c>
      <c r="AQ166" s="51">
        <f t="shared" si="33"/>
        <v>4.1379310344827587E-3</v>
      </c>
      <c r="AR166" s="51">
        <f t="shared" si="34"/>
        <v>3.5017221584385763E-2</v>
      </c>
      <c r="AS166" s="51">
        <f t="shared" si="35"/>
        <v>1.3510450641960464E-2</v>
      </c>
      <c r="AT166" s="50">
        <f>ROUND([1]Veri_2024_2!D199/SUM([1]Veri_2024_2!D191,[1]Veri_2024_2!D192),[1]APGler!$N$166)</f>
        <v>0.02</v>
      </c>
      <c r="AU166" s="50">
        <f>ROUND([1]Veri_2024_2!E199/SUM([1]Veri_2024_2!E191,[1]Veri_2024_2!E192),[1]APGler!$N$166)</f>
        <v>1.0999999999999999E-2</v>
      </c>
      <c r="AV166" s="50">
        <f>ROUND([1]Veri_2024_2!F199/SUM([1]Veri_2024_2!F191,[1]Veri_2024_2!F192),[1]APGler!$N$166)</f>
        <v>8.9999999999999993E-3</v>
      </c>
      <c r="AW166" s="50">
        <f>ROUND([1]Veri_2024_2!G199/SUM([1]Veri_2024_2!G191,[1]Veri_2024_2!G192),[1]APGler!$N$166)</f>
        <v>5.0000000000000001E-3</v>
      </c>
      <c r="AX166" s="50">
        <f>ROUND([1]Veri_2024_2!H199/SUM([1]Veri_2024_2!H191,[1]Veri_2024_2!H192),[1]APGler!$N$166)</f>
        <v>6.0000000000000001E-3</v>
      </c>
      <c r="AY166" s="50">
        <f>ROUND([1]Veri_2024_2!I199/SUM([1]Veri_2024_2!I191,[1]Veri_2024_2!I192),[1]APGler!$N$166)</f>
        <v>1.0999999999999999E-2</v>
      </c>
      <c r="AZ166" s="50">
        <f>ROUND([1]Veri_2024_2!J199/SUM([1]Veri_2024_2!J191,[1]Veri_2024_2!J192),[1]APGler!$N$166)</f>
        <v>2.5999999999999999E-2</v>
      </c>
      <c r="BA166" s="50">
        <f>ROUND([1]Veri_2024_2!K199/SUM([1]Veri_2024_2!K191,[1]Veri_2024_2!K192),[1]APGler!$N$166)</f>
        <v>1.9E-2</v>
      </c>
      <c r="BB166" s="50">
        <f>ROUND([1]Veri_2024_2!L199/SUM([1]Veri_2024_2!L191,[1]Veri_2024_2!L192),[1]APGler!$N$166)</f>
        <v>2.3E-2</v>
      </c>
      <c r="BC166" s="50">
        <f>ROUND([1]Veri_2024_2!M199/SUM([1]Veri_2024_2!M191,[1]Veri_2024_2!M192),[1]APGler!$N$166)</f>
        <v>3.0000000000000001E-3</v>
      </c>
      <c r="BD166" s="50">
        <f>ROUND([1]Veri_2024_2!N199/SUM([1]Veri_2024_2!N191,[1]Veri_2024_2!N192),[1]APGler!$N$166)</f>
        <v>3.4000000000000002E-2</v>
      </c>
      <c r="BE166" s="51">
        <f t="shared" si="36"/>
        <v>3.0000000000000001E-3</v>
      </c>
      <c r="BF166" s="51">
        <f t="shared" si="37"/>
        <v>3.4000000000000002E-2</v>
      </c>
      <c r="BG166" s="51">
        <f t="shared" si="38"/>
        <v>1.5181818181818183E-2</v>
      </c>
    </row>
    <row r="167" spans="1:59" x14ac:dyDescent="0.3">
      <c r="A167" s="57" t="s">
        <v>367</v>
      </c>
      <c r="B167" s="57" t="s">
        <v>527</v>
      </c>
      <c r="C167" s="57" t="s">
        <v>509</v>
      </c>
      <c r="D167" s="60">
        <f>[1]Veri_2021!D196/[1]Veri_2021!D195</f>
        <v>55.842105263157897</v>
      </c>
      <c r="E167" s="60">
        <f>[1]Veri_2021!E196/[1]Veri_2021!E195</f>
        <v>76.061224489795919</v>
      </c>
      <c r="F167" s="60">
        <f>[1]Veri_2021!F196/[1]Veri_2021!F195</f>
        <v>78.553571428571431</v>
      </c>
      <c r="G167" s="60">
        <f>[1]Veri_2021!G196/[1]Veri_2021!G195</f>
        <v>32.571428571428569</v>
      </c>
      <c r="H167" s="60">
        <f>[1]Veri_2021!H196/[1]Veri_2021!H195</f>
        <v>34.18181818181818</v>
      </c>
      <c r="I167" s="60">
        <f>[1]Veri_2021!I196/[1]Veri_2021!I195</f>
        <v>10.395833333333334</v>
      </c>
      <c r="J167" s="60">
        <f>[1]Veri_2021!J196/[1]Veri_2021!J195</f>
        <v>58.714285714285715</v>
      </c>
      <c r="K167" s="60">
        <f>[1]Veri_2021!K196/[1]Veri_2021!K195</f>
        <v>37.285714285714285</v>
      </c>
      <c r="L167" s="60">
        <f>[1]Veri_2021!L196/[1]Veri_2021!L195</f>
        <v>64.071428571428569</v>
      </c>
      <c r="M167" s="60">
        <f>[1]Veri_2021!M196/[1]Veri_2021!M195</f>
        <v>29.030303030303031</v>
      </c>
      <c r="N167" s="60">
        <f>[1]Veri_2021!N196/[1]Veri_2021!N195</f>
        <v>36.5</v>
      </c>
      <c r="O167" s="52">
        <f t="shared" si="27"/>
        <v>10.395833333333334</v>
      </c>
      <c r="P167" s="52">
        <f t="shared" si="28"/>
        <v>78.553571428571431</v>
      </c>
      <c r="Q167" s="52">
        <f t="shared" si="29"/>
        <v>46.655246624530626</v>
      </c>
      <c r="R167" s="60">
        <f>[1]Veri_2022!D196/[1]Veri_2022!D195</f>
        <v>53.725000000000001</v>
      </c>
      <c r="S167" s="60">
        <f>[1]Veri_2022!E196/[1]Veri_2022!E195</f>
        <v>71.425925925925924</v>
      </c>
      <c r="T167" s="60">
        <f>[1]Veri_2022!F196/[1]Veri_2022!F195</f>
        <v>80.214285714285708</v>
      </c>
      <c r="U167" s="60">
        <f>[1]Veri_2022!G196/[1]Veri_2022!G195</f>
        <v>46.633333333333333</v>
      </c>
      <c r="V167" s="60">
        <f>[1]Veri_2022!H196/[1]Veri_2022!H195</f>
        <v>34.791666666666664</v>
      </c>
      <c r="W167" s="60">
        <f>[1]Veri_2022!I196/[1]Veri_2022!I195</f>
        <v>9.615384615384615</v>
      </c>
      <c r="X167" s="60">
        <f>[1]Veri_2022!J196/[1]Veri_2022!J195</f>
        <v>55.379310344827587</v>
      </c>
      <c r="Y167" s="60">
        <f>[1]Veri_2022!K196/[1]Veri_2022!K195</f>
        <v>40.736842105263158</v>
      </c>
      <c r="Z167" s="60">
        <f>[1]Veri_2022!L196/[1]Veri_2022!L195</f>
        <v>53.94</v>
      </c>
      <c r="AA167" s="60">
        <f>[1]Veri_2022!M196/[1]Veri_2022!M195</f>
        <v>20.041666666666668</v>
      </c>
      <c r="AB167" s="60">
        <f>[1]Veri_2022!N196/[1]Veri_2022!N195</f>
        <v>32.847826086956523</v>
      </c>
      <c r="AC167" s="52">
        <f t="shared" si="30"/>
        <v>9.615384615384615</v>
      </c>
      <c r="AD167" s="52">
        <f t="shared" si="31"/>
        <v>80.214285714285708</v>
      </c>
      <c r="AE167" s="52">
        <f t="shared" si="32"/>
        <v>45.395567405391837</v>
      </c>
      <c r="AF167" s="60">
        <f>[1]Veri_2023!D196/[1]Veri_2023!D195</f>
        <v>51.174999999999997</v>
      </c>
      <c r="AG167" s="60">
        <f>[1]Veri_2023!E196/[1]Veri_2023!E195</f>
        <v>69.574074074074076</v>
      </c>
      <c r="AH167" s="60">
        <f>[1]Veri_2023!F196/[1]Veri_2023!F195</f>
        <v>80.392857142857139</v>
      </c>
      <c r="AI167" s="60">
        <f>[1]Veri_2023!G196/[1]Veri_2023!G195</f>
        <v>52.703703703703702</v>
      </c>
      <c r="AJ167" s="60">
        <f>[1]Veri_2023!H196/[1]Veri_2023!H195</f>
        <v>42.38095238095238</v>
      </c>
      <c r="AK167" s="60">
        <f>[1]Veri_2023!I196/[1]Veri_2023!I195</f>
        <v>12.520833333333334</v>
      </c>
      <c r="AL167" s="60">
        <f>[1]Veri_2023!J196/[1]Veri_2023!J195</f>
        <v>68.888888888888886</v>
      </c>
      <c r="AM167" s="60">
        <f>[1]Veri_2023!K196/[1]Veri_2023!K195</f>
        <v>29.75</v>
      </c>
      <c r="AN167" s="60">
        <f>[1]Veri_2023!L196/[1]Veri_2023!L195</f>
        <v>46.10526315789474</v>
      </c>
      <c r="AO167" s="60">
        <f>[1]Veri_2023!M196/[1]Veri_2023!M195</f>
        <v>17.679245283018869</v>
      </c>
      <c r="AP167" s="60">
        <f>[1]Veri_2023!N196/[1]Veri_2023!N195</f>
        <v>33.156862745098039</v>
      </c>
      <c r="AQ167" s="52">
        <f t="shared" si="33"/>
        <v>12.520833333333334</v>
      </c>
      <c r="AR167" s="52">
        <f t="shared" si="34"/>
        <v>80.392857142857139</v>
      </c>
      <c r="AS167" s="52">
        <f t="shared" si="35"/>
        <v>45.847970973620107</v>
      </c>
      <c r="AT167" s="52">
        <f>ROUND([1]Veri_2024_2!D196/[1]Veri_2024_2!D195,[1]APGler!$N$167)</f>
        <v>46.8</v>
      </c>
      <c r="AU167" s="52">
        <f>ROUND([1]Veri_2024_2!E196/[1]Veri_2024_2!E195,[1]APGler!$N$167)</f>
        <v>66.2</v>
      </c>
      <c r="AV167" s="52">
        <f>ROUND([1]Veri_2024_2!F196/[1]Veri_2024_2!F195,[1]APGler!$N$167)</f>
        <v>78.3</v>
      </c>
      <c r="AW167" s="52">
        <f>ROUND([1]Veri_2024_2!G196/[1]Veri_2024_2!G195,[1]APGler!$N$167)</f>
        <v>49.8</v>
      </c>
      <c r="AX167" s="52">
        <f>ROUND([1]Veri_2024_2!H196/[1]Veri_2024_2!H195,[1]APGler!$N$167)</f>
        <v>41.7</v>
      </c>
      <c r="AY167" s="52">
        <f>ROUND([1]Veri_2024_2!I196/[1]Veri_2024_2!I195,[1]APGler!$N$167)</f>
        <v>13.2</v>
      </c>
      <c r="AZ167" s="52">
        <f>ROUND([1]Veri_2024_2!J196/[1]Veri_2024_2!J195,[1]APGler!$N$167)</f>
        <v>42.5</v>
      </c>
      <c r="BA167" s="52">
        <f>ROUND([1]Veri_2024_2!K196/[1]Veri_2024_2!K195,[1]APGler!$N$167)</f>
        <v>29.9</v>
      </c>
      <c r="BB167" s="52">
        <f>ROUND([1]Veri_2024_2!L196/[1]Veri_2024_2!L195,[1]APGler!$N$167)</f>
        <v>45.6</v>
      </c>
      <c r="BC167" s="52">
        <f>ROUND([1]Veri_2024_2!M196/[1]Veri_2024_2!M195,[1]APGler!$N$167)</f>
        <v>22.2</v>
      </c>
      <c r="BD167" s="52">
        <f>ROUND([1]Veri_2024_2!N196/[1]Veri_2024_2!N195,[1]APGler!$N$167)</f>
        <v>28.1</v>
      </c>
      <c r="BE167" s="52">
        <f t="shared" si="36"/>
        <v>13.2</v>
      </c>
      <c r="BF167" s="52">
        <f t="shared" si="37"/>
        <v>78.3</v>
      </c>
      <c r="BG167" s="52">
        <f t="shared" si="38"/>
        <v>42.209090909090911</v>
      </c>
    </row>
    <row r="168" spans="1:59" x14ac:dyDescent="0.3">
      <c r="A168" s="58" t="s">
        <v>369</v>
      </c>
      <c r="B168" s="58" t="s">
        <v>370</v>
      </c>
      <c r="C168" s="58" t="s">
        <v>231</v>
      </c>
      <c r="D168" s="59">
        <f>([1]Veri_2021!D228/[1]Veri_2021!D200)/1000000</f>
        <v>77.995783544000005</v>
      </c>
      <c r="E168" s="59">
        <f>([1]Veri_2021!E228/[1]Veri_2021!E200)/1000000</f>
        <v>0</v>
      </c>
      <c r="F168" s="59">
        <f>([1]Veri_2021!F228/[1]Veri_2021!F200)/1000000</f>
        <v>184.44592522600001</v>
      </c>
      <c r="G168" s="59">
        <f>([1]Veri_2021!G228/[1]Veri_2021!G200)/1000000</f>
        <v>95.510181736470585</v>
      </c>
      <c r="H168" s="59">
        <f>([1]Veri_2021!H228/[1]Veri_2021!H200)/1000000</f>
        <v>110.74410139562499</v>
      </c>
      <c r="I168" s="59">
        <f>([1]Veri_2021!I228/[1]Veri_2021!I200)/1000000</f>
        <v>182.84667998444445</v>
      </c>
      <c r="J168" s="59">
        <f>([1]Veri_2021!J228/[1]Veri_2021!J200)/1000000</f>
        <v>141.88083251225697</v>
      </c>
      <c r="K168" s="59">
        <f>([1]Veri_2021!K228/[1]Veri_2021!K200)/1000000</f>
        <v>162.40926615250001</v>
      </c>
      <c r="L168" s="59">
        <f>([1]Veri_2021!L228/[1]Veri_2021!L200)/1000000</f>
        <v>126.2246365488889</v>
      </c>
      <c r="M168" s="59">
        <f>([1]Veri_2021!M228/[1]Veri_2021!M200)/1000000</f>
        <v>152.11938411599999</v>
      </c>
      <c r="N168" s="59">
        <f>([1]Veri_2021!N228/[1]Veri_2021!N200)/1000000</f>
        <v>512.15546051498598</v>
      </c>
      <c r="O168" s="51">
        <f t="shared" si="27"/>
        <v>0</v>
      </c>
      <c r="P168" s="51">
        <f t="shared" si="28"/>
        <v>512.15546051498598</v>
      </c>
      <c r="Q168" s="51">
        <f t="shared" si="29"/>
        <v>158.75747743010652</v>
      </c>
      <c r="R168" s="67">
        <f>[1]Veri_2022!D228/[1]Veri_2022!D200</f>
        <v>183447294.14250001</v>
      </c>
      <c r="S168" s="67">
        <f>[1]Veri_2022!E228/[1]Veri_2022!E200</f>
        <v>149171616.78911397</v>
      </c>
      <c r="T168" s="67">
        <f>[1]Veri_2022!F228/[1]Veri_2022!F200</f>
        <v>560889094.84500003</v>
      </c>
      <c r="U168" s="67">
        <f>[1]Veri_2022!G228/[1]Veri_2022!G200</f>
        <v>142457163.59470594</v>
      </c>
      <c r="V168" s="67">
        <f>[1]Veri_2022!H228/[1]Veri_2022!H200</f>
        <v>186033561.55210525</v>
      </c>
      <c r="W168" s="67">
        <f>[1]Veri_2022!I228/[1]Veri_2022!I200</f>
        <v>233620395.833</v>
      </c>
      <c r="X168" s="67">
        <f>[1]Veri_2022!J228/[1]Veri_2022!J200</f>
        <v>123400913.25772926</v>
      </c>
      <c r="Y168" s="67">
        <f>[1]Veri_2022!K228/[1]Veri_2022!K200</f>
        <v>333720592.70249999</v>
      </c>
      <c r="Z168" s="67">
        <f>[1]Veri_2022!L228/[1]Veri_2022!L200</f>
        <v>167983061.28666666</v>
      </c>
      <c r="AA168" s="67">
        <f>[1]Veri_2022!M228/[1]Veri_2022!M200</f>
        <v>260055559.78600001</v>
      </c>
      <c r="AB168" s="67">
        <f>[1]Veri_2022!N228/[1]Veri_2022!N200</f>
        <v>499369203.83509839</v>
      </c>
      <c r="AC168" s="51">
        <f t="shared" si="30"/>
        <v>123400913.25772926</v>
      </c>
      <c r="AD168" s="51">
        <f t="shared" si="31"/>
        <v>560889094.84500003</v>
      </c>
      <c r="AE168" s="51">
        <f t="shared" si="32"/>
        <v>258195314.32949266</v>
      </c>
      <c r="AF168" s="67">
        <f>[1]Veri_2023!D228/[1]Veri_2023!D200</f>
        <v>250652731.35900003</v>
      </c>
      <c r="AG168" s="67">
        <f>[1]Veri_2023!E228/[1]Veri_2023!E200</f>
        <v>227389501.31099999</v>
      </c>
      <c r="AH168" s="67">
        <f>[1]Veri_2023!F228/[1]Veri_2023!F200</f>
        <v>719581532.51727271</v>
      </c>
      <c r="AI168" s="67">
        <f>[1]Veri_2023!G228/[1]Veri_2023!G200</f>
        <v>299601896.63055563</v>
      </c>
      <c r="AJ168" s="67">
        <f>[1]Veri_2023!H228/[1]Veri_2023!H200</f>
        <v>177451739.64200002</v>
      </c>
      <c r="AK168" s="67">
        <f>[1]Veri_2023!I228/[1]Veri_2023!I200</f>
        <v>574413930.39285719</v>
      </c>
      <c r="AL168" s="67">
        <f>[1]Veri_2023!J228/[1]Veri_2023!J200</f>
        <v>204831706.70948467</v>
      </c>
      <c r="AM168" s="67">
        <f>[1]Veri_2023!K228/[1]Veri_2023!K200</f>
        <v>462760668.88249999</v>
      </c>
      <c r="AN168" s="67">
        <f>[1]Veri_2023!L228/[1]Veri_2023!L200</f>
        <v>173395689.68599999</v>
      </c>
      <c r="AO168" s="67">
        <f>[1]Veri_2023!M228/[1]Veri_2023!M200</f>
        <v>376422020.27333331</v>
      </c>
      <c r="AP168" s="67">
        <f>[1]Veri_2023!N228/[1]Veri_2023!N200</f>
        <v>466306171.06861621</v>
      </c>
      <c r="AQ168" s="51">
        <f t="shared" si="33"/>
        <v>173395689.68599999</v>
      </c>
      <c r="AR168" s="51">
        <f t="shared" si="34"/>
        <v>719581532.51727271</v>
      </c>
      <c r="AS168" s="51">
        <f t="shared" si="35"/>
        <v>357527962.58841997</v>
      </c>
      <c r="AT168" s="51">
        <f>ROUND([1]Veri_2024_2!D228/[1]Veri_2024_2!D200,[1]APGler!$N$168)</f>
        <v>309950653.60000002</v>
      </c>
      <c r="AU168" s="51">
        <f>ROUND([1]Veri_2024_2!E228/[1]Veri_2024_2!E200,[1]APGler!$N$168)</f>
        <v>237578400.59999999</v>
      </c>
      <c r="AV168" s="51">
        <f>ROUND([1]Veri_2024_2!F228/[1]Veri_2024_2!F200,[1]APGler!$N$168)</f>
        <v>867228978.79999995</v>
      </c>
      <c r="AW168" s="51">
        <f>ROUND([1]Veri_2024_2!G228/[1]Veri_2024_2!G200,[1]APGler!$N$168)</f>
        <v>184431490.40000001</v>
      </c>
      <c r="AX168" s="51">
        <f>ROUND([1]Veri_2024_2!H228/[1]Veri_2024_2!H200,[1]APGler!$N$168)</f>
        <v>336659110.69999999</v>
      </c>
      <c r="AY168" s="51">
        <f>ROUND([1]Veri_2024_2!I228/[1]Veri_2024_2!I200,[1]APGler!$N$168)</f>
        <v>714912215.5</v>
      </c>
      <c r="AZ168" s="51">
        <f>ROUND([1]Veri_2024_2!J228/[1]Veri_2024_2!J200,[1]APGler!$N$168)</f>
        <v>431202839.5</v>
      </c>
      <c r="BA168" s="51">
        <f>ROUND([1]Veri_2024_2!K228/[1]Veri_2024_2!K200,[1]APGler!$N$168)</f>
        <v>594021632.79999995</v>
      </c>
      <c r="BB168" s="51">
        <f>ROUND([1]Veri_2024_2!L228/[1]Veri_2024_2!L200,[1]APGler!$N$168)</f>
        <v>886882595.79999995</v>
      </c>
      <c r="BC168" s="51">
        <f>ROUND([1]Veri_2024_2!M228/[1]Veri_2024_2!M200,[1]APGler!$N$168)</f>
        <v>697867534.79999995</v>
      </c>
      <c r="BD168" s="51">
        <f>ROUND([1]Veri_2024_2!N228/[1]Veri_2024_2!N200,[1]APGler!$N$168)</f>
        <v>366960342.89999998</v>
      </c>
      <c r="BE168" s="51">
        <f t="shared" si="36"/>
        <v>184431490.40000001</v>
      </c>
      <c r="BF168" s="51">
        <f t="shared" si="37"/>
        <v>886882595.79999995</v>
      </c>
      <c r="BG168" s="51">
        <f t="shared" si="38"/>
        <v>511608708.67272735</v>
      </c>
    </row>
    <row r="169" spans="1:59" x14ac:dyDescent="0.3">
      <c r="A169" s="57" t="s">
        <v>371</v>
      </c>
      <c r="B169" s="57" t="s">
        <v>179</v>
      </c>
      <c r="C169" s="57" t="s">
        <v>233</v>
      </c>
      <c r="D169" s="49">
        <f>[1]Veri_2021!D197/[1]Veri_2021!D190</f>
        <v>6.8981481481481477E-2</v>
      </c>
      <c r="E169" s="49">
        <f>[1]Veri_2021!E197/[1]Veri_2021!E190</f>
        <v>6.1528954802259873E-2</v>
      </c>
      <c r="F169" s="49">
        <f>[1]Veri_2021!F197/[1]Veri_2021!F190</f>
        <v>5.1253273475495686E-2</v>
      </c>
      <c r="G169" s="49">
        <f>[1]Veri_2021!G197/[1]Veri_2021!G190</f>
        <v>0.1276595744680851</v>
      </c>
      <c r="H169" s="49">
        <f>[1]Veri_2021!H197/[1]Veri_2021!H190</f>
        <v>0.12228571428571429</v>
      </c>
      <c r="I169" s="49">
        <f>[1]Veri_2021!I197/[1]Veri_2021!I190</f>
        <v>7.1197411003236247E-2</v>
      </c>
      <c r="J169" s="49">
        <f>[1]Veri_2021!J197/[1]Veri_2021!J190</f>
        <v>9.0311004784688995E-2</v>
      </c>
      <c r="K169" s="49">
        <f>[1]Veri_2021!K197/[1]Veri_2021!K190</f>
        <v>7.823960880195599E-2</v>
      </c>
      <c r="L169" s="49">
        <f>[1]Veri_2021!L197/[1]Veri_2021!L190</f>
        <v>8.5620197585071348E-2</v>
      </c>
      <c r="M169" s="49">
        <f>[1]Veri_2021!M197/[1]Veri_2021!M190</f>
        <v>7.3631840796019907E-2</v>
      </c>
      <c r="N169" s="49">
        <f>[1]Veri_2021!N197/[1]Veri_2021!N190</f>
        <v>0.13066666666666665</v>
      </c>
      <c r="O169" s="52">
        <f t="shared" si="27"/>
        <v>5.1253273475495686E-2</v>
      </c>
      <c r="P169" s="52">
        <f t="shared" si="28"/>
        <v>0.13066666666666665</v>
      </c>
      <c r="Q169" s="52">
        <f t="shared" si="29"/>
        <v>8.7397793468243237E-2</v>
      </c>
      <c r="R169" s="49">
        <f>[1]Veri_2022!D197/[1]Veri_2022!D190</f>
        <v>7.5376884422110546E-2</v>
      </c>
      <c r="S169" s="49">
        <f>[1]Veri_2022!E197/[1]Veri_2022!E190</f>
        <v>6.4945026847353621E-2</v>
      </c>
      <c r="T169" s="49">
        <f>[1]Veri_2022!F197/[1]Veri_2022!F190</f>
        <v>5.4529463500439752E-2</v>
      </c>
      <c r="U169" s="49">
        <f>[1]Veri_2022!G197/[1]Veri_2022!G190</f>
        <v>8.0475857242827145E-2</v>
      </c>
      <c r="V169" s="49">
        <f>[1]Veri_2022!H197/[1]Veri_2022!H190</f>
        <v>0.10729166666666666</v>
      </c>
      <c r="W169" s="49">
        <f>[1]Veri_2022!I197/[1]Veri_2022!I190</f>
        <v>7.1276595744680857E-2</v>
      </c>
      <c r="X169" s="49">
        <f>[1]Veri_2022!J197/[1]Veri_2022!J190</f>
        <v>9.2966360856269109E-2</v>
      </c>
      <c r="Y169" s="49">
        <f>[1]Veri_2022!K197/[1]Veri_2022!K190</f>
        <v>8.6956521739130432E-2</v>
      </c>
      <c r="Z169" s="49">
        <f>[1]Veri_2022!L197/[1]Veri_2022!L190</f>
        <v>8.2271568984346566E-2</v>
      </c>
      <c r="AA169" s="49">
        <f>[1]Veri_2022!M197/[1]Veri_2022!M190</f>
        <v>0.11730205278592376</v>
      </c>
      <c r="AB169" s="49">
        <f>[1]Veri_2022!N197/[1]Veri_2022!N190</f>
        <v>0.14322414900449582</v>
      </c>
      <c r="AC169" s="52">
        <f t="shared" si="30"/>
        <v>5.4529463500439752E-2</v>
      </c>
      <c r="AD169" s="52">
        <f t="shared" si="31"/>
        <v>0.14322414900449582</v>
      </c>
      <c r="AE169" s="52">
        <f t="shared" si="32"/>
        <v>8.8783286163113095E-2</v>
      </c>
      <c r="AF169" s="49">
        <f>[1]Veri_2023!D197/[1]Veri_2023!D190</f>
        <v>7.7623382846190705E-2</v>
      </c>
      <c r="AG169" s="49">
        <f>[1]Veri_2023!E197/[1]Veri_2023!E190</f>
        <v>5.8777223825767513E-2</v>
      </c>
      <c r="AH169" s="49">
        <f>[1]Veri_2023!F197/[1]Veri_2023!F190</f>
        <v>4.1465555068012284E-2</v>
      </c>
      <c r="AI169" s="49">
        <f>[1]Veri_2023!G197/[1]Veri_2023!G190</f>
        <v>7.4482758620689649E-2</v>
      </c>
      <c r="AJ169" s="49">
        <f>[1]Veri_2023!H197/[1]Veri_2023!H190</f>
        <v>0.11491935483870967</v>
      </c>
      <c r="AK169" s="49">
        <f>[1]Veri_2023!I197/[1]Veri_2023!I190</f>
        <v>7.2407045009784732E-2</v>
      </c>
      <c r="AL169" s="49">
        <f>[1]Veri_2023!J197/[1]Veri_2023!J190</f>
        <v>9.4996833438885375E-2</v>
      </c>
      <c r="AM169" s="49">
        <f>[1]Veri_2023!K197/[1]Veri_2023!K190</f>
        <v>7.9152731326644368E-2</v>
      </c>
      <c r="AN169" s="49">
        <f>[1]Veri_2023!L197/[1]Veri_2023!L190</f>
        <v>7.188081936685288E-2</v>
      </c>
      <c r="AO169" s="49">
        <f>[1]Veri_2023!M197/[1]Veri_2023!M190</f>
        <v>0.11670020120724346</v>
      </c>
      <c r="AP169" s="49">
        <f>[1]Veri_2023!N197/[1]Veri_2023!N190</f>
        <v>0.15212399540757748</v>
      </c>
      <c r="AQ169" s="52">
        <f t="shared" si="33"/>
        <v>4.1465555068012284E-2</v>
      </c>
      <c r="AR169" s="52">
        <f t="shared" si="34"/>
        <v>0.15212399540757748</v>
      </c>
      <c r="AS169" s="52">
        <f t="shared" si="35"/>
        <v>8.6775445541487098E-2</v>
      </c>
      <c r="AT169" s="49">
        <f>ROUND([1]Veri_2024_2!D197/[1]Veri_2024_2!D190,[1]APGler!$N$169)</f>
        <v>8.1000000000000003E-2</v>
      </c>
      <c r="AU169" s="49">
        <f>ROUND([1]Veri_2024_2!E197/[1]Veri_2024_2!E190,[1]APGler!$N$169)</f>
        <v>5.8000000000000003E-2</v>
      </c>
      <c r="AV169" s="49">
        <f>ROUND([1]Veri_2024_2!F197/[1]Veri_2024_2!F190,[1]APGler!$N$169)</f>
        <v>4.2000000000000003E-2</v>
      </c>
      <c r="AW169" s="49">
        <f>ROUND([1]Veri_2024_2!G197/[1]Veri_2024_2!G190,[1]APGler!$N$169)</f>
        <v>7.6999999999999999E-2</v>
      </c>
      <c r="AX169" s="49">
        <f>ROUND([1]Veri_2024_2!H197/[1]Veri_2024_2!H190,[1]APGler!$N$169)</f>
        <v>9.7000000000000003E-2</v>
      </c>
      <c r="AY169" s="49">
        <f>ROUND([1]Veri_2024_2!I197/[1]Veri_2024_2!I190,[1]APGler!$N$169)</f>
        <v>8.4000000000000005E-2</v>
      </c>
      <c r="AZ169" s="49">
        <f>ROUND([1]Veri_2024_2!J197/[1]Veri_2024_2!J190,[1]APGler!$N$169)</f>
        <v>0.13600000000000001</v>
      </c>
      <c r="BA169" s="49">
        <f>ROUND([1]Veri_2024_2!K197/[1]Veri_2024_2!K190,[1]APGler!$N$169)</f>
        <v>8.1000000000000003E-2</v>
      </c>
      <c r="BB169" s="49">
        <f>ROUND([1]Veri_2024_2!L197/[1]Veri_2024_2!L190,[1]APGler!$N$169)</f>
        <v>7.4999999999999997E-2</v>
      </c>
      <c r="BC169" s="49">
        <f>ROUND([1]Veri_2024_2!M197/[1]Veri_2024_2!M190,[1]APGler!$N$169)</f>
        <v>4.2000000000000003E-2</v>
      </c>
      <c r="BD169" s="49">
        <f>ROUND([1]Veri_2024_2!N197/[1]Veri_2024_2!N190,[1]APGler!$N$169)</f>
        <v>0.19</v>
      </c>
      <c r="BE169" s="52">
        <f t="shared" si="36"/>
        <v>4.2000000000000003E-2</v>
      </c>
      <c r="BF169" s="52">
        <f t="shared" si="37"/>
        <v>0.19</v>
      </c>
      <c r="BG169" s="52">
        <f t="shared" si="38"/>
        <v>8.7545454545454537E-2</v>
      </c>
    </row>
    <row r="170" spans="1:59" x14ac:dyDescent="0.3">
      <c r="A170" s="58" t="s">
        <v>180</v>
      </c>
      <c r="B170" s="58" t="s">
        <v>372</v>
      </c>
      <c r="C170" s="58" t="s">
        <v>373</v>
      </c>
      <c r="D170" s="59">
        <f>[1]Veri_2021!D229/[1]Veri_2021!D230</f>
        <v>53.326455738885933</v>
      </c>
      <c r="E170" s="59">
        <f>[1]Veri_2021!E229/[1]Veri_2021!E230</f>
        <v>85.180877957048409</v>
      </c>
      <c r="F170" s="59">
        <f>[1]Veri_2021!F229/[1]Veri_2021!F230</f>
        <v>100.56802312566987</v>
      </c>
      <c r="G170" s="59">
        <f>[1]Veri_2021!G229/[1]Veri_2021!G230</f>
        <v>49.312138728323703</v>
      </c>
      <c r="H170" s="59">
        <f>[1]Veri_2021!H229/[1]Veri_2021!H230</f>
        <v>62.703806870937797</v>
      </c>
      <c r="I170" s="59">
        <f>[1]Veri_2021!I229/[1]Veri_2021!I230</f>
        <v>66.039182992913723</v>
      </c>
      <c r="J170" s="59">
        <f>[1]Veri_2021!J229/[1]Veri_2021!J230</f>
        <v>42.476223533495315</v>
      </c>
      <c r="K170" s="59">
        <f>[1]Veri_2021!K229/[1]Veri_2021!K230</f>
        <v>52.581042654028437</v>
      </c>
      <c r="L170" s="59">
        <f>[1]Veri_2021!L229/[1]Veri_2021!L230</f>
        <v>60.663779639358225</v>
      </c>
      <c r="M170" s="59">
        <f>[1]Veri_2021!M229/[1]Veri_2021!M230</f>
        <v>61.198768260415875</v>
      </c>
      <c r="N170" s="59">
        <f>[1]Veri_2021!N229/[1]Veri_2021!N230</f>
        <v>67.89941219508249</v>
      </c>
      <c r="O170" s="51">
        <f t="shared" si="27"/>
        <v>42.476223533495315</v>
      </c>
      <c r="P170" s="51">
        <f t="shared" si="28"/>
        <v>100.56802312566987</v>
      </c>
      <c r="Q170" s="51">
        <f t="shared" si="29"/>
        <v>63.81361015419634</v>
      </c>
      <c r="R170" s="59">
        <f>[1]Veri_2022!D229/[1]Veri_2022!D230</f>
        <v>52.026488438948221</v>
      </c>
      <c r="S170" s="59">
        <f>[1]Veri_2022!E229/[1]Veri_2022!E230</f>
        <v>78.01349753990165</v>
      </c>
      <c r="T170" s="59">
        <f>[1]Veri_2022!F229/[1]Veri_2022!F230</f>
        <v>103.16944623219695</v>
      </c>
      <c r="U170" s="59">
        <f>[1]Veri_2022!G229/[1]Veri_2022!G230</f>
        <v>48.185624263756878</v>
      </c>
      <c r="V170" s="59">
        <f>[1]Veri_2022!H229/[1]Veri_2022!H230</f>
        <v>58.122126858875795</v>
      </c>
      <c r="W170" s="59">
        <f>[1]Veri_2022!I229/[1]Veri_2022!I230</f>
        <v>54.625691456668719</v>
      </c>
      <c r="X170" s="59">
        <f>[1]Veri_2022!J229/[1]Veri_2022!J230</f>
        <v>42.425994108983801</v>
      </c>
      <c r="Y170" s="59">
        <f>[1]Veri_2022!K229/[1]Veri_2022!K230</f>
        <v>48.881338742393517</v>
      </c>
      <c r="Z170" s="59">
        <f>[1]Veri_2022!L229/[1]Veri_2022!L230</f>
        <v>52.271470614465358</v>
      </c>
      <c r="AA170" s="59">
        <f>[1]Veri_2022!M229/[1]Veri_2022!M230</f>
        <v>72.249044503250133</v>
      </c>
      <c r="AB170" s="59">
        <f>[1]Veri_2022!N229/[1]Veri_2022!N230</f>
        <v>75.868583707335929</v>
      </c>
      <c r="AC170" s="51">
        <f t="shared" si="30"/>
        <v>42.425994108983801</v>
      </c>
      <c r="AD170" s="51">
        <f t="shared" si="31"/>
        <v>103.16944623219695</v>
      </c>
      <c r="AE170" s="51">
        <f t="shared" si="32"/>
        <v>62.34902786061609</v>
      </c>
      <c r="AF170" s="59">
        <f>[1]Veri_2023!D229/[1]Veri_2023!D230</f>
        <v>52.04368646728895</v>
      </c>
      <c r="AG170" s="59">
        <f>[1]Veri_2023!E229/[1]Veri_2023!E230</f>
        <v>80.063154631133273</v>
      </c>
      <c r="AH170" s="59">
        <f>[1]Veri_2023!F229/[1]Veri_2023!F230</f>
        <v>98.404573470331925</v>
      </c>
      <c r="AI170" s="59">
        <f>[1]Veri_2023!G229/[1]Veri_2023!G230</f>
        <v>49.095984821674975</v>
      </c>
      <c r="AJ170" s="59">
        <f>[1]Veri_2023!H229/[1]Veri_2023!H230</f>
        <v>62.58658073677001</v>
      </c>
      <c r="AK170" s="59">
        <f>[1]Veri_2023!I229/[1]Veri_2023!I230</f>
        <v>55.563209689629069</v>
      </c>
      <c r="AL170" s="59">
        <f>[1]Veri_2023!J229/[1]Veri_2023!J230</f>
        <v>42.723732549595887</v>
      </c>
      <c r="AM170" s="59">
        <f>[1]Veri_2023!K229/[1]Veri_2023!K230</f>
        <v>47.156097560975603</v>
      </c>
      <c r="AN170" s="59">
        <f>[1]Veri_2023!L229/[1]Veri_2023!L230</f>
        <v>61.551974040021641</v>
      </c>
      <c r="AO170" s="59">
        <f>[1]Veri_2023!M229/[1]Veri_2023!M230</f>
        <v>42.461331453423128</v>
      </c>
      <c r="AP170" s="59">
        <f>[1]Veri_2023!N229/[1]Veri_2023!N230</f>
        <v>70.085470085470092</v>
      </c>
      <c r="AQ170" s="51">
        <f t="shared" si="33"/>
        <v>42.461331453423128</v>
      </c>
      <c r="AR170" s="51">
        <f t="shared" si="34"/>
        <v>98.404573470331925</v>
      </c>
      <c r="AS170" s="51">
        <f t="shared" si="35"/>
        <v>60.157799591483133</v>
      </c>
      <c r="AT170" s="51">
        <f>ROUND([1]Veri_2024_2!D229/[1]Veri_2024_2!D230,[1]APGler!$N$170)</f>
        <v>50.1</v>
      </c>
      <c r="AU170" s="51">
        <f>ROUND([1]Veri_2024_2!E229/[1]Veri_2024_2!E230,[1]APGler!$N$170)</f>
        <v>64.5</v>
      </c>
      <c r="AV170" s="51">
        <f>ROUND([1]Veri_2024_2!F229/[1]Veri_2024_2!F230,[1]APGler!$N$170)</f>
        <v>94.4</v>
      </c>
      <c r="AW170" s="51">
        <f>ROUND([1]Veri_2024_2!G229/[1]Veri_2024_2!G230,[1]APGler!$N$170)</f>
        <v>52.6</v>
      </c>
      <c r="AX170" s="51">
        <f>ROUND([1]Veri_2024_2!H229/[1]Veri_2024_2!H230,[1]APGler!$N$170)</f>
        <v>72.7</v>
      </c>
      <c r="AY170" s="51">
        <f>ROUND([1]Veri_2024_2!I229/[1]Veri_2024_2!I230,[1]APGler!$N$170)</f>
        <v>93.1</v>
      </c>
      <c r="AZ170" s="51">
        <f>ROUND([1]Veri_2024_2!J229/[1]Veri_2024_2!J230,[1]APGler!$N$170)</f>
        <v>46.2</v>
      </c>
      <c r="BA170" s="51">
        <f>ROUND([1]Veri_2024_2!K229/[1]Veri_2024_2!K230,[1]APGler!$N$170)</f>
        <v>42.8</v>
      </c>
      <c r="BB170" s="51">
        <f>ROUND([1]Veri_2024_2!L229/[1]Veri_2024_2!L230,[1]APGler!$N$170)</f>
        <v>54.2</v>
      </c>
      <c r="BC170" s="51">
        <f>ROUND([1]Veri_2024_2!M229/[1]Veri_2024_2!M230,[1]APGler!$N$170)</f>
        <v>40.700000000000003</v>
      </c>
      <c r="BD170" s="51">
        <f>ROUND([1]Veri_2024_2!N229/[1]Veri_2024_2!N230,[1]APGler!$N$170)</f>
        <v>69</v>
      </c>
      <c r="BE170" s="51">
        <f t="shared" si="36"/>
        <v>40.700000000000003</v>
      </c>
      <c r="BF170" s="51">
        <f t="shared" si="37"/>
        <v>94.4</v>
      </c>
      <c r="BG170" s="51">
        <f t="shared" si="38"/>
        <v>61.845454545454551</v>
      </c>
    </row>
    <row r="171" spans="1:59" x14ac:dyDescent="0.3">
      <c r="A171" s="57" t="s">
        <v>181</v>
      </c>
      <c r="B171" s="57" t="s">
        <v>374</v>
      </c>
      <c r="C171" s="57" t="s">
        <v>373</v>
      </c>
      <c r="D171" s="60">
        <f>([1]Veri_2021!D231/[1]Veri_2021!D232)*60</f>
        <v>144.04298341952421</v>
      </c>
      <c r="E171" s="60">
        <f>([1]Veri_2021!E231/[1]Veri_2021!E232)*60</f>
        <v>130.16979135610569</v>
      </c>
      <c r="F171" s="60">
        <f>([1]Veri_2021!F231/[1]Veri_2021!F232)*60</f>
        <v>133.32990782662966</v>
      </c>
      <c r="G171" s="60">
        <f>([1]Veri_2021!G231/[1]Veri_2021!G232)*60</f>
        <v>173.53423336547735</v>
      </c>
      <c r="H171" s="60">
        <f>([1]Veri_2021!H231/[1]Veri_2021!H232)*60</f>
        <v>180.12638532874371</v>
      </c>
      <c r="I171" s="60">
        <f>([1]Veri_2021!I231/[1]Veri_2021!I232)*60</f>
        <v>100.76246362119025</v>
      </c>
      <c r="J171" s="60">
        <f>([1]Veri_2021!J231/[1]Veri_2021!J232)*60</f>
        <v>111.92522665669689</v>
      </c>
      <c r="K171" s="60">
        <f>([1]Veri_2021!K231/[1]Veri_2021!K232)*60</f>
        <v>98.86418222252172</v>
      </c>
      <c r="L171" s="60">
        <f>([1]Veri_2021!L231/[1]Veri_2021!L232)*60</f>
        <v>130.39975195248047</v>
      </c>
      <c r="M171" s="60">
        <f>([1]Veri_2021!M231/[1]Veri_2021!M232)*60</f>
        <v>142.7418554661906</v>
      </c>
      <c r="N171" s="60">
        <f>([1]Veri_2021!N231/[1]Veri_2021!N232)*60</f>
        <v>159.38580861544912</v>
      </c>
      <c r="O171" s="52">
        <f t="shared" si="27"/>
        <v>98.86418222252172</v>
      </c>
      <c r="P171" s="52">
        <f t="shared" si="28"/>
        <v>180.12638532874371</v>
      </c>
      <c r="Q171" s="52">
        <f t="shared" si="29"/>
        <v>136.84387180281908</v>
      </c>
      <c r="R171" s="60">
        <f>([1]Veri_2022!D231/[1]Veri_2022!D232)*60</f>
        <v>128.20619016378504</v>
      </c>
      <c r="S171" s="60">
        <f>([1]Veri_2022!E231/[1]Veri_2022!E232)*60</f>
        <v>118.80784201179472</v>
      </c>
      <c r="T171" s="60">
        <f>([1]Veri_2022!F231/[1]Veri_2022!F232)*60</f>
        <v>138.5022423217367</v>
      </c>
      <c r="U171" s="60">
        <f>([1]Veri_2022!G231/[1]Veri_2022!G232)*60</f>
        <v>162.11708805947535</v>
      </c>
      <c r="V171" s="60">
        <f>([1]Veri_2022!H231/[1]Veri_2022!H232)*60</f>
        <v>144.1562519437573</v>
      </c>
      <c r="W171" s="60">
        <f>([1]Veri_2022!I231/[1]Veri_2022!I232)*60</f>
        <v>101.18473672202785</v>
      </c>
      <c r="X171" s="60">
        <f>([1]Veri_2022!J231/[1]Veri_2022!J232)*60</f>
        <v>108.86824104234528</v>
      </c>
      <c r="Y171" s="60">
        <f>([1]Veri_2022!K231/[1]Veri_2022!K232)*60</f>
        <v>98.517954960438217</v>
      </c>
      <c r="Z171" s="60">
        <f>([1]Veri_2022!L231/[1]Veri_2022!L232)*60</f>
        <v>130.02320764232948</v>
      </c>
      <c r="AA171" s="60">
        <f>([1]Veri_2022!M231/[1]Veri_2022!M232)*60</f>
        <v>142.67671295831096</v>
      </c>
      <c r="AB171" s="60">
        <f>([1]Veri_2022!N231/[1]Veri_2022!N232)*60</f>
        <v>143.61877029092324</v>
      </c>
      <c r="AC171" s="52">
        <f t="shared" si="30"/>
        <v>98.517954960438217</v>
      </c>
      <c r="AD171" s="52">
        <f t="shared" si="31"/>
        <v>162.11708805947535</v>
      </c>
      <c r="AE171" s="52">
        <f t="shared" si="32"/>
        <v>128.78902164699309</v>
      </c>
      <c r="AF171" s="60">
        <f>([1]Veri_2023!D231/[1]Veri_2023!D232)*60</f>
        <v>128.78360058160249</v>
      </c>
      <c r="AG171" s="60">
        <f>([1]Veri_2023!E231/[1]Veri_2023!E232)*60</f>
        <v>115.8323962915873</v>
      </c>
      <c r="AH171" s="60">
        <f>([1]Veri_2023!F231/[1]Veri_2023!F232)*60</f>
        <v>156.32939146877891</v>
      </c>
      <c r="AI171" s="60">
        <f>([1]Veri_2023!G231/[1]Veri_2023!G232)*60</f>
        <v>173.45927999063071</v>
      </c>
      <c r="AJ171" s="60">
        <f>([1]Veri_2023!H231/[1]Veri_2023!H232)*60</f>
        <v>149.32963456369637</v>
      </c>
      <c r="AK171" s="60">
        <f>([1]Veri_2023!I231/[1]Veri_2023!I232)*60</f>
        <v>120.21366362306422</v>
      </c>
      <c r="AL171" s="60">
        <f>([1]Veri_2023!J231/[1]Veri_2023!J232)*60</f>
        <v>130.26581996848057</v>
      </c>
      <c r="AM171" s="60">
        <f>([1]Veri_2023!K231/[1]Veri_2023!K232)*60</f>
        <v>108.05237400950872</v>
      </c>
      <c r="AN171" s="60">
        <f>([1]Veri_2023!L231/[1]Veri_2023!L232)*60</f>
        <v>165.41168044469785</v>
      </c>
      <c r="AO171" s="60">
        <f>([1]Veri_2023!M231/[1]Veri_2023!M232)*60</f>
        <v>172.88561081737296</v>
      </c>
      <c r="AP171" s="60">
        <f>([1]Veri_2023!N231/[1]Veri_2023!N232)*60</f>
        <v>126.85954920561124</v>
      </c>
      <c r="AQ171" s="52">
        <f t="shared" si="33"/>
        <v>108.05237400950872</v>
      </c>
      <c r="AR171" s="52">
        <f t="shared" si="34"/>
        <v>173.45927999063071</v>
      </c>
      <c r="AS171" s="52">
        <f t="shared" si="35"/>
        <v>140.6748182695483</v>
      </c>
      <c r="AT171" s="52">
        <f>ROUND(([1]Veri_2024_2!D231/[1]Veri_2024_2!D232)*60,[1]APGler!$N$171)</f>
        <v>123</v>
      </c>
      <c r="AU171" s="52">
        <f>ROUND(([1]Veri_2024_2!E231/[1]Veri_2024_2!E232)*60,[1]APGler!$N$171)</f>
        <v>105</v>
      </c>
      <c r="AV171" s="52">
        <f>ROUND(([1]Veri_2024_2!F231/[1]Veri_2024_2!F232)*60,[1]APGler!$N$171)</f>
        <v>159</v>
      </c>
      <c r="AW171" s="52">
        <f>ROUND(([1]Veri_2024_2!G231/[1]Veri_2024_2!G232)*60,[1]APGler!$N$171)</f>
        <v>157</v>
      </c>
      <c r="AX171" s="52">
        <f>ROUND(([1]Veri_2024_2!H231/[1]Veri_2024_2!H232)*60,[1]APGler!$N$171)</f>
        <v>156</v>
      </c>
      <c r="AY171" s="52">
        <f>ROUND(([1]Veri_2024_2!I231/[1]Veri_2024_2!I232)*60,[1]APGler!$N$171)</f>
        <v>158</v>
      </c>
      <c r="AZ171" s="52">
        <f>ROUND(([1]Veri_2024_2!J231/[1]Veri_2024_2!J232)*60,[1]APGler!$N$171)</f>
        <v>128</v>
      </c>
      <c r="BA171" s="52">
        <f>ROUND(([1]Veri_2024_2!K231/[1]Veri_2024_2!K232)*60,[1]APGler!$N$171)</f>
        <v>79</v>
      </c>
      <c r="BB171" s="52">
        <f>ROUND(([1]Veri_2024_2!L231/[1]Veri_2024_2!L232)*60,[1]APGler!$N$171)</f>
        <v>153</v>
      </c>
      <c r="BC171" s="52">
        <f>ROUND(([1]Veri_2024_2!M231/[1]Veri_2024_2!M232)*60,[1]APGler!$N$171)</f>
        <v>172</v>
      </c>
      <c r="BD171" s="52">
        <f>ROUND(([1]Veri_2024_2!N231/[1]Veri_2024_2!N232)*60,[1]APGler!$N$171)</f>
        <v>138</v>
      </c>
      <c r="BE171" s="52">
        <f t="shared" si="36"/>
        <v>79</v>
      </c>
      <c r="BF171" s="52">
        <f t="shared" si="37"/>
        <v>172</v>
      </c>
      <c r="BG171" s="52">
        <f t="shared" si="38"/>
        <v>138.90909090909091</v>
      </c>
    </row>
    <row r="172" spans="1:59" x14ac:dyDescent="0.3">
      <c r="A172" s="58" t="s">
        <v>182</v>
      </c>
      <c r="B172" s="58" t="s">
        <v>375</v>
      </c>
      <c r="C172" s="58" t="s">
        <v>373</v>
      </c>
      <c r="D172" s="59">
        <f>([1]Veri_2021!D233/[1]Veri_2021!D234)*60</f>
        <v>51.087293079920798</v>
      </c>
      <c r="E172" s="59">
        <f>([1]Veri_2021!E233/[1]Veri_2021!E234)*60</f>
        <v>94.032825793850421</v>
      </c>
      <c r="F172" s="59">
        <f>([1]Veri_2021!F233/[1]Veri_2021!F234)*60</f>
        <v>99.688277997487617</v>
      </c>
      <c r="G172" s="59">
        <f>([1]Veri_2021!G233/[1]Veri_2021!G234)*60</f>
        <v>67.588652482269495</v>
      </c>
      <c r="H172" s="59">
        <f>([1]Veri_2021!H233/[1]Veri_2021!H234)*60</f>
        <v>87.930471540043499</v>
      </c>
      <c r="I172" s="59">
        <f>([1]Veri_2021!I233/[1]Veri_2021!I234)*60</f>
        <v>69.291583432573219</v>
      </c>
      <c r="J172" s="59">
        <f>([1]Veri_2021!J233/[1]Veri_2021!J234)*60</f>
        <v>49.090490053372143</v>
      </c>
      <c r="K172" s="59">
        <f>([1]Veri_2021!K233/[1]Veri_2021!K234)*60</f>
        <v>54.660971019947311</v>
      </c>
      <c r="L172" s="59">
        <f>([1]Veri_2021!L233/[1]Veri_2021!L234)*60</f>
        <v>69.216024623803008</v>
      </c>
      <c r="M172" s="59">
        <f>([1]Veri_2021!M233/[1]Veri_2021!M234)*60</f>
        <v>50.456518499503211</v>
      </c>
      <c r="N172" s="59">
        <f>([1]Veri_2021!N233/[1]Veri_2021!N234)*60</f>
        <v>92.494048320565696</v>
      </c>
      <c r="O172" s="51">
        <f t="shared" si="27"/>
        <v>49.090490053372143</v>
      </c>
      <c r="P172" s="51">
        <f t="shared" si="28"/>
        <v>99.688277997487617</v>
      </c>
      <c r="Q172" s="51">
        <f t="shared" si="29"/>
        <v>71.41246880393966</v>
      </c>
      <c r="R172" s="59">
        <f>([1]Veri_2022!D233/[1]Veri_2022!D234)*60</f>
        <v>49.90632966958006</v>
      </c>
      <c r="S172" s="59">
        <f>([1]Veri_2022!E233/[1]Veri_2022!E234)*60</f>
        <v>80.460241848341681</v>
      </c>
      <c r="T172" s="59">
        <f>([1]Veri_2022!F233/[1]Veri_2022!F234)*60</f>
        <v>90.448926133315382</v>
      </c>
      <c r="U172" s="59">
        <f>([1]Veri_2022!G233/[1]Veri_2022!G234)*60</f>
        <v>52.071385615658542</v>
      </c>
      <c r="V172" s="59">
        <f>([1]Veri_2022!H233/[1]Veri_2022!H234)*60</f>
        <v>83.717319387436191</v>
      </c>
      <c r="W172" s="59">
        <f>([1]Veri_2022!I233/[1]Veri_2022!I234)*60</f>
        <v>39.715325896296214</v>
      </c>
      <c r="X172" s="59">
        <f>([1]Veri_2022!J233/[1]Veri_2022!J234)*60</f>
        <v>50.118134034165578</v>
      </c>
      <c r="Y172" s="59">
        <f>([1]Veri_2022!K233/[1]Veri_2022!K234)*60</f>
        <v>47.95494739079605</v>
      </c>
      <c r="Z172" s="59">
        <f>([1]Veri_2022!L233/[1]Veri_2022!L234)*60</f>
        <v>69.247879093199003</v>
      </c>
      <c r="AA172" s="59">
        <f>([1]Veri_2022!M233/[1]Veri_2022!M234)*60</f>
        <v>103.61155789900629</v>
      </c>
      <c r="AB172" s="59">
        <f>([1]Veri_2022!N233/[1]Veri_2022!N234)*60</f>
        <v>101.63452021080228</v>
      </c>
      <c r="AC172" s="51">
        <f t="shared" si="30"/>
        <v>39.715325896296214</v>
      </c>
      <c r="AD172" s="51">
        <f t="shared" si="31"/>
        <v>103.61155789900629</v>
      </c>
      <c r="AE172" s="51">
        <f t="shared" si="32"/>
        <v>69.898778834417939</v>
      </c>
      <c r="AF172" s="59">
        <f>([1]Veri_2023!D233/[1]Veri_2023!D234)*60</f>
        <v>49.007481980890269</v>
      </c>
      <c r="AG172" s="59">
        <f>([1]Veri_2023!E233/[1]Veri_2023!E234)*60</f>
        <v>84.15771222558962</v>
      </c>
      <c r="AH172" s="59">
        <f>([1]Veri_2023!F233/[1]Veri_2023!F234)*60</f>
        <v>79.825746653584275</v>
      </c>
      <c r="AI172" s="59">
        <f>([1]Veri_2023!G233/[1]Veri_2023!G234)*60</f>
        <v>58.853151839719366</v>
      </c>
      <c r="AJ172" s="59">
        <f>([1]Veri_2023!H233/[1]Veri_2023!H234)*60</f>
        <v>85.839852943170712</v>
      </c>
      <c r="AK172" s="59">
        <f>([1]Veri_2023!I233/[1]Veri_2023!I234)*60</f>
        <v>43.478196409131769</v>
      </c>
      <c r="AL172" s="59">
        <f>([1]Veri_2023!J233/[1]Veri_2023!J234)*60</f>
        <v>57.204683859247268</v>
      </c>
      <c r="AM172" s="59">
        <f>([1]Veri_2023!K233/[1]Veri_2023!K234)*60</f>
        <v>53.244016289354995</v>
      </c>
      <c r="AN172" s="59">
        <f>([1]Veri_2023!L233/[1]Veri_2023!L234)*60</f>
        <v>64.452842345603372</v>
      </c>
      <c r="AO172" s="59">
        <f>([1]Veri_2023!M233/[1]Veri_2023!M234)*60</f>
        <v>90.13616799169327</v>
      </c>
      <c r="AP172" s="59">
        <f>([1]Veri_2023!N233/[1]Veri_2023!N234)*60</f>
        <v>71.954899624163545</v>
      </c>
      <c r="AQ172" s="51">
        <f t="shared" si="33"/>
        <v>43.478196409131769</v>
      </c>
      <c r="AR172" s="51">
        <f t="shared" si="34"/>
        <v>90.13616799169327</v>
      </c>
      <c r="AS172" s="51">
        <f t="shared" si="35"/>
        <v>67.104977469286212</v>
      </c>
      <c r="AT172" s="51">
        <f>ROUND(([1]Veri_2024_2!D233/[1]Veri_2024_2!D234)*60,[1]APGler!$N$172)</f>
        <v>42</v>
      </c>
      <c r="AU172" s="51">
        <f>ROUND(([1]Veri_2024_2!E233/[1]Veri_2024_2!E234)*60,[1]APGler!$N$172)</f>
        <v>79</v>
      </c>
      <c r="AV172" s="51">
        <f>ROUND(([1]Veri_2024_2!F233/[1]Veri_2024_2!F234)*60,[1]APGler!$N$172)</f>
        <v>73</v>
      </c>
      <c r="AW172" s="51">
        <f>ROUND(([1]Veri_2024_2!G233/[1]Veri_2024_2!G234)*60,[1]APGler!$N$172)</f>
        <v>62</v>
      </c>
      <c r="AX172" s="51">
        <f>ROUND(([1]Veri_2024_2!H233/[1]Veri_2024_2!H234)*60,[1]APGler!$N$172)</f>
        <v>93</v>
      </c>
      <c r="AY172" s="51">
        <f>ROUND(([1]Veri_2024_2!I233/[1]Veri_2024_2!I234)*60,[1]APGler!$N$172)</f>
        <v>40</v>
      </c>
      <c r="AZ172" s="51">
        <f>ROUND(([1]Veri_2024_2!J233/[1]Veri_2024_2!J234)*60,[1]APGler!$N$172)</f>
        <v>60</v>
      </c>
      <c r="BA172" s="51">
        <f>ROUND(([1]Veri_2024_2!K233/[1]Veri_2024_2!K234)*60,[1]APGler!$N$172)</f>
        <v>47</v>
      </c>
      <c r="BB172" s="51">
        <f>ROUND(([1]Veri_2024_2!L233/[1]Veri_2024_2!L234)*60,[1]APGler!$N$172)</f>
        <v>58</v>
      </c>
      <c r="BC172" s="51">
        <f>ROUND(([1]Veri_2024_2!M233/[1]Veri_2024_2!M234)*60,[1]APGler!$N$172)</f>
        <v>83</v>
      </c>
      <c r="BD172" s="51">
        <f>ROUND(([1]Veri_2024_2!N233/[1]Veri_2024_2!N234)*60,[1]APGler!$N$172)</f>
        <v>145</v>
      </c>
      <c r="BE172" s="51">
        <f t="shared" si="36"/>
        <v>40</v>
      </c>
      <c r="BF172" s="51">
        <f t="shared" si="37"/>
        <v>145</v>
      </c>
      <c r="BG172" s="51">
        <f t="shared" si="38"/>
        <v>71.090909090909093</v>
      </c>
    </row>
    <row r="173" spans="1:59" x14ac:dyDescent="0.3">
      <c r="A173" s="57" t="s">
        <v>376</v>
      </c>
      <c r="B173" s="57" t="s">
        <v>377</v>
      </c>
      <c r="C173" s="57" t="s">
        <v>373</v>
      </c>
      <c r="D173" s="49">
        <f>1-(([1]Veri_2021!D103+[1]Veri_2021!D104)/[1]Veri_2021!D96)</f>
        <v>1</v>
      </c>
      <c r="E173" s="49">
        <f>1-(([1]Veri_2021!E103+[1]Veri_2021!E104)/[1]Veri_2021!E96)</f>
        <v>1</v>
      </c>
      <c r="F173" s="49">
        <f>1-(([1]Veri_2021!F103+[1]Veri_2021!F104)/[1]Veri_2021!F96)</f>
        <v>1</v>
      </c>
      <c r="G173" s="49">
        <f>1-(([1]Veri_2021!G103+[1]Veri_2021!G104)/[1]Veri_2021!G96)</f>
        <v>0.99979482128934305</v>
      </c>
      <c r="H173" s="49" t="e">
        <f>1-(([1]Veri_2021!H103+[1]Veri_2021!H104)/[1]Veri_2021!H96)</f>
        <v>#N/A</v>
      </c>
      <c r="I173" s="49">
        <f>1-(([1]Veri_2021!I103+[1]Veri_2021!I104)/[1]Veri_2021!I96)</f>
        <v>0.99740661249936124</v>
      </c>
      <c r="J173" s="49">
        <f>1-(([1]Veri_2021!J103+[1]Veri_2021!J104)/[1]Veri_2021!J96)</f>
        <v>0.99979623780900073</v>
      </c>
      <c r="K173" s="49">
        <f>1-(([1]Veri_2021!K103+[1]Veri_2021!K104)/[1]Veri_2021!K96)</f>
        <v>0.98704469579949172</v>
      </c>
      <c r="L173" s="49">
        <f>1-(([1]Veri_2021!L103+[1]Veri_2021!L104)/[1]Veri_2021!L96)</f>
        <v>0.98168390318108767</v>
      </c>
      <c r="M173" s="49">
        <f>1-(([1]Veri_2021!M103+[1]Veri_2021!M104)/[1]Veri_2021!M96)</f>
        <v>0.99862074789241828</v>
      </c>
      <c r="N173" s="49">
        <f>1-(([1]Veri_2021!N103+[1]Veri_2021!N104)/[1]Veri_2021!N96)</f>
        <v>0.85964178774109845</v>
      </c>
      <c r="O173" s="52" t="e">
        <f t="shared" si="27"/>
        <v>#N/A</v>
      </c>
      <c r="P173" s="52" t="e">
        <f t="shared" si="28"/>
        <v>#N/A</v>
      </c>
      <c r="Q173" s="52" t="e">
        <f t="shared" si="29"/>
        <v>#N/A</v>
      </c>
      <c r="R173" s="49">
        <f>1-(([1]Veri_2022!D103+[1]Veri_2022!D104)/[1]Veri_2022!D96)</f>
        <v>1</v>
      </c>
      <c r="S173" s="49">
        <f>1-(([1]Veri_2022!E103+[1]Veri_2022!E104)/[1]Veri_2022!E96)</f>
        <v>1</v>
      </c>
      <c r="T173" s="49">
        <f>1-(([1]Veri_2022!F103+[1]Veri_2022!F104)/[1]Veri_2022!F96)</f>
        <v>1</v>
      </c>
      <c r="U173" s="49">
        <f>1-(([1]Veri_2022!G103+[1]Veri_2022!G104)/[1]Veri_2022!G96)</f>
        <v>0.99952175691407352</v>
      </c>
      <c r="V173" s="49">
        <f>1-(([1]Veri_2022!H103+[1]Veri_2022!H104)/[1]Veri_2022!H96)</f>
        <v>0.99974625085640334</v>
      </c>
      <c r="W173" s="49">
        <f>1-(([1]Veri_2022!I103+[1]Veri_2022!I104)/[1]Veri_2022!I96)</f>
        <v>0.99845717196710571</v>
      </c>
      <c r="X173" s="49">
        <f>1-(([1]Veri_2022!J103+[1]Veri_2022!J104)/[1]Veri_2022!J96)</f>
        <v>0.99965838862951728</v>
      </c>
      <c r="Y173" s="49">
        <f>1-(([1]Veri_2022!K103+[1]Veri_2022!K104)/[1]Veri_2022!K96)</f>
        <v>0.98978363845858408</v>
      </c>
      <c r="Z173" s="49">
        <f>1-(([1]Veri_2022!L103+[1]Veri_2022!L104)/[1]Veri_2022!L96)</f>
        <v>0.97967067590892898</v>
      </c>
      <c r="AA173" s="49">
        <f>1-(([1]Veri_2022!M103+[1]Veri_2022!M104)/[1]Veri_2022!M96)</f>
        <v>0.99773040808152735</v>
      </c>
      <c r="AB173" s="49">
        <f>1-(([1]Veri_2022!N103+[1]Veri_2022!N104)/[1]Veri_2022!N96)</f>
        <v>0.82057918959988951</v>
      </c>
      <c r="AC173" s="52">
        <f t="shared" si="30"/>
        <v>0.82057918959988951</v>
      </c>
      <c r="AD173" s="52">
        <f t="shared" si="31"/>
        <v>1</v>
      </c>
      <c r="AE173" s="52">
        <f t="shared" si="32"/>
        <v>0.98046795276509358</v>
      </c>
      <c r="AF173" s="49">
        <f>1-(([1]Veri_2023!D103+[1]Veri_2023!D104)/[1]Veri_2023!D96)</f>
        <v>1</v>
      </c>
      <c r="AG173" s="49">
        <f>1-(([1]Veri_2023!E103+[1]Veri_2023!E104)/[1]Veri_2023!E96)</f>
        <v>1</v>
      </c>
      <c r="AH173" s="49">
        <f>1-(([1]Veri_2023!F103+[1]Veri_2023!F104)/[1]Veri_2023!F96)</f>
        <v>1</v>
      </c>
      <c r="AI173" s="49">
        <f>1-(([1]Veri_2023!G103+[1]Veri_2023!G104)/[1]Veri_2023!G96)</f>
        <v>0.99997012606799307</v>
      </c>
      <c r="AJ173" s="49">
        <f>1-(([1]Veri_2023!H103+[1]Veri_2023!H104)/[1]Veri_2023!H96)</f>
        <v>0.99989931027538637</v>
      </c>
      <c r="AK173" s="49">
        <f>1-(([1]Veri_2023!I103+[1]Veri_2023!I104)/[1]Veri_2023!I96)</f>
        <v>0.99574878723071303</v>
      </c>
      <c r="AL173" s="49">
        <f>1-(([1]Veri_2023!J103+[1]Veri_2023!J104)/[1]Veri_2023!J96)</f>
        <v>0.99877845017621203</v>
      </c>
      <c r="AM173" s="49">
        <f>1-(([1]Veri_2023!K103+[1]Veri_2023!K104)/[1]Veri_2023!K96)</f>
        <v>0.99017408123791106</v>
      </c>
      <c r="AN173" s="49">
        <f>1-(([1]Veri_2023!L103+[1]Veri_2023!L104)/[1]Veri_2023!L96)</f>
        <v>0.92527210968685691</v>
      </c>
      <c r="AO173" s="49">
        <f>1-(([1]Veri_2023!M103+[1]Veri_2023!M104)/[1]Veri_2023!M96)</f>
        <v>0.99793925930256355</v>
      </c>
      <c r="AP173" s="49">
        <f>1-(([1]Veri_2023!N103+[1]Veri_2023!N104)/[1]Veri_2023!N96)</f>
        <v>0.78731528065856615</v>
      </c>
      <c r="AQ173" s="52">
        <f t="shared" si="33"/>
        <v>0.78731528065856615</v>
      </c>
      <c r="AR173" s="52">
        <f t="shared" si="34"/>
        <v>1</v>
      </c>
      <c r="AS173" s="52">
        <f t="shared" si="35"/>
        <v>0.97228158223965488</v>
      </c>
      <c r="AT173" s="52">
        <f>ROUND(1-(([1]Veri_2024_2!D103+[1]Veri_2024_2!D104)/[1]Veri_2024_2!D96),[1]APGler!$N$173)</f>
        <v>1</v>
      </c>
      <c r="AU173" s="52">
        <f>ROUND(1-(([1]Veri_2024_2!E103+[1]Veri_2024_2!E104)/[1]Veri_2024_2!E96),[1]APGler!$N$173)</f>
        <v>1</v>
      </c>
      <c r="AV173" s="52">
        <f>ROUND(1-(([1]Veri_2024_2!F103+[1]Veri_2024_2!F104)/[1]Veri_2024_2!F96),[1]APGler!$N$173)</f>
        <v>1</v>
      </c>
      <c r="AW173" s="52">
        <f>ROUND(1-(([1]Veri_2024_2!G103+[1]Veri_2024_2!G104)/[1]Veri_2024_2!G96),[1]APGler!$N$173)</f>
        <v>1</v>
      </c>
      <c r="AX173" s="52">
        <f>ROUND(1-(([1]Veri_2024_2!H103+[1]Veri_2024_2!H104)/[1]Veri_2024_2!H96),[1]APGler!$N$173)</f>
        <v>1</v>
      </c>
      <c r="AY173" s="52">
        <f>ROUND(1-(([1]Veri_2024_2!I103+[1]Veri_2024_2!I104)/[1]Veri_2024_2!I96),[1]APGler!$N$173)</f>
        <v>1</v>
      </c>
      <c r="AZ173" s="52">
        <f>ROUND(1-(([1]Veri_2024_2!J103+[1]Veri_2024_2!J104)/[1]Veri_2024_2!J96),[1]APGler!$N$173)</f>
        <v>1</v>
      </c>
      <c r="BA173" s="52">
        <f>ROUND(1-(([1]Veri_2024_2!K103+[1]Veri_2024_2!K104)/[1]Veri_2024_2!K96),[1]APGler!$N$173)</f>
        <v>1</v>
      </c>
      <c r="BB173" s="52">
        <f>ROUND(1-(([1]Veri_2024_2!L103+[1]Veri_2024_2!L104)/[1]Veri_2024_2!L96),[1]APGler!$N$173)</f>
        <v>0.9</v>
      </c>
      <c r="BC173" s="52">
        <f>ROUND(1-(([1]Veri_2024_2!M103+[1]Veri_2024_2!M104)/[1]Veri_2024_2!M96),[1]APGler!$N$173)</f>
        <v>1</v>
      </c>
      <c r="BD173" s="52">
        <f>ROUND(1-(([1]Veri_2024_2!N103+[1]Veri_2024_2!N104)/[1]Veri_2024_2!N96),[1]APGler!$N$173)</f>
        <v>1</v>
      </c>
      <c r="BE173" s="52">
        <f t="shared" si="36"/>
        <v>0.9</v>
      </c>
      <c r="BF173" s="52">
        <f t="shared" si="37"/>
        <v>1</v>
      </c>
      <c r="BG173" s="52">
        <f t="shared" si="38"/>
        <v>0.99090909090909096</v>
      </c>
    </row>
    <row r="174" spans="1:59" x14ac:dyDescent="0.3">
      <c r="A174" s="58" t="s">
        <v>378</v>
      </c>
      <c r="B174" s="58" t="s">
        <v>184</v>
      </c>
      <c r="C174" s="58" t="s">
        <v>261</v>
      </c>
      <c r="D174" s="59">
        <f>[1]Veri_2021!D235</f>
        <v>3.0750624209692101</v>
      </c>
      <c r="E174" s="59">
        <f>[1]Veri_2021!E235</f>
        <v>8.2812933003428792</v>
      </c>
      <c r="F174" s="59">
        <f>[1]Veri_2021!F235</f>
        <v>16.5389324504401</v>
      </c>
      <c r="G174" s="59">
        <f>[1]Veri_2021!G235</f>
        <v>5.13</v>
      </c>
      <c r="H174" s="59">
        <f>[1]Veri_2021!H235</f>
        <v>5.91</v>
      </c>
      <c r="I174" s="59">
        <f>[1]Veri_2021!I235</f>
        <v>8.14</v>
      </c>
      <c r="J174" s="59">
        <f>[1]Veri_2021!J235</f>
        <v>28.59</v>
      </c>
      <c r="K174" s="59">
        <f>[1]Veri_2021!K235</f>
        <v>7.57</v>
      </c>
      <c r="L174" s="59">
        <f>[1]Veri_2021!L235</f>
        <v>2.4931999999999999</v>
      </c>
      <c r="M174" s="59">
        <f>[1]Veri_2021!M235</f>
        <v>67.627254154691428</v>
      </c>
      <c r="N174" s="59">
        <f>[1]Veri_2021!N235</f>
        <v>2.9457786999997668</v>
      </c>
      <c r="O174" s="51">
        <f t="shared" si="27"/>
        <v>2.4931999999999999</v>
      </c>
      <c r="P174" s="51">
        <f t="shared" si="28"/>
        <v>67.627254154691428</v>
      </c>
      <c r="Q174" s="51">
        <f t="shared" si="29"/>
        <v>14.209229184222126</v>
      </c>
      <c r="R174" s="59">
        <f>[1]Veri_2022!D235</f>
        <v>2.6456589690249901</v>
      </c>
      <c r="S174" s="59">
        <f>[1]Veri_2022!E235</f>
        <v>6.5530306072624001</v>
      </c>
      <c r="T174" s="59">
        <f>[1]Veri_2022!F235</f>
        <v>14.494945273735899</v>
      </c>
      <c r="U174" s="59">
        <f>[1]Veri_2022!G235</f>
        <v>4.72109160517142</v>
      </c>
      <c r="V174" s="59">
        <f>[1]Veri_2022!H235</f>
        <v>5.36</v>
      </c>
      <c r="W174" s="59">
        <f>[1]Veri_2022!I235</f>
        <v>0.61</v>
      </c>
      <c r="X174" s="59">
        <f>[1]Veri_2022!J235</f>
        <v>21.13</v>
      </c>
      <c r="Y174" s="59">
        <f>[1]Veri_2022!K235</f>
        <v>6.3024268624765272</v>
      </c>
      <c r="Z174" s="59">
        <f>[1]Veri_2022!L235</f>
        <v>1.006</v>
      </c>
      <c r="AA174" s="59">
        <f>[1]Veri_2022!M235</f>
        <v>17.250277524779388</v>
      </c>
      <c r="AB174" s="59">
        <f>[1]Veri_2022!N235</f>
        <v>2.6967859999997268</v>
      </c>
      <c r="AC174" s="51">
        <f t="shared" si="30"/>
        <v>0.61</v>
      </c>
      <c r="AD174" s="51">
        <f t="shared" si="31"/>
        <v>21.13</v>
      </c>
      <c r="AE174" s="51">
        <f t="shared" si="32"/>
        <v>7.5245651674954868</v>
      </c>
      <c r="AF174" s="59">
        <f>[1]Veri_2023!D235</f>
        <v>2.2948899726227499</v>
      </c>
      <c r="AG174" s="59">
        <f>[1]Veri_2023!E235</f>
        <v>5.5987339667150202</v>
      </c>
      <c r="AH174" s="59">
        <f>[1]Veri_2023!F235</f>
        <v>9.9001713177362909</v>
      </c>
      <c r="AI174" s="59">
        <f>[1]Veri_2023!G235</f>
        <v>5.19</v>
      </c>
      <c r="AJ174" s="59">
        <f>[1]Veri_2023!H235</f>
        <v>6.93</v>
      </c>
      <c r="AK174" s="59">
        <f>[1]Veri_2023!I235</f>
        <v>2.5499999999999998</v>
      </c>
      <c r="AL174" s="59">
        <f>[1]Veri_2023!J235</f>
        <v>17.8</v>
      </c>
      <c r="AM174" s="59">
        <f>[1]Veri_2023!K235</f>
        <v>7.7349329460627043</v>
      </c>
      <c r="AN174" s="59">
        <f>[1]Veri_2023!L235</f>
        <v>0.56810000000000005</v>
      </c>
      <c r="AO174" s="59">
        <f>[1]Veri_2023!M235</f>
        <v>17.73149872129737</v>
      </c>
      <c r="AP174" s="59">
        <f>[1]Veri_2023!N235</f>
        <v>2.3199999999999998</v>
      </c>
      <c r="AQ174" s="51">
        <f t="shared" si="33"/>
        <v>0.56810000000000005</v>
      </c>
      <c r="AR174" s="51">
        <f t="shared" si="34"/>
        <v>17.8</v>
      </c>
      <c r="AS174" s="51">
        <f t="shared" si="35"/>
        <v>7.1471206294940126</v>
      </c>
      <c r="AT174" s="51">
        <f>ROUND([1]Veri_2024_2!D235,[1]APGler!$N$174)</f>
        <v>1.9</v>
      </c>
      <c r="AU174" s="51">
        <f>ROUND([1]Veri_2024_2!E235,[1]APGler!$N$174)</f>
        <v>4.9000000000000004</v>
      </c>
      <c r="AV174" s="51">
        <f>ROUND([1]Veri_2024_2!F235,[1]APGler!$N$174)</f>
        <v>10.7</v>
      </c>
      <c r="AW174" s="51">
        <f>ROUND([1]Veri_2024_2!G235,[1]APGler!$N$174)</f>
        <v>6.3</v>
      </c>
      <c r="AX174" s="51">
        <f>ROUND([1]Veri_2024_2!H235,[1]APGler!$N$174)</f>
        <v>8.1</v>
      </c>
      <c r="AY174" s="51">
        <f>ROUND([1]Veri_2024_2!I235,[1]APGler!$N$174)</f>
        <v>5.7</v>
      </c>
      <c r="AZ174" s="51">
        <f>ROUND([1]Veri_2024_2!J235,[1]APGler!$N$174)</f>
        <v>10.7</v>
      </c>
      <c r="BA174" s="51">
        <f>ROUND([1]Veri_2024_2!K235,[1]APGler!$N$174)</f>
        <v>6.5</v>
      </c>
      <c r="BB174" s="51">
        <f>ROUND([1]Veri_2024_2!L235,[1]APGler!$N$174)</f>
        <v>1.7</v>
      </c>
      <c r="BC174" s="51">
        <f>ROUND([1]Veri_2024_2!M235,[1]APGler!$N$174)</f>
        <v>27.3</v>
      </c>
      <c r="BD174" s="51">
        <f>ROUND([1]Veri_2024_2!N235,[1]APGler!$N$174)</f>
        <v>2</v>
      </c>
      <c r="BE174" s="51">
        <f t="shared" si="36"/>
        <v>1.7</v>
      </c>
      <c r="BF174" s="51">
        <f t="shared" si="37"/>
        <v>27.3</v>
      </c>
      <c r="BG174" s="51">
        <f t="shared" si="38"/>
        <v>7.8</v>
      </c>
    </row>
    <row r="175" spans="1:59" x14ac:dyDescent="0.3">
      <c r="A175" s="57" t="s">
        <v>183</v>
      </c>
      <c r="B175" s="57" t="s">
        <v>188</v>
      </c>
      <c r="C175" s="57" t="s">
        <v>379</v>
      </c>
      <c r="D175" s="60">
        <f>[1]Veri_2021!D248/[1]Veri_2021!D249</f>
        <v>0.71227559437166421</v>
      </c>
      <c r="E175" s="60">
        <f>[1]Veri_2021!E248/[1]Veri_2021!E249</f>
        <v>1.7952748858992333</v>
      </c>
      <c r="F175" s="60">
        <f>[1]Veri_2021!F248/[1]Veri_2021!F249</f>
        <v>1.411596648323203</v>
      </c>
      <c r="G175" s="60">
        <f>[1]Veri_2021!G248/[1]Veri_2021!G249</f>
        <v>1.6128036278553681</v>
      </c>
      <c r="H175" s="60">
        <f>[1]Veri_2021!H248/[1]Veri_2021!H249</f>
        <v>0.77358990870866318</v>
      </c>
      <c r="I175" s="60">
        <f>[1]Veri_2021!I248/[1]Veri_2021!I249</f>
        <v>3.6299883233738579</v>
      </c>
      <c r="J175" s="60">
        <f>[1]Veri_2021!J248/[1]Veri_2021!J249</f>
        <v>1.1625562113546937</v>
      </c>
      <c r="K175" s="60">
        <f>[1]Veri_2021!K248/[1]Veri_2021!K249</f>
        <v>3.17572387746538</v>
      </c>
      <c r="L175" s="60">
        <f>[1]Veri_2021!L248/[1]Veri_2021!L249</f>
        <v>1.2181925468657799</v>
      </c>
      <c r="M175" s="60">
        <f>[1]Veri_2021!M248/[1]Veri_2021!M249</f>
        <v>1.9977559607293127</v>
      </c>
      <c r="N175" s="60">
        <f>[1]Veri_2021!N248/[1]Veri_2021!N249</f>
        <v>3.5679147774364974</v>
      </c>
      <c r="O175" s="52">
        <f t="shared" si="27"/>
        <v>0.71227559437166421</v>
      </c>
      <c r="P175" s="52">
        <f t="shared" si="28"/>
        <v>3.6299883233738579</v>
      </c>
      <c r="Q175" s="52">
        <f t="shared" si="29"/>
        <v>1.9143338511257868</v>
      </c>
      <c r="R175" s="60">
        <f>[1]Veri_2022!D248/[1]Veri_2022!D249</f>
        <v>1.0967270224936563</v>
      </c>
      <c r="S175" s="60">
        <f>[1]Veri_2022!E248/[1]Veri_2022!E249</f>
        <v>1.8174297908214343</v>
      </c>
      <c r="T175" s="60">
        <f>[1]Veri_2022!F248/[1]Veri_2022!F249</f>
        <v>2.6554701419084759</v>
      </c>
      <c r="U175" s="60">
        <f>[1]Veri_2022!G248/[1]Veri_2022!G249</f>
        <v>0.72280208389667044</v>
      </c>
      <c r="V175" s="60">
        <f>[1]Veri_2022!H248/[1]Veri_2022!H249</f>
        <v>0.42770790679535925</v>
      </c>
      <c r="W175" s="60">
        <f>[1]Veri_2022!I248/[1]Veri_2022!I249</f>
        <v>0.91999347329489833</v>
      </c>
      <c r="X175" s="60">
        <f>[1]Veri_2022!J248/[1]Veri_2022!J249</f>
        <v>1.2190649041066204</v>
      </c>
      <c r="Y175" s="60">
        <f>[1]Veri_2022!K248/[1]Veri_2022!K249</f>
        <v>2.5109489051094891</v>
      </c>
      <c r="Z175" s="60">
        <f>[1]Veri_2022!L248/[1]Veri_2022!L249</f>
        <v>0.7118534352983682</v>
      </c>
      <c r="AA175" s="60">
        <f>[1]Veri_2022!M248/[1]Veri_2022!M249</f>
        <v>2.7243725291900338</v>
      </c>
      <c r="AB175" s="60">
        <f>[1]Veri_2022!N248/[1]Veri_2022!N249</f>
        <v>1.2030325982462784</v>
      </c>
      <c r="AC175" s="52">
        <f t="shared" si="30"/>
        <v>0.42770790679535925</v>
      </c>
      <c r="AD175" s="52">
        <f t="shared" si="31"/>
        <v>2.7243725291900338</v>
      </c>
      <c r="AE175" s="52">
        <f t="shared" si="32"/>
        <v>1.4554002537419348</v>
      </c>
      <c r="AF175" s="60">
        <f>[1]Veri_2023!D248/[1]Veri_2023!D249</f>
        <v>1.0420259522812891</v>
      </c>
      <c r="AG175" s="60">
        <f>[1]Veri_2023!E248/[1]Veri_2023!E249</f>
        <v>1.3595923792645104</v>
      </c>
      <c r="AH175" s="60">
        <f>[1]Veri_2023!F248/[1]Veri_2023!F249</f>
        <v>1.5501390955554117</v>
      </c>
      <c r="AI175" s="60">
        <f>[1]Veri_2023!G248/[1]Veri_2023!G249</f>
        <v>1.1228061823605955</v>
      </c>
      <c r="AJ175" s="60">
        <f>[1]Veri_2023!H248/[1]Veri_2023!H249</f>
        <v>0.43165049671759714</v>
      </c>
      <c r="AK175" s="60">
        <f>[1]Veri_2023!I248/[1]Veri_2023!I249</f>
        <v>0.58996111700247433</v>
      </c>
      <c r="AL175" s="60">
        <f>[1]Veri_2023!J248/[1]Veri_2023!J249</f>
        <v>1.3658523975701176</v>
      </c>
      <c r="AM175" s="60">
        <f>[1]Veri_2023!K248/[1]Veri_2023!K249</f>
        <v>1.8778335821908512</v>
      </c>
      <c r="AN175" s="60">
        <f>[1]Veri_2023!L248/[1]Veri_2023!L249</f>
        <v>0.52834079751296614</v>
      </c>
      <c r="AO175" s="60">
        <f>[1]Veri_2023!M248/[1]Veri_2023!M249</f>
        <v>1.1764901028419772</v>
      </c>
      <c r="AP175" s="60">
        <f>[1]Veri_2023!N248/[1]Veri_2023!N249</f>
        <v>0.3233358431635015</v>
      </c>
      <c r="AQ175" s="52">
        <f t="shared" si="33"/>
        <v>0.3233358431635015</v>
      </c>
      <c r="AR175" s="52">
        <f t="shared" si="34"/>
        <v>1.8778335821908512</v>
      </c>
      <c r="AS175" s="52">
        <f t="shared" si="35"/>
        <v>1.0334570860419356</v>
      </c>
      <c r="AT175" s="52">
        <f>ROUND([1]Veri_2024_2!D248/[1]Veri_2024_2!D249,[1]APGler!$N$175)</f>
        <v>1.1000000000000001</v>
      </c>
      <c r="AU175" s="52">
        <f>ROUND([1]Veri_2024_2!E248/[1]Veri_2024_2!E249,[1]APGler!$N$175)</f>
        <v>1.5</v>
      </c>
      <c r="AV175" s="52">
        <f>ROUND([1]Veri_2024_2!F248/[1]Veri_2024_2!F249,[1]APGler!$N$175)</f>
        <v>1.8</v>
      </c>
      <c r="AW175" s="52">
        <f>ROUND([1]Veri_2024_2!G248/[1]Veri_2024_2!G249,[1]APGler!$N$175)</f>
        <v>1</v>
      </c>
      <c r="AX175" s="52">
        <f>ROUND([1]Veri_2024_2!H248/[1]Veri_2024_2!H249,[1]APGler!$N$175)</f>
        <v>0</v>
      </c>
      <c r="AY175" s="52">
        <f>ROUND([1]Veri_2024_2!I248/[1]Veri_2024_2!I249,[1]APGler!$N$175)</f>
        <v>0.2</v>
      </c>
      <c r="AZ175" s="52">
        <f>ROUND([1]Veri_2024_2!J248/[1]Veri_2024_2!J249,[1]APGler!$N$175)</f>
        <v>1.3</v>
      </c>
      <c r="BA175" s="52">
        <f>ROUND([1]Veri_2024_2!K248/[1]Veri_2024_2!K249,[1]APGler!$N$175)</f>
        <v>1.7</v>
      </c>
      <c r="BB175" s="52">
        <f>ROUND([1]Veri_2024_2!L248/[1]Veri_2024_2!L249,[1]APGler!$N$175)</f>
        <v>0.7</v>
      </c>
      <c r="BC175" s="52">
        <f>ROUND([1]Veri_2024_2!M248/[1]Veri_2024_2!M249,[1]APGler!$N$175)</f>
        <v>0</v>
      </c>
      <c r="BD175" s="52">
        <f>ROUND([1]Veri_2024_2!N248/[1]Veri_2024_2!N249,[1]APGler!$N$175)</f>
        <v>0.3</v>
      </c>
      <c r="BE175" s="52">
        <f t="shared" si="36"/>
        <v>0</v>
      </c>
      <c r="BF175" s="52">
        <f t="shared" si="37"/>
        <v>1.8</v>
      </c>
      <c r="BG175" s="52">
        <f t="shared" si="38"/>
        <v>0.87272727272727268</v>
      </c>
    </row>
    <row r="176" spans="1:59" x14ac:dyDescent="0.3">
      <c r="A176" s="58" t="s">
        <v>380</v>
      </c>
      <c r="B176" s="58" t="s">
        <v>186</v>
      </c>
      <c r="C176" s="58" t="s">
        <v>379</v>
      </c>
      <c r="D176" s="59">
        <f>[1]Veri_2021!D250/[1]Veri_2021!D251</f>
        <v>2.5348837209302326</v>
      </c>
      <c r="E176" s="59">
        <f>[1]Veri_2021!E250/[1]Veri_2021!E251</f>
        <v>3.2637362637362637</v>
      </c>
      <c r="F176" s="59">
        <f>[1]Veri_2021!F250/[1]Veri_2021!F251</f>
        <v>3.7279918346516969</v>
      </c>
      <c r="G176" s="59">
        <f>[1]Veri_2021!G250/[1]Veri_2021!G251</f>
        <v>2.2573721863549121</v>
      </c>
      <c r="H176" s="59">
        <f>[1]Veri_2021!H250/[1]Veri_2021!H251</f>
        <v>1.6585314538186409</v>
      </c>
      <c r="I176" s="59">
        <f>[1]Veri_2021!I250/[1]Veri_2021!I251</f>
        <v>3.8779840848806364</v>
      </c>
      <c r="J176" s="59">
        <f>[1]Veri_2021!J250/[1]Veri_2021!J251</f>
        <v>1.2451274362818592</v>
      </c>
      <c r="K176" s="59">
        <f>[1]Veri_2021!K250/[1]Veri_2021!K251</f>
        <v>4.1346516007532959</v>
      </c>
      <c r="L176" s="59">
        <f>[1]Veri_2021!L250/[1]Veri_2021!L251</f>
        <v>2.1566217287866771</v>
      </c>
      <c r="M176" s="59">
        <f>[1]Veri_2021!M250/[1]Veri_2021!M251</f>
        <v>3.2842465753424657</v>
      </c>
      <c r="N176" s="59">
        <f>[1]Veri_2021!N250/[1]Veri_2021!N251</f>
        <v>5.3691959229898076</v>
      </c>
      <c r="O176" s="51">
        <f t="shared" si="27"/>
        <v>1.2451274362818592</v>
      </c>
      <c r="P176" s="51">
        <f t="shared" si="28"/>
        <v>5.3691959229898076</v>
      </c>
      <c r="Q176" s="51">
        <f t="shared" si="29"/>
        <v>3.0463948007751354</v>
      </c>
      <c r="R176" s="59">
        <f>[1]Veri_2022!D250/[1]Veri_2022!D251</f>
        <v>2.5866666666666664</v>
      </c>
      <c r="S176" s="59">
        <f>[1]Veri_2022!E250/[1]Veri_2022!E251</f>
        <v>2.9955947136563879</v>
      </c>
      <c r="T176" s="59">
        <f>[1]Veri_2022!F250/[1]Veri_2022!F251</f>
        <v>4.8361276365603025</v>
      </c>
      <c r="U176" s="59">
        <f>[1]Veri_2022!G250/[1]Veri_2022!G251</f>
        <v>1.6589928057553958</v>
      </c>
      <c r="V176" s="59">
        <f>[1]Veri_2022!H250/[1]Veri_2022!H251</f>
        <v>1.4340638216070742</v>
      </c>
      <c r="W176" s="59">
        <f>[1]Veri_2022!I250/[1]Veri_2022!I251</f>
        <v>1.4695752009184846</v>
      </c>
      <c r="X176" s="59">
        <f>[1]Veri_2022!J250/[1]Veri_2022!J251</f>
        <v>1.0281597904387689</v>
      </c>
      <c r="Y176" s="59">
        <f>[1]Veri_2022!K250/[1]Veri_2022!K251</f>
        <v>4.5823888404533566</v>
      </c>
      <c r="Z176" s="59">
        <f>[1]Veri_2022!L250/[1]Veri_2022!L251</f>
        <v>1.142949967511371</v>
      </c>
      <c r="AA176" s="59">
        <f>[1]Veri_2022!M250/[1]Veri_2022!M251</f>
        <v>3.3860232945091515</v>
      </c>
      <c r="AB176" s="59">
        <f>[1]Veri_2022!N250/[1]Veri_2022!N251</f>
        <v>1.0483304042179262</v>
      </c>
      <c r="AC176" s="51">
        <f t="shared" si="30"/>
        <v>1.0281597904387689</v>
      </c>
      <c r="AD176" s="51">
        <f t="shared" si="31"/>
        <v>4.8361276365603025</v>
      </c>
      <c r="AE176" s="51">
        <f t="shared" si="32"/>
        <v>2.3789884674813528</v>
      </c>
      <c r="AF176" s="59">
        <f>[1]Veri_2023!D250/[1]Veri_2023!D251</f>
        <v>1.6923076923076923</v>
      </c>
      <c r="AG176" s="59">
        <f>[1]Veri_2023!E250/[1]Veri_2023!E251</f>
        <v>1.846376811594203</v>
      </c>
      <c r="AH176" s="59">
        <f>[1]Veri_2023!F250/[1]Veri_2023!F251</f>
        <v>3.0871080139372822</v>
      </c>
      <c r="AI176" s="59">
        <f>[1]Veri_2023!G250/[1]Veri_2023!G251</f>
        <v>1.7697547683923707</v>
      </c>
      <c r="AJ176" s="59">
        <f>[1]Veri_2023!H250/[1]Veri_2023!H251</f>
        <v>1.4107325383304941</v>
      </c>
      <c r="AK176" s="59">
        <f>[1]Veri_2023!I250/[1]Veri_2023!I251</f>
        <v>0.73913043478260865</v>
      </c>
      <c r="AL176" s="59">
        <f>[1]Veri_2023!J250/[1]Veri_2023!J251</f>
        <v>1.1002490660024906</v>
      </c>
      <c r="AM176" s="59">
        <f>[1]Veri_2023!K250/[1]Veri_2023!K251</f>
        <v>2.9322033898305087</v>
      </c>
      <c r="AN176" s="59">
        <f>[1]Veri_2023!L250/[1]Veri_2023!L251</f>
        <v>1.6432105552501375</v>
      </c>
      <c r="AO176" s="59">
        <f>[1]Veri_2023!M250/[1]Veri_2023!M251</f>
        <v>2.2792511700468019</v>
      </c>
      <c r="AP176" s="59">
        <f>[1]Veri_2023!N250/[1]Veri_2023!N251</f>
        <v>0.99143672692673646</v>
      </c>
      <c r="AQ176" s="51">
        <f t="shared" si="33"/>
        <v>0.73913043478260865</v>
      </c>
      <c r="AR176" s="51">
        <f t="shared" si="34"/>
        <v>3.0871080139372822</v>
      </c>
      <c r="AS176" s="51">
        <f t="shared" si="35"/>
        <v>1.771978287945575</v>
      </c>
      <c r="AT176" s="51">
        <f>ROUND([1]Veri_2024_2!D250/[1]Veri_2024_2!D251,[1]APGler!$N$176)</f>
        <v>3.1</v>
      </c>
      <c r="AU176" s="51">
        <f>ROUND([1]Veri_2024_2!E250/[1]Veri_2024_2!E251,[1]APGler!$N$176)</f>
        <v>2.8</v>
      </c>
      <c r="AV176" s="51">
        <f>ROUND([1]Veri_2024_2!F250/[1]Veri_2024_2!F251,[1]APGler!$N$176)</f>
        <v>4.5999999999999996</v>
      </c>
      <c r="AW176" s="51">
        <f>ROUND([1]Veri_2024_2!G250/[1]Veri_2024_2!G251,[1]APGler!$N$176)</f>
        <v>2</v>
      </c>
      <c r="AX176" s="51">
        <f>ROUND([1]Veri_2024_2!H250/[1]Veri_2024_2!H251,[1]APGler!$N$176)</f>
        <v>0</v>
      </c>
      <c r="AY176" s="51">
        <f>ROUND([1]Veri_2024_2!I250/[1]Veri_2024_2!I251,[1]APGler!$N$176)</f>
        <v>0.2</v>
      </c>
      <c r="AZ176" s="51">
        <f>ROUND([1]Veri_2024_2!J250/[1]Veri_2024_2!J251,[1]APGler!$N$176)</f>
        <v>2.2000000000000002</v>
      </c>
      <c r="BA176" s="51">
        <f>ROUND([1]Veri_2024_2!K250/[1]Veri_2024_2!K251,[1]APGler!$N$176)</f>
        <v>2.2000000000000002</v>
      </c>
      <c r="BB176" s="51">
        <f>ROUND([1]Veri_2024_2!L250/[1]Veri_2024_2!L251,[1]APGler!$N$176)</f>
        <v>1.4</v>
      </c>
      <c r="BC176" s="51">
        <f>ROUND([1]Veri_2024_2!M250/[1]Veri_2024_2!M251,[1]APGler!$N$176)</f>
        <v>0</v>
      </c>
      <c r="BD176" s="51">
        <f>ROUND([1]Veri_2024_2!N250/[1]Veri_2024_2!N251,[1]APGler!$N$176)</f>
        <v>1.4</v>
      </c>
      <c r="BE176" s="51">
        <f t="shared" si="36"/>
        <v>0</v>
      </c>
      <c r="BF176" s="51">
        <f t="shared" si="37"/>
        <v>4.5999999999999996</v>
      </c>
      <c r="BG176" s="51">
        <f t="shared" si="38"/>
        <v>1.8090909090909086</v>
      </c>
    </row>
    <row r="177" spans="1:59" x14ac:dyDescent="0.3">
      <c r="A177" s="57" t="s">
        <v>381</v>
      </c>
      <c r="B177" s="57" t="s">
        <v>382</v>
      </c>
      <c r="C177" s="57" t="s">
        <v>336</v>
      </c>
      <c r="D177" s="60">
        <f>[1]Veri_2021!D252/[1]Veri_2021!D253</f>
        <v>39.121534708361054</v>
      </c>
      <c r="E177" s="60">
        <f>[1]Veri_2021!E252/[1]Veri_2021!E253</f>
        <v>42.459514356938421</v>
      </c>
      <c r="F177" s="60">
        <f>[1]Veri_2021!F252/[1]Veri_2021!F253</f>
        <v>26.855788353915177</v>
      </c>
      <c r="G177" s="60">
        <f>[1]Veri_2021!G252/[1]Veri_2021!G253</f>
        <v>24.039975488429096</v>
      </c>
      <c r="H177" s="60">
        <f>[1]Veri_2021!H252/[1]Veri_2021!H253</f>
        <v>42.708996986655187</v>
      </c>
      <c r="I177" s="60">
        <f>[1]Veri_2021!I252/[1]Veri_2021!I253</f>
        <v>85</v>
      </c>
      <c r="J177" s="60">
        <f>[1]Veri_2021!J252/[1]Veri_2021!J253</f>
        <v>85.534610559927017</v>
      </c>
      <c r="K177" s="60">
        <f>[1]Veri_2021!K252/[1]Veri_2021!K253</f>
        <v>21.956288068792549</v>
      </c>
      <c r="L177" s="60">
        <f>[1]Veri_2021!L252/[1]Veri_2021!L253</f>
        <v>0</v>
      </c>
      <c r="M177" s="60">
        <f>[1]Veri_2021!M252/[1]Veri_2021!M253</f>
        <v>141.09090909090909</v>
      </c>
      <c r="N177" s="60">
        <f>[1]Veri_2021!N252/[1]Veri_2021!N253</f>
        <v>156.34281437125748</v>
      </c>
      <c r="O177" s="52">
        <f t="shared" si="27"/>
        <v>0</v>
      </c>
      <c r="P177" s="52">
        <f t="shared" si="28"/>
        <v>156.34281437125748</v>
      </c>
      <c r="Q177" s="52">
        <f t="shared" si="29"/>
        <v>60.464584725925924</v>
      </c>
      <c r="R177" s="60">
        <f>[1]Veri_2022!D252/[1]Veri_2022!D253</f>
        <v>40.614918414918414</v>
      </c>
      <c r="S177" s="60">
        <f>[1]Veri_2022!E252/[1]Veri_2022!E253</f>
        <v>45.28458986032873</v>
      </c>
      <c r="T177" s="60">
        <f>[1]Veri_2022!F252/[1]Veri_2022!F253</f>
        <v>23.843485276321097</v>
      </c>
      <c r="U177" s="60">
        <f>[1]Veri_2022!G252/[1]Veri_2022!G253</f>
        <v>9.4099862711156206</v>
      </c>
      <c r="V177" s="60">
        <f>[1]Veri_2022!H252/[1]Veri_2022!H253</f>
        <v>54.394025056215867</v>
      </c>
      <c r="W177" s="60">
        <f>[1]Veri_2022!I252/[1]Veri_2022!I253</f>
        <v>49</v>
      </c>
      <c r="X177" s="60">
        <f>[1]Veri_2022!J252/[1]Veri_2022!J253</f>
        <v>60.349402718270298</v>
      </c>
      <c r="Y177" s="60">
        <f>[1]Veri_2022!K252/[1]Veri_2022!K253</f>
        <v>44.597758676966599</v>
      </c>
      <c r="Z177" s="60">
        <f>[1]Veri_2022!L252/[1]Veri_2022!L253</f>
        <v>0</v>
      </c>
      <c r="AA177" s="60">
        <f>[1]Veri_2022!M252/[1]Veri_2022!M253</f>
        <v>135.70630486831604</v>
      </c>
      <c r="AB177" s="60">
        <f>[1]Veri_2022!N252/[1]Veri_2022!N253</f>
        <v>201.29938124702522</v>
      </c>
      <c r="AC177" s="52">
        <f t="shared" si="30"/>
        <v>0</v>
      </c>
      <c r="AD177" s="52">
        <f t="shared" si="31"/>
        <v>201.29938124702522</v>
      </c>
      <c r="AE177" s="52">
        <f t="shared" si="32"/>
        <v>60.40907748995253</v>
      </c>
      <c r="AF177" s="60">
        <f>[1]Veri_2023!D252/[1]Veri_2023!D253</f>
        <v>55.616487455197131</v>
      </c>
      <c r="AG177" s="60">
        <f>[1]Veri_2023!E252/[1]Veri_2023!E253</f>
        <v>66.668790596968762</v>
      </c>
      <c r="AH177" s="60">
        <f>[1]Veri_2023!F252/[1]Veri_2023!F253</f>
        <v>33.593095160603859</v>
      </c>
      <c r="AI177" s="60">
        <f>[1]Veri_2023!G252/[1]Veri_2023!G253</f>
        <v>7.0899734207996383</v>
      </c>
      <c r="AJ177" s="60">
        <f>[1]Veri_2023!H252/[1]Veri_2023!H253</f>
        <v>57.274788820227904</v>
      </c>
      <c r="AK177" s="60">
        <f>[1]Veri_2023!I252/[1]Veri_2023!I253</f>
        <v>44</v>
      </c>
      <c r="AL177" s="60">
        <f>[1]Veri_2023!J252/[1]Veri_2023!J253</f>
        <v>45.200042507970245</v>
      </c>
      <c r="AM177" s="60">
        <f>[1]Veri_2023!K252/[1]Veri_2023!K253</f>
        <v>41.184964200477324</v>
      </c>
      <c r="AN177" s="60">
        <f>[1]Veri_2023!L252/[1]Veri_2023!L253</f>
        <v>0</v>
      </c>
      <c r="AO177" s="60">
        <f>[1]Veri_2023!M252/[1]Veri_2023!M253</f>
        <v>136.62595419847329</v>
      </c>
      <c r="AP177" s="60">
        <f>[1]Veri_2023!N252/[1]Veri_2023!N253</f>
        <v>225.62437185929647</v>
      </c>
      <c r="AQ177" s="52">
        <f t="shared" si="33"/>
        <v>0</v>
      </c>
      <c r="AR177" s="52">
        <f t="shared" si="34"/>
        <v>225.62437185929647</v>
      </c>
      <c r="AS177" s="52">
        <f t="shared" si="35"/>
        <v>64.807133474546788</v>
      </c>
      <c r="AT177" s="52">
        <f>ROUND([1]Veri_2024_2!D252/[1]Veri_2024_2!D253,[1]APGler!$N$177)</f>
        <v>54</v>
      </c>
      <c r="AU177" s="52">
        <f>ROUND([1]Veri_2024_2!E252/[1]Veri_2024_2!E253,[1]APGler!$N$177)</f>
        <v>39.200000000000003</v>
      </c>
      <c r="AV177" s="52">
        <f>ROUND([1]Veri_2024_2!F252/[1]Veri_2024_2!F253,[1]APGler!$N$177)</f>
        <v>6.8</v>
      </c>
      <c r="AW177" s="52">
        <f>ROUND([1]Veri_2024_2!G252/[1]Veri_2024_2!G253,[1]APGler!$N$177)</f>
        <v>6.5</v>
      </c>
      <c r="AX177" s="52">
        <f>ROUND([1]Veri_2024_2!H252/[1]Veri_2024_2!H253,[1]APGler!$N$177)</f>
        <v>29.3</v>
      </c>
      <c r="AY177" s="52">
        <f>ROUND([1]Veri_2024_2!I252/[1]Veri_2024_2!I253,[1]APGler!$N$177)</f>
        <v>25.9</v>
      </c>
      <c r="AZ177" s="52">
        <f>ROUND([1]Veri_2024_2!J252/[1]Veri_2024_2!J253,[1]APGler!$N$177)</f>
        <v>48.7</v>
      </c>
      <c r="BA177" s="52">
        <f>ROUND([1]Veri_2024_2!K252/[1]Veri_2024_2!K253,[1]APGler!$N$177)</f>
        <v>21</v>
      </c>
      <c r="BB177" s="52">
        <f>ROUND([1]Veri_2024_2!L252/[1]Veri_2024_2!L253,[1]APGler!$N$177)</f>
        <v>0</v>
      </c>
      <c r="BC177" s="52">
        <f>ROUND([1]Veri_2024_2!M252/[1]Veri_2024_2!M253,[1]APGler!$N$177)</f>
        <v>136.4</v>
      </c>
      <c r="BD177" s="52">
        <f>ROUND([1]Veri_2024_2!N252/[1]Veri_2024_2!N253,[1]APGler!$N$177)</f>
        <v>106.7</v>
      </c>
      <c r="BE177" s="52">
        <f t="shared" si="36"/>
        <v>0</v>
      </c>
      <c r="BF177" s="52">
        <f t="shared" si="37"/>
        <v>136.4</v>
      </c>
      <c r="BG177" s="52">
        <f t="shared" si="38"/>
        <v>43.13636363636364</v>
      </c>
    </row>
    <row r="178" spans="1:59" x14ac:dyDescent="0.3">
      <c r="A178" s="58" t="s">
        <v>383</v>
      </c>
      <c r="B178" s="58" t="s">
        <v>384</v>
      </c>
      <c r="C178" s="58" t="s">
        <v>336</v>
      </c>
      <c r="D178" s="59">
        <f>[1]Veri_2021!D254/[1]Veri_2021!D255</f>
        <v>87.91538461538461</v>
      </c>
      <c r="E178" s="59">
        <f>[1]Veri_2021!E254/[1]Veri_2021!E255</f>
        <v>70.969581749049425</v>
      </c>
      <c r="F178" s="59">
        <f>[1]Veri_2021!F254/[1]Veri_2021!F255</f>
        <v>70.349514563106794</v>
      </c>
      <c r="G178" s="59">
        <f>[1]Veri_2021!G254/[1]Veri_2021!G255</f>
        <v>89.285714285714292</v>
      </c>
      <c r="H178" s="59">
        <f>[1]Veri_2021!H254/[1]Veri_2021!H255</f>
        <v>183.54166666666666</v>
      </c>
      <c r="I178" s="59">
        <f>[1]Veri_2021!I254/[1]Veri_2021!I255</f>
        <v>227</v>
      </c>
      <c r="J178" s="59">
        <f>[1]Veri_2021!J254/[1]Veri_2021!J255</f>
        <v>328.33333333333331</v>
      </c>
      <c r="K178" s="59">
        <f>[1]Veri_2021!K254/[1]Veri_2021!K255</f>
        <v>181.06451612903226</v>
      </c>
      <c r="L178" s="59">
        <f>[1]Veri_2021!L254/[1]Veri_2021!L255</f>
        <v>0</v>
      </c>
      <c r="M178" s="59">
        <f>[1]Veri_2021!M254/[1]Veri_2021!M255</f>
        <v>145.71428571428572</v>
      </c>
      <c r="N178" s="59">
        <f>[1]Veri_2021!N254/[1]Veri_2021!N255</f>
        <v>193.98979591836735</v>
      </c>
      <c r="O178" s="51">
        <f t="shared" si="27"/>
        <v>0</v>
      </c>
      <c r="P178" s="51">
        <f t="shared" si="28"/>
        <v>328.33333333333331</v>
      </c>
      <c r="Q178" s="51">
        <f t="shared" si="29"/>
        <v>143.46943572499458</v>
      </c>
      <c r="R178" s="59">
        <f>[1]Veri_2022!D254/[1]Veri_2022!D255</f>
        <v>256.24725274725273</v>
      </c>
      <c r="S178" s="59">
        <f>[1]Veri_2022!E254/[1]Veri_2022!E255</f>
        <v>126.416</v>
      </c>
      <c r="T178" s="59">
        <f>[1]Veri_2022!F254/[1]Veri_2022!F255</f>
        <v>126.31986531986531</v>
      </c>
      <c r="U178" s="59">
        <f>[1]Veri_2022!G254/[1]Veri_2022!G255</f>
        <v>114.22222222222223</v>
      </c>
      <c r="V178" s="59">
        <f>[1]Veri_2022!H254/[1]Veri_2022!H255</f>
        <v>267.70627802690581</v>
      </c>
      <c r="W178" s="59">
        <f>[1]Veri_2022!I254/[1]Veri_2022!I255</f>
        <v>77</v>
      </c>
      <c r="X178" s="59">
        <f>[1]Veri_2022!J254/[1]Veri_2022!J255</f>
        <v>27.6</v>
      </c>
      <c r="Y178" s="59">
        <f>[1]Veri_2022!K254/[1]Veri_2022!K255</f>
        <v>307.83333333333331</v>
      </c>
      <c r="Z178" s="59">
        <f>[1]Veri_2022!L254/[1]Veri_2022!L255</f>
        <v>3.0143497757847535</v>
      </c>
      <c r="AA178" s="59">
        <f>[1]Veri_2022!M254/[1]Veri_2022!M255</f>
        <v>135</v>
      </c>
      <c r="AB178" s="59">
        <f>[1]Veri_2022!N254/[1]Veri_2022!N255</f>
        <v>199.4557463672391</v>
      </c>
      <c r="AC178" s="51">
        <f t="shared" si="30"/>
        <v>3.0143497757847535</v>
      </c>
      <c r="AD178" s="51">
        <f t="shared" si="31"/>
        <v>307.83333333333331</v>
      </c>
      <c r="AE178" s="51">
        <f t="shared" si="32"/>
        <v>149.16500434478209</v>
      </c>
      <c r="AF178" s="59">
        <f>[1]Veri_2023!D254/[1]Veri_2023!D255</f>
        <v>236.97533206831119</v>
      </c>
      <c r="AG178" s="59">
        <f>[1]Veri_2023!E254/[1]Veri_2023!E255</f>
        <v>158.136925795053</v>
      </c>
      <c r="AH178" s="59">
        <f>[1]Veri_2023!F254/[1]Veri_2023!F255</f>
        <v>148.29928741092635</v>
      </c>
      <c r="AI178" s="59">
        <f>[1]Veri_2023!G254/[1]Veri_2023!G255</f>
        <v>116.34699853587115</v>
      </c>
      <c r="AJ178" s="59">
        <f>[1]Veri_2023!H254/[1]Veri_2023!H255</f>
        <v>361.35950413223139</v>
      </c>
      <c r="AK178" s="59">
        <f>[1]Veri_2023!I254/[1]Veri_2023!I255</f>
        <v>101</v>
      </c>
      <c r="AL178" s="59" t="e">
        <f>[1]Veri_2023!J254/[1]Veri_2023!J255</f>
        <v>#DIV/0!</v>
      </c>
      <c r="AM178" s="59">
        <f>[1]Veri_2023!K254/[1]Veri_2023!K255</f>
        <v>1592.608695652174</v>
      </c>
      <c r="AN178" s="59">
        <f>[1]Veri_2023!L254/[1]Veri_2023!L255</f>
        <v>1.2531865585168018</v>
      </c>
      <c r="AO178" s="59">
        <f>[1]Veri_2023!M254/[1]Veri_2023!M255</f>
        <v>144.64285714285714</v>
      </c>
      <c r="AP178" s="59">
        <f>[1]Veri_2023!N254/[1]Veri_2023!N255</f>
        <v>218.20870425321465</v>
      </c>
      <c r="AQ178" s="51" t="e">
        <f t="shared" si="33"/>
        <v>#DIV/0!</v>
      </c>
      <c r="AR178" s="51" t="e">
        <f t="shared" si="34"/>
        <v>#DIV/0!</v>
      </c>
      <c r="AS178" s="51" t="e">
        <f t="shared" si="35"/>
        <v>#DIV/0!</v>
      </c>
      <c r="AT178" s="51">
        <f>ROUND([1]Veri_2024_2!D254/[1]Veri_2024_2!D255,[1]APGler!$N$178)</f>
        <v>429.6</v>
      </c>
      <c r="AU178" s="51">
        <f>ROUND([1]Veri_2024_2!E254/[1]Veri_2024_2!E255,[1]APGler!$N$178)</f>
        <v>322.39999999999998</v>
      </c>
      <c r="AV178" s="51">
        <f>ROUND([1]Veri_2024_2!F254/[1]Veri_2024_2!F255,[1]APGler!$N$178)</f>
        <v>227.3</v>
      </c>
      <c r="AW178" s="51">
        <f>ROUND([1]Veri_2024_2!G254/[1]Veri_2024_2!G255,[1]APGler!$N$178)</f>
        <v>218.4</v>
      </c>
      <c r="AX178" s="51">
        <f>ROUND([1]Veri_2024_2!H254/[1]Veri_2024_2!H255,[1]APGler!$N$178)</f>
        <v>74.400000000000006</v>
      </c>
      <c r="AY178" s="51">
        <f>ROUND([1]Veri_2024_2!I254/[1]Veri_2024_2!I255,[1]APGler!$N$178)</f>
        <v>72.099999999999994</v>
      </c>
      <c r="AZ178" s="51">
        <f>ROUND([1]Veri_2024_2!J254/[1]Veri_2024_2!J255,[1]APGler!$N$178)</f>
        <v>7.5</v>
      </c>
      <c r="BA178" s="51">
        <f>ROUND([1]Veri_2024_2!K254/[1]Veri_2024_2!K255,[1]APGler!$N$178)</f>
        <v>301.3</v>
      </c>
      <c r="BB178" s="51">
        <f>ROUND([1]Veri_2024_2!L254/[1]Veri_2024_2!L255,[1]APGler!$N$178)</f>
        <v>16.3</v>
      </c>
      <c r="BC178" s="51">
        <f>ROUND([1]Veri_2024_2!M254/[1]Veri_2024_2!M255,[1]APGler!$N$178)</f>
        <v>199</v>
      </c>
      <c r="BD178" s="51">
        <f>ROUND([1]Veri_2024_2!N254/[1]Veri_2024_2!N255,[1]APGler!$N$178)</f>
        <v>230.6</v>
      </c>
      <c r="BE178" s="51">
        <f t="shared" si="36"/>
        <v>7.5</v>
      </c>
      <c r="BF178" s="51">
        <f t="shared" si="37"/>
        <v>429.6</v>
      </c>
      <c r="BG178" s="51">
        <f t="shared" si="38"/>
        <v>190.80909090909091</v>
      </c>
    </row>
    <row r="179" spans="1:59" x14ac:dyDescent="0.3">
      <c r="A179" s="57" t="s">
        <v>385</v>
      </c>
      <c r="B179" s="57" t="s">
        <v>386</v>
      </c>
      <c r="C179" s="57" t="s">
        <v>336</v>
      </c>
      <c r="D179" s="60">
        <f>[1]Veri_2021!D256/[1]Veri_2021!D257</f>
        <v>51.083333333333336</v>
      </c>
      <c r="E179" s="60">
        <f>[1]Veri_2021!E256/[1]Veri_2021!E257</f>
        <v>12.595505617977528</v>
      </c>
      <c r="F179" s="60">
        <f>[1]Veri_2021!F256/[1]Veri_2021!F257</f>
        <v>14.664864864864866</v>
      </c>
      <c r="G179" s="60">
        <f>[1]Veri_2021!G256/[1]Veri_2021!G257</f>
        <v>22.149707602339181</v>
      </c>
      <c r="H179" s="60">
        <f>[1]Veri_2021!H256/[1]Veri_2021!H257</f>
        <v>86.84</v>
      </c>
      <c r="I179" s="60">
        <f>[1]Veri_2021!I256/[1]Veri_2021!I257</f>
        <v>137</v>
      </c>
      <c r="J179" s="60">
        <f>[1]Veri_2021!J256/[1]Veri_2021!J257</f>
        <v>53.899628252788105</v>
      </c>
      <c r="K179" s="60">
        <f>[1]Veri_2021!K256/[1]Veri_2021!K257</f>
        <v>16.007575757575758</v>
      </c>
      <c r="L179" s="60">
        <f>[1]Veri_2021!L256/[1]Veri_2021!L257</f>
        <v>0</v>
      </c>
      <c r="M179" s="60">
        <f>[1]Veri_2021!M256/[1]Veri_2021!M257</f>
        <v>200</v>
      </c>
      <c r="N179" s="60">
        <f>[1]Veri_2021!N256/[1]Veri_2021!N257</f>
        <v>207</v>
      </c>
      <c r="O179" s="52">
        <f t="shared" si="27"/>
        <v>0</v>
      </c>
      <c r="P179" s="52">
        <f t="shared" si="28"/>
        <v>207</v>
      </c>
      <c r="Q179" s="52">
        <f t="shared" si="29"/>
        <v>72.840055948079893</v>
      </c>
      <c r="R179" s="60">
        <f>[1]Veri_2022!D256/[1]Veri_2022!D257</f>
        <v>98.416666666666671</v>
      </c>
      <c r="S179" s="60">
        <f>[1]Veri_2022!E256/[1]Veri_2022!E257</f>
        <v>26.472602739726028</v>
      </c>
      <c r="T179" s="60">
        <f>[1]Veri_2022!F256/[1]Veri_2022!F257</f>
        <v>12.810606060606061</v>
      </c>
      <c r="U179" s="60">
        <f>[1]Veri_2022!G256/[1]Veri_2022!G257</f>
        <v>13.18970736629667</v>
      </c>
      <c r="V179" s="60">
        <f>[1]Veri_2022!H256/[1]Veri_2022!H257</f>
        <v>135.94999999999999</v>
      </c>
      <c r="W179" s="60">
        <f>[1]Veri_2022!I256/[1]Veri_2022!I257</f>
        <v>453</v>
      </c>
      <c r="X179" s="60">
        <f>[1]Veri_2022!J256/[1]Veri_2022!J257</f>
        <v>37.398797595190381</v>
      </c>
      <c r="Y179" s="60">
        <f>[1]Veri_2022!K256/[1]Veri_2022!K257</f>
        <v>19.564814814814813</v>
      </c>
      <c r="Z179" s="60">
        <f>[1]Veri_2022!L256/[1]Veri_2022!L257</f>
        <v>0</v>
      </c>
      <c r="AA179" s="60">
        <f>[1]Veri_2022!M256/[1]Veri_2022!M257</f>
        <v>243</v>
      </c>
      <c r="AB179" s="60">
        <f>[1]Veri_2022!N256/[1]Veri_2022!N257</f>
        <v>181.42857142857142</v>
      </c>
      <c r="AC179" s="52">
        <f t="shared" si="30"/>
        <v>0</v>
      </c>
      <c r="AD179" s="52">
        <f t="shared" si="31"/>
        <v>453</v>
      </c>
      <c r="AE179" s="52">
        <f t="shared" si="32"/>
        <v>111.0210696974429</v>
      </c>
      <c r="AF179" s="60">
        <f>[1]Veri_2023!D256/[1]Veri_2023!D257</f>
        <v>88.857142857142861</v>
      </c>
      <c r="AG179" s="60">
        <f>[1]Veri_2023!E256/[1]Veri_2023!E257</f>
        <v>35.839506172839506</v>
      </c>
      <c r="AH179" s="60">
        <f>[1]Veri_2023!F256/[1]Veri_2023!F257</f>
        <v>27.19756838905775</v>
      </c>
      <c r="AI179" s="60">
        <f>[1]Veri_2023!G256/[1]Veri_2023!G257</f>
        <v>10.719639468690701</v>
      </c>
      <c r="AJ179" s="60">
        <f>[1]Veri_2023!H256/[1]Veri_2023!H257</f>
        <v>234.51000000000002</v>
      </c>
      <c r="AK179" s="60">
        <f>[1]Veri_2023!I256/[1]Veri_2023!I257</f>
        <v>100</v>
      </c>
      <c r="AL179" s="60">
        <f>[1]Veri_2023!J256/[1]Veri_2023!J257</f>
        <v>21.664921465968586</v>
      </c>
      <c r="AM179" s="60">
        <f>[1]Veri_2023!K256/[1]Veri_2023!K257</f>
        <v>36.868686868686872</v>
      </c>
      <c r="AN179" s="60" t="e">
        <f>[1]Veri_2023!L256/[1]Veri_2023!L257</f>
        <v>#DIV/0!</v>
      </c>
      <c r="AO179" s="60">
        <f>[1]Veri_2023!M256/[1]Veri_2023!M257</f>
        <v>211.5</v>
      </c>
      <c r="AP179" s="60">
        <f>[1]Veri_2023!N256/[1]Veri_2023!N257</f>
        <v>212.5</v>
      </c>
      <c r="AQ179" s="52" t="e">
        <f t="shared" si="33"/>
        <v>#DIV/0!</v>
      </c>
      <c r="AR179" s="52" t="e">
        <f t="shared" si="34"/>
        <v>#DIV/0!</v>
      </c>
      <c r="AS179" s="52" t="e">
        <f t="shared" si="35"/>
        <v>#DIV/0!</v>
      </c>
      <c r="AT179" s="52">
        <f>ROUND([1]Veri_2024_2!D256/[1]Veri_2024_2!D257,[1]APGler!$N$179)</f>
        <v>44.7</v>
      </c>
      <c r="AU179" s="52">
        <f>ROUND([1]Veri_2024_2!E256/[1]Veri_2024_2!E257,[1]APGler!$N$179)</f>
        <v>30.2</v>
      </c>
      <c r="AV179" s="52">
        <f>ROUND([1]Veri_2024_2!F256/[1]Veri_2024_2!F257,[1]APGler!$N$179)</f>
        <v>6.5</v>
      </c>
      <c r="AW179" s="52">
        <f>ROUND([1]Veri_2024_2!G256/[1]Veri_2024_2!G257,[1]APGler!$N$179)</f>
        <v>8.6999999999999993</v>
      </c>
      <c r="AX179" s="52">
        <f>ROUND([1]Veri_2024_2!H256/[1]Veri_2024_2!H257,[1]APGler!$N$179)</f>
        <v>36.799999999999997</v>
      </c>
      <c r="AY179" s="52">
        <f>ROUND([1]Veri_2024_2!I256/[1]Veri_2024_2!I257,[1]APGler!$N$179)</f>
        <v>43</v>
      </c>
      <c r="AZ179" s="52">
        <f>ROUND([1]Veri_2024_2!J256/[1]Veri_2024_2!J257,[1]APGler!$N$179)</f>
        <v>17.399999999999999</v>
      </c>
      <c r="BA179" s="52">
        <f>ROUND([1]Veri_2024_2!K256/[1]Veri_2024_2!K257,[1]APGler!$N$179)</f>
        <v>25.5</v>
      </c>
      <c r="BB179" s="52">
        <f>ROUND([1]Veri_2024_2!L256/[1]Veri_2024_2!L257,[1]APGler!$N$179)</f>
        <v>0</v>
      </c>
      <c r="BC179" s="52">
        <f>ROUND([1]Veri_2024_2!M256/[1]Veri_2024_2!M257,[1]APGler!$N$179)</f>
        <v>226.3</v>
      </c>
      <c r="BD179" s="52">
        <f>ROUND([1]Veri_2024_2!N256/[1]Veri_2024_2!N257,[1]APGler!$N$179)</f>
        <v>114.5</v>
      </c>
      <c r="BE179" s="52">
        <f t="shared" si="36"/>
        <v>0</v>
      </c>
      <c r="BF179" s="52">
        <f t="shared" si="37"/>
        <v>226.3</v>
      </c>
      <c r="BG179" s="52">
        <f t="shared" si="38"/>
        <v>50.327272727272728</v>
      </c>
    </row>
    <row r="180" spans="1:59" x14ac:dyDescent="0.3">
      <c r="A180" s="58" t="s">
        <v>387</v>
      </c>
      <c r="B180" s="58" t="s">
        <v>388</v>
      </c>
      <c r="C180" s="58" t="s">
        <v>336</v>
      </c>
      <c r="D180" s="59">
        <f>[1]Veri_2021!D258/[1]Veri_2021!D259</f>
        <v>52</v>
      </c>
      <c r="E180" s="59">
        <f>[1]Veri_2021!E258/[1]Veri_2021!E259</f>
        <v>47</v>
      </c>
      <c r="F180" s="59">
        <f>[1]Veri_2021!F258/[1]Veri_2021!F259</f>
        <v>71.5</v>
      </c>
      <c r="G180" s="59">
        <f>[1]Veri_2021!G258/[1]Veri_2021!G259</f>
        <v>218.88888888888889</v>
      </c>
      <c r="H180" s="59">
        <f>[1]Veri_2021!H258/[1]Veri_2021!H259</f>
        <v>183.1</v>
      </c>
      <c r="I180" s="59">
        <f>[1]Veri_2021!I258/[1]Veri_2021!I259</f>
        <v>226</v>
      </c>
      <c r="J180" s="59" t="e">
        <f>[1]Veri_2021!J258/[1]Veri_2021!J259</f>
        <v>#DIV/0!</v>
      </c>
      <c r="K180" s="59" t="e">
        <f>[1]Veri_2021!K258/[1]Veri_2021!K259</f>
        <v>#DIV/0!</v>
      </c>
      <c r="L180" s="59">
        <f>[1]Veri_2021!L258/[1]Veri_2021!L259</f>
        <v>0</v>
      </c>
      <c r="M180" s="59">
        <f>[1]Veri_2021!M258/[1]Veri_2021!M259</f>
        <v>240</v>
      </c>
      <c r="N180" s="59">
        <f>[1]Veri_2021!N258/[1]Veri_2021!N259</f>
        <v>209.66666666666666</v>
      </c>
      <c r="O180" s="51" t="e">
        <f t="shared" si="27"/>
        <v>#DIV/0!</v>
      </c>
      <c r="P180" s="51" t="e">
        <f t="shared" si="28"/>
        <v>#DIV/0!</v>
      </c>
      <c r="Q180" s="51" t="e">
        <f t="shared" si="29"/>
        <v>#DIV/0!</v>
      </c>
      <c r="R180" s="59" t="e">
        <f>[1]Veri_2022!D258/[1]Veri_2022!D259</f>
        <v>#DIV/0!</v>
      </c>
      <c r="S180" s="59">
        <f>[1]Veri_2022!E258/[1]Veri_2022!E259</f>
        <v>127.88888888888889</v>
      </c>
      <c r="T180" s="59">
        <f>[1]Veri_2022!F258/[1]Veri_2022!F259</f>
        <v>69.333333333333329</v>
      </c>
      <c r="U180" s="59">
        <f>[1]Veri_2022!G258/[1]Veri_2022!G259</f>
        <v>212.10975609756099</v>
      </c>
      <c r="V180" s="59">
        <f>[1]Veri_2022!H258/[1]Veri_2022!H259</f>
        <v>311.95999999999992</v>
      </c>
      <c r="W180" s="59">
        <f>[1]Veri_2022!I258/[1]Veri_2022!I259</f>
        <v>133</v>
      </c>
      <c r="X180" s="59">
        <f>[1]Veri_2022!J258/[1]Veri_2022!J259</f>
        <v>27</v>
      </c>
      <c r="Y180" s="59">
        <f>[1]Veri_2022!K258/[1]Veri_2022!K259</f>
        <v>79</v>
      </c>
      <c r="Z180" s="59" t="e">
        <f>[1]Veri_2022!L258/[1]Veri_2022!L259</f>
        <v>#DIV/0!</v>
      </c>
      <c r="AA180" s="59" t="e">
        <f>[1]Veri_2022!M258/[1]Veri_2022!M259</f>
        <v>#DIV/0!</v>
      </c>
      <c r="AB180" s="59">
        <f>[1]Veri_2022!N258/[1]Veri_2022!N259</f>
        <v>181.42857142857142</v>
      </c>
      <c r="AC180" s="51" t="e">
        <f t="shared" si="30"/>
        <v>#DIV/0!</v>
      </c>
      <c r="AD180" s="51" t="e">
        <f t="shared" si="31"/>
        <v>#DIV/0!</v>
      </c>
      <c r="AE180" s="51" t="e">
        <f t="shared" si="32"/>
        <v>#DIV/0!</v>
      </c>
      <c r="AF180" s="59">
        <f>[1]Veri_2023!D258/[1]Veri_2023!D259</f>
        <v>177</v>
      </c>
      <c r="AG180" s="59">
        <f>[1]Veri_2023!E258/[1]Veri_2023!E259</f>
        <v>164.07692307692307</v>
      </c>
      <c r="AH180" s="59">
        <f>[1]Veri_2023!F258/[1]Veri_2023!F259</f>
        <v>80.5</v>
      </c>
      <c r="AI180" s="59">
        <f>[1]Veri_2023!G258/[1]Veri_2023!G259</f>
        <v>141.85714285714286</v>
      </c>
      <c r="AJ180" s="59">
        <f>[1]Veri_2023!H258/[1]Veri_2023!H259</f>
        <v>501.73</v>
      </c>
      <c r="AK180" s="59">
        <f>[1]Veri_2023!I258/[1]Veri_2023!I259</f>
        <v>137</v>
      </c>
      <c r="AL180" s="59" t="e">
        <f>[1]Veri_2023!J258/[1]Veri_2023!J259</f>
        <v>#DIV/0!</v>
      </c>
      <c r="AM180" s="59">
        <f>[1]Veri_2023!K258/[1]Veri_2023!K259</f>
        <v>235</v>
      </c>
      <c r="AN180" s="59" t="e">
        <f>[1]Veri_2023!L258/[1]Veri_2023!L259</f>
        <v>#DIV/0!</v>
      </c>
      <c r="AO180" s="59" t="e">
        <f>[1]Veri_2023!M258/[1]Veri_2023!M259</f>
        <v>#DIV/0!</v>
      </c>
      <c r="AP180" s="59">
        <f>[1]Veri_2023!N258/[1]Veri_2023!N259</f>
        <v>212.5</v>
      </c>
      <c r="AQ180" s="51" t="e">
        <f t="shared" si="33"/>
        <v>#DIV/0!</v>
      </c>
      <c r="AR180" s="51" t="e">
        <f t="shared" si="34"/>
        <v>#DIV/0!</v>
      </c>
      <c r="AS180" s="51" t="e">
        <f t="shared" si="35"/>
        <v>#DIV/0!</v>
      </c>
      <c r="AT180" s="51">
        <f>ROUND([1]Veri_2024_2!D258/[1]Veri_2024_2!D259,[1]APGler!$N$180)</f>
        <v>385.3</v>
      </c>
      <c r="AU180" s="51">
        <f>ROUND([1]Veri_2024_2!E258/[1]Veri_2024_2!E259,[1]APGler!$N$180)</f>
        <v>446.9</v>
      </c>
      <c r="AV180" s="51">
        <f>ROUND([1]Veri_2024_2!F258/[1]Veri_2024_2!F259,[1]APGler!$N$180)</f>
        <v>364</v>
      </c>
      <c r="AW180" s="51">
        <f>ROUND([1]Veri_2024_2!G258/[1]Veri_2024_2!G259,[1]APGler!$N$180)</f>
        <v>234.6</v>
      </c>
      <c r="AX180" s="51">
        <f>ROUND([1]Veri_2024_2!H258/[1]Veri_2024_2!H259,[1]APGler!$N$180)</f>
        <v>51.3</v>
      </c>
      <c r="AY180" s="51">
        <f>ROUND([1]Veri_2024_2!I258/[1]Veri_2024_2!I259,[1]APGler!$N$180)</f>
        <v>32.4</v>
      </c>
      <c r="AZ180" s="51" t="e">
        <f>ROUND([1]Veri_2024_2!J258/[1]Veri_2024_2!J259,[1]APGler!$N$180)</f>
        <v>#DIV/0!</v>
      </c>
      <c r="BA180" s="51">
        <f>ROUND([1]Veri_2024_2!K258/[1]Veri_2024_2!K259,[1]APGler!$N$180)</f>
        <v>478</v>
      </c>
      <c r="BB180" s="51">
        <f>ROUND([1]Veri_2024_2!L258/[1]Veri_2024_2!L259,[1]APGler!$N$180)</f>
        <v>0</v>
      </c>
      <c r="BC180" s="51">
        <f>ROUND([1]Veri_2024_2!M258/[1]Veri_2024_2!M259,[1]APGler!$N$180)</f>
        <v>90</v>
      </c>
      <c r="BD180" s="51">
        <f>ROUND([1]Veri_2024_2!N258/[1]Veri_2024_2!N259,[1]APGler!$N$180)</f>
        <v>98.7</v>
      </c>
      <c r="BE180" s="51" t="e">
        <f t="shared" si="36"/>
        <v>#DIV/0!</v>
      </c>
      <c r="BF180" s="51" t="e">
        <f t="shared" si="37"/>
        <v>#DIV/0!</v>
      </c>
      <c r="BG180" s="51" t="e">
        <f t="shared" si="38"/>
        <v>#DIV/0!</v>
      </c>
    </row>
    <row r="181" spans="1:59" x14ac:dyDescent="0.3">
      <c r="A181" s="57" t="s">
        <v>389</v>
      </c>
      <c r="B181" s="57" t="s">
        <v>390</v>
      </c>
      <c r="C181" s="57" t="s">
        <v>233</v>
      </c>
      <c r="D181" s="49">
        <f>[1]Veri_2021!D261</f>
        <v>2.8831226436016859E-2</v>
      </c>
      <c r="E181" s="49">
        <f>[1]Veri_2021!E261</f>
        <v>2.4282153079124739E-2</v>
      </c>
      <c r="F181" s="49">
        <f>[1]Veri_2021!F261</f>
        <v>4.7638869617501502E-3</v>
      </c>
      <c r="G181" s="49">
        <f>[1]Veri_2021!G261</f>
        <v>0.05</v>
      </c>
      <c r="H181" s="49">
        <f>[1]Veri_2021!H261</f>
        <v>0.20833333333333301</v>
      </c>
      <c r="I181" s="49">
        <f>[1]Veri_2021!I261</f>
        <v>0</v>
      </c>
      <c r="J181" s="49">
        <f>[1]Veri_2021!J261</f>
        <v>0</v>
      </c>
      <c r="K181" s="49">
        <f>[1]Veri_2021!K261</f>
        <v>0.25806000000000001</v>
      </c>
      <c r="L181" s="49">
        <f>[1]Veri_2021!L261</f>
        <v>0</v>
      </c>
      <c r="M181" s="49">
        <f>[1]Veri_2021!M261</f>
        <v>0.84</v>
      </c>
      <c r="N181" s="49">
        <f>[1]Veri_2021!N261</f>
        <v>3.2899999999999999E-2</v>
      </c>
      <c r="O181" s="52">
        <f t="shared" si="27"/>
        <v>0</v>
      </c>
      <c r="P181" s="52">
        <f t="shared" si="28"/>
        <v>0.84</v>
      </c>
      <c r="Q181" s="52">
        <f t="shared" si="29"/>
        <v>0.13156096361911132</v>
      </c>
      <c r="R181" s="49">
        <f>[1]Veri_2022!D261</f>
        <v>5.6565656565656569E-2</v>
      </c>
      <c r="S181" s="49">
        <f>[1]Veri_2022!E261</f>
        <v>4.8229030017748281E-2</v>
      </c>
      <c r="T181" s="49">
        <f>[1]Veri_2022!F261</f>
        <v>9.9838644614764025E-3</v>
      </c>
      <c r="U181" s="49">
        <f>[1]Veri_2022!G261</f>
        <v>0.08</v>
      </c>
      <c r="V181" s="49">
        <f>[1]Veri_2022!H261</f>
        <v>0.13452914798206281</v>
      </c>
      <c r="W181" s="49">
        <f>[1]Veri_2022!I261</f>
        <v>0</v>
      </c>
      <c r="X181" s="49">
        <f>[1]Veri_2022!J261</f>
        <v>0.67500000000000004</v>
      </c>
      <c r="Y181" s="49">
        <f>[1]Veri_2022!K261</f>
        <v>0.08</v>
      </c>
      <c r="Z181" s="49">
        <f>[1]Veri_2022!L261</f>
        <v>0</v>
      </c>
      <c r="AA181" s="49">
        <f>[1]Veri_2022!M261</f>
        <v>0.79</v>
      </c>
      <c r="AB181" s="49">
        <f>[1]Veri_2022!N261</f>
        <v>6.4100000000000004E-2</v>
      </c>
      <c r="AC181" s="52">
        <f t="shared" si="30"/>
        <v>0</v>
      </c>
      <c r="AD181" s="52">
        <f t="shared" si="31"/>
        <v>0.79</v>
      </c>
      <c r="AE181" s="52">
        <f t="shared" si="32"/>
        <v>0.17621888172972222</v>
      </c>
      <c r="AF181" s="49">
        <f>[1]Veri_2023!D261</f>
        <v>0.10493827160493829</v>
      </c>
      <c r="AG181" s="49">
        <f>[1]Veri_2023!E261</f>
        <v>7.0027837921435201E-2</v>
      </c>
      <c r="AH181" s="49">
        <f>[1]Veri_2023!F261</f>
        <v>1.0540019527827149E-2</v>
      </c>
      <c r="AI181" s="49">
        <f>[1]Veri_2023!G261</f>
        <v>0.09</v>
      </c>
      <c r="AJ181" s="49">
        <f>[1]Veri_2023!H261</f>
        <v>0.15909090909090909</v>
      </c>
      <c r="AK181" s="49">
        <f>[1]Veri_2023!I261</f>
        <v>0</v>
      </c>
      <c r="AL181" s="49">
        <f>[1]Veri_2023!J261</f>
        <v>0</v>
      </c>
      <c r="AM181" s="49">
        <f>[1]Veri_2023!K261</f>
        <v>0.13039999999999999</v>
      </c>
      <c r="AN181" s="49">
        <f>[1]Veri_2023!L261</f>
        <v>0</v>
      </c>
      <c r="AO181" s="49">
        <f>[1]Veri_2023!M261</f>
        <v>0.75</v>
      </c>
      <c r="AP181" s="49">
        <f>[1]Veri_2023!N261</f>
        <v>7.0699999999999999E-2</v>
      </c>
      <c r="AQ181" s="52">
        <f t="shared" si="33"/>
        <v>0</v>
      </c>
      <c r="AR181" s="52">
        <f t="shared" si="34"/>
        <v>0.75</v>
      </c>
      <c r="AS181" s="52">
        <f t="shared" si="35"/>
        <v>0.12597245801319179</v>
      </c>
      <c r="AT181" s="49">
        <f>ROUND([1]Veri_2024_2!D261,[1]APGler!$N$181)</f>
        <v>0</v>
      </c>
      <c r="AU181" s="49">
        <f>ROUND([1]Veri_2024_2!E261,[1]APGler!$N$181)</f>
        <v>0</v>
      </c>
      <c r="AV181" s="49">
        <f>ROUND([1]Veri_2024_2!F261,[1]APGler!$N$181)</f>
        <v>0</v>
      </c>
      <c r="AW181" s="49">
        <f>ROUND([1]Veri_2024_2!G261,[1]APGler!$N$181)</f>
        <v>0.11</v>
      </c>
      <c r="AX181" s="49">
        <f>ROUND([1]Veri_2024_2!H261,[1]APGler!$N$181)</f>
        <v>0.61</v>
      </c>
      <c r="AY181" s="49">
        <f>ROUND([1]Veri_2024_2!I261,[1]APGler!$N$181)</f>
        <v>0.90600000000000003</v>
      </c>
      <c r="AZ181" s="49">
        <f>ROUND([1]Veri_2024_2!J261,[1]APGler!$N$181)</f>
        <v>2E-3</v>
      </c>
      <c r="BA181" s="49">
        <f>ROUND([1]Veri_2024_2!K261,[1]APGler!$N$181)</f>
        <v>3.92</v>
      </c>
      <c r="BB181" s="49">
        <f>ROUND([1]Veri_2024_2!L261,[1]APGler!$N$181)</f>
        <v>0</v>
      </c>
      <c r="BC181" s="49">
        <f>ROUND([1]Veri_2024_2!M261,[1]APGler!$N$181)</f>
        <v>1</v>
      </c>
      <c r="BD181" s="49">
        <f>ROUND([1]Veri_2024_2!N261,[1]APGler!$N$181)</f>
        <v>0.10299999999999999</v>
      </c>
      <c r="BE181" s="52">
        <f t="shared" si="36"/>
        <v>0</v>
      </c>
      <c r="BF181" s="52">
        <f t="shared" si="37"/>
        <v>3.92</v>
      </c>
      <c r="BG181" s="52">
        <f t="shared" si="38"/>
        <v>0.60463636363636364</v>
      </c>
    </row>
    <row r="182" spans="1:59" x14ac:dyDescent="0.3">
      <c r="A182" s="58" t="s">
        <v>391</v>
      </c>
      <c r="B182" s="58" t="s">
        <v>392</v>
      </c>
      <c r="C182" s="58" t="s">
        <v>233</v>
      </c>
      <c r="D182" s="50">
        <f>[1]Veri_2021!D260</f>
        <v>0.16666666666666671</v>
      </c>
      <c r="E182" s="50">
        <f>[1]Veri_2021!E260</f>
        <v>3.3707865168539318E-2</v>
      </c>
      <c r="F182" s="50">
        <f>[1]Veri_2021!F260</f>
        <v>1.081081081081081E-2</v>
      </c>
      <c r="G182" s="50">
        <f>[1]Veri_2021!G260</f>
        <v>0</v>
      </c>
      <c r="H182" s="50">
        <f>[1]Veri_2021!H260</f>
        <v>0.25</v>
      </c>
      <c r="I182" s="50">
        <f>[1]Veri_2021!I260</f>
        <v>0</v>
      </c>
      <c r="J182" s="50">
        <f>[1]Veri_2021!J260</f>
        <v>0</v>
      </c>
      <c r="K182" s="50">
        <f>[1]Veri_2021!K260</f>
        <v>0</v>
      </c>
      <c r="L182" s="50">
        <f>[1]Veri_2021!L260</f>
        <v>0</v>
      </c>
      <c r="M182" s="50">
        <f>[1]Veri_2021!M260</f>
        <v>0.72</v>
      </c>
      <c r="N182" s="50">
        <f>[1]Veri_2021!N260</f>
        <v>7.6899999999999996E-2</v>
      </c>
      <c r="O182" s="51">
        <f t="shared" si="27"/>
        <v>0</v>
      </c>
      <c r="P182" s="51">
        <f t="shared" si="28"/>
        <v>0.72</v>
      </c>
      <c r="Q182" s="51">
        <f t="shared" si="29"/>
        <v>0.11437139478600153</v>
      </c>
      <c r="R182" s="50">
        <f>[1]Veri_2022!D260</f>
        <v>0</v>
      </c>
      <c r="S182" s="50">
        <f>[1]Veri_2022!E260</f>
        <v>6.1643835616438353E-2</v>
      </c>
      <c r="T182" s="50">
        <f>[1]Veri_2022!F260</f>
        <v>1.136363636363636E-2</v>
      </c>
      <c r="U182" s="50">
        <f>[1]Veri_2022!G260</f>
        <v>0.04</v>
      </c>
      <c r="V182" s="50">
        <f>[1]Veri_2022!H260</f>
        <v>0.17299999999999999</v>
      </c>
      <c r="W182" s="50">
        <f>[1]Veri_2022!I260</f>
        <v>0</v>
      </c>
      <c r="X182" s="50">
        <f>[1]Veri_2022!J260</f>
        <v>1</v>
      </c>
      <c r="Y182" s="50">
        <f>[1]Veri_2022!K260</f>
        <v>0.23080000000000001</v>
      </c>
      <c r="Z182" s="50">
        <f>[1]Veri_2022!L260</f>
        <v>0</v>
      </c>
      <c r="AA182" s="50">
        <f>[1]Veri_2022!M260</f>
        <v>0.69</v>
      </c>
      <c r="AB182" s="50">
        <f>[1]Veri_2022!N260</f>
        <v>0.1111</v>
      </c>
      <c r="AC182" s="51">
        <f t="shared" si="30"/>
        <v>0</v>
      </c>
      <c r="AD182" s="51">
        <f t="shared" si="31"/>
        <v>1</v>
      </c>
      <c r="AE182" s="51">
        <f t="shared" si="32"/>
        <v>0.21071886108909768</v>
      </c>
      <c r="AF182" s="50">
        <f>[1]Veri_2023!D260</f>
        <v>7.1428571428571425E-2</v>
      </c>
      <c r="AG182" s="50">
        <f>[1]Veri_2023!E260</f>
        <v>8.0246913580246909E-2</v>
      </c>
      <c r="AH182" s="50">
        <f>[1]Veri_2023!F260</f>
        <v>6.0790273556231003E-3</v>
      </c>
      <c r="AI182" s="50">
        <f>[1]Veri_2023!G260</f>
        <v>0.13</v>
      </c>
      <c r="AJ182" s="50">
        <f>[1]Veri_2023!H260</f>
        <v>0.14330000000000001</v>
      </c>
      <c r="AK182" s="50">
        <f>[1]Veri_2023!I260</f>
        <v>0</v>
      </c>
      <c r="AL182" s="50">
        <f>[1]Veri_2023!J260</f>
        <v>0</v>
      </c>
      <c r="AM182" s="50">
        <f>[1]Veri_2023!K260</f>
        <v>0.79</v>
      </c>
      <c r="AN182" s="50">
        <f>[1]Veri_2023!L260</f>
        <v>0</v>
      </c>
      <c r="AO182" s="50">
        <f>[1]Veri_2023!M260</f>
        <v>0.65</v>
      </c>
      <c r="AP182" s="50">
        <f>[1]Veri_2023!N260</f>
        <v>0</v>
      </c>
      <c r="AQ182" s="51">
        <f t="shared" si="33"/>
        <v>0</v>
      </c>
      <c r="AR182" s="51">
        <f t="shared" si="34"/>
        <v>0.79</v>
      </c>
      <c r="AS182" s="51">
        <f t="shared" si="35"/>
        <v>0.17009586476040378</v>
      </c>
      <c r="AT182" s="50">
        <f>ROUND([1]Veri_2024_2!D260,[1]APGler!$N$182)</f>
        <v>0</v>
      </c>
      <c r="AU182" s="50">
        <f>ROUND([1]Veri_2024_2!E260,[1]APGler!$N$182)</f>
        <v>0</v>
      </c>
      <c r="AV182" s="50">
        <f>ROUND([1]Veri_2024_2!F260,[1]APGler!$N$182)</f>
        <v>0</v>
      </c>
      <c r="AW182" s="50">
        <f>ROUND([1]Veri_2024_2!G260,[1]APGler!$N$182)</f>
        <v>0.12</v>
      </c>
      <c r="AX182" s="50">
        <f>ROUND([1]Veri_2024_2!H260,[1]APGler!$N$182)</f>
        <v>0.49</v>
      </c>
      <c r="AY182" s="50">
        <f>ROUND([1]Veri_2024_2!I260,[1]APGler!$N$182)</f>
        <v>0.89100000000000001</v>
      </c>
      <c r="AZ182" s="50">
        <f>ROUND([1]Veri_2024_2!J260,[1]APGler!$N$182)</f>
        <v>0</v>
      </c>
      <c r="BA182" s="50">
        <f>ROUND([1]Veri_2024_2!K260,[1]APGler!$N$182)</f>
        <v>0</v>
      </c>
      <c r="BB182" s="50">
        <f>ROUND([1]Veri_2024_2!L260,[1]APGler!$N$182)</f>
        <v>0</v>
      </c>
      <c r="BC182" s="50">
        <f>ROUND([1]Veri_2024_2!M260,[1]APGler!$N$182)</f>
        <v>1</v>
      </c>
      <c r="BD182" s="50">
        <f>ROUND([1]Veri_2024_2!N260,[1]APGler!$N$182)</f>
        <v>0.57199999999999995</v>
      </c>
      <c r="BE182" s="51">
        <f t="shared" si="36"/>
        <v>0</v>
      </c>
      <c r="BF182" s="51">
        <f t="shared" si="37"/>
        <v>1</v>
      </c>
      <c r="BG182" s="51">
        <f t="shared" si="38"/>
        <v>0.27936363636363637</v>
      </c>
    </row>
    <row r="183" spans="1:59" x14ac:dyDescent="0.3">
      <c r="A183" s="57" t="s">
        <v>485</v>
      </c>
      <c r="B183" s="57" t="s">
        <v>487</v>
      </c>
      <c r="C183" s="57" t="s">
        <v>233</v>
      </c>
      <c r="D183" s="49">
        <f>[1]Veri_2021!D255/[1]Veri_2021!D249</f>
        <v>6.3076176613294519E-3</v>
      </c>
      <c r="E183" s="49">
        <f>[1]Veri_2021!E255/[1]Veri_2021!E249</f>
        <v>7.8453599021567275E-3</v>
      </c>
      <c r="F183" s="49">
        <f>[1]Veri_2021!F255/[1]Veri_2021!F249</f>
        <v>1.9749582957835597E-3</v>
      </c>
      <c r="G183" s="49">
        <f>[1]Veri_2021!G255/[1]Veri_2021!G249</f>
        <v>8.4424825723038322E-3</v>
      </c>
      <c r="H183" s="49">
        <f>[1]Veri_2021!H255/[1]Veri_2021!H249</f>
        <v>1.3636880184855486E-3</v>
      </c>
      <c r="I183" s="49">
        <f>[1]Veri_2021!I255/[1]Veri_2021!I249</f>
        <v>5.3025619891476063E-2</v>
      </c>
      <c r="J183" s="49">
        <f>[1]Veri_2021!J255/[1]Veri_2021!J249</f>
        <v>1.0539629005059021E-4</v>
      </c>
      <c r="K183" s="49">
        <f>[1]Veri_2021!K255/[1]Veri_2021!K249</f>
        <v>6.5044062106588332E-3</v>
      </c>
      <c r="L183" s="49">
        <f>[1]Veri_2021!L255/[1]Veri_2021!L249</f>
        <v>7.848032318097227E-2</v>
      </c>
      <c r="M183" s="49">
        <f>[1]Veri_2021!M255/[1]Veri_2021!M249</f>
        <v>1.1781206171107995E-3</v>
      </c>
      <c r="N183" s="49">
        <f>[1]Veri_2021!N255/[1]Veri_2021!N249</f>
        <v>2.150065818341378E-2</v>
      </c>
      <c r="O183" s="52">
        <f t="shared" si="27"/>
        <v>1.0539629005059021E-4</v>
      </c>
      <c r="P183" s="52">
        <f t="shared" si="28"/>
        <v>7.848032318097227E-2</v>
      </c>
      <c r="Q183" s="52">
        <f t="shared" si="29"/>
        <v>1.6975330074885588E-2</v>
      </c>
      <c r="R183" s="49">
        <f>[1]Veri_2022!D255/[1]Veri_2022!D249</f>
        <v>1.5655240634811406E-2</v>
      </c>
      <c r="S183" s="49">
        <f>[1]Veri_2022!E255/[1]Veri_2022!E249</f>
        <v>1.6465567205859108E-2</v>
      </c>
      <c r="T183" s="49">
        <f>[1]Veri_2022!F255/[1]Veri_2022!F249</f>
        <v>3.7003351482002914E-3</v>
      </c>
      <c r="U183" s="49">
        <f>[1]Veri_2022!G255/[1]Veri_2022!G249</f>
        <v>1.8333243199394299E-2</v>
      </c>
      <c r="V183" s="49">
        <f>[1]Veri_2022!H255/[1]Veri_2022!H249</f>
        <v>7.2470832927106687E-3</v>
      </c>
      <c r="W183" s="49">
        <f>[1]Veri_2022!I255/[1]Veri_2022!I249</f>
        <v>2.8554334819971716E-2</v>
      </c>
      <c r="X183" s="49">
        <f>[1]Veri_2022!J255/[1]Veri_2022!J249</f>
        <v>1.0835410120273053E-3</v>
      </c>
      <c r="Y183" s="49">
        <f>[1]Veri_2022!K255/[1]Veri_2022!K249</f>
        <v>3.1605086913989015E-3</v>
      </c>
      <c r="Z183" s="49">
        <f>[1]Veri_2022!L255/[1]Veri_2022!L249</f>
        <v>1.6785090624435478E-2</v>
      </c>
      <c r="AA183" s="49">
        <f>[1]Veri_2022!M255/[1]Veri_2022!M249</f>
        <v>3.6774846005332351E-3</v>
      </c>
      <c r="AB183" s="49">
        <f>[1]Veri_2022!N255/[1]Veri_2022!N249</f>
        <v>2.2052611646808634E-2</v>
      </c>
      <c r="AC183" s="52">
        <f t="shared" si="30"/>
        <v>1.0835410120273053E-3</v>
      </c>
      <c r="AD183" s="52">
        <f t="shared" si="31"/>
        <v>2.8554334819971716E-2</v>
      </c>
      <c r="AE183" s="52">
        <f t="shared" si="32"/>
        <v>1.2428640079650095E-2</v>
      </c>
      <c r="AF183" s="49">
        <f>[1]Veri_2023!D255/[1]Veri_2023!D249</f>
        <v>4.4118878191712015E-2</v>
      </c>
      <c r="AG183" s="49">
        <f>[1]Veri_2023!E255/[1]Veri_2023!E249</f>
        <v>5.0155073105892775E-2</v>
      </c>
      <c r="AH183" s="49">
        <f>[1]Veri_2023!F255/[1]Veri_2023!F249</f>
        <v>6.8092126544607619E-3</v>
      </c>
      <c r="AI183" s="49">
        <f>[1]Veri_2023!G255/[1]Veri_2023!G249</f>
        <v>1.0838173220349741E-2</v>
      </c>
      <c r="AJ183" s="49">
        <f>[1]Veri_2023!H255/[1]Veri_2023!H249</f>
        <v>7.0295706733282982E-3</v>
      </c>
      <c r="AK183" s="49">
        <f>[1]Veri_2023!I255/[1]Veri_2023!I249</f>
        <v>4.6457607433217189E-2</v>
      </c>
      <c r="AL183" s="49">
        <f>[1]Veri_2023!J255/[1]Veri_2023!J249</f>
        <v>0</v>
      </c>
      <c r="AM183" s="49">
        <f>[1]Veri_2023!K255/[1]Veri_2023!K249</f>
        <v>1.5610153386724584E-3</v>
      </c>
      <c r="AN183" s="49">
        <f>[1]Veri_2023!L255/[1]Veri_2023!L249</f>
        <v>5.3126490912168922E-2</v>
      </c>
      <c r="AO183" s="49">
        <f>[1]Veri_2023!M255/[1]Veri_2023!M249</f>
        <v>3.0963175937188986E-3</v>
      </c>
      <c r="AP183" s="49">
        <f>[1]Veri_2023!N255/[1]Veri_2023!N249</f>
        <v>2.8193758888981846E-2</v>
      </c>
      <c r="AQ183" s="52">
        <f t="shared" si="33"/>
        <v>0</v>
      </c>
      <c r="AR183" s="52">
        <f t="shared" si="34"/>
        <v>5.3126490912168922E-2</v>
      </c>
      <c r="AS183" s="52">
        <f t="shared" si="35"/>
        <v>2.2853281637500264E-2</v>
      </c>
      <c r="AT183" s="49">
        <f>ROUND([1]Veri_2024_2!D255/[1]Veri_2024_2!D249,[1]APGler!$N$183)</f>
        <v>3.1E-2</v>
      </c>
      <c r="AU183" s="49">
        <f>ROUND([1]Veri_2024_2!E255/[1]Veri_2024_2!E249,[1]APGler!$N$183)</f>
        <v>5.0999999999999997E-2</v>
      </c>
      <c r="AV183" s="49">
        <f>ROUND([1]Veri_2024_2!F255/[1]Veri_2024_2!F249,[1]APGler!$N$183)</f>
        <v>8.0000000000000002E-3</v>
      </c>
      <c r="AW183" s="49">
        <f>ROUND([1]Veri_2024_2!G255/[1]Veri_2024_2!G249,[1]APGler!$N$183)</f>
        <v>1.6E-2</v>
      </c>
      <c r="AX183" s="49">
        <f>ROUND([1]Veri_2024_2!H255/[1]Veri_2024_2!H249,[1]APGler!$N$183)</f>
        <v>5.0000000000000001E-3</v>
      </c>
      <c r="AY183" s="49">
        <f>ROUND([1]Veri_2024_2!I255/[1]Veri_2024_2!I249,[1]APGler!$N$183)</f>
        <v>0.1</v>
      </c>
      <c r="AZ183" s="49">
        <f>ROUND([1]Veri_2024_2!J255/[1]Veri_2024_2!J249,[1]APGler!$N$183)</f>
        <v>1E-3</v>
      </c>
      <c r="BA183" s="49">
        <f>ROUND([1]Veri_2024_2!K255/[1]Veri_2024_2!K249,[1]APGler!$N$183)</f>
        <v>5.0000000000000001E-3</v>
      </c>
      <c r="BB183" s="49">
        <f>ROUND([1]Veri_2024_2!L255/[1]Veri_2024_2!L249,[1]APGler!$N$183)</f>
        <v>6.4000000000000001E-2</v>
      </c>
      <c r="BC183" s="49">
        <f>ROUND([1]Veri_2024_2!M255/[1]Veri_2024_2!M249,[1]APGler!$N$183)</f>
        <v>2E-3</v>
      </c>
      <c r="BD183" s="49">
        <f>ROUND([1]Veri_2024_2!N255/[1]Veri_2024_2!N249,[1]APGler!$N$183)</f>
        <v>4.2000000000000003E-2</v>
      </c>
      <c r="BE183" s="52">
        <f t="shared" si="36"/>
        <v>1E-3</v>
      </c>
      <c r="BF183" s="52">
        <f t="shared" si="37"/>
        <v>0.1</v>
      </c>
      <c r="BG183" s="52">
        <f t="shared" si="38"/>
        <v>2.9545454545454545E-2</v>
      </c>
    </row>
    <row r="184" spans="1:59" x14ac:dyDescent="0.3">
      <c r="A184" s="58" t="s">
        <v>486</v>
      </c>
      <c r="B184" s="58" t="s">
        <v>488</v>
      </c>
      <c r="C184" s="58" t="s">
        <v>233</v>
      </c>
      <c r="D184" s="50">
        <f>[1]Veri_2021!D259/[1]Veri_2021!D251</f>
        <v>1.1627906976744186E-2</v>
      </c>
      <c r="E184" s="50">
        <f>[1]Veri_2021!E259/[1]Veri_2021!E251</f>
        <v>2.0604395604395605E-3</v>
      </c>
      <c r="F184" s="50">
        <f>[1]Veri_2021!F259/[1]Veri_2021!F251</f>
        <v>5.1033426894615971E-4</v>
      </c>
      <c r="G184" s="50">
        <f>[1]Veri_2021!G259/[1]Veri_2021!G251</f>
        <v>7.8520328040481598E-3</v>
      </c>
      <c r="H184" s="50">
        <f>[1]Veri_2021!H259/[1]Veri_2021!H251</f>
        <v>4.2078687144961081E-3</v>
      </c>
      <c r="I184" s="50">
        <f>[1]Veri_2021!I259/[1]Veri_2021!I251</f>
        <v>1.5915119363395226E-2</v>
      </c>
      <c r="J184" s="50">
        <f>[1]Veri_2021!J259/[1]Veri_2021!J251</f>
        <v>0</v>
      </c>
      <c r="K184" s="50">
        <f>[1]Veri_2021!K259/[1]Veri_2021!K251</f>
        <v>0</v>
      </c>
      <c r="L184" s="50">
        <f>[1]Veri_2021!L259/[1]Veri_2021!L251</f>
        <v>3.9651070578905631E-4</v>
      </c>
      <c r="M184" s="50">
        <f>[1]Veri_2021!M259/[1]Veri_2021!M251</f>
        <v>1.7123287671232876E-3</v>
      </c>
      <c r="N184" s="50">
        <f>[1]Veri_2021!N259/[1]Veri_2021!N251</f>
        <v>1.3590033975084938E-2</v>
      </c>
      <c r="O184" s="51">
        <f t="shared" si="27"/>
        <v>0</v>
      </c>
      <c r="P184" s="51">
        <f t="shared" si="28"/>
        <v>1.5915119363395226E-2</v>
      </c>
      <c r="Q184" s="51">
        <f t="shared" si="29"/>
        <v>5.2611431941878804E-3</v>
      </c>
      <c r="R184" s="50">
        <f>[1]Veri_2022!D259/[1]Veri_2022!D251</f>
        <v>0</v>
      </c>
      <c r="S184" s="50">
        <f>[1]Veri_2022!E259/[1]Veri_2022!E251</f>
        <v>9.911894273127754E-3</v>
      </c>
      <c r="T184" s="50">
        <f>[1]Veri_2022!F259/[1]Veri_2022!F251</f>
        <v>1.6224986479177934E-3</v>
      </c>
      <c r="U184" s="50">
        <f>[1]Veri_2022!G259/[1]Veri_2022!G251</f>
        <v>2.9496402877697843E-2</v>
      </c>
      <c r="V184" s="50">
        <f>[1]Veri_2022!H259/[1]Veri_2022!H251</f>
        <v>3.3256439830834296E-2</v>
      </c>
      <c r="W184" s="50">
        <f>[1]Veri_2022!I259/[1]Veri_2022!I251</f>
        <v>3.4443168771526979E-3</v>
      </c>
      <c r="X184" s="50">
        <f>[1]Veri_2022!J259/[1]Veri_2022!J251</f>
        <v>6.5487884741322858E-4</v>
      </c>
      <c r="Y184" s="50">
        <f>[1]Veri_2022!K259/[1]Veri_2022!K251</f>
        <v>2.6155187445510027E-3</v>
      </c>
      <c r="Z184" s="50">
        <f>[1]Veri_2022!L259/[1]Veri_2022!L251</f>
        <v>0</v>
      </c>
      <c r="AA184" s="50">
        <f>[1]Veri_2022!M259/[1]Veri_2022!M251</f>
        <v>0</v>
      </c>
      <c r="AB184" s="50">
        <f>[1]Veri_2022!N259/[1]Veri_2022!N251</f>
        <v>6.1511423550087872E-3</v>
      </c>
      <c r="AC184" s="51">
        <f t="shared" si="30"/>
        <v>0</v>
      </c>
      <c r="AD184" s="51">
        <f t="shared" si="31"/>
        <v>3.3256439830834296E-2</v>
      </c>
      <c r="AE184" s="51">
        <f t="shared" si="32"/>
        <v>7.9230084048821283E-3</v>
      </c>
      <c r="AF184" s="50">
        <f>[1]Veri_2023!D259/[1]Veri_2023!D251</f>
        <v>3.8461538461538464E-2</v>
      </c>
      <c r="AG184" s="50">
        <f>[1]Veri_2023!E259/[1]Veri_2023!E251</f>
        <v>3.7681159420289857E-2</v>
      </c>
      <c r="AH184" s="50">
        <f>[1]Veri_2023!F259/[1]Veri_2023!F251</f>
        <v>1.3937282229965157E-3</v>
      </c>
      <c r="AI184" s="50">
        <f>[1]Veri_2023!G259/[1]Veri_2023!G251</f>
        <v>1.7881471389645777E-2</v>
      </c>
      <c r="AJ184" s="50">
        <f>[1]Veri_2023!H259/[1]Veri_2023!H251</f>
        <v>5.3492333901192506E-2</v>
      </c>
      <c r="AK184" s="50">
        <f>[1]Veri_2023!I259/[1]Veri_2023!I251</f>
        <v>3.4324942791762012E-3</v>
      </c>
      <c r="AL184" s="50">
        <f>[1]Veri_2023!J259/[1]Veri_2023!J251</f>
        <v>0</v>
      </c>
      <c r="AM184" s="50">
        <f>[1]Veri_2023!K259/[1]Veri_2023!K251</f>
        <v>8.4745762711864404E-4</v>
      </c>
      <c r="AN184" s="50">
        <f>[1]Veri_2023!L259/[1]Veri_2023!L251</f>
        <v>0</v>
      </c>
      <c r="AO184" s="50">
        <f>[1]Veri_2023!M259/[1]Veri_2023!M251</f>
        <v>0</v>
      </c>
      <c r="AP184" s="50">
        <f>[1]Veri_2023!N259/[1]Veri_2023!N251</f>
        <v>3.8058991436726928E-3</v>
      </c>
      <c r="AQ184" s="51">
        <f t="shared" si="33"/>
        <v>0</v>
      </c>
      <c r="AR184" s="51">
        <f t="shared" si="34"/>
        <v>5.3492333901192506E-2</v>
      </c>
      <c r="AS184" s="51">
        <f t="shared" si="35"/>
        <v>1.4272371131420965E-2</v>
      </c>
      <c r="AT184" s="50">
        <f>ROUND([1]Veri_2024_2!D259/[1]Veri_2024_2!D251,[1]APGler!$N$184)</f>
        <v>7.0000000000000001E-3</v>
      </c>
      <c r="AU184" s="50">
        <f>ROUND([1]Veri_2024_2!E259/[1]Veri_2024_2!E251,[1]APGler!$N$184)</f>
        <v>2E-3</v>
      </c>
      <c r="AV184" s="50">
        <f>ROUND([1]Veri_2024_2!F259/[1]Veri_2024_2!F251,[1]APGler!$N$184)</f>
        <v>1E-3</v>
      </c>
      <c r="AW184" s="50">
        <f>ROUND([1]Veri_2024_2!G259/[1]Veri_2024_2!G251,[1]APGler!$N$184)</f>
        <v>0.161</v>
      </c>
      <c r="AX184" s="50">
        <f>ROUND([1]Veri_2024_2!H259/[1]Veri_2024_2!H251,[1]APGler!$N$184)</f>
        <v>1E-3</v>
      </c>
      <c r="AY184" s="50">
        <f>ROUND([1]Veri_2024_2!I259/[1]Veri_2024_2!I251,[1]APGler!$N$184)</f>
        <v>1.2E-2</v>
      </c>
      <c r="AZ184" s="50">
        <f>ROUND([1]Veri_2024_2!J259/[1]Veri_2024_2!J251,[1]APGler!$N$184)</f>
        <v>0</v>
      </c>
      <c r="BA184" s="50">
        <f>ROUND([1]Veri_2024_2!K259/[1]Veri_2024_2!K251,[1]APGler!$N$184)</f>
        <v>1E-3</v>
      </c>
      <c r="BB184" s="50">
        <f>ROUND([1]Veri_2024_2!L259/[1]Veri_2024_2!L251,[1]APGler!$N$184)</f>
        <v>0</v>
      </c>
      <c r="BC184" s="50">
        <f>ROUND([1]Veri_2024_2!M259/[1]Veri_2024_2!M251,[1]APGler!$N$184)</f>
        <v>2E-3</v>
      </c>
      <c r="BD184" s="50">
        <f>ROUND([1]Veri_2024_2!N259/[1]Veri_2024_2!N251,[1]APGler!$N$184)</f>
        <v>8.0000000000000002E-3</v>
      </c>
      <c r="BE184" s="51">
        <f t="shared" si="36"/>
        <v>0</v>
      </c>
      <c r="BF184" s="51">
        <f t="shared" si="37"/>
        <v>0.161</v>
      </c>
      <c r="BG184" s="51">
        <f t="shared" si="38"/>
        <v>1.772727272727273E-2</v>
      </c>
    </row>
    <row r="185" spans="1:59" x14ac:dyDescent="0.3">
      <c r="A185" s="57" t="s">
        <v>185</v>
      </c>
      <c r="B185" s="57" t="s">
        <v>393</v>
      </c>
      <c r="C185" s="57" t="s">
        <v>233</v>
      </c>
      <c r="D185" s="49">
        <f>[1]Veri_2021!D237/[1]Veri_2021!D236</f>
        <v>1</v>
      </c>
      <c r="E185" s="49">
        <f>[1]Veri_2021!E237/[1]Veri_2021!E236</f>
        <v>1</v>
      </c>
      <c r="F185" s="49">
        <f>[1]Veri_2021!F237/[1]Veri_2021!F236</f>
        <v>1</v>
      </c>
      <c r="G185" s="49">
        <f>[1]Veri_2021!G237/[1]Veri_2021!G236</f>
        <v>0.97297297297297303</v>
      </c>
      <c r="H185" s="49">
        <f>[1]Veri_2021!H237/[1]Veri_2021!H236</f>
        <v>0.98809523809523814</v>
      </c>
      <c r="I185" s="49">
        <f>[1]Veri_2021!I237/[1]Veri_2021!I236</f>
        <v>0.95652173913043481</v>
      </c>
      <c r="J185" s="49">
        <f>[1]Veri_2021!J237/[1]Veri_2021!J236</f>
        <v>1</v>
      </c>
      <c r="K185" s="49">
        <f>[1]Veri_2021!K237/[1]Veri_2021!K236</f>
        <v>0.98717948717948723</v>
      </c>
      <c r="L185" s="49">
        <f>[1]Veri_2021!L237/[1]Veri_2021!L236</f>
        <v>0.97499999999999998</v>
      </c>
      <c r="M185" s="49">
        <f>[1]Veri_2021!M237/[1]Veri_2021!M236</f>
        <v>1</v>
      </c>
      <c r="N185" s="49">
        <f>[1]Veri_2021!N237/[1]Veri_2021!N236</f>
        <v>1</v>
      </c>
      <c r="O185" s="52">
        <f t="shared" si="27"/>
        <v>0.95652173913043481</v>
      </c>
      <c r="P185" s="52">
        <f t="shared" si="28"/>
        <v>1</v>
      </c>
      <c r="Q185" s="52">
        <f t="shared" si="29"/>
        <v>0.98906994885255761</v>
      </c>
      <c r="R185" s="49">
        <f>[1]Veri_2022!D237/[1]Veri_2022!D236</f>
        <v>1</v>
      </c>
      <c r="S185" s="49">
        <f>[1]Veri_2022!E237/[1]Veri_2022!E236</f>
        <v>1</v>
      </c>
      <c r="T185" s="49">
        <f>[1]Veri_2022!F237/[1]Veri_2022!F236</f>
        <v>1</v>
      </c>
      <c r="U185" s="49">
        <f>[1]Veri_2022!G237/[1]Veri_2022!G236</f>
        <v>0.93421052631578949</v>
      </c>
      <c r="V185" s="49">
        <f>[1]Veri_2022!H237/[1]Veri_2022!H236</f>
        <v>1</v>
      </c>
      <c r="W185" s="49">
        <f>[1]Veri_2022!I237/[1]Veri_2022!I236</f>
        <v>1</v>
      </c>
      <c r="X185" s="49">
        <f>[1]Veri_2022!J237/[1]Veri_2022!J236</f>
        <v>1</v>
      </c>
      <c r="Y185" s="49">
        <f>[1]Veri_2022!K237/[1]Veri_2022!K236</f>
        <v>0.96808510638297873</v>
      </c>
      <c r="Z185" s="49">
        <f>[1]Veri_2022!L237/[1]Veri_2022!L236</f>
        <v>0.86538461538461542</v>
      </c>
      <c r="AA185" s="49">
        <f>[1]Veri_2022!M237/[1]Veri_2022!M236</f>
        <v>1</v>
      </c>
      <c r="AB185" s="49">
        <f>[1]Veri_2022!N237/[1]Veri_2022!N236</f>
        <v>1</v>
      </c>
      <c r="AC185" s="52">
        <f t="shared" si="30"/>
        <v>0.86538461538461542</v>
      </c>
      <c r="AD185" s="52">
        <f t="shared" si="31"/>
        <v>1</v>
      </c>
      <c r="AE185" s="52">
        <f t="shared" si="32"/>
        <v>0.97888002255303486</v>
      </c>
      <c r="AF185" s="49">
        <f>[1]Veri_2023!D237/[1]Veri_2023!D236</f>
        <v>1</v>
      </c>
      <c r="AG185" s="49">
        <f>[1]Veri_2023!E237/[1]Veri_2023!E236</f>
        <v>1</v>
      </c>
      <c r="AH185" s="49">
        <f>[1]Veri_2023!F237/[1]Veri_2023!F236</f>
        <v>1</v>
      </c>
      <c r="AI185" s="49">
        <f>[1]Veri_2023!G237/[1]Veri_2023!G236</f>
        <v>0.93827160493827155</v>
      </c>
      <c r="AJ185" s="49">
        <f>[1]Veri_2023!H237/[1]Veri_2023!H236</f>
        <v>0.98979591836734693</v>
      </c>
      <c r="AK185" s="49">
        <f>[1]Veri_2023!I237/[1]Veri_2023!I236</f>
        <v>1</v>
      </c>
      <c r="AL185" s="49">
        <f>[1]Veri_2023!J237/[1]Veri_2023!J236</f>
        <v>1</v>
      </c>
      <c r="AM185" s="49">
        <f>[1]Veri_2023!K237/[1]Veri_2023!K236</f>
        <v>0.96330275229357798</v>
      </c>
      <c r="AN185" s="49">
        <f>[1]Veri_2023!L237/[1]Veri_2023!L236</f>
        <v>0.810126582278481</v>
      </c>
      <c r="AO185" s="49">
        <f>[1]Veri_2023!M237/[1]Veri_2023!M236</f>
        <v>1</v>
      </c>
      <c r="AP185" s="49">
        <f>[1]Veri_2023!N237/[1]Veri_2023!N236</f>
        <v>1</v>
      </c>
      <c r="AQ185" s="52">
        <f t="shared" si="33"/>
        <v>0.810126582278481</v>
      </c>
      <c r="AR185" s="52">
        <f t="shared" si="34"/>
        <v>1</v>
      </c>
      <c r="AS185" s="52">
        <f t="shared" si="35"/>
        <v>0.97286335071615249</v>
      </c>
      <c r="AT185" s="49">
        <f>ROUND([1]Veri_2024_2!D237/[1]Veri_2024_2!D236,[1]APGler!$N$185)</f>
        <v>1</v>
      </c>
      <c r="AU185" s="49">
        <f>ROUND([1]Veri_2024_2!E237/[1]Veri_2024_2!E236,[1]APGler!$N$185)</f>
        <v>1</v>
      </c>
      <c r="AV185" s="49">
        <f>ROUND([1]Veri_2024_2!F237/[1]Veri_2024_2!F236,[1]APGler!$N$185)</f>
        <v>1</v>
      </c>
      <c r="AW185" s="49">
        <f>ROUND([1]Veri_2024_2!G237/[1]Veri_2024_2!G236,[1]APGler!$N$185)</f>
        <v>0.91400000000000003</v>
      </c>
      <c r="AX185" s="49">
        <f>ROUND([1]Veri_2024_2!H237/[1]Veri_2024_2!H236,[1]APGler!$N$185)</f>
        <v>1</v>
      </c>
      <c r="AY185" s="49">
        <f>ROUND([1]Veri_2024_2!I237/[1]Veri_2024_2!I236,[1]APGler!$N$185)</f>
        <v>1</v>
      </c>
      <c r="AZ185" s="49">
        <f>ROUND([1]Veri_2024_2!J237/[1]Veri_2024_2!J236,[1]APGler!$N$185)</f>
        <v>1</v>
      </c>
      <c r="BA185" s="49">
        <f>ROUND([1]Veri_2024_2!K237/[1]Veri_2024_2!K236,[1]APGler!$N$185)</f>
        <v>0.99</v>
      </c>
      <c r="BB185" s="49">
        <f>ROUND([1]Veri_2024_2!L237/[1]Veri_2024_2!L236,[1]APGler!$N$185)</f>
        <v>1</v>
      </c>
      <c r="BC185" s="49">
        <f>ROUND([1]Veri_2024_2!M237/[1]Veri_2024_2!M236,[1]APGler!$N$185)</f>
        <v>1</v>
      </c>
      <c r="BD185" s="49">
        <f>ROUND([1]Veri_2024_2!N237/[1]Veri_2024_2!N236,[1]APGler!$N$185)</f>
        <v>1</v>
      </c>
      <c r="BE185" s="52">
        <f t="shared" si="36"/>
        <v>0.91400000000000003</v>
      </c>
      <c r="BF185" s="52">
        <f t="shared" si="37"/>
        <v>1</v>
      </c>
      <c r="BG185" s="52">
        <f t="shared" si="38"/>
        <v>0.99127272727272731</v>
      </c>
    </row>
    <row r="186" spans="1:59" x14ac:dyDescent="0.3">
      <c r="A186" s="58" t="s">
        <v>187</v>
      </c>
      <c r="B186" s="58" t="s">
        <v>394</v>
      </c>
      <c r="C186" s="58" t="s">
        <v>233</v>
      </c>
      <c r="D186" s="50">
        <f>[1]Veri_2021!D239/[1]Veri_2021!D238</f>
        <v>1</v>
      </c>
      <c r="E186" s="50">
        <f>[1]Veri_2021!E239/[1]Veri_2021!E238</f>
        <v>1</v>
      </c>
      <c r="F186" s="50">
        <f>[1]Veri_2021!F239/[1]Veri_2021!F238</f>
        <v>1</v>
      </c>
      <c r="G186" s="50">
        <f>[1]Veri_2021!G239/[1]Veri_2021!G238</f>
        <v>0.91666666666666663</v>
      </c>
      <c r="H186" s="50">
        <f>[1]Veri_2021!H239/[1]Veri_2021!H238</f>
        <v>0.97727272727272729</v>
      </c>
      <c r="I186" s="50" t="e">
        <f>[1]Veri_2021!I239/[1]Veri_2021!I238</f>
        <v>#DIV/0!</v>
      </c>
      <c r="J186" s="50">
        <f>[1]Veri_2021!J239/[1]Veri_2021!J238</f>
        <v>1</v>
      </c>
      <c r="K186" s="50">
        <f>[1]Veri_2021!K239/[1]Veri_2021!K238</f>
        <v>1</v>
      </c>
      <c r="L186" s="50">
        <f>[1]Veri_2021!L239/[1]Veri_2021!L238</f>
        <v>1</v>
      </c>
      <c r="M186" s="50" t="e">
        <f>[1]Veri_2021!M239/[1]Veri_2021!M238</f>
        <v>#DIV/0!</v>
      </c>
      <c r="N186" s="50" t="e">
        <f>[1]Veri_2021!N239/[1]Veri_2021!N238</f>
        <v>#DIV/0!</v>
      </c>
      <c r="O186" s="51" t="e">
        <f t="shared" si="27"/>
        <v>#DIV/0!</v>
      </c>
      <c r="P186" s="51" t="e">
        <f t="shared" si="28"/>
        <v>#DIV/0!</v>
      </c>
      <c r="Q186" s="51" t="e">
        <f t="shared" si="29"/>
        <v>#DIV/0!</v>
      </c>
      <c r="R186" s="50">
        <f>[1]Veri_2022!D239/[1]Veri_2022!D238</f>
        <v>1</v>
      </c>
      <c r="S186" s="50">
        <f>[1]Veri_2022!E239/[1]Veri_2022!E238</f>
        <v>1</v>
      </c>
      <c r="T186" s="50">
        <f>[1]Veri_2022!F239/[1]Veri_2022!F238</f>
        <v>1</v>
      </c>
      <c r="U186" s="50">
        <f>[1]Veri_2022!G239/[1]Veri_2022!G238</f>
        <v>0.4</v>
      </c>
      <c r="V186" s="50">
        <f>[1]Veri_2022!H239/[1]Veri_2022!H238</f>
        <v>1</v>
      </c>
      <c r="W186" s="50" t="e">
        <f>[1]Veri_2022!I239/[1]Veri_2022!I238</f>
        <v>#DIV/0!</v>
      </c>
      <c r="X186" s="50">
        <f>[1]Veri_2022!J239/[1]Veri_2022!J238</f>
        <v>1</v>
      </c>
      <c r="Y186" s="50">
        <f>[1]Veri_2022!K239/[1]Veri_2022!K238</f>
        <v>1</v>
      </c>
      <c r="Z186" s="50">
        <f>[1]Veri_2022!L239/[1]Veri_2022!L238</f>
        <v>1</v>
      </c>
      <c r="AA186" s="50">
        <f>[1]Veri_2022!M239/[1]Veri_2022!M238</f>
        <v>1</v>
      </c>
      <c r="AB186" s="50" t="e">
        <f>[1]Veri_2022!N239/[1]Veri_2022!N238</f>
        <v>#DIV/0!</v>
      </c>
      <c r="AC186" s="51" t="e">
        <f t="shared" si="30"/>
        <v>#DIV/0!</v>
      </c>
      <c r="AD186" s="51" t="e">
        <f t="shared" si="31"/>
        <v>#DIV/0!</v>
      </c>
      <c r="AE186" s="51" t="e">
        <f t="shared" si="32"/>
        <v>#DIV/0!</v>
      </c>
      <c r="AF186" s="50">
        <f>[1]Veri_2023!D239/[1]Veri_2023!D238</f>
        <v>1</v>
      </c>
      <c r="AG186" s="50">
        <f>[1]Veri_2023!E239/[1]Veri_2023!E238</f>
        <v>1</v>
      </c>
      <c r="AH186" s="50">
        <f>[1]Veri_2023!F239/[1]Veri_2023!F238</f>
        <v>1</v>
      </c>
      <c r="AI186" s="50">
        <f>[1]Veri_2023!G239/[1]Veri_2023!G238</f>
        <v>0.53846153846153844</v>
      </c>
      <c r="AJ186" s="50">
        <f>[1]Veri_2023!H239/[1]Veri_2023!H238</f>
        <v>1</v>
      </c>
      <c r="AK186" s="50">
        <f>[1]Veri_2023!I239/[1]Veri_2023!I238</f>
        <v>1</v>
      </c>
      <c r="AL186" s="50">
        <f>[1]Veri_2023!J239/[1]Veri_2023!J238</f>
        <v>1</v>
      </c>
      <c r="AM186" s="50">
        <f>[1]Veri_2023!K239/[1]Veri_2023!K238</f>
        <v>1</v>
      </c>
      <c r="AN186" s="50">
        <f>[1]Veri_2023!L239/[1]Veri_2023!L238</f>
        <v>1</v>
      </c>
      <c r="AO186" s="50">
        <f>[1]Veri_2023!M239/[1]Veri_2023!M238</f>
        <v>1</v>
      </c>
      <c r="AP186" s="50">
        <f>[1]Veri_2023!N239/[1]Veri_2023!N238</f>
        <v>1</v>
      </c>
      <c r="AQ186" s="51">
        <f t="shared" si="33"/>
        <v>0.53846153846153844</v>
      </c>
      <c r="AR186" s="51">
        <f t="shared" si="34"/>
        <v>1</v>
      </c>
      <c r="AS186" s="51">
        <f t="shared" si="35"/>
        <v>0.95804195804195802</v>
      </c>
      <c r="AT186" s="50">
        <f>ROUND([1]Veri_2024_2!D239/[1]Veri_2024_2!D238,[1]APGler!$N$186)</f>
        <v>1</v>
      </c>
      <c r="AU186" s="50">
        <f>ROUND([1]Veri_2024_2!E239/[1]Veri_2024_2!E238,[1]APGler!$N$186)</f>
        <v>1</v>
      </c>
      <c r="AV186" s="50">
        <f>ROUND([1]Veri_2024_2!F239/[1]Veri_2024_2!F238,[1]APGler!$N$186)</f>
        <v>1</v>
      </c>
      <c r="AW186" s="50">
        <f>ROUND([1]Veri_2024_2!G239/[1]Veri_2024_2!G238,[1]APGler!$N$186)</f>
        <v>0.6</v>
      </c>
      <c r="AX186" s="50">
        <f>ROUND([1]Veri_2024_2!H239/[1]Veri_2024_2!H238,[1]APGler!$N$186)</f>
        <v>1</v>
      </c>
      <c r="AY186" s="50">
        <f>ROUND([1]Veri_2024_2!I239/[1]Veri_2024_2!I238,[1]APGler!$N$186)</f>
        <v>1</v>
      </c>
      <c r="AZ186" s="50">
        <f>ROUND([1]Veri_2024_2!J239/[1]Veri_2024_2!J238,[1]APGler!$N$186)</f>
        <v>1</v>
      </c>
      <c r="BA186" s="50">
        <f>ROUND([1]Veri_2024_2!K239/[1]Veri_2024_2!K238,[1]APGler!$N$186)</f>
        <v>1.077</v>
      </c>
      <c r="BB186" s="50">
        <f>ROUND([1]Veri_2024_2!L239/[1]Veri_2024_2!L238,[1]APGler!$N$186)</f>
        <v>1</v>
      </c>
      <c r="BC186" s="50">
        <f>ROUND([1]Veri_2024_2!M239/[1]Veri_2024_2!M238,[1]APGler!$N$186)</f>
        <v>1</v>
      </c>
      <c r="BD186" s="50">
        <f>ROUND([1]Veri_2024_2!N239/[1]Veri_2024_2!N238,[1]APGler!$N$186)</f>
        <v>1</v>
      </c>
      <c r="BE186" s="51">
        <f t="shared" si="36"/>
        <v>0.6</v>
      </c>
      <c r="BF186" s="51">
        <f t="shared" si="37"/>
        <v>1.077</v>
      </c>
      <c r="BG186" s="51">
        <f t="shared" si="38"/>
        <v>0.97063636363636363</v>
      </c>
    </row>
    <row r="187" spans="1:59" x14ac:dyDescent="0.3">
      <c r="A187" s="57" t="s">
        <v>395</v>
      </c>
      <c r="B187" s="57" t="s">
        <v>396</v>
      </c>
      <c r="C187" s="57" t="s">
        <v>233</v>
      </c>
      <c r="D187" s="49">
        <f>[1]Veri_2021!D240/[1]Veri_2021!D241</f>
        <v>0</v>
      </c>
      <c r="E187" s="49">
        <f>[1]Veri_2021!E240/[1]Veri_2021!E241</f>
        <v>5.3846153846153849E-2</v>
      </c>
      <c r="F187" s="49">
        <f>[1]Veri_2021!F240/[1]Veri_2021!F241</f>
        <v>4.1208791208791208E-2</v>
      </c>
      <c r="G187" s="49">
        <f>[1]Veri_2021!G240/[1]Veri_2021!G241</f>
        <v>1.556420233463035E-2</v>
      </c>
      <c r="H187" s="49">
        <f>[1]Veri_2021!H240/[1]Veri_2021!H241</f>
        <v>4.3467522845146947E-2</v>
      </c>
      <c r="I187" s="49" t="e">
        <f>[1]Veri_2021!I240/[1]Veri_2021!I241</f>
        <v>#DIV/0!</v>
      </c>
      <c r="J187" s="49" t="e">
        <f>[1]Veri_2021!J240/[1]Veri_2021!J241</f>
        <v>#DIV/0!</v>
      </c>
      <c r="K187" s="49">
        <f>[1]Veri_2021!K240/[1]Veri_2021!K241</f>
        <v>2.1582733812949641E-2</v>
      </c>
      <c r="L187" s="49">
        <f>[1]Veri_2021!L240/[1]Veri_2021!L241</f>
        <v>9.9662795054327458E-2</v>
      </c>
      <c r="M187" s="49">
        <f>[1]Veri_2021!M240/[1]Veri_2021!M241</f>
        <v>7.4121569633239293E-2</v>
      </c>
      <c r="N187" s="49">
        <f>[1]Veri_2021!N240/[1]Veri_2021!N241</f>
        <v>2.9411764705882353E-2</v>
      </c>
      <c r="O187" s="52" t="e">
        <f t="shared" si="27"/>
        <v>#DIV/0!</v>
      </c>
      <c r="P187" s="52" t="e">
        <f t="shared" si="28"/>
        <v>#DIV/0!</v>
      </c>
      <c r="Q187" s="52" t="e">
        <f t="shared" si="29"/>
        <v>#DIV/0!</v>
      </c>
      <c r="R187" s="49">
        <f>[1]Veri_2022!D240/[1]Veri_2022!D241</f>
        <v>0</v>
      </c>
      <c r="S187" s="49">
        <f>[1]Veri_2022!E240/[1]Veri_2022!E241</f>
        <v>1.1834319526627219E-2</v>
      </c>
      <c r="T187" s="49">
        <f>[1]Veri_2022!F240/[1]Veri_2022!F241</f>
        <v>1.1583011583011582E-2</v>
      </c>
      <c r="U187" s="49">
        <f>[1]Veri_2022!G240/[1]Veri_2022!G241</f>
        <v>2.2181146025878003E-2</v>
      </c>
      <c r="V187" s="49">
        <f>[1]Veri_2022!H240/[1]Veri_2022!H241</f>
        <v>1.7964071856287425E-2</v>
      </c>
      <c r="W187" s="49">
        <f>[1]Veri_2022!I240/[1]Veri_2022!I241</f>
        <v>2.401601067378252E-2</v>
      </c>
      <c r="X187" s="49" t="e">
        <f>[1]Veri_2022!J240/[1]Veri_2022!J241</f>
        <v>#DIV/0!</v>
      </c>
      <c r="Y187" s="49">
        <f>[1]Veri_2022!K240/[1]Veri_2022!K241</f>
        <v>4.1666666666666664E-2</v>
      </c>
      <c r="Z187" s="49">
        <f>[1]Veri_2022!L240/[1]Veri_2022!L241</f>
        <v>4.7198232576822652E-2</v>
      </c>
      <c r="AA187" s="49">
        <f>[1]Veri_2022!M240/[1]Veri_2022!M241</f>
        <v>1.3853548204693244E-2</v>
      </c>
      <c r="AB187" s="49">
        <f>[1]Veri_2022!N240/[1]Veri_2022!N241</f>
        <v>3.5027472527472528E-2</v>
      </c>
      <c r="AC187" s="52" t="e">
        <f t="shared" si="30"/>
        <v>#DIV/0!</v>
      </c>
      <c r="AD187" s="52" t="e">
        <f t="shared" si="31"/>
        <v>#DIV/0!</v>
      </c>
      <c r="AE187" s="52" t="e">
        <f t="shared" si="32"/>
        <v>#DIV/0!</v>
      </c>
      <c r="AF187" s="49">
        <f>[1]Veri_2023!D240/[1]Veri_2023!D241</f>
        <v>0</v>
      </c>
      <c r="AG187" s="49">
        <f>[1]Veri_2023!E240/[1]Veri_2023!E241</f>
        <v>1.201923076923077E-2</v>
      </c>
      <c r="AH187" s="49">
        <f>[1]Veri_2023!F240/[1]Veri_2023!F241</f>
        <v>1.6717325227963525E-2</v>
      </c>
      <c r="AI187" s="49">
        <f>[1]Veri_2023!G240/[1]Veri_2023!G241</f>
        <v>3.1135976648017514E-2</v>
      </c>
      <c r="AJ187" s="49">
        <f>[1]Veri_2023!H240/[1]Veri_2023!H241</f>
        <v>2.2543950361944159E-2</v>
      </c>
      <c r="AK187" s="49">
        <f>[1]Veri_2023!I240/[1]Veri_2023!I241</f>
        <v>2.6275115919629059E-2</v>
      </c>
      <c r="AL187" s="49" t="e">
        <f>[1]Veri_2023!J240/[1]Veri_2023!J241</f>
        <v>#DIV/0!</v>
      </c>
      <c r="AM187" s="49">
        <f>[1]Veri_2023!K240/[1]Veri_2023!K241</f>
        <v>5.3644314868804666E-2</v>
      </c>
      <c r="AN187" s="49">
        <f>[1]Veri_2023!L240/[1]Veri_2023!L241</f>
        <v>2.127093858016485E-2</v>
      </c>
      <c r="AO187" s="49">
        <f>[1]Veri_2023!M240/[1]Veri_2023!M241</f>
        <v>3.9262343842950624E-2</v>
      </c>
      <c r="AP187" s="49">
        <f>[1]Veri_2023!N240/[1]Veri_2023!N241</f>
        <v>3.2692307692307694E-2</v>
      </c>
      <c r="AQ187" s="52" t="e">
        <f t="shared" si="33"/>
        <v>#DIV/0!</v>
      </c>
      <c r="AR187" s="52" t="e">
        <f t="shared" si="34"/>
        <v>#DIV/0!</v>
      </c>
      <c r="AS187" s="52" t="e">
        <f t="shared" si="35"/>
        <v>#DIV/0!</v>
      </c>
      <c r="AT187" s="49">
        <f>ROUND([1]Veri_2024_2!D240/[1]Veri_2024_2!D241,[1]APGler!$N$187)</f>
        <v>0</v>
      </c>
      <c r="AU187" s="49">
        <f>ROUND([1]Veri_2024_2!E240/[1]Veri_2024_2!E241,[1]APGler!$N$187)</f>
        <v>0</v>
      </c>
      <c r="AV187" s="49">
        <f>ROUND([1]Veri_2024_2!F240/[1]Veri_2024_2!F241,[1]APGler!$N$187)</f>
        <v>0</v>
      </c>
      <c r="AW187" s="49">
        <f>ROUND([1]Veri_2024_2!G240/[1]Veri_2024_2!G241,[1]APGler!$N$187)</f>
        <v>3.5000000000000003E-2</v>
      </c>
      <c r="AX187" s="49">
        <f>ROUND([1]Veri_2024_2!H240/[1]Veri_2024_2!H241,[1]APGler!$N$187)</f>
        <v>2.4E-2</v>
      </c>
      <c r="AY187" s="49">
        <f>ROUND([1]Veri_2024_2!I240/[1]Veri_2024_2!I241,[1]APGler!$N$187)</f>
        <v>1.4E-2</v>
      </c>
      <c r="AZ187" s="49" t="e">
        <f>ROUND([1]Veri_2024_2!J240/[1]Veri_2024_2!J241,[1]APGler!$N$187)</f>
        <v>#DIV/0!</v>
      </c>
      <c r="BA187" s="49">
        <f>ROUND([1]Veri_2024_2!K240/[1]Veri_2024_2!K241,[1]APGler!$N$187)</f>
        <v>0.124</v>
      </c>
      <c r="BB187" s="49">
        <f>ROUND([1]Veri_2024_2!L240/[1]Veri_2024_2!L241,[1]APGler!$N$187)</f>
        <v>0.01</v>
      </c>
      <c r="BC187" s="49">
        <f>ROUND([1]Veri_2024_2!M240/[1]Veri_2024_2!M241,[1]APGler!$N$187)</f>
        <v>3.7999999999999999E-2</v>
      </c>
      <c r="BD187" s="49">
        <f>ROUND([1]Veri_2024_2!N240/[1]Veri_2024_2!N241,[1]APGler!$N$187)</f>
        <v>3.1E-2</v>
      </c>
      <c r="BE187" s="52" t="e">
        <f t="shared" si="36"/>
        <v>#DIV/0!</v>
      </c>
      <c r="BF187" s="52" t="e">
        <f t="shared" si="37"/>
        <v>#DIV/0!</v>
      </c>
      <c r="BG187" s="52" t="e">
        <f t="shared" si="38"/>
        <v>#DIV/0!</v>
      </c>
    </row>
    <row r="188" spans="1:59" x14ac:dyDescent="0.3">
      <c r="A188" s="58" t="s">
        <v>397</v>
      </c>
      <c r="B188" s="58" t="s">
        <v>398</v>
      </c>
      <c r="C188" s="58" t="s">
        <v>233</v>
      </c>
      <c r="D188" s="50">
        <f>[1]Veri_2021!D242/[1]Veri_2021!D243</f>
        <v>0</v>
      </c>
      <c r="E188" s="50">
        <f>[1]Veri_2021!E242/[1]Veri_2021!E243</f>
        <v>0.05</v>
      </c>
      <c r="F188" s="50">
        <f>[1]Veri_2021!F242/[1]Veri_2021!F243</f>
        <v>2.7472527472527475E-3</v>
      </c>
      <c r="G188" s="50">
        <f>[1]Veri_2021!G242/[1]Veri_2021!G243</f>
        <v>1.584213451917732E-2</v>
      </c>
      <c r="H188" s="50">
        <f>[1]Veri_2021!H242/[1]Veri_2021!H243</f>
        <v>2.3462583353914546E-2</v>
      </c>
      <c r="I188" s="50" t="e">
        <f>[1]Veri_2021!I242/[1]Veri_2021!I243</f>
        <v>#DIV/0!</v>
      </c>
      <c r="J188" s="50" t="e">
        <f>[1]Veri_2021!J242/[1]Veri_2021!J243</f>
        <v>#DIV/0!</v>
      </c>
      <c r="K188" s="50">
        <f>[1]Veri_2021!K242/[1]Veri_2021!K243</f>
        <v>0.11750599520383694</v>
      </c>
      <c r="L188" s="50">
        <f>[1]Veri_2021!L242/[1]Veri_2021!L243</f>
        <v>9.4916947670788065E-2</v>
      </c>
      <c r="M188" s="50">
        <f>[1]Veri_2021!M242/[1]Veri_2021!M243</f>
        <v>3.4111310592459608E-2</v>
      </c>
      <c r="N188" s="50">
        <f>[1]Veri_2021!N242/[1]Veri_2021!N243</f>
        <v>2.9411764705882353E-2</v>
      </c>
      <c r="O188" s="51" t="e">
        <f t="shared" si="27"/>
        <v>#DIV/0!</v>
      </c>
      <c r="P188" s="51" t="e">
        <f t="shared" si="28"/>
        <v>#DIV/0!</v>
      </c>
      <c r="Q188" s="51" t="e">
        <f t="shared" si="29"/>
        <v>#DIV/0!</v>
      </c>
      <c r="R188" s="50">
        <f>[1]Veri_2022!D242/[1]Veri_2022!D243</f>
        <v>0</v>
      </c>
      <c r="S188" s="50">
        <f>[1]Veri_2022!E242/[1]Veri_2022!E243</f>
        <v>2.9585798816568047E-3</v>
      </c>
      <c r="T188" s="50">
        <f>[1]Veri_2022!F242/[1]Veri_2022!F243</f>
        <v>1.9305019305019305E-3</v>
      </c>
      <c r="U188" s="50">
        <f>[1]Veri_2022!G242/[1]Veri_2022!G243</f>
        <v>1.9804594665962502E-2</v>
      </c>
      <c r="V188" s="50">
        <f>[1]Veri_2022!H242/[1]Veri_2022!H243</f>
        <v>1.4453850918851952E-2</v>
      </c>
      <c r="W188" s="50">
        <f>[1]Veri_2022!I242/[1]Veri_2022!I243</f>
        <v>2.8018679119412943E-2</v>
      </c>
      <c r="X188" s="50" t="e">
        <f>[1]Veri_2022!J242/[1]Veri_2022!J243</f>
        <v>#DIV/0!</v>
      </c>
      <c r="Y188" s="50">
        <f>[1]Veri_2022!K242/[1]Veri_2022!K243</f>
        <v>0.1585144927536232</v>
      </c>
      <c r="Z188" s="50">
        <f>[1]Veri_2022!L242/[1]Veri_2022!L243</f>
        <v>0.10966057441253264</v>
      </c>
      <c r="AA188" s="50">
        <f>[1]Veri_2022!M242/[1]Veri_2022!M243</f>
        <v>1.3005371783997738E-2</v>
      </c>
      <c r="AB188" s="50">
        <f>[1]Veri_2022!N242/[1]Veri_2022!N243</f>
        <v>4.1208791208791208E-2</v>
      </c>
      <c r="AC188" s="51" t="e">
        <f t="shared" si="30"/>
        <v>#DIV/0!</v>
      </c>
      <c r="AD188" s="51" t="e">
        <f t="shared" si="31"/>
        <v>#DIV/0!</v>
      </c>
      <c r="AE188" s="51" t="e">
        <f t="shared" si="32"/>
        <v>#DIV/0!</v>
      </c>
      <c r="AF188" s="50">
        <f>[1]Veri_2023!D242/[1]Veri_2023!D243</f>
        <v>1.9230769230769232E-2</v>
      </c>
      <c r="AG188" s="50">
        <f>[1]Veri_2023!E242/[1]Veri_2023!E243</f>
        <v>9.6153846153846159E-3</v>
      </c>
      <c r="AH188" s="50">
        <f>[1]Veri_2023!F242/[1]Veri_2023!F243</f>
        <v>1.2158054711246201E-2</v>
      </c>
      <c r="AI188" s="50">
        <f>[1]Veri_2023!G242/[1]Veri_2023!G243</f>
        <v>2.3595232303575773E-2</v>
      </c>
      <c r="AJ188" s="50">
        <f>[1]Veri_2023!H242/[1]Veri_2023!H243</f>
        <v>2.9162357807652535E-2</v>
      </c>
      <c r="AK188" s="50">
        <f>[1]Veri_2023!I242/[1]Veri_2023!I243</f>
        <v>1.2364760432766615E-2</v>
      </c>
      <c r="AL188" s="50" t="e">
        <f>[1]Veri_2023!J242/[1]Veri_2023!J243</f>
        <v>#DIV/0!</v>
      </c>
      <c r="AM188" s="50">
        <f>[1]Veri_2023!K242/[1]Veri_2023!K243</f>
        <v>0.22215743440233235</v>
      </c>
      <c r="AN188" s="50">
        <f>[1]Veri_2023!L242/[1]Veri_2023!L243</f>
        <v>5.1316139324647701E-2</v>
      </c>
      <c r="AO188" s="50">
        <f>[1]Veri_2023!M242/[1]Veri_2023!M243</f>
        <v>3.8667459845330161E-2</v>
      </c>
      <c r="AP188" s="50">
        <f>[1]Veri_2023!N242/[1]Veri_2023!N243</f>
        <v>1.6666666666666666E-2</v>
      </c>
      <c r="AQ188" s="51" t="e">
        <f t="shared" si="33"/>
        <v>#DIV/0!</v>
      </c>
      <c r="AR188" s="51" t="e">
        <f t="shared" si="34"/>
        <v>#DIV/0!</v>
      </c>
      <c r="AS188" s="51" t="e">
        <f t="shared" si="35"/>
        <v>#DIV/0!</v>
      </c>
      <c r="AT188" s="50">
        <f>ROUND([1]Veri_2024_2!D242/[1]Veri_2024_2!D243,[1]APGler!$N$188)</f>
        <v>0</v>
      </c>
      <c r="AU188" s="50">
        <f>ROUND([1]Veri_2024_2!E242/[1]Veri_2024_2!E243,[1]APGler!$N$188)</f>
        <v>0</v>
      </c>
      <c r="AV188" s="50">
        <f>ROUND([1]Veri_2024_2!F242/[1]Veri_2024_2!F243,[1]APGler!$N$188)</f>
        <v>0</v>
      </c>
      <c r="AW188" s="50">
        <f>ROUND([1]Veri_2024_2!G242/[1]Veri_2024_2!G243,[1]APGler!$N$188)</f>
        <v>2.4E-2</v>
      </c>
      <c r="AX188" s="50">
        <f>ROUND([1]Veri_2024_2!H242/[1]Veri_2024_2!H243,[1]APGler!$N$188)</f>
        <v>1.6E-2</v>
      </c>
      <c r="AY188" s="50">
        <f>ROUND([1]Veri_2024_2!I242/[1]Veri_2024_2!I243,[1]APGler!$N$188)</f>
        <v>8.9999999999999993E-3</v>
      </c>
      <c r="AZ188" s="50" t="e">
        <f>ROUND([1]Veri_2024_2!J242/[1]Veri_2024_2!J243,[1]APGler!$N$188)</f>
        <v>#DIV/0!</v>
      </c>
      <c r="BA188" s="50">
        <f>ROUND([1]Veri_2024_2!K242/[1]Veri_2024_2!K243,[1]APGler!$N$188)</f>
        <v>0.442</v>
      </c>
      <c r="BB188" s="50">
        <f>ROUND([1]Veri_2024_2!L242/[1]Veri_2024_2!L243,[1]APGler!$N$188)</f>
        <v>2.5999999999999999E-2</v>
      </c>
      <c r="BC188" s="50">
        <f>ROUND([1]Veri_2024_2!M242/[1]Veri_2024_2!M243,[1]APGler!$N$188)</f>
        <v>2.3E-2</v>
      </c>
      <c r="BD188" s="50">
        <f>ROUND([1]Veri_2024_2!N242/[1]Veri_2024_2!N243,[1]APGler!$N$188)</f>
        <v>1E-3</v>
      </c>
      <c r="BE188" s="51" t="e">
        <f t="shared" si="36"/>
        <v>#DIV/0!</v>
      </c>
      <c r="BF188" s="51" t="e">
        <f t="shared" si="37"/>
        <v>#DIV/0!</v>
      </c>
      <c r="BG188" s="51" t="e">
        <f t="shared" si="38"/>
        <v>#DIV/0!</v>
      </c>
    </row>
    <row r="189" spans="1:59" x14ac:dyDescent="0.3">
      <c r="A189" s="57" t="s">
        <v>399</v>
      </c>
      <c r="B189" s="57" t="s">
        <v>400</v>
      </c>
      <c r="C189" s="57" t="s">
        <v>233</v>
      </c>
      <c r="D189" s="49">
        <f>[1]Veri_2021!D244/[1]Veri_2021!D245</f>
        <v>0.21465201465201464</v>
      </c>
      <c r="E189" s="49">
        <f>[1]Veri_2021!E244/[1]Veri_2021!E245</f>
        <v>0.690989010989011</v>
      </c>
      <c r="F189" s="49">
        <f>[1]Veri_2021!F244/[1]Veri_2021!F245</f>
        <v>0.66475667189952903</v>
      </c>
      <c r="G189" s="49">
        <f>[1]Veri_2021!G244/[1]Veri_2021!G245</f>
        <v>0.26706900659096322</v>
      </c>
      <c r="H189" s="49">
        <f>[1]Veri_2021!H244/[1]Veri_2021!H245</f>
        <v>0.98879441131849133</v>
      </c>
      <c r="I189" s="49" t="e">
        <f>[1]Veri_2021!I244/[1]Veri_2021!I245</f>
        <v>#DIV/0!</v>
      </c>
      <c r="J189" s="49" t="e">
        <f>[1]Veri_2021!J244/[1]Veri_2021!J245</f>
        <v>#DIV/0!</v>
      </c>
      <c r="K189" s="49">
        <f>[1]Veri_2021!K244/[1]Veri_2021!K245</f>
        <v>2.5751969852689278</v>
      </c>
      <c r="L189" s="49">
        <f>[1]Veri_2021!L244/[1]Veri_2021!L245</f>
        <v>2.1074060197327338</v>
      </c>
      <c r="M189" s="49">
        <f>[1]Veri_2021!M244/[1]Veri_2021!M245</f>
        <v>0.41979262081852492</v>
      </c>
      <c r="N189" s="49">
        <f>[1]Veri_2021!N244/[1]Veri_2021!N245</f>
        <v>0.53921568627450978</v>
      </c>
      <c r="O189" s="52" t="e">
        <f t="shared" si="27"/>
        <v>#DIV/0!</v>
      </c>
      <c r="P189" s="52" t="e">
        <f t="shared" si="28"/>
        <v>#DIV/0!</v>
      </c>
      <c r="Q189" s="52" t="e">
        <f t="shared" si="29"/>
        <v>#DIV/0!</v>
      </c>
      <c r="R189" s="49" t="e">
        <f>[1]Veri_2022!D244/[1]Veri_2022!D245</f>
        <v>#DIV/0!</v>
      </c>
      <c r="S189" s="49">
        <f>[1]Veri_2022!E244/[1]Veri_2022!E245</f>
        <v>0.40452240067624684</v>
      </c>
      <c r="T189" s="49">
        <f>[1]Veri_2022!F244/[1]Veri_2022!F245</f>
        <v>0.49834528405956979</v>
      </c>
      <c r="U189" s="49">
        <f>[1]Veri_2022!G244/[1]Veri_2022!G245</f>
        <v>0.22774906635482289</v>
      </c>
      <c r="V189" s="49">
        <f>[1]Veri_2022!H244/[1]Veri_2022!H245</f>
        <v>1.1312291672812012</v>
      </c>
      <c r="W189" s="49">
        <f>[1]Veri_2022!I244/[1]Veri_2022!I245</f>
        <v>0.40760507004669783</v>
      </c>
      <c r="X189" s="49">
        <f>[1]Veri_2022!J244/[1]Veri_2022!J245</f>
        <v>37.346153846153847</v>
      </c>
      <c r="Y189" s="49">
        <f>[1]Veri_2022!K244/[1]Veri_2022!K245</f>
        <v>2.9505693581780537</v>
      </c>
      <c r="Z189" s="49">
        <f>[1]Veri_2022!L244/[1]Veri_2022!L245</f>
        <v>33.980116489254868</v>
      </c>
      <c r="AA189" s="49">
        <f>[1]Veri_2022!M244/[1]Veri_2022!M245</f>
        <v>0.31160386122218181</v>
      </c>
      <c r="AB189" s="49">
        <f>[1]Veri_2022!N244/[1]Veri_2022!N245</f>
        <v>0.34203296703296704</v>
      </c>
      <c r="AC189" s="52" t="e">
        <f t="shared" si="30"/>
        <v>#DIV/0!</v>
      </c>
      <c r="AD189" s="52" t="e">
        <f t="shared" si="31"/>
        <v>#DIV/0!</v>
      </c>
      <c r="AE189" s="52" t="e">
        <f t="shared" si="32"/>
        <v>#DIV/0!</v>
      </c>
      <c r="AF189" s="49">
        <f>[1]Veri_2023!D244/[1]Veri_2023!D245</f>
        <v>0.84409340659340659</v>
      </c>
      <c r="AG189" s="49">
        <f>[1]Veri_2023!E244/[1]Veri_2023!E245</f>
        <v>0.17177197802197802</v>
      </c>
      <c r="AH189" s="49">
        <f>[1]Veri_2023!F244/[1]Veri_2023!F245</f>
        <v>1.130134607034303</v>
      </c>
      <c r="AI189" s="49">
        <f>[1]Veri_2023!G244/[1]Veri_2023!G245</f>
        <v>1.8570455572158322</v>
      </c>
      <c r="AJ189" s="49">
        <f>[1]Veri_2023!H244/[1]Veri_2023!H245</f>
        <v>12.587360023637169</v>
      </c>
      <c r="AK189" s="49">
        <f>[1]Veri_2023!I244/[1]Veri_2023!I245</f>
        <v>0.42503863987635238</v>
      </c>
      <c r="AL189" s="49">
        <f>[1]Veri_2023!J244/[1]Veri_2023!J245</f>
        <v>11.538461538461538</v>
      </c>
      <c r="AM189" s="49">
        <f>[1]Veri_2023!K244/[1]Veri_2023!K245</f>
        <v>0.26952103290295709</v>
      </c>
      <c r="AN189" s="49">
        <f>[1]Veri_2023!L244/[1]Veri_2023!L245</f>
        <v>12.684658335549056</v>
      </c>
      <c r="AO189" s="49">
        <f>[1]Veri_2023!M244/[1]Veri_2023!M245</f>
        <v>0.6885867255885102</v>
      </c>
      <c r="AP189" s="49">
        <f>[1]Veri_2023!N244/[1]Veri_2023!N245</f>
        <v>0.28910256410256413</v>
      </c>
      <c r="AQ189" s="52">
        <f t="shared" si="33"/>
        <v>0.17177197802197802</v>
      </c>
      <c r="AR189" s="52">
        <f t="shared" si="34"/>
        <v>12.684658335549056</v>
      </c>
      <c r="AS189" s="52">
        <f t="shared" si="35"/>
        <v>3.8623431280894236</v>
      </c>
      <c r="AT189" s="49">
        <f>ROUND([1]Veri_2024_2!D244/[1]Veri_2024_2!D245,[1]APGler!$N$189)</f>
        <v>1.631</v>
      </c>
      <c r="AU189" s="49">
        <f>ROUND([1]Veri_2024_2!E244/[1]Veri_2024_2!E245,[1]APGler!$N$189)</f>
        <v>0.432</v>
      </c>
      <c r="AV189" s="49">
        <f>ROUND([1]Veri_2024_2!F244/[1]Veri_2024_2!F245,[1]APGler!$N$189)</f>
        <v>4.8869999999999996</v>
      </c>
      <c r="AW189" s="49">
        <f>ROUND([1]Veri_2024_2!G244/[1]Veri_2024_2!G245,[1]APGler!$N$189)</f>
        <v>0.55500000000000005</v>
      </c>
      <c r="AX189" s="49">
        <f>ROUND([1]Veri_2024_2!H244/[1]Veri_2024_2!H245,[1]APGler!$N$189)</f>
        <v>5.9829999999999997</v>
      </c>
      <c r="AY189" s="49">
        <f>ROUND([1]Veri_2024_2!I244/[1]Veri_2024_2!I245,[1]APGler!$N$189)</f>
        <v>0.61599999999999999</v>
      </c>
      <c r="AZ189" s="49">
        <f>ROUND([1]Veri_2024_2!J244/[1]Veri_2024_2!J245,[1]APGler!$N$189)</f>
        <v>0</v>
      </c>
      <c r="BA189" s="49">
        <f>ROUND([1]Veri_2024_2!K244/[1]Veri_2024_2!K245,[1]APGler!$N$189)</f>
        <v>0.192</v>
      </c>
      <c r="BB189" s="49">
        <f>ROUND([1]Veri_2024_2!L244/[1]Veri_2024_2!L245,[1]APGler!$N$189)</f>
        <v>8.4849999999999994</v>
      </c>
      <c r="BC189" s="49">
        <f>ROUND([1]Veri_2024_2!M244/[1]Veri_2024_2!M245,[1]APGler!$N$189)</f>
        <v>0.80100000000000005</v>
      </c>
      <c r="BD189" s="49">
        <f>ROUND([1]Veri_2024_2!N244/[1]Veri_2024_2!N245,[1]APGler!$N$189)</f>
        <v>0.58099999999999996</v>
      </c>
      <c r="BE189" s="52">
        <f t="shared" si="36"/>
        <v>0</v>
      </c>
      <c r="BF189" s="52">
        <f t="shared" si="37"/>
        <v>8.4849999999999994</v>
      </c>
      <c r="BG189" s="52">
        <f t="shared" si="38"/>
        <v>2.1966363636363635</v>
      </c>
    </row>
    <row r="190" spans="1:59" x14ac:dyDescent="0.3">
      <c r="A190" s="58" t="s">
        <v>189</v>
      </c>
      <c r="B190" s="58" t="s">
        <v>401</v>
      </c>
      <c r="C190" s="58" t="s">
        <v>233</v>
      </c>
      <c r="D190" s="50">
        <f>[1]Veri_2021!D247/[1]Veri_2021!D246</f>
        <v>5.6421772953213116E-3</v>
      </c>
      <c r="E190" s="50">
        <f>[1]Veri_2021!E247/[1]Veri_2021!E246</f>
        <v>9.2684120023049637E-3</v>
      </c>
      <c r="F190" s="50">
        <f>[1]Veri_2021!F247/[1]Veri_2021!F246</f>
        <v>2.4598851297676114E-2</v>
      </c>
      <c r="G190" s="50">
        <f>[1]Veri_2021!G247/[1]Veri_2021!G246</f>
        <v>2.761877907796419E-2</v>
      </c>
      <c r="H190" s="50">
        <f>[1]Veri_2021!H247/[1]Veri_2021!H246</f>
        <v>1.2363536594837717E-2</v>
      </c>
      <c r="I190" s="50">
        <f>[1]Veri_2021!I247/[1]Veri_2021!I246</f>
        <v>2.3362294143719636E-2</v>
      </c>
      <c r="J190" s="50">
        <f>[1]Veri_2021!J247/[1]Veri_2021!J246</f>
        <v>8.9437851211516444E-4</v>
      </c>
      <c r="K190" s="50">
        <f>[1]Veri_2021!K247/[1]Veri_2021!K246</f>
        <v>1.9217271586108226E-2</v>
      </c>
      <c r="L190" s="50">
        <f>[1]Veri_2021!L247/[1]Veri_2021!L246</f>
        <v>1.2002429760170962E-3</v>
      </c>
      <c r="M190" s="50">
        <f>[1]Veri_2021!M247/[1]Veri_2021!M246</f>
        <v>2.7219791200082692E-3</v>
      </c>
      <c r="N190" s="50">
        <f>[1]Veri_2021!N247/[1]Veri_2021!N246</f>
        <v>2.2949576428208242E-2</v>
      </c>
      <c r="O190" s="51">
        <f t="shared" si="27"/>
        <v>8.9437851211516444E-4</v>
      </c>
      <c r="P190" s="51">
        <f t="shared" si="28"/>
        <v>2.761877907796419E-2</v>
      </c>
      <c r="Q190" s="51">
        <f t="shared" si="29"/>
        <v>1.3621590821298268E-2</v>
      </c>
      <c r="R190" s="50">
        <f>[1]Veri_2022!D247/[1]Veri_2022!D246</f>
        <v>2.4547562787484716E-3</v>
      </c>
      <c r="S190" s="50">
        <f>[1]Veri_2022!E247/[1]Veri_2022!E246</f>
        <v>1.0545725846215782E-2</v>
      </c>
      <c r="T190" s="50">
        <f>[1]Veri_2022!F247/[1]Veri_2022!F246</f>
        <v>3.0206922504496289E-2</v>
      </c>
      <c r="U190" s="50">
        <f>[1]Veri_2022!G247/[1]Veri_2022!G246</f>
        <v>2.7644720670420179E-2</v>
      </c>
      <c r="V190" s="50">
        <f>[1]Veri_2022!H247/[1]Veri_2022!H246</f>
        <v>1.0474714186453401E-2</v>
      </c>
      <c r="W190" s="50">
        <f>[1]Veri_2022!I247/[1]Veri_2022!I246</f>
        <v>4.878663253077677E-3</v>
      </c>
      <c r="X190" s="50">
        <f>[1]Veri_2022!J247/[1]Veri_2022!J246</f>
        <v>4.438470283113707E-4</v>
      </c>
      <c r="Y190" s="50">
        <f>[1]Veri_2022!K247/[1]Veri_2022!K246</f>
        <v>2.8016016175968977E-2</v>
      </c>
      <c r="Z190" s="50">
        <f>[1]Veri_2022!L247/[1]Veri_2022!L246</f>
        <v>1.3913073429904742E-3</v>
      </c>
      <c r="AA190" s="50">
        <f>[1]Veri_2022!M247/[1]Veri_2022!M246</f>
        <v>5.4941495405346147E-3</v>
      </c>
      <c r="AB190" s="50">
        <f>[1]Veri_2022!N247/[1]Veri_2022!N246</f>
        <v>1.7087484886727677E-2</v>
      </c>
      <c r="AC190" s="51">
        <f t="shared" si="30"/>
        <v>4.438470283113707E-4</v>
      </c>
      <c r="AD190" s="51">
        <f t="shared" si="31"/>
        <v>3.0206922504496289E-2</v>
      </c>
      <c r="AE190" s="51">
        <f t="shared" si="32"/>
        <v>1.2603482519449538E-2</v>
      </c>
      <c r="AF190" s="50">
        <f>[1]Veri_2023!D247/[1]Veri_2023!D246</f>
        <v>4.3633606230801857E-3</v>
      </c>
      <c r="AG190" s="50">
        <f>[1]Veri_2023!E247/[1]Veri_2023!E246</f>
        <v>7.3031518398476618E-3</v>
      </c>
      <c r="AH190" s="50">
        <f>[1]Veri_2023!F247/[1]Veri_2023!F246</f>
        <v>3.7114059588429324E-2</v>
      </c>
      <c r="AI190" s="50">
        <f>[1]Veri_2023!G247/[1]Veri_2023!G246</f>
        <v>2.692024582196151E-3</v>
      </c>
      <c r="AJ190" s="50">
        <f>[1]Veri_2023!H247/[1]Veri_2023!H246</f>
        <v>4.5933669258794562E-3</v>
      </c>
      <c r="AK190" s="50">
        <f>[1]Veri_2023!I247/[1]Veri_2023!I246</f>
        <v>7.3176835677461333E-3</v>
      </c>
      <c r="AL190" s="50">
        <f>[1]Veri_2023!J247/[1]Veri_2023!J246</f>
        <v>5.3754334738420747E-4</v>
      </c>
      <c r="AM190" s="50">
        <f>[1]Veri_2023!K247/[1]Veri_2023!K246</f>
        <v>2.6101552664708351E-2</v>
      </c>
      <c r="AN190" s="50">
        <f>[1]Veri_2023!L247/[1]Veri_2023!L246</f>
        <v>1.2007196339600212E-3</v>
      </c>
      <c r="AO190" s="50">
        <f>[1]Veri_2023!M247/[1]Veri_2023!M246</f>
        <v>8.8339741144014324E-3</v>
      </c>
      <c r="AP190" s="50">
        <f>[1]Veri_2023!N247/[1]Veri_2023!N246</f>
        <v>3.3061411302264224E-3</v>
      </c>
      <c r="AQ190" s="51">
        <f t="shared" si="33"/>
        <v>5.3754334738420747E-4</v>
      </c>
      <c r="AR190" s="51">
        <f t="shared" si="34"/>
        <v>3.7114059588429324E-2</v>
      </c>
      <c r="AS190" s="51">
        <f t="shared" si="35"/>
        <v>9.3966889107144867E-3</v>
      </c>
      <c r="AT190" s="50">
        <f>ROUND([1]Veri_2024_2!D247/[1]Veri_2024_2!D246,[1]APGler!$N$190)</f>
        <v>1E-3</v>
      </c>
      <c r="AU190" s="50">
        <f>ROUND([1]Veri_2024_2!E247/[1]Veri_2024_2!E246,[1]APGler!$N$190)</f>
        <v>4.0000000000000001E-3</v>
      </c>
      <c r="AV190" s="50">
        <f>ROUND([1]Veri_2024_2!F247/[1]Veri_2024_2!F246,[1]APGler!$N$190)</f>
        <v>1.9E-2</v>
      </c>
      <c r="AW190" s="50">
        <f>ROUND([1]Veri_2024_2!G247/[1]Veri_2024_2!G246,[1]APGler!$N$190)</f>
        <v>3.0000000000000001E-3</v>
      </c>
      <c r="AX190" s="50">
        <f>ROUND([1]Veri_2024_2!H247/[1]Veri_2024_2!H246,[1]APGler!$N$190)</f>
        <v>1.2999999999999999E-2</v>
      </c>
      <c r="AY190" s="50">
        <f>ROUND([1]Veri_2024_2!I247/[1]Veri_2024_2!I246,[1]APGler!$N$190)</f>
        <v>5.0000000000000001E-3</v>
      </c>
      <c r="AZ190" s="50">
        <f>ROUND([1]Veri_2024_2!J247/[1]Veri_2024_2!J246,[1]APGler!$N$190)</f>
        <v>0</v>
      </c>
      <c r="BA190" s="50">
        <f>ROUND([1]Veri_2024_2!K247/[1]Veri_2024_2!K246,[1]APGler!$N$190)</f>
        <v>1.0999999999999999E-2</v>
      </c>
      <c r="BB190" s="50">
        <f>ROUND([1]Veri_2024_2!L247/[1]Veri_2024_2!L246,[1]APGler!$N$190)</f>
        <v>2E-3</v>
      </c>
      <c r="BC190" s="50">
        <f>ROUND([1]Veri_2024_2!M247/[1]Veri_2024_2!M246,[1]APGler!$N$190)</f>
        <v>2E-3</v>
      </c>
      <c r="BD190" s="50">
        <f>ROUND([1]Veri_2024_2!N247/[1]Veri_2024_2!N246,[1]APGler!$N$190)</f>
        <v>3.0000000000000001E-3</v>
      </c>
      <c r="BE190" s="51">
        <f t="shared" si="36"/>
        <v>0</v>
      </c>
      <c r="BF190" s="51">
        <f t="shared" si="37"/>
        <v>1.9E-2</v>
      </c>
      <c r="BG190" s="51">
        <f t="shared" si="38"/>
        <v>5.7272727272727275E-3</v>
      </c>
    </row>
    <row r="191" spans="1:59" x14ac:dyDescent="0.3">
      <c r="A191" s="57" t="s">
        <v>190</v>
      </c>
      <c r="B191" s="57" t="s">
        <v>402</v>
      </c>
      <c r="C191" s="57" t="s">
        <v>233</v>
      </c>
      <c r="D191" s="49">
        <f>[1]Veri_2021!D267/[1]Veri_2021!D266</f>
        <v>0.49556313993174061</v>
      </c>
      <c r="E191" s="49">
        <f>[1]Veri_2021!E267/[1]Veri_2021!E266</f>
        <v>0.30817675532191746</v>
      </c>
      <c r="F191" s="49">
        <f>[1]Veri_2021!F267/[1]Veri_2021!F266</f>
        <v>0.29539800418447543</v>
      </c>
      <c r="G191" s="49">
        <f>[1]Veri_2021!G267/[1]Veri_2021!G266</f>
        <v>0.21087146162027642</v>
      </c>
      <c r="H191" s="49">
        <f>[1]Veri_2021!H267/[1]Veri_2021!H266</f>
        <v>0.48758270564557399</v>
      </c>
      <c r="I191" s="49">
        <f>[1]Veri_2021!I267/[1]Veri_2021!I266</f>
        <v>0.56269411356833243</v>
      </c>
      <c r="J191" s="49">
        <f>[1]Veri_2021!J267/[1]Veri_2021!J266</f>
        <v>0.51027269331341052</v>
      </c>
      <c r="K191" s="49">
        <f>[1]Veri_2021!K267/[1]Veri_2021!K266</f>
        <v>0.17346481398476019</v>
      </c>
      <c r="L191" s="49">
        <f>[1]Veri_2021!L267/[1]Veri_2021!L266</f>
        <v>0.50286347259116759</v>
      </c>
      <c r="M191" s="49">
        <f>[1]Veri_2021!M267/[1]Veri_2021!M266</f>
        <v>0.13762853742210771</v>
      </c>
      <c r="N191" s="49">
        <f>[1]Veri_2021!N267/[1]Veri_2021!N266</f>
        <v>0.63392576992193816</v>
      </c>
      <c r="O191" s="52">
        <f t="shared" si="27"/>
        <v>0.13762853742210771</v>
      </c>
      <c r="P191" s="52">
        <f t="shared" si="28"/>
        <v>0.63392576992193816</v>
      </c>
      <c r="Q191" s="52">
        <f t="shared" si="29"/>
        <v>0.39258558795506371</v>
      </c>
      <c r="R191" s="49">
        <f>[1]Veri_2022!D267/[1]Veri_2022!D266</f>
        <v>0.34678116372283052</v>
      </c>
      <c r="S191" s="49">
        <f>[1]Veri_2022!E267/[1]Veri_2022!E266</f>
        <v>0.52535800711873726</v>
      </c>
      <c r="T191" s="49">
        <f>[1]Veri_2022!F267/[1]Veri_2022!F266</f>
        <v>0.56469798371629598</v>
      </c>
      <c r="U191" s="49">
        <f>[1]Veri_2022!G267/[1]Veri_2022!G266</f>
        <v>0.81602092675882265</v>
      </c>
      <c r="V191" s="49">
        <f>[1]Veri_2022!H267/[1]Veri_2022!H266</f>
        <v>0.69931527263135507</v>
      </c>
      <c r="W191" s="49">
        <f>[1]Veri_2022!I267/[1]Veri_2022!I266</f>
        <v>0.68966618274764679</v>
      </c>
      <c r="X191" s="49">
        <f>[1]Veri_2022!J267/[1]Veri_2022!J266</f>
        <v>0.32633252027877052</v>
      </c>
      <c r="Y191" s="49">
        <f>[1]Veri_2022!K267/[1]Veri_2022!K266</f>
        <v>0.40831325430861121</v>
      </c>
      <c r="Z191" s="49">
        <f>[1]Veri_2022!L267/[1]Veri_2022!L266</f>
        <v>0.66697314963241394</v>
      </c>
      <c r="AA191" s="49">
        <f>[1]Veri_2022!M267/[1]Veri_2022!M266</f>
        <v>0.22863546448389396</v>
      </c>
      <c r="AB191" s="49">
        <f>[1]Veri_2022!N267/[1]Veri_2022!N266</f>
        <v>0.20299333605040959</v>
      </c>
      <c r="AC191" s="52">
        <f t="shared" si="30"/>
        <v>0.20299333605040959</v>
      </c>
      <c r="AD191" s="52">
        <f t="shared" si="31"/>
        <v>0.81602092675882265</v>
      </c>
      <c r="AE191" s="52">
        <f t="shared" si="32"/>
        <v>0.49773520558634432</v>
      </c>
      <c r="AF191" s="49">
        <f>[1]Veri_2023!D267/[1]Veri_2023!D266</f>
        <v>0.3416306212231347</v>
      </c>
      <c r="AG191" s="49">
        <f>[1]Veri_2023!E267/[1]Veri_2023!E266</f>
        <v>0.41937585823245288</v>
      </c>
      <c r="AH191" s="49">
        <f>[1]Veri_2023!F267/[1]Veri_2023!F266</f>
        <v>0.53027234002704338</v>
      </c>
      <c r="AI191" s="49">
        <f>[1]Veri_2023!G267/[1]Veri_2023!G266</f>
        <v>0.87617952859667447</v>
      </c>
      <c r="AJ191" s="49">
        <f>[1]Veri_2023!H267/[1]Veri_2023!H266</f>
        <v>0.63058056490805614</v>
      </c>
      <c r="AK191" s="49">
        <f>[1]Veri_2023!I267/[1]Veri_2023!I266</f>
        <v>0.8502781329419461</v>
      </c>
      <c r="AL191" s="49">
        <f>[1]Veri_2023!J267/[1]Veri_2023!J266</f>
        <v>0.17092305850685224</v>
      </c>
      <c r="AM191" s="49">
        <f>[1]Veri_2023!K267/[1]Veri_2023!K266</f>
        <v>0.42357840845981359</v>
      </c>
      <c r="AN191" s="49">
        <f>[1]Veri_2023!L267/[1]Veri_2023!L266</f>
        <v>0.6452267555227762</v>
      </c>
      <c r="AO191" s="49">
        <f>[1]Veri_2023!M267/[1]Veri_2023!M266</f>
        <v>0.27301669395386957</v>
      </c>
      <c r="AP191" s="49">
        <f>[1]Veri_2023!N267/[1]Veri_2023!N266</f>
        <v>0.33842834604878969</v>
      </c>
      <c r="AQ191" s="52">
        <f t="shared" si="33"/>
        <v>0.17092305850685224</v>
      </c>
      <c r="AR191" s="52">
        <f t="shared" si="34"/>
        <v>0.87617952859667447</v>
      </c>
      <c r="AS191" s="52">
        <f t="shared" si="35"/>
        <v>0.49995366440194627</v>
      </c>
      <c r="AT191" s="49">
        <f>ROUND([1]Veri_2024_2!D267/[1]Veri_2024_2!D266,[1]APGler!$N$191)</f>
        <v>0.29399999999999998</v>
      </c>
      <c r="AU191" s="49">
        <f>ROUND([1]Veri_2024_2!E267/[1]Veri_2024_2!E266,[1]APGler!$N$191)</f>
        <v>0.379</v>
      </c>
      <c r="AV191" s="49">
        <f>ROUND([1]Veri_2024_2!F267/[1]Veri_2024_2!F266,[1]APGler!$N$191)</f>
        <v>1.24</v>
      </c>
      <c r="AW191" s="49">
        <f>ROUND([1]Veri_2024_2!G267/[1]Veri_2024_2!G266,[1]APGler!$N$191)</f>
        <v>0.67800000000000005</v>
      </c>
      <c r="AX191" s="49">
        <f>ROUND([1]Veri_2024_2!H267/[1]Veri_2024_2!H266,[1]APGler!$N$191)</f>
        <v>0.504</v>
      </c>
      <c r="AY191" s="49">
        <f>ROUND([1]Veri_2024_2!I267/[1]Veri_2024_2!I266,[1]APGler!$N$191)</f>
        <v>0.67200000000000004</v>
      </c>
      <c r="AZ191" s="49">
        <f>ROUND([1]Veri_2024_2!J267/[1]Veri_2024_2!J266,[1]APGler!$N$191)</f>
        <v>0.22600000000000001</v>
      </c>
      <c r="BA191" s="49">
        <f>ROUND([1]Veri_2024_2!K267/[1]Veri_2024_2!K266,[1]APGler!$N$191)</f>
        <v>0.30399999999999999</v>
      </c>
      <c r="BB191" s="49">
        <f>ROUND([1]Veri_2024_2!L267/[1]Veri_2024_2!L266,[1]APGler!$N$191)</f>
        <v>0.59599999999999997</v>
      </c>
      <c r="BC191" s="49">
        <f>ROUND([1]Veri_2024_2!M267/[1]Veri_2024_2!M266,[1]APGler!$N$191)</f>
        <v>0.32300000000000001</v>
      </c>
      <c r="BD191" s="49">
        <f>ROUND([1]Veri_2024_2!N267/[1]Veri_2024_2!N266,[1]APGler!$N$191)</f>
        <v>0.184</v>
      </c>
      <c r="BE191" s="52">
        <f t="shared" si="36"/>
        <v>0.184</v>
      </c>
      <c r="BF191" s="52">
        <f t="shared" si="37"/>
        <v>1.24</v>
      </c>
      <c r="BG191" s="52">
        <f t="shared" si="38"/>
        <v>0.49090909090909102</v>
      </c>
    </row>
    <row r="192" spans="1:59" x14ac:dyDescent="0.3">
      <c r="A192" s="58" t="s">
        <v>403</v>
      </c>
      <c r="B192" s="58" t="s">
        <v>528</v>
      </c>
      <c r="C192" s="58" t="s">
        <v>233</v>
      </c>
      <c r="D192" s="69">
        <f>[1]Veri_2021!D246/[1]Veri_2021!D4</f>
        <v>0.23698902493540486</v>
      </c>
      <c r="E192" s="69">
        <f>[1]Veri_2021!E246/[1]Veri_2021!E4</f>
        <v>0.2472279750968476</v>
      </c>
      <c r="F192" s="69">
        <f>[1]Veri_2021!F246/[1]Veri_2021!F4</f>
        <v>0.35881573291645408</v>
      </c>
      <c r="G192" s="69">
        <f>[1]Veri_2021!G246/[1]Veri_2021!G4</f>
        <v>0.36677370481257981</v>
      </c>
      <c r="H192" s="69">
        <f>[1]Veri_2021!H246/[1]Veri_2021!H4</f>
        <v>0.29617118832885064</v>
      </c>
      <c r="I192" s="69">
        <f>[1]Veri_2021!I246/[1]Veri_2021!I4</f>
        <v>0.26146908216963205</v>
      </c>
      <c r="J192" s="69">
        <f>[1]Veri_2021!J246/[1]Veri_2021!J4</f>
        <v>0.73812581581327885</v>
      </c>
      <c r="K192" s="69">
        <f>[1]Veri_2021!K246/[1]Veri_2021!K4</f>
        <v>0.27757140475401021</v>
      </c>
      <c r="L192" s="69">
        <f>[1]Veri_2021!L246/[1]Veri_2021!L4</f>
        <v>0.54489389199810845</v>
      </c>
      <c r="M192" s="69">
        <f>[1]Veri_2021!M246/[1]Veri_2021!M4</f>
        <v>0.64189179582532263</v>
      </c>
      <c r="N192" s="69">
        <f>[1]Veri_2021!N246/[1]Veri_2021!N4</f>
        <v>0.1887735098562037</v>
      </c>
      <c r="O192" s="51">
        <f t="shared" si="27"/>
        <v>0.1887735098562037</v>
      </c>
      <c r="P192" s="51">
        <f t="shared" si="28"/>
        <v>0.73812581581327885</v>
      </c>
      <c r="Q192" s="51">
        <f t="shared" si="29"/>
        <v>0.37806392059151755</v>
      </c>
      <c r="R192" s="69">
        <f>[1]Veri_2022!D246/[1]Veri_2022!D4</f>
        <v>0.23641105617421221</v>
      </c>
      <c r="S192" s="69">
        <f>[1]Veri_2022!E246/[1]Veri_2022!E4</f>
        <v>0.24140190794791058</v>
      </c>
      <c r="T192" s="69">
        <f>[1]Veri_2022!F246/[1]Veri_2022!F4</f>
        <v>0.41270231774612992</v>
      </c>
      <c r="U192" s="69">
        <f>[1]Veri_2022!G246/[1]Veri_2022!G4</f>
        <v>0.43379280592716934</v>
      </c>
      <c r="V192" s="69">
        <f>[1]Veri_2022!H246/[1]Veri_2022!H4</f>
        <v>0.41553705505825683</v>
      </c>
      <c r="W192" s="69">
        <f>[1]Veri_2022!I246/[1]Veri_2022!I4</f>
        <v>0.32359447573217703</v>
      </c>
      <c r="X192" s="69">
        <f>[1]Veri_2022!J246/[1]Veri_2022!J4</f>
        <v>0.76685157234473034</v>
      </c>
      <c r="Y192" s="69">
        <f>[1]Veri_2022!K246/[1]Veri_2022!K4</f>
        <v>0.28360512582749137</v>
      </c>
      <c r="Z192" s="69">
        <f>[1]Veri_2022!L246/[1]Veri_2022!L4</f>
        <v>0.52311012311263283</v>
      </c>
      <c r="AA192" s="69">
        <f>[1]Veri_2022!M246/[1]Veri_2022!M4</f>
        <v>0.60784999734950895</v>
      </c>
      <c r="AB192" s="69">
        <f>[1]Veri_2022!N246/[1]Veri_2022!N4</f>
        <v>0.29622381366429101</v>
      </c>
      <c r="AC192" s="51">
        <f t="shared" si="30"/>
        <v>0.23641105617421221</v>
      </c>
      <c r="AD192" s="51">
        <f t="shared" si="31"/>
        <v>0.76685157234473034</v>
      </c>
      <c r="AE192" s="51">
        <f t="shared" si="32"/>
        <v>0.41282547735313729</v>
      </c>
      <c r="AF192" s="69">
        <f>[1]Veri_2023!D246/[1]Veri_2023!D4</f>
        <v>0.20860204963906781</v>
      </c>
      <c r="AG192" s="69">
        <f>[1]Veri_2023!E246/[1]Veri_2023!E4</f>
        <v>0.23485079321678864</v>
      </c>
      <c r="AH192" s="69">
        <f>[1]Veri_2023!F246/[1]Veri_2023!F4</f>
        <v>0.35055052181623886</v>
      </c>
      <c r="AI192" s="69">
        <f>[1]Veri_2023!G246/[1]Veri_2023!G4</f>
        <v>0.48149679336603701</v>
      </c>
      <c r="AJ192" s="69">
        <f>[1]Veri_2023!H246/[1]Veri_2023!H4</f>
        <v>0.42149341831018022</v>
      </c>
      <c r="AK192" s="69">
        <f>[1]Veri_2023!I246/[1]Veri_2023!I4</f>
        <v>0.30856678637913709</v>
      </c>
      <c r="AL192" s="69">
        <f>[1]Veri_2023!J246/[1]Veri_2023!J4</f>
        <v>0.59118367139711514</v>
      </c>
      <c r="AM192" s="69">
        <f>[1]Veri_2023!K246/[1]Veri_2023!K4</f>
        <v>0.25873171155410513</v>
      </c>
      <c r="AN192" s="69">
        <f>[1]Veri_2023!L246/[1]Veri_2023!L4</f>
        <v>0.63147831869776161</v>
      </c>
      <c r="AO192" s="69">
        <f>[1]Veri_2023!M246/[1]Veri_2023!M4</f>
        <v>0.49593621369228169</v>
      </c>
      <c r="AP192" s="69">
        <f>[1]Veri_2023!N246/[1]Veri_2023!N4</f>
        <v>0.27604899808401495</v>
      </c>
      <c r="AQ192" s="51">
        <f t="shared" si="33"/>
        <v>0.20860204963906781</v>
      </c>
      <c r="AR192" s="51">
        <f t="shared" si="34"/>
        <v>0.63147831869776161</v>
      </c>
      <c r="AS192" s="51">
        <f t="shared" si="35"/>
        <v>0.3871762978320662</v>
      </c>
      <c r="AT192" s="50">
        <f>ROUND([1]Veri_2024_2!D246/[1]Veri_2024_2!D4,[1]APGler!$N$192)</f>
        <v>0.161</v>
      </c>
      <c r="AU192" s="50">
        <f>ROUND([1]Veri_2024_2!E246/[1]Veri_2024_2!E4,[1]APGler!$N$192)</f>
        <v>0.193</v>
      </c>
      <c r="AV192" s="50">
        <f>ROUND([1]Veri_2024_2!F246/[1]Veri_2024_2!F4,[1]APGler!$N$192)</f>
        <v>0.30299999999999999</v>
      </c>
      <c r="AW192" s="50">
        <f>ROUND([1]Veri_2024_2!G246/[1]Veri_2024_2!G4,[1]APGler!$N$192)</f>
        <v>0.45800000000000002</v>
      </c>
      <c r="AX192" s="50">
        <f>ROUND([1]Veri_2024_2!H246/[1]Veri_2024_2!H4,[1]APGler!$N$192)</f>
        <v>0.38</v>
      </c>
      <c r="AY192" s="50">
        <f>ROUND([1]Veri_2024_2!I246/[1]Veri_2024_2!I4,[1]APGler!$N$192)</f>
        <v>0.29899999999999999</v>
      </c>
      <c r="AZ192" s="50">
        <f>ROUND([1]Veri_2024_2!J246/[1]Veri_2024_2!J4,[1]APGler!$N$192)</f>
        <v>0.65700000000000003</v>
      </c>
      <c r="BA192" s="50">
        <f>ROUND([1]Veri_2024_2!K246/[1]Veri_2024_2!K4,[1]APGler!$N$192)</f>
        <v>0.26800000000000002</v>
      </c>
      <c r="BB192" s="50">
        <f>ROUND([1]Veri_2024_2!L246/[1]Veri_2024_2!L4,[1]APGler!$N$192)</f>
        <v>0.58399999999999996</v>
      </c>
      <c r="BC192" s="50">
        <f>ROUND([1]Veri_2024_2!M246/[1]Veri_2024_2!M4,[1]APGler!$N$192)</f>
        <v>0.52</v>
      </c>
      <c r="BD192" s="50">
        <f>ROUND([1]Veri_2024_2!N246/[1]Veri_2024_2!N4,[1]APGler!$N$192)</f>
        <v>0.23200000000000001</v>
      </c>
      <c r="BE192" s="51">
        <f t="shared" si="36"/>
        <v>0.161</v>
      </c>
      <c r="BF192" s="51">
        <f t="shared" si="37"/>
        <v>0.65700000000000003</v>
      </c>
      <c r="BG192" s="51">
        <f t="shared" si="38"/>
        <v>0.36863636363636371</v>
      </c>
    </row>
    <row r="193" spans="1:59" x14ac:dyDescent="0.3">
      <c r="A193" s="57" t="s">
        <v>191</v>
      </c>
      <c r="B193" s="57" t="s">
        <v>405</v>
      </c>
      <c r="C193" s="57" t="s">
        <v>231</v>
      </c>
      <c r="D193" s="60">
        <f>[1]Veri_2021!D262/[1]Veri_2021!D3</f>
        <v>0.25477724136795926</v>
      </c>
      <c r="E193" s="60">
        <f>[1]Veri_2021!E262/[1]Veri_2021!E3</f>
        <v>5.6772556138409822</v>
      </c>
      <c r="F193" s="60">
        <f>[1]Veri_2021!F262/[1]Veri_2021!F3</f>
        <v>8.6971801320823072</v>
      </c>
      <c r="G193" s="60">
        <f>[1]Veri_2021!G262/[1]Veri_2021!G3</f>
        <v>1.4744377065725747</v>
      </c>
      <c r="H193" s="60">
        <f>[1]Veri_2021!H262/[1]Veri_2021!H3</f>
        <v>3.0395875879365009</v>
      </c>
      <c r="I193" s="60">
        <f>[1]Veri_2021!I262/[1]Veri_2021!I3</f>
        <v>6.0173224418850921</v>
      </c>
      <c r="J193" s="60">
        <f>[1]Veri_2021!J262/[1]Veri_2021!J3</f>
        <v>1.4204950872544555</v>
      </c>
      <c r="K193" s="60">
        <f>[1]Veri_2021!K262/[1]Veri_2021!K3</f>
        <v>1.0773777036271388</v>
      </c>
      <c r="L193" s="60">
        <f>[1]Veri_2021!L262/[1]Veri_2021!L3</f>
        <v>0.19837421773642105</v>
      </c>
      <c r="M193" s="60">
        <f>[1]Veri_2021!M262/[1]Veri_2021!M3</f>
        <v>4.5602680921943213</v>
      </c>
      <c r="N193" s="60">
        <f>[1]Veri_2021!N262/[1]Veri_2021!N3</f>
        <v>1.7552364030957499</v>
      </c>
      <c r="O193" s="52">
        <f t="shared" si="27"/>
        <v>0.19837421773642105</v>
      </c>
      <c r="P193" s="52">
        <f t="shared" si="28"/>
        <v>8.6971801320823072</v>
      </c>
      <c r="Q193" s="52">
        <f t="shared" si="29"/>
        <v>3.1065738388721371</v>
      </c>
      <c r="R193" s="60">
        <f>[1]Veri_2022!D262/[1]Veri_2022!D3</f>
        <v>0.24949942218137935</v>
      </c>
      <c r="S193" s="60">
        <f>[1]Veri_2022!E262/[1]Veri_2022!E3</f>
        <v>7.012838878033171</v>
      </c>
      <c r="T193" s="60">
        <f>[1]Veri_2022!F262/[1]Veri_2022!F3</f>
        <v>11.698637349346026</v>
      </c>
      <c r="U193" s="60">
        <f>[1]Veri_2022!G262/[1]Veri_2022!G3</f>
        <v>4.8128513513757953</v>
      </c>
      <c r="V193" s="60">
        <f>[1]Veri_2022!H262/[1]Veri_2022!H3</f>
        <v>3.7316543214779347</v>
      </c>
      <c r="W193" s="60">
        <f>[1]Veri_2022!I262/[1]Veri_2022!I3</f>
        <v>7.7859937658841547</v>
      </c>
      <c r="X193" s="60">
        <f>[1]Veri_2022!J262/[1]Veri_2022!J3</f>
        <v>6.2757915387296954</v>
      </c>
      <c r="Y193" s="60">
        <f>[1]Veri_2022!K262/[1]Veri_2022!K3</f>
        <v>1.4525657722803376</v>
      </c>
      <c r="Z193" s="60">
        <f>[1]Veri_2022!L262/[1]Veri_2022!L3</f>
        <v>0.42764465882984076</v>
      </c>
      <c r="AA193" s="60">
        <f>[1]Veri_2022!M262/[1]Veri_2022!M3</f>
        <v>6.7997451147460115</v>
      </c>
      <c r="AB193" s="60">
        <f>[1]Veri_2022!N262/[1]Veri_2022!N3</f>
        <v>5.3818358650664129</v>
      </c>
      <c r="AC193" s="52">
        <f t="shared" si="30"/>
        <v>0.24949942218137935</v>
      </c>
      <c r="AD193" s="52">
        <f t="shared" si="31"/>
        <v>11.698637349346026</v>
      </c>
      <c r="AE193" s="52">
        <f t="shared" si="32"/>
        <v>5.0571870943591604</v>
      </c>
      <c r="AF193" s="60">
        <f>[1]Veri_2023!D262/[1]Veri_2023!D3</f>
        <v>0.58707646173085271</v>
      </c>
      <c r="AG193" s="60">
        <f>[1]Veri_2023!E262/[1]Veri_2023!E3</f>
        <v>15.61737961487505</v>
      </c>
      <c r="AH193" s="60">
        <f>[1]Veri_2023!F262/[1]Veri_2023!F3</f>
        <v>24.651426540653549</v>
      </c>
      <c r="AI193" s="60">
        <f>[1]Veri_2023!G262/[1]Veri_2023!G3</f>
        <v>9.5573065542068623</v>
      </c>
      <c r="AJ193" s="60">
        <f>[1]Veri_2023!H262/[1]Veri_2023!H3</f>
        <v>11.941646641548912</v>
      </c>
      <c r="AK193" s="60">
        <f>[1]Veri_2023!I262/[1]Veri_2023!I3</f>
        <v>16.007143819406984</v>
      </c>
      <c r="AL193" s="60">
        <f>[1]Veri_2023!J262/[1]Veri_2023!J3</f>
        <v>8.3380635727802535</v>
      </c>
      <c r="AM193" s="60">
        <f>[1]Veri_2023!K262/[1]Veri_2023!K3</f>
        <v>2.3171037245619241</v>
      </c>
      <c r="AN193" s="60">
        <f>[1]Veri_2023!L262/[1]Veri_2023!L3</f>
        <v>5.8546655684998665</v>
      </c>
      <c r="AO193" s="60">
        <f>[1]Veri_2023!M262/[1]Veri_2023!M3</f>
        <v>30.869987973432988</v>
      </c>
      <c r="AP193" s="60">
        <f>[1]Veri_2023!N262/[1]Veri_2023!N3</f>
        <v>6.8077393712259466</v>
      </c>
      <c r="AQ193" s="52">
        <f t="shared" si="33"/>
        <v>0.58707646173085271</v>
      </c>
      <c r="AR193" s="52">
        <f t="shared" si="34"/>
        <v>30.869987973432988</v>
      </c>
      <c r="AS193" s="52">
        <f t="shared" si="35"/>
        <v>12.049958167538472</v>
      </c>
      <c r="AT193" s="52">
        <f>ROUND([1]Veri_2024_2!D262/[1]Veri_2024_2!D3,[1]APGler!$N$193)</f>
        <v>0.5</v>
      </c>
      <c r="AU193" s="52">
        <f>ROUND([1]Veri_2024_2!E262/[1]Veri_2024_2!E3,[1]APGler!$N$193)</f>
        <v>18.2</v>
      </c>
      <c r="AV193" s="52">
        <f>ROUND([1]Veri_2024_2!F262/[1]Veri_2024_2!F3,[1]APGler!$N$193)</f>
        <v>43.8</v>
      </c>
      <c r="AW193" s="52">
        <f>ROUND([1]Veri_2024_2!G262/[1]Veri_2024_2!G3,[1]APGler!$N$193)</f>
        <v>14.8</v>
      </c>
      <c r="AX193" s="52">
        <f>ROUND([1]Veri_2024_2!H262/[1]Veri_2024_2!H3,[1]APGler!$N$193)</f>
        <v>11.7</v>
      </c>
      <c r="AY193" s="52">
        <f>ROUND([1]Veri_2024_2!I262/[1]Veri_2024_2!I3,[1]APGler!$N$193)</f>
        <v>35.5</v>
      </c>
      <c r="AZ193" s="52">
        <f>ROUND([1]Veri_2024_2!J262/[1]Veri_2024_2!J3,[1]APGler!$N$193)</f>
        <v>34.1</v>
      </c>
      <c r="BA193" s="52">
        <f>ROUND([1]Veri_2024_2!K262/[1]Veri_2024_2!K3,[1]APGler!$N$193)</f>
        <v>0</v>
      </c>
      <c r="BB193" s="52">
        <f>ROUND([1]Veri_2024_2!L262/[1]Veri_2024_2!L3,[1]APGler!$N$193)</f>
        <v>8</v>
      </c>
      <c r="BC193" s="52">
        <f>ROUND([1]Veri_2024_2!M262/[1]Veri_2024_2!M3,[1]APGler!$N$193)</f>
        <v>57.5</v>
      </c>
      <c r="BD193" s="52">
        <f>ROUND([1]Veri_2024_2!N262/[1]Veri_2024_2!N3,[1]APGler!$N$193)</f>
        <v>16.399999999999999</v>
      </c>
      <c r="BE193" s="52">
        <f t="shared" si="36"/>
        <v>0</v>
      </c>
      <c r="BF193" s="52">
        <f t="shared" si="37"/>
        <v>57.5</v>
      </c>
      <c r="BG193" s="52">
        <f t="shared" si="38"/>
        <v>21.863636363636363</v>
      </c>
    </row>
    <row r="194" spans="1:59" x14ac:dyDescent="0.3">
      <c r="A194" s="58" t="s">
        <v>192</v>
      </c>
      <c r="B194" s="58" t="s">
        <v>406</v>
      </c>
      <c r="C194" s="58" t="s">
        <v>231</v>
      </c>
      <c r="D194" s="59">
        <f>[1]Veri_2021!D264/[1]Veri_2021!D3</f>
        <v>0.65730327828363488</v>
      </c>
      <c r="E194" s="59">
        <f>[1]Veri_2021!E264/[1]Veri_2021!E3</f>
        <v>8.5216767666077136</v>
      </c>
      <c r="F194" s="59">
        <f>[1]Veri_2021!F264/[1]Veri_2021!F3</f>
        <v>3.1692015516944156</v>
      </c>
      <c r="G194" s="59">
        <f>[1]Veri_2021!G264/[1]Veri_2021!G3</f>
        <v>1.9902884812006323</v>
      </c>
      <c r="H194" s="59">
        <f>[1]Veri_2021!H264/[1]Veri_2021!H3</f>
        <v>3.407911250000343</v>
      </c>
      <c r="I194" s="59">
        <f>[1]Veri_2021!I264/[1]Veri_2021!I3</f>
        <v>2.2316270713591915</v>
      </c>
      <c r="J194" s="59">
        <f>[1]Veri_2021!J264/[1]Veri_2021!J3</f>
        <v>0.25889123123506258</v>
      </c>
      <c r="K194" s="59">
        <f>[1]Veri_2021!K264/[1]Veri_2021!K3</f>
        <v>7.0959342483179449E-2</v>
      </c>
      <c r="L194" s="59">
        <f>[1]Veri_2021!L264/[1]Veri_2021!L3</f>
        <v>9.0917783711468927E-2</v>
      </c>
      <c r="M194" s="59">
        <f>[1]Veri_2021!M264/[1]Veri_2021!M3</f>
        <v>0.27847037255726048</v>
      </c>
      <c r="N194" s="59">
        <f>[1]Veri_2021!N264/[1]Veri_2021!N3</f>
        <v>4.7752341160393792</v>
      </c>
      <c r="O194" s="51">
        <f t="shared" si="27"/>
        <v>7.0959342483179449E-2</v>
      </c>
      <c r="P194" s="51">
        <f t="shared" si="28"/>
        <v>8.5216767666077136</v>
      </c>
      <c r="Q194" s="51">
        <f t="shared" si="29"/>
        <v>2.3138619313792983</v>
      </c>
      <c r="R194" s="59">
        <f>[1]Veri_2022!D264/[1]Veri_2022!D3</f>
        <v>0.83513313109123</v>
      </c>
      <c r="S194" s="59">
        <f>[1]Veri_2022!E264/[1]Veri_2022!E3</f>
        <v>1.7969858445320643</v>
      </c>
      <c r="T194" s="59">
        <f>[1]Veri_2022!F264/[1]Veri_2022!F3</f>
        <v>3.7585068989323225</v>
      </c>
      <c r="U194" s="59">
        <f>[1]Veri_2022!G264/[1]Veri_2022!G3</f>
        <v>0.73292237502803681</v>
      </c>
      <c r="V194" s="59">
        <f>[1]Veri_2022!H264/[1]Veri_2022!H3</f>
        <v>2.4337825856017554</v>
      </c>
      <c r="W194" s="59">
        <f>[1]Veri_2022!I264/[1]Veri_2022!I3</f>
        <v>3.1358311121335438</v>
      </c>
      <c r="X194" s="59">
        <f>[1]Veri_2022!J264/[1]Veri_2022!J3</f>
        <v>0.55402267789913817</v>
      </c>
      <c r="Y194" s="59">
        <f>[1]Veri_2022!K264/[1]Veri_2022!K3</f>
        <v>0.24339136334974096</v>
      </c>
      <c r="Z194" s="59">
        <f>[1]Veri_2022!L264/[1]Veri_2022!L3</f>
        <v>6.8379034405350911E-2</v>
      </c>
      <c r="AA194" s="59">
        <f>[1]Veri_2022!M264/[1]Veri_2022!M3</f>
        <v>2.6859516201959108</v>
      </c>
      <c r="AB194" s="59">
        <f>[1]Veri_2022!N264/[1]Veri_2022!N3</f>
        <v>3.5167239927220439</v>
      </c>
      <c r="AC194" s="51">
        <f t="shared" si="30"/>
        <v>6.8379034405350911E-2</v>
      </c>
      <c r="AD194" s="51">
        <f t="shared" si="31"/>
        <v>3.7585068989323225</v>
      </c>
      <c r="AE194" s="51">
        <f t="shared" si="32"/>
        <v>1.7965118759901033</v>
      </c>
      <c r="AF194" s="59">
        <f>[1]Veri_2023!D264/[1]Veri_2023!D3</f>
        <v>1.6520728536610265</v>
      </c>
      <c r="AG194" s="59">
        <f>[1]Veri_2023!E264/[1]Veri_2023!E3</f>
        <v>6.0956236455217141</v>
      </c>
      <c r="AH194" s="59">
        <f>[1]Veri_2023!F264/[1]Veri_2023!F3</f>
        <v>7.7706644461560304</v>
      </c>
      <c r="AI194" s="59">
        <f>[1]Veri_2023!G264/[1]Veri_2023!G3</f>
        <v>4.5162763189808697</v>
      </c>
      <c r="AJ194" s="59">
        <f>[1]Veri_2023!H264/[1]Veri_2023!H3</f>
        <v>6.9602882886081048</v>
      </c>
      <c r="AK194" s="59">
        <f>[1]Veri_2023!I264/[1]Veri_2023!I3</f>
        <v>1.1097777341911863</v>
      </c>
      <c r="AL194" s="59">
        <f>[1]Veri_2023!J264/[1]Veri_2023!J3</f>
        <v>0.7150563287006334</v>
      </c>
      <c r="AM194" s="59">
        <f>[1]Veri_2023!K264/[1]Veri_2023!K3</f>
        <v>2.5658018035369663</v>
      </c>
      <c r="AN194" s="59">
        <f>[1]Veri_2023!L264/[1]Veri_2023!L3</f>
        <v>2.882677448419023</v>
      </c>
      <c r="AO194" s="59">
        <f>[1]Veri_2023!M264/[1]Veri_2023!M3</f>
        <v>5.385142412888813</v>
      </c>
      <c r="AP194" s="59">
        <f>[1]Veri_2023!N264/[1]Veri_2023!N3</f>
        <v>3.0268777151220769</v>
      </c>
      <c r="AQ194" s="51">
        <f t="shared" si="33"/>
        <v>0.7150563287006334</v>
      </c>
      <c r="AR194" s="51">
        <f t="shared" si="34"/>
        <v>7.7706644461560304</v>
      </c>
      <c r="AS194" s="51">
        <f t="shared" si="35"/>
        <v>3.8800235450714951</v>
      </c>
      <c r="AT194" s="51">
        <f>ROUND([1]Veri_2024_2!D264/[1]Veri_2024_2!D3,[1]APGler!$N$194)</f>
        <v>3.4</v>
      </c>
      <c r="AU194" s="51">
        <f>ROUND([1]Veri_2024_2!E264/[1]Veri_2024_2!E3,[1]APGler!$N$194)</f>
        <v>6</v>
      </c>
      <c r="AV194" s="51">
        <f>ROUND([1]Veri_2024_2!F264/[1]Veri_2024_2!F3,[1]APGler!$N$194)</f>
        <v>24.9</v>
      </c>
      <c r="AW194" s="51">
        <f>ROUND([1]Veri_2024_2!G264/[1]Veri_2024_2!G3,[1]APGler!$N$194)</f>
        <v>2.1</v>
      </c>
      <c r="AX194" s="51">
        <f>ROUND([1]Veri_2024_2!H264/[1]Veri_2024_2!H3,[1]APGler!$N$194)</f>
        <v>12.7</v>
      </c>
      <c r="AY194" s="51">
        <f>ROUND([1]Veri_2024_2!I264/[1]Veri_2024_2!I3,[1]APGler!$N$194)</f>
        <v>27.5</v>
      </c>
      <c r="AZ194" s="51">
        <f>ROUND([1]Veri_2024_2!J264/[1]Veri_2024_2!J3,[1]APGler!$N$194)</f>
        <v>1.3</v>
      </c>
      <c r="BA194" s="51">
        <f>ROUND([1]Veri_2024_2!K264/[1]Veri_2024_2!K3,[1]APGler!$N$194)</f>
        <v>3.7</v>
      </c>
      <c r="BB194" s="51">
        <f>ROUND([1]Veri_2024_2!L264/[1]Veri_2024_2!L3,[1]APGler!$N$194)</f>
        <v>3.1</v>
      </c>
      <c r="BC194" s="51">
        <f>ROUND([1]Veri_2024_2!M264/[1]Veri_2024_2!M3,[1]APGler!$N$194)</f>
        <v>19.5</v>
      </c>
      <c r="BD194" s="51">
        <f>ROUND([1]Veri_2024_2!N264/[1]Veri_2024_2!N3,[1]APGler!$N$194)</f>
        <v>1.9</v>
      </c>
      <c r="BE194" s="51">
        <f t="shared" si="36"/>
        <v>1.3</v>
      </c>
      <c r="BF194" s="51">
        <f t="shared" si="37"/>
        <v>27.5</v>
      </c>
      <c r="BG194" s="51">
        <f t="shared" si="38"/>
        <v>9.6454545454545446</v>
      </c>
    </row>
    <row r="195" spans="1:59" x14ac:dyDescent="0.3">
      <c r="A195" s="57" t="s">
        <v>407</v>
      </c>
      <c r="B195" s="57" t="s">
        <v>408</v>
      </c>
      <c r="C195" s="57" t="s">
        <v>231</v>
      </c>
      <c r="D195" s="60">
        <f>[1]Veri_2021!D266/[1]Veri_2021!D3</f>
        <v>9.6487906080713948E-2</v>
      </c>
      <c r="E195" s="60">
        <f>[1]Veri_2021!E266/[1]Veri_2021!E3</f>
        <v>0.17268102274836322</v>
      </c>
      <c r="F195" s="60">
        <f>[1]Veri_2021!F266/[1]Veri_2021!F3</f>
        <v>0.77045885085847032</v>
      </c>
      <c r="G195" s="60">
        <f>[1]Veri_2021!G266/[1]Veri_2021!G3</f>
        <v>1.1465026120222126</v>
      </c>
      <c r="H195" s="60">
        <f>[1]Veri_2021!H266/[1]Veri_2021!H3</f>
        <v>0.52935631210650835</v>
      </c>
      <c r="I195" s="60">
        <f>[1]Veri_2021!I266/[1]Veri_2021!I3</f>
        <v>0.73114983713949766</v>
      </c>
      <c r="J195" s="60">
        <f>[1]Veri_2021!J266/[1]Veri_2021!J3</f>
        <v>5.2952518285877333E-2</v>
      </c>
      <c r="K195" s="60">
        <f>[1]Veri_2021!K266/[1]Veri_2021!K3</f>
        <v>0.36953849925297239</v>
      </c>
      <c r="L195" s="60">
        <f>[1]Veri_2021!L266/[1]Veri_2021!L3</f>
        <v>6.494342915926761E-2</v>
      </c>
      <c r="M195" s="60">
        <f>[1]Veri_2021!M266/[1]Veri_2021!M3</f>
        <v>0.14435376824561086</v>
      </c>
      <c r="N195" s="60">
        <f>[1]Veri_2021!N266/[1]Veri_2021!N3</f>
        <v>0.36934606417718413</v>
      </c>
      <c r="O195" s="52">
        <f t="shared" ref="O195:O214" si="39">MIN(D195:N195)</f>
        <v>5.2952518285877333E-2</v>
      </c>
      <c r="P195" s="52">
        <f t="shared" ref="P195:P214" si="40">MAX(D195:N195)</f>
        <v>1.1465026120222126</v>
      </c>
      <c r="Q195" s="52">
        <f t="shared" ref="Q195:Q214" si="41">AVERAGE(D195:N195)</f>
        <v>0.40434280182515253</v>
      </c>
      <c r="R195" s="60">
        <f>[1]Veri_2022!D266/[1]Veri_2022!D3</f>
        <v>6.8686964580074256E-2</v>
      </c>
      <c r="S195" s="60">
        <f>[1]Veri_2022!E266/[1]Veri_2022!E3</f>
        <v>0.24626024251731857</v>
      </c>
      <c r="T195" s="60">
        <f>[1]Veri_2022!F266/[1]Veri_2022!F3</f>
        <v>1.1866945718580739</v>
      </c>
      <c r="U195" s="60">
        <f>[1]Veri_2022!G266/[1]Veri_2022!G3</f>
        <v>1.7860630801816606</v>
      </c>
      <c r="V195" s="60">
        <f>[1]Veri_2022!H266/[1]Veri_2022!H3</f>
        <v>0.5975136014518746</v>
      </c>
      <c r="W195" s="60">
        <f>[1]Veri_2022!I266/[1]Veri_2022!I3</f>
        <v>0.27114983130695058</v>
      </c>
      <c r="X195" s="60">
        <f>[1]Veri_2022!J266/[1]Veri_2022!J3</f>
        <v>2.7462484440744186E-2</v>
      </c>
      <c r="Y195" s="60">
        <f>[1]Veri_2022!K266/[1]Veri_2022!K3</f>
        <v>0.87335307360884995</v>
      </c>
      <c r="Z195" s="60">
        <f>[1]Veri_2022!L266/[1]Veri_2022!L3</f>
        <v>0.16276995029279145</v>
      </c>
      <c r="AA195" s="60">
        <f>[1]Veri_2022!M266/[1]Veri_2022!M3</f>
        <v>0.43507728834925924</v>
      </c>
      <c r="AB195" s="60">
        <f>[1]Veri_2022!N266/[1]Veri_2022!N3</f>
        <v>0.19903937712835854</v>
      </c>
      <c r="AC195" s="52">
        <f t="shared" ref="AC195:AC214" si="42">MIN(R195:AB195)</f>
        <v>2.7462484440744186E-2</v>
      </c>
      <c r="AD195" s="52">
        <f t="shared" ref="AD195:AD214" si="43">MAX(R195:AB195)</f>
        <v>1.7860630801816606</v>
      </c>
      <c r="AE195" s="52">
        <f t="shared" ref="AE195:AE214" si="44">AVERAGE(R195:AB195)</f>
        <v>0.53218822415599598</v>
      </c>
      <c r="AF195" s="60">
        <f>[1]Veri_2023!D266/[1]Veri_2023!D3</f>
        <v>0.19343834698721299</v>
      </c>
      <c r="AG195" s="60">
        <f>[1]Veri_2023!E266/[1]Veri_2023!E3</f>
        <v>0.35290401199973426</v>
      </c>
      <c r="AH195" s="60">
        <f>[1]Veri_2023!F266/[1]Veri_2023!F3</f>
        <v>2.7888493475631559</v>
      </c>
      <c r="AI195" s="60">
        <f>[1]Veri_2023!G266/[1]Veri_2023!G3</f>
        <v>0.70299736695473691</v>
      </c>
      <c r="AJ195" s="60">
        <f>[1]Veri_2023!H266/[1]Veri_2023!H3</f>
        <v>0.59630616843234074</v>
      </c>
      <c r="AK195" s="60">
        <f>[1]Veri_2023!I266/[1]Veri_2023!I3</f>
        <v>1.4001721813741304</v>
      </c>
      <c r="AL195" s="60">
        <f>[1]Veri_2023!J266/[1]Veri_2023!J3</f>
        <v>5.721809386250179E-2</v>
      </c>
      <c r="AM195" s="60">
        <f>[1]Veri_2023!K266/[1]Veri_2023!K3</f>
        <v>1.5927630093874832</v>
      </c>
      <c r="AN195" s="60">
        <f>[1]Veri_2023!L266/[1]Veri_2023!L3</f>
        <v>0.31307820262135977</v>
      </c>
      <c r="AO195" s="60">
        <f>[1]Veri_2023!M266/[1]Veri_2023!M3</f>
        <v>1.1709380842897088</v>
      </c>
      <c r="AP195" s="60">
        <f>[1]Veri_2023!N266/[1]Veri_2023!N3</f>
        <v>0.1044081986545369</v>
      </c>
      <c r="AQ195" s="52">
        <f t="shared" ref="AQ195:AQ214" si="45">MIN(AF195:AP195)</f>
        <v>5.721809386250179E-2</v>
      </c>
      <c r="AR195" s="52">
        <f t="shared" ref="AR195:AR214" si="46">MAX(AF195:AP195)</f>
        <v>2.7888493475631559</v>
      </c>
      <c r="AS195" s="52">
        <f t="shared" ref="AS195:AS214" si="47">AVERAGE(AF195:AP195)</f>
        <v>0.84300663746608206</v>
      </c>
      <c r="AT195" s="52">
        <f>ROUND([1]Veri_2024_2!D266/[1]Veri_2024_2!D3,[1]APGler!$N$195)</f>
        <v>0.1</v>
      </c>
      <c r="AU195" s="52">
        <f>ROUND([1]Veri_2024_2!E266/[1]Veri_2024_2!E3,[1]APGler!$N$195)</f>
        <v>0.2</v>
      </c>
      <c r="AV195" s="52">
        <f>ROUND([1]Veri_2024_2!F266/[1]Veri_2024_2!F3,[1]APGler!$N$195)</f>
        <v>1.1000000000000001</v>
      </c>
      <c r="AW195" s="52">
        <f>ROUND([1]Veri_2024_2!G266/[1]Veri_2024_2!G3,[1]APGler!$N$195)</f>
        <v>0.8</v>
      </c>
      <c r="AX195" s="52">
        <f>ROUND([1]Veri_2024_2!H266/[1]Veri_2024_2!H3,[1]APGler!$N$195)</f>
        <v>1.6</v>
      </c>
      <c r="AY195" s="52">
        <f>ROUND([1]Veri_2024_2!I266/[1]Veri_2024_2!I3,[1]APGler!$N$195)</f>
        <v>0.9</v>
      </c>
      <c r="AZ195" s="52">
        <f>ROUND([1]Veri_2024_2!J266/[1]Veri_2024_2!J3,[1]APGler!$N$195)</f>
        <v>0.1</v>
      </c>
      <c r="BA195" s="52">
        <f>ROUND([1]Veri_2024_2!K266/[1]Veri_2024_2!K3,[1]APGler!$N$195)</f>
        <v>1</v>
      </c>
      <c r="BB195" s="52">
        <f>ROUND([1]Veri_2024_2!L266/[1]Veri_2024_2!L3,[1]APGler!$N$195)</f>
        <v>0.7</v>
      </c>
      <c r="BC195" s="52">
        <f>ROUND([1]Veri_2024_2!M266/[1]Veri_2024_2!M3,[1]APGler!$N$195)</f>
        <v>0.6</v>
      </c>
      <c r="BD195" s="52">
        <f>ROUND([1]Veri_2024_2!N266/[1]Veri_2024_2!N3,[1]APGler!$N$195)</f>
        <v>0.2</v>
      </c>
      <c r="BE195" s="52">
        <f t="shared" ref="BE195:BE214" si="48">MIN(AT195:BD195)</f>
        <v>0.1</v>
      </c>
      <c r="BF195" s="52">
        <f t="shared" ref="BF195:BF214" si="49">MAX(AT195:BD195)</f>
        <v>1.6</v>
      </c>
      <c r="BG195" s="52">
        <f t="shared" ref="BG195:BG214" si="50">AVERAGE(AT195:BD195)</f>
        <v>0.66363636363636358</v>
      </c>
    </row>
    <row r="196" spans="1:59" x14ac:dyDescent="0.3">
      <c r="A196" s="58" t="s">
        <v>409</v>
      </c>
      <c r="B196" s="58" t="s">
        <v>410</v>
      </c>
      <c r="C196" s="58" t="s">
        <v>231</v>
      </c>
      <c r="D196" s="59">
        <f>[1]Veri_2021!D263/[1]Veri_2021!D4</f>
        <v>0.19460848713676918</v>
      </c>
      <c r="E196" s="59">
        <f>[1]Veri_2021!E263/[1]Veri_2021!E4</f>
        <v>4.9802341419966076</v>
      </c>
      <c r="F196" s="59">
        <f>[1]Veri_2021!F263/[1]Veri_2021!F4</f>
        <v>1.6368659025049819</v>
      </c>
      <c r="G196" s="59">
        <f>[1]Veri_2021!G263/[1]Veri_2021!G4</f>
        <v>0.35607861498186183</v>
      </c>
      <c r="H196" s="59">
        <f>[1]Veri_2021!H263/[1]Veri_2021!H4</f>
        <v>1.2724687489823645</v>
      </c>
      <c r="I196" s="59">
        <f>[1]Veri_2021!I263/[1]Veri_2021!I4</f>
        <v>6.6464723732755449</v>
      </c>
      <c r="J196" s="59">
        <f>[1]Veri_2021!J263/[1]Veri_2021!J4</f>
        <v>1.3730817431131084</v>
      </c>
      <c r="K196" s="59">
        <f>[1]Veri_2021!K263/[1]Veri_2021!K4</f>
        <v>1.2184580497655553</v>
      </c>
      <c r="L196" s="59">
        <f>[1]Veri_2021!L263/[1]Veri_2021!L4</f>
        <v>8.5557780250974449E-2</v>
      </c>
      <c r="M196" s="59">
        <f>[1]Veri_2021!M263/[1]Veri_2021!M4</f>
        <v>1.5796305254128311</v>
      </c>
      <c r="N196" s="59">
        <f>[1]Veri_2021!N263/[1]Veri_2021!N4</f>
        <v>0.23714724031176682</v>
      </c>
      <c r="O196" s="51">
        <f t="shared" si="39"/>
        <v>8.5557780250974449E-2</v>
      </c>
      <c r="P196" s="51">
        <f t="shared" si="40"/>
        <v>6.6464723732755449</v>
      </c>
      <c r="Q196" s="51">
        <f t="shared" si="41"/>
        <v>1.7800548734302148</v>
      </c>
      <c r="R196" s="59">
        <f>[1]Veri_2022!D263/[1]Veri_2022!D4</f>
        <v>4.2476777828289847E-2</v>
      </c>
      <c r="S196" s="59">
        <f>[1]Veri_2022!E263/[1]Veri_2022!E4</f>
        <v>1.5410407896421134</v>
      </c>
      <c r="T196" s="59">
        <f>[1]Veri_2022!F263/[1]Veri_2022!F4</f>
        <v>2.2335450378517954</v>
      </c>
      <c r="U196" s="59">
        <f>[1]Veri_2022!G263/[1]Veri_2022!G4</f>
        <v>1.2743131968511914</v>
      </c>
      <c r="V196" s="59">
        <f>[1]Veri_2022!H263/[1]Veri_2022!H4</f>
        <v>1.5808155943798621</v>
      </c>
      <c r="W196" s="59">
        <f>[1]Veri_2022!I263/[1]Veri_2022!I4</f>
        <v>0.22584850347690436</v>
      </c>
      <c r="X196" s="59">
        <f>[1]Veri_2022!J263/[1]Veri_2022!J4</f>
        <v>6.1972835786594187</v>
      </c>
      <c r="Y196" s="59">
        <f>[1]Veri_2022!K263/[1]Veri_2022!K4</f>
        <v>0.16854102683878255</v>
      </c>
      <c r="Z196" s="59">
        <f>[1]Veri_2022!L263/[1]Veri_2022!L4</f>
        <v>5.4478577153489721E-2</v>
      </c>
      <c r="AA196" s="59">
        <f>[1]Veri_2022!M263/[1]Veri_2022!M4</f>
        <v>2.2036470303140452</v>
      </c>
      <c r="AB196" s="59">
        <f>[1]Veri_2022!N263/[1]Veri_2022!N4</f>
        <v>0.3670310118577394</v>
      </c>
      <c r="AC196" s="51">
        <f t="shared" si="42"/>
        <v>4.2476777828289847E-2</v>
      </c>
      <c r="AD196" s="51">
        <f t="shared" si="43"/>
        <v>6.1972835786594187</v>
      </c>
      <c r="AE196" s="51">
        <f t="shared" si="44"/>
        <v>1.4444564658957846</v>
      </c>
      <c r="AF196" s="59">
        <f>[1]Veri_2023!D263/[1]Veri_2023!D4</f>
        <v>6.7266054277230869E-2</v>
      </c>
      <c r="AG196" s="59">
        <f>[1]Veri_2023!E263/[1]Veri_2023!E4</f>
        <v>2.6361498544253816</v>
      </c>
      <c r="AH196" s="59">
        <f>[1]Veri_2023!F263/[1]Veri_2023!F4</f>
        <v>1.0596320759721967</v>
      </c>
      <c r="AI196" s="59">
        <f>[1]Veri_2023!G263/[1]Veri_2023!G4</f>
        <v>2.2450982442723069</v>
      </c>
      <c r="AJ196" s="59">
        <f>[1]Veri_2023!H263/[1]Veri_2023!H4</f>
        <v>3.0483407625857533</v>
      </c>
      <c r="AK196" s="59">
        <f>[1]Veri_2023!I263/[1]Veri_2023!I4</f>
        <v>1.1852805020558497</v>
      </c>
      <c r="AL196" s="59">
        <f>[1]Veri_2023!J263/[1]Veri_2023!J4</f>
        <v>6.2397450841759072</v>
      </c>
      <c r="AM196" s="59">
        <f>[1]Veri_2023!K263/[1]Veri_2023!K4</f>
        <v>0.37807503962948991</v>
      </c>
      <c r="AN196" s="59">
        <f>[1]Veri_2023!L263/[1]Veri_2023!L4</f>
        <v>1.0675029504153883</v>
      </c>
      <c r="AO196" s="59">
        <f>[1]Veri_2023!M263/[1]Veri_2023!M4</f>
        <v>1.1047444122938268</v>
      </c>
      <c r="AP196" s="59">
        <f>[1]Veri_2023!N263/[1]Veri_2023!N4</f>
        <v>8.5534828366487653E-2</v>
      </c>
      <c r="AQ196" s="51">
        <f t="shared" si="45"/>
        <v>6.7266054277230869E-2</v>
      </c>
      <c r="AR196" s="51">
        <f t="shared" si="46"/>
        <v>6.2397450841759072</v>
      </c>
      <c r="AS196" s="51">
        <f t="shared" si="47"/>
        <v>1.7379427098608924</v>
      </c>
      <c r="AT196" s="51">
        <f>ROUND([1]Veri_2024_2!D263/[1]Veri_2024_2!D4,[1]APGler!$N$196)</f>
        <v>0.1</v>
      </c>
      <c r="AU196" s="51">
        <f>ROUND([1]Veri_2024_2!E263/[1]Veri_2024_2!E4,[1]APGler!$N$196)</f>
        <v>4</v>
      </c>
      <c r="AV196" s="51">
        <f>ROUND([1]Veri_2024_2!F263/[1]Veri_2024_2!F4,[1]APGler!$N$196)</f>
        <v>8.4</v>
      </c>
      <c r="AW196" s="51">
        <f>ROUND([1]Veri_2024_2!G263/[1]Veri_2024_2!G4,[1]APGler!$N$196)</f>
        <v>1.4</v>
      </c>
      <c r="AX196" s="51">
        <f>ROUND([1]Veri_2024_2!H263/[1]Veri_2024_2!H4,[1]APGler!$N$196)</f>
        <v>3.8</v>
      </c>
      <c r="AY196" s="51">
        <f>ROUND([1]Veri_2024_2!I263/[1]Veri_2024_2!I4,[1]APGler!$N$196)</f>
        <v>5.8</v>
      </c>
      <c r="AZ196" s="51">
        <f>ROUND([1]Veri_2024_2!J263/[1]Veri_2024_2!J4,[1]APGler!$N$196)</f>
        <v>0</v>
      </c>
      <c r="BA196" s="51">
        <f>ROUND([1]Veri_2024_2!K263/[1]Veri_2024_2!K4,[1]APGler!$N$196)</f>
        <v>0</v>
      </c>
      <c r="BB196" s="51">
        <f>ROUND([1]Veri_2024_2!L263/[1]Veri_2024_2!L4,[1]APGler!$N$196)</f>
        <v>1.6</v>
      </c>
      <c r="BC196" s="51">
        <f>ROUND([1]Veri_2024_2!M263/[1]Veri_2024_2!M4,[1]APGler!$N$196)</f>
        <v>0</v>
      </c>
      <c r="BD196" s="51">
        <f>ROUND([1]Veri_2024_2!N263/[1]Veri_2024_2!N4,[1]APGler!$N$196)</f>
        <v>0.3</v>
      </c>
      <c r="BE196" s="51">
        <f t="shared" si="48"/>
        <v>0</v>
      </c>
      <c r="BF196" s="51">
        <f t="shared" si="49"/>
        <v>8.4</v>
      </c>
      <c r="BG196" s="51">
        <f t="shared" si="50"/>
        <v>2.3090909090909091</v>
      </c>
    </row>
    <row r="197" spans="1:59" x14ac:dyDescent="0.3">
      <c r="A197" s="57" t="s">
        <v>411</v>
      </c>
      <c r="B197" s="57" t="s">
        <v>412</v>
      </c>
      <c r="C197" s="57" t="s">
        <v>231</v>
      </c>
      <c r="D197" s="60">
        <f>[1]Veri_2021!D265/[1]Veri_2021!D3</f>
        <v>0.49870745723083004</v>
      </c>
      <c r="E197" s="60">
        <f>[1]Veri_2021!E265/[1]Veri_2021!E3</f>
        <v>3.4769365790680968</v>
      </c>
      <c r="F197" s="60">
        <f>[1]Veri_2021!F265/[1]Veri_2021!F3</f>
        <v>0.93541686310477934</v>
      </c>
      <c r="G197" s="60">
        <f>[1]Veri_2021!G265/[1]Veri_2021!G3</f>
        <v>1.2580308600799424</v>
      </c>
      <c r="H197" s="60">
        <f>[1]Veri_2021!H265/[1]Veri_2021!H3</f>
        <v>1.4906687686750237</v>
      </c>
      <c r="I197" s="60">
        <f>[1]Veri_2021!I265/[1]Veri_2021!I3</f>
        <v>7.5587721924821258E-2</v>
      </c>
      <c r="J197" s="60">
        <f>[1]Veri_2021!J265/[1]Veri_2021!J3</f>
        <v>0.10408522645509397</v>
      </c>
      <c r="K197" s="60">
        <f>[1]Veri_2021!K265/[1]Veri_2021!K3</f>
        <v>2.3189327608882176E-2</v>
      </c>
      <c r="L197" s="60">
        <f>[1]Veri_2021!L265/[1]Veri_2021!L3</f>
        <v>4.4742457871226188E-2</v>
      </c>
      <c r="M197" s="60">
        <f>[1]Veri_2021!M265/[1]Veri_2021!M3</f>
        <v>0.21442218686909056</v>
      </c>
      <c r="N197" s="60">
        <f>[1]Veri_2021!N265/[1]Veri_2021!N3</f>
        <v>0.32884452710820766</v>
      </c>
      <c r="O197" s="52">
        <f t="shared" si="39"/>
        <v>2.3189327608882176E-2</v>
      </c>
      <c r="P197" s="52">
        <f t="shared" si="40"/>
        <v>3.4769365790680968</v>
      </c>
      <c r="Q197" s="52">
        <f t="shared" si="41"/>
        <v>0.76823927054509045</v>
      </c>
      <c r="R197" s="60">
        <f>[1]Veri_2022!D265/[1]Veri_2022!D3</f>
        <v>0.21917664565136405</v>
      </c>
      <c r="S197" s="60">
        <f>[1]Veri_2022!E265/[1]Veri_2022!E3</f>
        <v>0.52205215144255412</v>
      </c>
      <c r="T197" s="60">
        <f>[1]Veri_2022!F265/[1]Veri_2022!F3</f>
        <v>0.99021894556975176</v>
      </c>
      <c r="U197" s="60">
        <f>[1]Veri_2022!G265/[1]Veri_2022!G3</f>
        <v>0.29730536552806935</v>
      </c>
      <c r="V197" s="60">
        <f>[1]Veri_2022!H265/[1]Veri_2022!H3</f>
        <v>1.1971049156430285</v>
      </c>
      <c r="W197" s="60">
        <f>[1]Veri_2022!I265/[1]Veri_2022!I3</f>
        <v>0.13016111293136273</v>
      </c>
      <c r="X197" s="60">
        <f>[1]Veri_2022!J265/[1]Veri_2022!J3</f>
        <v>9.5558882727086236E-2</v>
      </c>
      <c r="Y197" s="60">
        <f>[1]Veri_2022!K265/[1]Veri_2022!K3</f>
        <v>4.2495522473944038E-2</v>
      </c>
      <c r="Z197" s="60">
        <f>[1]Veri_2022!L265/[1]Veri_2022!L3</f>
        <v>2.545832329339006E-2</v>
      </c>
      <c r="AA197" s="60">
        <f>[1]Veri_2022!M265/[1]Veri_2022!M3</f>
        <v>0.24987806017392211</v>
      </c>
      <c r="AB197" s="60">
        <f>[1]Veri_2022!N265/[1]Veri_2022!N3</f>
        <v>0.23518824691634344</v>
      </c>
      <c r="AC197" s="52">
        <f t="shared" si="42"/>
        <v>2.545832329339006E-2</v>
      </c>
      <c r="AD197" s="52">
        <f t="shared" si="43"/>
        <v>1.1971049156430285</v>
      </c>
      <c r="AE197" s="52">
        <f t="shared" si="44"/>
        <v>0.36405437930461965</v>
      </c>
      <c r="AF197" s="60">
        <f>[1]Veri_2023!D265/[1]Veri_2023!D3</f>
        <v>0.3707864060944922</v>
      </c>
      <c r="AG197" s="60">
        <f>[1]Veri_2023!E265/[1]Veri_2023!E3</f>
        <v>1.5731295551965283</v>
      </c>
      <c r="AH197" s="60">
        <f>[1]Veri_2023!F265/[1]Veri_2023!F3</f>
        <v>1.9461537706455829</v>
      </c>
      <c r="AI197" s="60">
        <f>[1]Veri_2023!G265/[1]Veri_2023!G3</f>
        <v>2.2489577292442831</v>
      </c>
      <c r="AJ197" s="60">
        <f>[1]Veri_2023!H265/[1]Veri_2023!H3</f>
        <v>3.3917284265161229</v>
      </c>
      <c r="AK197" s="60">
        <f>[1]Veri_2023!I265/[1]Veri_2023!I3</f>
        <v>3.7821516348842989E-2</v>
      </c>
      <c r="AL197" s="60">
        <f>[1]Veri_2023!J265/[1]Veri_2023!J3</f>
        <v>0.12500278832043149</v>
      </c>
      <c r="AM197" s="60">
        <f>[1]Veri_2023!K265/[1]Veri_2023!K3</f>
        <v>0.51143773714276908</v>
      </c>
      <c r="AN197" s="60">
        <f>[1]Veri_2023!L265/[1]Veri_2023!L3</f>
        <v>1.2504867946126839</v>
      </c>
      <c r="AO197" s="60">
        <f>[1]Veri_2023!M265/[1]Veri_2023!M3</f>
        <v>0.64197367183033016</v>
      </c>
      <c r="AP197" s="60">
        <f>[1]Veri_2023!N265/[1]Veri_2023!N3</f>
        <v>0.27081866897659046</v>
      </c>
      <c r="AQ197" s="52">
        <f t="shared" si="45"/>
        <v>3.7821516348842989E-2</v>
      </c>
      <c r="AR197" s="52">
        <f t="shared" si="46"/>
        <v>3.3917284265161229</v>
      </c>
      <c r="AS197" s="52">
        <f t="shared" si="47"/>
        <v>1.1243906422662415</v>
      </c>
      <c r="AT197" s="52">
        <f>ROUND([1]Veri_2024_2!D265/[1]Veri_2024_2!D3,[1]APGler!$N$197)</f>
        <v>0.9</v>
      </c>
      <c r="AU197" s="52">
        <f>ROUND([1]Veri_2024_2!E265/[1]Veri_2024_2!E3,[1]APGler!$N$197)</f>
        <v>1.8</v>
      </c>
      <c r="AV197" s="52">
        <f>ROUND([1]Veri_2024_2!F265/[1]Veri_2024_2!F3,[1]APGler!$N$197)</f>
        <v>8</v>
      </c>
      <c r="AW197" s="52">
        <f>ROUND([1]Veri_2024_2!G265/[1]Veri_2024_2!G3,[1]APGler!$N$197)</f>
        <v>1.1000000000000001</v>
      </c>
      <c r="AX197" s="52">
        <f>ROUND([1]Veri_2024_2!H265/[1]Veri_2024_2!H3,[1]APGler!$N$197)</f>
        <v>4.9000000000000004</v>
      </c>
      <c r="AY197" s="52">
        <f>ROUND([1]Veri_2024_2!I265/[1]Veri_2024_2!I3,[1]APGler!$N$197)</f>
        <v>1.5</v>
      </c>
      <c r="AZ197" s="52">
        <f>ROUND([1]Veri_2024_2!J265/[1]Veri_2024_2!J3,[1]APGler!$N$197)</f>
        <v>0.2</v>
      </c>
      <c r="BA197" s="52">
        <f>ROUND([1]Veri_2024_2!K265/[1]Veri_2024_2!K3,[1]APGler!$N$197)</f>
        <v>0.7</v>
      </c>
      <c r="BB197" s="52">
        <f>ROUND([1]Veri_2024_2!L265/[1]Veri_2024_2!L3,[1]APGler!$N$197)</f>
        <v>1.4</v>
      </c>
      <c r="BC197" s="52">
        <f>ROUND([1]Veri_2024_2!M265/[1]Veri_2024_2!M3,[1]APGler!$N$197)</f>
        <v>3</v>
      </c>
      <c r="BD197" s="52">
        <f>ROUND([1]Veri_2024_2!N265/[1]Veri_2024_2!N3,[1]APGler!$N$197)</f>
        <v>0.3</v>
      </c>
      <c r="BE197" s="52">
        <f t="shared" si="48"/>
        <v>0.2</v>
      </c>
      <c r="BF197" s="52">
        <f t="shared" si="49"/>
        <v>8</v>
      </c>
      <c r="BG197" s="52">
        <f t="shared" si="50"/>
        <v>2.1636363636363636</v>
      </c>
    </row>
    <row r="198" spans="1:59" x14ac:dyDescent="0.3">
      <c r="A198" s="58" t="s">
        <v>413</v>
      </c>
      <c r="B198" s="58" t="s">
        <v>414</v>
      </c>
      <c r="C198" s="58" t="s">
        <v>231</v>
      </c>
      <c r="D198" s="59">
        <f>[1]Veri_2021!D267/[1]Veri_2021!D3</f>
        <v>4.7815849702797487E-2</v>
      </c>
      <c r="E198" s="59">
        <f>[1]Veri_2021!E267/[1]Veri_2021!E3</f>
        <v>5.3216277296260793E-2</v>
      </c>
      <c r="F198" s="59">
        <f>[1]Veri_2021!F267/[1]Veri_2021!F3</f>
        <v>0.2275920068498565</v>
      </c>
      <c r="G198" s="59">
        <f>[1]Veri_2021!G267/[1]Veri_2021!G3</f>
        <v>0.24176468154858866</v>
      </c>
      <c r="H198" s="59">
        <f>[1]Veri_2021!H267/[1]Veri_2021!H3</f>
        <v>0.25810498290745426</v>
      </c>
      <c r="I198" s="59">
        <f>[1]Veri_2021!I267/[1]Veri_2021!I3</f>
        <v>0.4114137094948403</v>
      </c>
      <c r="J198" s="59">
        <f>[1]Veri_2021!J267/[1]Veri_2021!J3</f>
        <v>2.702022412346225E-2</v>
      </c>
      <c r="K198" s="59">
        <f>[1]Veri_2021!K267/[1]Veri_2021!K3</f>
        <v>6.4101927033124298E-2</v>
      </c>
      <c r="L198" s="59">
        <f>[1]Veri_2021!L267/[1]Veri_2021!L3</f>
        <v>3.2657678309007801E-2</v>
      </c>
      <c r="M198" s="59">
        <f>[1]Veri_2021!M267/[1]Veri_2021!M3</f>
        <v>1.9867197995013318E-2</v>
      </c>
      <c r="N198" s="59">
        <f>[1]Veri_2021!N267/[1]Veri_2021!N3</f>
        <v>0.23413798810115902</v>
      </c>
      <c r="O198" s="51">
        <f t="shared" si="39"/>
        <v>1.9867197995013318E-2</v>
      </c>
      <c r="P198" s="51">
        <f t="shared" si="40"/>
        <v>0.4114137094948403</v>
      </c>
      <c r="Q198" s="51">
        <f t="shared" si="41"/>
        <v>0.14706295666923314</v>
      </c>
      <c r="R198" s="59">
        <f>[1]Veri_2022!D267/[1]Veri_2022!D3</f>
        <v>2.3819345509666988E-2</v>
      </c>
      <c r="S198" s="59">
        <f>[1]Veri_2022!E267/[1]Veri_2022!E3</f>
        <v>0.12937479024147541</v>
      </c>
      <c r="T198" s="59">
        <f>[1]Veri_2022!F267/[1]Veri_2022!F3</f>
        <v>0.67012403201532755</v>
      </c>
      <c r="U198" s="59">
        <f>[1]Veri_2022!G267/[1]Veri_2022!G3</f>
        <v>1.4574648499395562</v>
      </c>
      <c r="V198" s="59">
        <f>[1]Veri_2022!H267/[1]Veri_2022!H3</f>
        <v>0.41785038710026046</v>
      </c>
      <c r="W198" s="59">
        <f>[1]Veri_2022!I267/[1]Veri_2022!I3</f>
        <v>0.187002869110133</v>
      </c>
      <c r="X198" s="59">
        <f>[1]Veri_2022!J267/[1]Veri_2022!J3</f>
        <v>8.9619017606645725E-3</v>
      </c>
      <c r="Y198" s="59">
        <f>[1]Veri_2022!K267/[1]Veri_2022!K3</f>
        <v>0.35660163564565761</v>
      </c>
      <c r="Z198" s="59">
        <f>[1]Veri_2022!L267/[1]Veri_2022!L3</f>
        <v>0.10856318641229458</v>
      </c>
      <c r="AA198" s="59">
        <f>[1]Veri_2022!M267/[1]Veri_2022!M3</f>
        <v>9.9474097908125947E-2</v>
      </c>
      <c r="AB198" s="59">
        <f>[1]Veri_2022!N267/[1]Veri_2022!N3</f>
        <v>4.0403667168681094E-2</v>
      </c>
      <c r="AC198" s="51">
        <f t="shared" si="42"/>
        <v>8.9619017606645725E-3</v>
      </c>
      <c r="AD198" s="51">
        <f t="shared" si="43"/>
        <v>1.4574648499395562</v>
      </c>
      <c r="AE198" s="51">
        <f t="shared" si="44"/>
        <v>0.31814916025562207</v>
      </c>
      <c r="AF198" s="59">
        <f>[1]Veri_2023!D267/[1]Veri_2023!D3</f>
        <v>6.6084462649617856E-2</v>
      </c>
      <c r="AG198" s="59">
        <f>[1]Veri_2023!E267/[1]Veri_2023!E3</f>
        <v>0.14799942290606441</v>
      </c>
      <c r="AH198" s="59">
        <f>[1]Veri_2023!F267/[1]Veri_2023!F3</f>
        <v>1.478849669515208</v>
      </c>
      <c r="AI198" s="59">
        <f>[1]Veri_2023!G267/[1]Veri_2023!G3</f>
        <v>0.61595190158310487</v>
      </c>
      <c r="AJ198" s="59">
        <f>[1]Veri_2023!H267/[1]Veri_2023!H3</f>
        <v>0.37601908054822397</v>
      </c>
      <c r="AK198" s="59">
        <f>[1]Veri_2023!I267/[1]Veri_2023!I3</f>
        <v>1.1905357881760474</v>
      </c>
      <c r="AL198" s="59">
        <f>[1]Veri_2023!J267/[1]Veri_2023!J3</f>
        <v>9.779891604910957E-3</v>
      </c>
      <c r="AM198" s="59">
        <f>[1]Veri_2023!K267/[1]Veri_2023!K3</f>
        <v>0.67466002057001329</v>
      </c>
      <c r="AN198" s="59">
        <f>[1]Veri_2023!L267/[1]Veri_2023!L3</f>
        <v>0.20200643290228232</v>
      </c>
      <c r="AO198" s="59">
        <f>[1]Veri_2023!M267/[1]Veri_2023!M3</f>
        <v>0.3196856445974538</v>
      </c>
      <c r="AP198" s="59">
        <f>[1]Veri_2023!N267/[1]Veri_2023!N3</f>
        <v>3.533469398458839E-2</v>
      </c>
      <c r="AQ198" s="51">
        <f t="shared" si="45"/>
        <v>9.779891604910957E-3</v>
      </c>
      <c r="AR198" s="51">
        <f t="shared" si="46"/>
        <v>1.478849669515208</v>
      </c>
      <c r="AS198" s="51">
        <f t="shared" si="47"/>
        <v>0.46517336445795593</v>
      </c>
      <c r="AT198" s="51">
        <f>ROUND([1]Veri_2024_2!D267/[1]Veri_2024_2!D3,[1]APGler!$N$198)</f>
        <v>0</v>
      </c>
      <c r="AU198" s="51">
        <f>ROUND([1]Veri_2024_2!E267/[1]Veri_2024_2!E3,[1]APGler!$N$198)</f>
        <v>0.1</v>
      </c>
      <c r="AV198" s="51">
        <f>ROUND([1]Veri_2024_2!F267/[1]Veri_2024_2!F3,[1]APGler!$N$198)</f>
        <v>1.4</v>
      </c>
      <c r="AW198" s="51">
        <f>ROUND([1]Veri_2024_2!G267/[1]Veri_2024_2!G3,[1]APGler!$N$198)</f>
        <v>0.6</v>
      </c>
      <c r="AX198" s="51">
        <f>ROUND([1]Veri_2024_2!H267/[1]Veri_2024_2!H3,[1]APGler!$N$198)</f>
        <v>0.8</v>
      </c>
      <c r="AY198" s="51">
        <f>ROUND([1]Veri_2024_2!I267/[1]Veri_2024_2!I3,[1]APGler!$N$198)</f>
        <v>0.6</v>
      </c>
      <c r="AZ198" s="51">
        <f>ROUND([1]Veri_2024_2!J267/[1]Veri_2024_2!J3,[1]APGler!$N$198)</f>
        <v>0</v>
      </c>
      <c r="BA198" s="51">
        <f>ROUND([1]Veri_2024_2!K267/[1]Veri_2024_2!K3,[1]APGler!$N$198)</f>
        <v>0.3</v>
      </c>
      <c r="BB198" s="51">
        <f>ROUND([1]Veri_2024_2!L267/[1]Veri_2024_2!L3,[1]APGler!$N$198)</f>
        <v>0.4</v>
      </c>
      <c r="BC198" s="51">
        <f>ROUND([1]Veri_2024_2!M267/[1]Veri_2024_2!M3,[1]APGler!$N$198)</f>
        <v>0.2</v>
      </c>
      <c r="BD198" s="51">
        <f>ROUND([1]Veri_2024_2!N267/[1]Veri_2024_2!N3,[1]APGler!$N$198)</f>
        <v>0</v>
      </c>
      <c r="BE198" s="51">
        <f t="shared" si="48"/>
        <v>0</v>
      </c>
      <c r="BF198" s="51">
        <f t="shared" si="49"/>
        <v>1.4</v>
      </c>
      <c r="BG198" s="51">
        <f t="shared" si="50"/>
        <v>0.4</v>
      </c>
    </row>
    <row r="199" spans="1:59" x14ac:dyDescent="0.3">
      <c r="A199" s="57" t="s">
        <v>193</v>
      </c>
      <c r="B199" s="57" t="s">
        <v>415</v>
      </c>
      <c r="C199" s="57" t="s">
        <v>509</v>
      </c>
      <c r="D199" s="60">
        <f>[1]Veri_2021!D268/[1]Veri_2021!D3</f>
        <v>0.77239457955312596</v>
      </c>
      <c r="E199" s="60">
        <f>[1]Veri_2021!E268/[1]Veri_2021!E3</f>
        <v>1.126022409076876</v>
      </c>
      <c r="F199" s="60">
        <f>[1]Veri_2021!F268/[1]Veri_2021!F3</f>
        <v>3.4141948799417876</v>
      </c>
      <c r="G199" s="60">
        <f>[1]Veri_2021!G268/[1]Veri_2021!G3</f>
        <v>1.0792688688225662</v>
      </c>
      <c r="H199" s="60">
        <f>[1]Veri_2021!H268/[1]Veri_2021!H3</f>
        <v>1.1004032967705784</v>
      </c>
      <c r="I199" s="60">
        <f>[1]Veri_2021!I268/[1]Veri_2021!I3</f>
        <v>1.5775020631431347</v>
      </c>
      <c r="J199" s="60">
        <f>[1]Veri_2021!J268/[1]Veri_2021!J3</f>
        <v>1.8393369759206484</v>
      </c>
      <c r="K199" s="60">
        <f>[1]Veri_2021!K268/[1]Veri_2021!K3</f>
        <v>1.0717974710381861</v>
      </c>
      <c r="L199" s="60">
        <f>[1]Veri_2021!L268/[1]Veri_2021!L3</f>
        <v>0.52158994034242656</v>
      </c>
      <c r="M199" s="60">
        <f>[1]Veri_2021!M268/[1]Veri_2021!M3</f>
        <v>2.7634922763148055</v>
      </c>
      <c r="N199" s="60">
        <f>[1]Veri_2021!N268/[1]Veri_2021!N3</f>
        <v>1.1831221354174668</v>
      </c>
      <c r="O199" s="52">
        <f t="shared" si="39"/>
        <v>0.52158994034242656</v>
      </c>
      <c r="P199" s="52">
        <f t="shared" si="40"/>
        <v>3.4141948799417876</v>
      </c>
      <c r="Q199" s="52">
        <f t="shared" si="41"/>
        <v>1.4953749905765092</v>
      </c>
      <c r="R199" s="60">
        <f>[1]Veri_2022!D268/[1]Veri_2022!D3</f>
        <v>0.66572529978989003</v>
      </c>
      <c r="S199" s="60">
        <f>[1]Veri_2022!E268/[1]Veri_2022!E3</f>
        <v>0.88056531665081461</v>
      </c>
      <c r="T199" s="60">
        <f>[1]Veri_2022!F268/[1]Veri_2022!F3</f>
        <v>3.0008707218332744</v>
      </c>
      <c r="U199" s="60">
        <f>[1]Veri_2022!G268/[1]Veri_2022!G3</f>
        <v>1.0501244474028839</v>
      </c>
      <c r="V199" s="60">
        <f>[1]Veri_2022!H268/[1]Veri_2022!H3</f>
        <v>1.0830344837163122</v>
      </c>
      <c r="W199" s="60">
        <f>[1]Veri_2022!I268/[1]Veri_2022!I3</f>
        <v>1.5374985610172944</v>
      </c>
      <c r="X199" s="60">
        <f>[1]Veri_2022!J268/[1]Veri_2022!J3</f>
        <v>2.2698872751947565</v>
      </c>
      <c r="Y199" s="60">
        <f>[1]Veri_2022!K268/[1]Veri_2022!K3</f>
        <v>0.65955537227202576</v>
      </c>
      <c r="Z199" s="60">
        <f>[1]Veri_2022!L268/[1]Veri_2022!L3</f>
        <v>0.45916763270368244</v>
      </c>
      <c r="AA199" s="60">
        <f>[1]Veri_2022!M268/[1]Veri_2022!M3</f>
        <v>3.0072212194480881</v>
      </c>
      <c r="AB199" s="60">
        <f>[1]Veri_2022!N268/[1]Veri_2022!N3</f>
        <v>0.94326599884307338</v>
      </c>
      <c r="AC199" s="52">
        <f t="shared" si="42"/>
        <v>0.45916763270368244</v>
      </c>
      <c r="AD199" s="52">
        <f t="shared" si="43"/>
        <v>3.0072212194480881</v>
      </c>
      <c r="AE199" s="52">
        <f t="shared" si="44"/>
        <v>1.4142651208065542</v>
      </c>
      <c r="AF199" s="60">
        <f>[1]Veri_2023!D268/[1]Veri_2023!D3</f>
        <v>0.62424744149248401</v>
      </c>
      <c r="AG199" s="60">
        <f>[1]Veri_2023!E268/[1]Veri_2023!E3</f>
        <v>0.87550917333469125</v>
      </c>
      <c r="AH199" s="60">
        <f>[1]Veri_2023!F268/[1]Veri_2023!F3</f>
        <v>3.9385379860745569</v>
      </c>
      <c r="AI199" s="60">
        <f>[1]Veri_2023!G268/[1]Veri_2023!G3</f>
        <v>1.017089228550514</v>
      </c>
      <c r="AJ199" s="60">
        <f>[1]Veri_2023!H268/[1]Veri_2023!H3</f>
        <v>1.3988110744339239</v>
      </c>
      <c r="AK199" s="60">
        <f>[1]Veri_2023!I268/[1]Veri_2023!I3</f>
        <v>1.9288744250226033</v>
      </c>
      <c r="AL199" s="60">
        <f>[1]Veri_2023!J268/[1]Veri_2023!J3</f>
        <v>2.5862437922268566</v>
      </c>
      <c r="AM199" s="60">
        <f>[1]Veri_2023!K268/[1]Veri_2023!K3</f>
        <v>0.71319602004614779</v>
      </c>
      <c r="AN199" s="60">
        <f>[1]Veri_2023!L268/[1]Veri_2023!L3</f>
        <v>0.62578336811317969</v>
      </c>
      <c r="AO199" s="60">
        <f>[1]Veri_2023!M268/[1]Veri_2023!M3</f>
        <v>3.3603470695948605</v>
      </c>
      <c r="AP199" s="60">
        <f>[1]Veri_2023!N268/[1]Veri_2023!N3</f>
        <v>0.86589622282009659</v>
      </c>
      <c r="AQ199" s="52">
        <f t="shared" si="45"/>
        <v>0.62424744149248401</v>
      </c>
      <c r="AR199" s="52">
        <f t="shared" si="46"/>
        <v>3.9385379860745569</v>
      </c>
      <c r="AS199" s="52">
        <f t="shared" si="47"/>
        <v>1.6304123456099922</v>
      </c>
      <c r="AT199" s="52">
        <f>ROUND([1]Veri_2024_2!D268/[1]Veri_2024_2!D3,[1]APGler!$N$199)</f>
        <v>0.56999999999999995</v>
      </c>
      <c r="AU199" s="52">
        <f>ROUND([1]Veri_2024_2!E268/[1]Veri_2024_2!E3,[1]APGler!$N$199)</f>
        <v>0.76</v>
      </c>
      <c r="AV199" s="52">
        <f>ROUND([1]Veri_2024_2!F268/[1]Veri_2024_2!F3,[1]APGler!$N$199)</f>
        <v>3.72</v>
      </c>
      <c r="AW199" s="52">
        <f>ROUND([1]Veri_2024_2!G268/[1]Veri_2024_2!G3,[1]APGler!$N$199)</f>
        <v>1.02</v>
      </c>
      <c r="AX199" s="52">
        <f>ROUND([1]Veri_2024_2!H268/[1]Veri_2024_2!H3,[1]APGler!$N$199)</f>
        <v>1.35</v>
      </c>
      <c r="AY199" s="52">
        <f>ROUND([1]Veri_2024_2!I268/[1]Veri_2024_2!I3,[1]APGler!$N$199)</f>
        <v>2.11</v>
      </c>
      <c r="AZ199" s="52">
        <f>ROUND([1]Veri_2024_2!J268/[1]Veri_2024_2!J3,[1]APGler!$N$199)</f>
        <v>2.04</v>
      </c>
      <c r="BA199" s="52">
        <f>ROUND([1]Veri_2024_2!K268/[1]Veri_2024_2!K3,[1]APGler!$N$199)</f>
        <v>0.72</v>
      </c>
      <c r="BB199" s="52">
        <f>ROUND([1]Veri_2024_2!L268/[1]Veri_2024_2!L3,[1]APGler!$N$199)</f>
        <v>0.56999999999999995</v>
      </c>
      <c r="BC199" s="52">
        <f>ROUND([1]Veri_2024_2!M268/[1]Veri_2024_2!M3,[1]APGler!$N$199)</f>
        <v>3.76</v>
      </c>
      <c r="BD199" s="52">
        <f>ROUND([1]Veri_2024_2!N268/[1]Veri_2024_2!N3,[1]APGler!$N$199)</f>
        <v>0.83</v>
      </c>
      <c r="BE199" s="52">
        <f t="shared" si="48"/>
        <v>0.56999999999999995</v>
      </c>
      <c r="BF199" s="52">
        <f t="shared" si="49"/>
        <v>3.76</v>
      </c>
      <c r="BG199" s="52">
        <f t="shared" si="50"/>
        <v>1.5863636363636362</v>
      </c>
    </row>
    <row r="200" spans="1:59" x14ac:dyDescent="0.3">
      <c r="A200" s="58" t="s">
        <v>194</v>
      </c>
      <c r="B200" s="58" t="s">
        <v>202</v>
      </c>
      <c r="C200" s="58" t="s">
        <v>233</v>
      </c>
      <c r="D200" s="50">
        <f>[1]Veri_2021!D269/[1]Veri_2021!D268</f>
        <v>0.40219706569026881</v>
      </c>
      <c r="E200" s="50">
        <f>[1]Veri_2021!E269/[1]Veri_2021!E268</f>
        <v>0.35923835795428127</v>
      </c>
      <c r="F200" s="50">
        <f>[1]Veri_2021!F269/[1]Veri_2021!F268</f>
        <v>0.4854321684712421</v>
      </c>
      <c r="G200" s="50">
        <f>[1]Veri_2021!G269/[1]Veri_2021!G268</f>
        <v>0.38298780524986648</v>
      </c>
      <c r="H200" s="50">
        <f>[1]Veri_2021!H269/[1]Veri_2021!H268</f>
        <v>0.39969655105649488</v>
      </c>
      <c r="I200" s="50">
        <f>[1]Veri_2021!I269/[1]Veri_2021!I268</f>
        <v>0.40834978278620454</v>
      </c>
      <c r="J200" s="50">
        <f>[1]Veri_2021!J269/[1]Veri_2021!J268</f>
        <v>0.60851536784508187</v>
      </c>
      <c r="K200" s="50">
        <f>[1]Veri_2021!K269/[1]Veri_2021!K268</f>
        <v>0.50794733816329563</v>
      </c>
      <c r="L200" s="50">
        <f>[1]Veri_2021!L269/[1]Veri_2021!L268</f>
        <v>0.70566204937054489</v>
      </c>
      <c r="M200" s="50">
        <f>[1]Veri_2021!M269/[1]Veri_2021!M268</f>
        <v>0.36566028176662324</v>
      </c>
      <c r="N200" s="50">
        <f>[1]Veri_2021!N269/[1]Veri_2021!N268</f>
        <v>0.45479994775890137</v>
      </c>
      <c r="O200" s="51">
        <f t="shared" si="39"/>
        <v>0.35923835795428127</v>
      </c>
      <c r="P200" s="51">
        <f t="shared" si="40"/>
        <v>0.70566204937054489</v>
      </c>
      <c r="Q200" s="51">
        <f t="shared" si="41"/>
        <v>0.46186242873752775</v>
      </c>
      <c r="R200" s="50">
        <f>[1]Veri_2022!D269/[1]Veri_2022!D268</f>
        <v>0.39614768518203708</v>
      </c>
      <c r="S200" s="50">
        <f>[1]Veri_2022!E269/[1]Veri_2022!E268</f>
        <v>0.32042598663067234</v>
      </c>
      <c r="T200" s="50">
        <f>[1]Veri_2022!F269/[1]Veri_2022!F268</f>
        <v>0.45190717687264004</v>
      </c>
      <c r="U200" s="50">
        <f>[1]Veri_2022!G269/[1]Veri_2022!G268</f>
        <v>0.36498135404914261</v>
      </c>
      <c r="V200" s="50">
        <f>[1]Veri_2022!H269/[1]Veri_2022!H268</f>
        <v>0.39171524798850765</v>
      </c>
      <c r="W200" s="50">
        <f>[1]Veri_2022!I269/[1]Veri_2022!I268</f>
        <v>0.46189635023968306</v>
      </c>
      <c r="X200" s="50">
        <f>[1]Veri_2022!J269/[1]Veri_2022!J268</f>
        <v>0.63362515183958157</v>
      </c>
      <c r="Y200" s="50">
        <f>[1]Veri_2022!K269/[1]Veri_2022!K268</f>
        <v>0.30943766146270058</v>
      </c>
      <c r="Z200" s="50">
        <f>[1]Veri_2022!L269/[1]Veri_2022!L268</f>
        <v>0.71160709037112513</v>
      </c>
      <c r="AA200" s="50">
        <f>[1]Veri_2022!M269/[1]Veri_2022!M268</f>
        <v>0.37099418586347965</v>
      </c>
      <c r="AB200" s="50">
        <f>[1]Veri_2022!N269/[1]Veri_2022!N268</f>
        <v>0.34739454094292804</v>
      </c>
      <c r="AC200" s="51">
        <f t="shared" si="42"/>
        <v>0.30943766146270058</v>
      </c>
      <c r="AD200" s="51">
        <f t="shared" si="43"/>
        <v>0.71160709037112513</v>
      </c>
      <c r="AE200" s="51">
        <f t="shared" si="44"/>
        <v>0.43273931194931803</v>
      </c>
      <c r="AF200" s="50">
        <f>[1]Veri_2023!D269/[1]Veri_2023!D268</f>
        <v>0.43071590169823964</v>
      </c>
      <c r="AG200" s="50">
        <f>[1]Veri_2023!E269/[1]Veri_2023!E268</f>
        <v>0.36823352883381483</v>
      </c>
      <c r="AH200" s="50">
        <f>[1]Veri_2023!F269/[1]Veri_2023!F268</f>
        <v>0.47486698438625319</v>
      </c>
      <c r="AI200" s="50">
        <f>[1]Veri_2023!G269/[1]Veri_2023!G268</f>
        <v>0.36647031854971945</v>
      </c>
      <c r="AJ200" s="50">
        <f>[1]Veri_2023!H269/[1]Veri_2023!H268</f>
        <v>0.46955014447059423</v>
      </c>
      <c r="AK200" s="50">
        <f>[1]Veri_2023!I269/[1]Veri_2023!I268</f>
        <v>0.59512352850666428</v>
      </c>
      <c r="AL200" s="50">
        <f>[1]Veri_2023!J269/[1]Veri_2023!J268</f>
        <v>0.55340652245840594</v>
      </c>
      <c r="AM200" s="50">
        <f>[1]Veri_2023!K269/[1]Veri_2023!K268</f>
        <v>0.37458357278348375</v>
      </c>
      <c r="AN200" s="50">
        <f>[1]Veri_2023!L269/[1]Veri_2023!L268</f>
        <v>0.6591176737023281</v>
      </c>
      <c r="AO200" s="50">
        <f>[1]Veri_2023!M269/[1]Veri_2023!M268</f>
        <v>0.48562616284976134</v>
      </c>
      <c r="AP200" s="50">
        <f>[1]Veri_2023!N269/[1]Veri_2023!N268</f>
        <v>0.34642805427551726</v>
      </c>
      <c r="AQ200" s="51">
        <f t="shared" si="45"/>
        <v>0.34642805427551726</v>
      </c>
      <c r="AR200" s="51">
        <f t="shared" si="46"/>
        <v>0.6591176737023281</v>
      </c>
      <c r="AS200" s="51">
        <f t="shared" si="47"/>
        <v>0.46582930841043468</v>
      </c>
      <c r="AT200" s="50">
        <f>ROUND([1]Veri_2024_2!D269/[1]Veri_2024_2!D268,[1]APGler!$N$200)</f>
        <v>0.50800000000000001</v>
      </c>
      <c r="AU200" s="50">
        <f>ROUND([1]Veri_2024_2!E269/[1]Veri_2024_2!E268,[1]APGler!$N$200)</f>
        <v>1</v>
      </c>
      <c r="AV200" s="50">
        <f>ROUND([1]Veri_2024_2!F269/[1]Veri_2024_2!F268,[1]APGler!$N$200)</f>
        <v>0.46100000000000002</v>
      </c>
      <c r="AW200" s="50">
        <f>ROUND([1]Veri_2024_2!G269/[1]Veri_2024_2!G268,[1]APGler!$N$200)</f>
        <v>0.41899999999999998</v>
      </c>
      <c r="AX200" s="50">
        <f>ROUND([1]Veri_2024_2!H269/[1]Veri_2024_2!H268,[1]APGler!$N$200)</f>
        <v>0.47899999999999998</v>
      </c>
      <c r="AY200" s="50">
        <f>ROUND([1]Veri_2024_2!I269/[1]Veri_2024_2!I268,[1]APGler!$N$200)</f>
        <v>0.58499999999999996</v>
      </c>
      <c r="AZ200" s="50">
        <f>ROUND([1]Veri_2024_2!J269/[1]Veri_2024_2!J268,[1]APGler!$N$200)</f>
        <v>0.58499999999999996</v>
      </c>
      <c r="BA200" s="50">
        <f>ROUND([1]Veri_2024_2!K269/[1]Veri_2024_2!K268,[1]APGler!$N$200)</f>
        <v>0.49399999999999999</v>
      </c>
      <c r="BB200" s="50">
        <f>ROUND([1]Veri_2024_2!L269/[1]Veri_2024_2!L268,[1]APGler!$N$200)</f>
        <v>0.72699999999999998</v>
      </c>
      <c r="BC200" s="50">
        <f>ROUND([1]Veri_2024_2!M269/[1]Veri_2024_2!M268,[1]APGler!$N$200)</f>
        <v>0.51100000000000001</v>
      </c>
      <c r="BD200" s="50">
        <f>ROUND([1]Veri_2024_2!N269/[1]Veri_2024_2!N268,[1]APGler!$N$200)</f>
        <v>0.45</v>
      </c>
      <c r="BE200" s="51">
        <f t="shared" si="48"/>
        <v>0.41899999999999998</v>
      </c>
      <c r="BF200" s="51">
        <f t="shared" si="49"/>
        <v>1</v>
      </c>
      <c r="BG200" s="51">
        <f t="shared" si="50"/>
        <v>0.5653636363636364</v>
      </c>
    </row>
    <row r="201" spans="1:59" x14ac:dyDescent="0.3">
      <c r="A201" s="57" t="s">
        <v>195</v>
      </c>
      <c r="B201" s="57" t="s">
        <v>203</v>
      </c>
      <c r="C201" s="57" t="s">
        <v>233</v>
      </c>
      <c r="D201" s="49">
        <f>[1]Veri_2021!D270</f>
        <v>0.98781747058271341</v>
      </c>
      <c r="E201" s="49">
        <f>[1]Veri_2021!E270</f>
        <v>0.96003442568023101</v>
      </c>
      <c r="F201" s="49">
        <f>[1]Veri_2021!F270</f>
        <v>0.93021183922620942</v>
      </c>
      <c r="G201" s="49">
        <f>[1]Veri_2021!G270</f>
        <v>0.99080000000000001</v>
      </c>
      <c r="H201" s="49">
        <f>[1]Veri_2021!H270</f>
        <v>0.9923375440293617</v>
      </c>
      <c r="I201" s="49">
        <f>[1]Veri_2021!I270</f>
        <v>0.99709999999999999</v>
      </c>
      <c r="J201" s="49">
        <f>[1]Veri_2021!J270</f>
        <v>0.99650000000000005</v>
      </c>
      <c r="K201" s="49">
        <f>[1]Veri_2021!K270</f>
        <v>0.98670239158479711</v>
      </c>
      <c r="L201" s="49">
        <f>[1]Veri_2021!L270</f>
        <v>0.99709999999999999</v>
      </c>
      <c r="M201" s="49">
        <f>[1]Veri_2021!M270</f>
        <v>0.98511398655442506</v>
      </c>
      <c r="N201" s="49">
        <f>[1]Veri_2021!N270</f>
        <v>0.98120000000000007</v>
      </c>
      <c r="O201" s="52">
        <f t="shared" si="39"/>
        <v>0.93021183922620942</v>
      </c>
      <c r="P201" s="52">
        <f t="shared" si="40"/>
        <v>0.99709999999999999</v>
      </c>
      <c r="Q201" s="52">
        <f t="shared" si="41"/>
        <v>0.98226524160524886</v>
      </c>
      <c r="R201" s="49">
        <f>[1]Veri_2022!D270</f>
        <v>0.99549641661608124</v>
      </c>
      <c r="S201" s="49">
        <f>[1]Veri_2022!E270</f>
        <v>0.99025521646893944</v>
      </c>
      <c r="T201" s="49">
        <f>[1]Veri_2022!F270</f>
        <v>0.9946960910493533</v>
      </c>
      <c r="U201" s="49">
        <f>[1]Veri_2022!G270</f>
        <v>0.99739999999999995</v>
      </c>
      <c r="V201" s="49">
        <f>[1]Veri_2022!H270</f>
        <v>0.99664405357304919</v>
      </c>
      <c r="W201" s="49">
        <f>[1]Veri_2022!I270</f>
        <v>0.99692916455875669</v>
      </c>
      <c r="X201" s="49">
        <f>[1]Veri_2022!J270</f>
        <v>0.995</v>
      </c>
      <c r="Y201" s="49">
        <f>[1]Veri_2022!K270</f>
        <v>0.99047140278317303</v>
      </c>
      <c r="Z201" s="49">
        <f>[1]Veri_2022!L270</f>
        <v>0.995</v>
      </c>
      <c r="AA201" s="49">
        <f>[1]Veri_2022!M270</f>
        <v>0.98593320459762801</v>
      </c>
      <c r="AB201" s="49">
        <f>[1]Veri_2022!N270</f>
        <v>0.99519999999999997</v>
      </c>
      <c r="AC201" s="52">
        <f t="shared" si="42"/>
        <v>0.98593320459762801</v>
      </c>
      <c r="AD201" s="52">
        <f t="shared" si="43"/>
        <v>0.99739999999999995</v>
      </c>
      <c r="AE201" s="52">
        <f t="shared" si="44"/>
        <v>0.99391141360427115</v>
      </c>
      <c r="AF201" s="49">
        <f>[1]Veri_2023!D270</f>
        <v>0.98460331752318231</v>
      </c>
      <c r="AG201" s="49">
        <f>[1]Veri_2023!E270</f>
        <v>0.95496892446400228</v>
      </c>
      <c r="AH201" s="49">
        <f>[1]Veri_2023!F270</f>
        <v>0.95091474348692873</v>
      </c>
      <c r="AI201" s="49">
        <f>[1]Veri_2023!G270</f>
        <v>0.99773494198677948</v>
      </c>
      <c r="AJ201" s="49">
        <f>[1]Veri_2023!H270</f>
        <v>0.99656991236339787</v>
      </c>
      <c r="AK201" s="49">
        <f>[1]Veri_2023!I270</f>
        <v>0.99442387399834209</v>
      </c>
      <c r="AL201" s="49">
        <f>[1]Veri_2023!J270</f>
        <v>0.99490000000000001</v>
      </c>
      <c r="AM201" s="49">
        <f>[1]Veri_2023!K270</f>
        <v>0.99052218752269594</v>
      </c>
      <c r="AN201" s="49">
        <f>[1]Veri_2023!L270</f>
        <v>0.99609999999999999</v>
      </c>
      <c r="AO201" s="49">
        <f>[1]Veri_2023!M270</f>
        <v>0.96220281033221999</v>
      </c>
      <c r="AP201" s="49">
        <f>[1]Veri_2023!N270</f>
        <v>0.99290000000000012</v>
      </c>
      <c r="AQ201" s="52">
        <f t="shared" si="45"/>
        <v>0.95091474348692873</v>
      </c>
      <c r="AR201" s="52">
        <f t="shared" si="46"/>
        <v>0.99773494198677948</v>
      </c>
      <c r="AS201" s="52">
        <f t="shared" si="47"/>
        <v>0.98325824651614091</v>
      </c>
      <c r="AT201" s="49">
        <f>ROUND([1]Veri_2024_2!D270,[1]APGler!$N$201)</f>
        <v>0.998</v>
      </c>
      <c r="AU201" s="49">
        <f>ROUND([1]Veri_2024_2!E270,[1]APGler!$N$201)</f>
        <v>0.99199999999999999</v>
      </c>
      <c r="AV201" s="49">
        <f>ROUND([1]Veri_2024_2!F270,[1]APGler!$N$201)</f>
        <v>0.98699999999999999</v>
      </c>
      <c r="AW201" s="49">
        <f>ROUND([1]Veri_2024_2!G270,[1]APGler!$N$201)</f>
        <v>0.996</v>
      </c>
      <c r="AX201" s="49">
        <f>ROUND([1]Veri_2024_2!H270,[1]APGler!$N$201)</f>
        <v>0.99299999999999999</v>
      </c>
      <c r="AY201" s="49">
        <f>ROUND([1]Veri_2024_2!I270,[1]APGler!$N$201)</f>
        <v>0.99099999999999999</v>
      </c>
      <c r="AZ201" s="49">
        <f>ROUND([1]Veri_2024_2!J270,[1]APGler!$N$201)</f>
        <v>0.997</v>
      </c>
      <c r="BA201" s="49">
        <f>ROUND([1]Veri_2024_2!K270,[1]APGler!$N$201)</f>
        <v>0.998</v>
      </c>
      <c r="BB201" s="49">
        <f>ROUND([1]Veri_2024_2!L270,[1]APGler!$N$201)</f>
        <v>0.997</v>
      </c>
      <c r="BC201" s="49">
        <f>ROUND([1]Veri_2024_2!M270,[1]APGler!$N$201)</f>
        <v>0.98099999999999998</v>
      </c>
      <c r="BD201" s="49">
        <f>ROUND([1]Veri_2024_2!N270,[1]APGler!$N$201)</f>
        <v>0.999</v>
      </c>
      <c r="BE201" s="52">
        <f t="shared" si="48"/>
        <v>0.98099999999999998</v>
      </c>
      <c r="BF201" s="52">
        <f t="shared" si="49"/>
        <v>0.999</v>
      </c>
      <c r="BG201" s="52">
        <f t="shared" si="50"/>
        <v>0.99354545454545462</v>
      </c>
    </row>
    <row r="202" spans="1:59" x14ac:dyDescent="0.3">
      <c r="A202" s="58" t="s">
        <v>196</v>
      </c>
      <c r="B202" s="58" t="s">
        <v>204</v>
      </c>
      <c r="C202" s="58" t="s">
        <v>233</v>
      </c>
      <c r="D202" s="50">
        <f>[1]Veri_2021!D271</f>
        <v>1</v>
      </c>
      <c r="E202" s="50">
        <f>[1]Veri_2021!E271</f>
        <v>1</v>
      </c>
      <c r="F202" s="50">
        <f>[1]Veri_2021!F271</f>
        <v>1</v>
      </c>
      <c r="G202" s="50">
        <f>[1]Veri_2021!G271</f>
        <v>0.99929999999999997</v>
      </c>
      <c r="H202" s="50">
        <f>[1]Veri_2021!H271</f>
        <v>0.99954337899543377</v>
      </c>
      <c r="I202" s="50">
        <f>[1]Veri_2021!I271</f>
        <v>1</v>
      </c>
      <c r="J202" s="50">
        <f>[1]Veri_2021!J271</f>
        <v>0.99770000000000003</v>
      </c>
      <c r="K202" s="50">
        <f>[1]Veri_2021!K271</f>
        <v>0.99783105022831053</v>
      </c>
      <c r="L202" s="50">
        <f>[1]Veri_2021!L271</f>
        <v>1</v>
      </c>
      <c r="M202" s="50">
        <f>[1]Veri_2021!M271</f>
        <v>0.99820205479452051</v>
      </c>
      <c r="N202" s="50">
        <f>[1]Veri_2021!N271</f>
        <v>0.99760000000000004</v>
      </c>
      <c r="O202" s="51">
        <f t="shared" si="39"/>
        <v>0.99760000000000004</v>
      </c>
      <c r="P202" s="51">
        <f t="shared" si="40"/>
        <v>1</v>
      </c>
      <c r="Q202" s="51">
        <f t="shared" si="41"/>
        <v>0.99910695309256947</v>
      </c>
      <c r="R202" s="50">
        <f>[1]Veri_2022!D271</f>
        <v>1</v>
      </c>
      <c r="S202" s="50">
        <f>[1]Veri_2022!E271</f>
        <v>1</v>
      </c>
      <c r="T202" s="50">
        <f>[1]Veri_2022!F271</f>
        <v>1</v>
      </c>
      <c r="U202" s="50">
        <f>[1]Veri_2022!G271</f>
        <v>0.99990000000000001</v>
      </c>
      <c r="V202" s="50">
        <f>[1]Veri_2022!H271</f>
        <v>0.99991438356164386</v>
      </c>
      <c r="W202" s="50">
        <f>[1]Veri_2022!I271</f>
        <v>1</v>
      </c>
      <c r="X202" s="50">
        <f>[1]Veri_2022!J271</f>
        <v>0.99909999999999999</v>
      </c>
      <c r="Y202" s="50">
        <f>[1]Veri_2022!K271</f>
        <v>0.99925799086757994</v>
      </c>
      <c r="Z202" s="50">
        <f>[1]Veri_2022!L271</f>
        <v>1</v>
      </c>
      <c r="AA202" s="50">
        <f>[1]Veri_2022!M271</f>
        <v>0.9979737442922374</v>
      </c>
      <c r="AB202" s="50">
        <f>[1]Veri_2022!N271</f>
        <v>0.9998999999999999</v>
      </c>
      <c r="AC202" s="51">
        <f t="shared" si="42"/>
        <v>0.9979737442922374</v>
      </c>
      <c r="AD202" s="51">
        <f t="shared" si="43"/>
        <v>1</v>
      </c>
      <c r="AE202" s="51">
        <f t="shared" si="44"/>
        <v>0.99964055624740555</v>
      </c>
      <c r="AF202" s="50">
        <f>[1]Veri_2023!D271</f>
        <v>1</v>
      </c>
      <c r="AG202" s="50">
        <f>[1]Veri_2023!E271</f>
        <v>1</v>
      </c>
      <c r="AH202" s="50">
        <f>[1]Veri_2023!F271</f>
        <v>1</v>
      </c>
      <c r="AI202" s="50">
        <f>[1]Veri_2023!G271</f>
        <v>0.99988584474885844</v>
      </c>
      <c r="AJ202" s="50">
        <f>[1]Veri_2023!H271</f>
        <v>0.99957191780821919</v>
      </c>
      <c r="AK202" s="50">
        <f>[1]Veri_2023!I271</f>
        <v>1</v>
      </c>
      <c r="AL202" s="50">
        <f>[1]Veri_2023!J271</f>
        <v>0.99739999999999995</v>
      </c>
      <c r="AM202" s="50">
        <f>[1]Veri_2023!K271</f>
        <v>0.99909999999999999</v>
      </c>
      <c r="AN202" s="50">
        <f>[1]Veri_2023!L271</f>
        <v>1</v>
      </c>
      <c r="AO202" s="50">
        <f>[1]Veri_2023!M271</f>
        <v>0.99905821917808224</v>
      </c>
      <c r="AP202" s="50">
        <f>[1]Veri_2023!N271</f>
        <v>0.99959999999999993</v>
      </c>
      <c r="AQ202" s="51">
        <f t="shared" si="45"/>
        <v>0.99739999999999995</v>
      </c>
      <c r="AR202" s="51">
        <f t="shared" si="46"/>
        <v>1</v>
      </c>
      <c r="AS202" s="51">
        <f t="shared" si="47"/>
        <v>0.99951054379410531</v>
      </c>
      <c r="AT202" s="50">
        <f>ROUND([1]Veri_2024_2!D271,[1]APGler!$N$202)</f>
        <v>1</v>
      </c>
      <c r="AU202" s="50">
        <f>ROUND([1]Veri_2024_2!E271,[1]APGler!$N$202)</f>
        <v>1</v>
      </c>
      <c r="AV202" s="50">
        <f>ROUND([1]Veri_2024_2!F271,[1]APGler!$N$202)</f>
        <v>1</v>
      </c>
      <c r="AW202" s="50">
        <f>ROUND([1]Veri_2024_2!G271,[1]APGler!$N$202)</f>
        <v>0.999</v>
      </c>
      <c r="AX202" s="50">
        <f>ROUND([1]Veri_2024_2!H271,[1]APGler!$N$202)</f>
        <v>0.999</v>
      </c>
      <c r="AY202" s="50">
        <f>ROUND([1]Veri_2024_2!I271,[1]APGler!$N$202)</f>
        <v>1</v>
      </c>
      <c r="AZ202" s="50">
        <f>ROUND([1]Veri_2024_2!J271,[1]APGler!$N$202)</f>
        <v>1</v>
      </c>
      <c r="BA202" s="50">
        <f>ROUND([1]Veri_2024_2!K271,[1]APGler!$N$202)</f>
        <v>1</v>
      </c>
      <c r="BB202" s="50">
        <f>ROUND([1]Veri_2024_2!L271,[1]APGler!$N$202)</f>
        <v>1</v>
      </c>
      <c r="BC202" s="50">
        <f>ROUND([1]Veri_2024_2!M271,[1]APGler!$N$202)</f>
        <v>0.998</v>
      </c>
      <c r="BD202" s="50">
        <f>ROUND([1]Veri_2024_2!N271,[1]APGler!$N$202)</f>
        <v>0.999</v>
      </c>
      <c r="BE202" s="51">
        <f t="shared" si="48"/>
        <v>0.998</v>
      </c>
      <c r="BF202" s="51">
        <f t="shared" si="49"/>
        <v>1</v>
      </c>
      <c r="BG202" s="51">
        <f t="shared" si="50"/>
        <v>0.99954545454545463</v>
      </c>
    </row>
    <row r="203" spans="1:59" x14ac:dyDescent="0.3">
      <c r="A203" s="57" t="s">
        <v>197</v>
      </c>
      <c r="B203" s="57" t="s">
        <v>416</v>
      </c>
      <c r="C203" s="57" t="s">
        <v>233</v>
      </c>
      <c r="D203" s="49">
        <f>[1]Veri_2021!D272</f>
        <v>0.9215706226267858</v>
      </c>
      <c r="E203" s="49">
        <f>[1]Veri_2021!E272</f>
        <v>0.85524039004508434</v>
      </c>
      <c r="F203" s="49">
        <f>[1]Veri_2021!F272</f>
        <v>0.80501451035141058</v>
      </c>
      <c r="G203" s="49">
        <f>[1]Veri_2021!G272</f>
        <v>0.97050000000000003</v>
      </c>
      <c r="H203" s="49">
        <f>[1]Veri_2021!H272</f>
        <v>0.97341509961192763</v>
      </c>
      <c r="I203" s="49">
        <f>[1]Veri_2021!I272</f>
        <v>0.9617</v>
      </c>
      <c r="J203" s="49">
        <f>[1]Veri_2021!J272</f>
        <v>0.98060000000000003</v>
      </c>
      <c r="K203" s="49">
        <f>[1]Veri_2021!K272</f>
        <v>0.95168630119508357</v>
      </c>
      <c r="L203" s="49">
        <f>[1]Veri_2021!L272</f>
        <v>0.97929999999999995</v>
      </c>
      <c r="M203" s="49">
        <f>[1]Veri_2021!M272</f>
        <v>0.93677778938625023</v>
      </c>
      <c r="N203" s="49">
        <f>[1]Veri_2021!N272</f>
        <v>0.91969999999999996</v>
      </c>
      <c r="O203" s="52">
        <f t="shared" si="39"/>
        <v>0.80501451035141058</v>
      </c>
      <c r="P203" s="52">
        <f t="shared" si="40"/>
        <v>0.98060000000000003</v>
      </c>
      <c r="Q203" s="52">
        <f t="shared" si="41"/>
        <v>0.93231861029241292</v>
      </c>
      <c r="R203" s="49">
        <f>[1]Veri_2022!D272</f>
        <v>0.97781457860016974</v>
      </c>
      <c r="S203" s="49">
        <f>[1]Veri_2022!E272</f>
        <v>0.95647127769543772</v>
      </c>
      <c r="T203" s="49">
        <f>[1]Veri_2022!F272</f>
        <v>0.96638841005003251</v>
      </c>
      <c r="U203" s="49">
        <f>[1]Veri_2022!G272</f>
        <v>0.98729999999999996</v>
      </c>
      <c r="V203" s="49">
        <f>[1]Veri_2022!H272</f>
        <v>0.98111089722119005</v>
      </c>
      <c r="W203" s="49">
        <f>[1]Veri_2022!I272</f>
        <v>0.96187180255569982</v>
      </c>
      <c r="X203" s="49">
        <f>[1]Veri_2022!J272</f>
        <v>0.98060000000000003</v>
      </c>
      <c r="Y203" s="49">
        <f>[1]Veri_2022!K272</f>
        <v>0.96680195247478107</v>
      </c>
      <c r="Z203" s="49">
        <f>[1]Veri_2022!L272</f>
        <v>0.97540000000000004</v>
      </c>
      <c r="AA203" s="49">
        <f>[1]Veri_2022!M272</f>
        <v>0.93066302865662109</v>
      </c>
      <c r="AB203" s="49">
        <f>[1]Veri_2022!N272</f>
        <v>0.98329999999999995</v>
      </c>
      <c r="AC203" s="52">
        <f t="shared" si="42"/>
        <v>0.93066302865662109</v>
      </c>
      <c r="AD203" s="52">
        <f t="shared" si="43"/>
        <v>0.98729999999999996</v>
      </c>
      <c r="AE203" s="52">
        <f t="shared" si="44"/>
        <v>0.96979290429581189</v>
      </c>
      <c r="AF203" s="49">
        <f>[1]Veri_2023!D272</f>
        <v>0.94542754420350927</v>
      </c>
      <c r="AG203" s="49">
        <f>[1]Veri_2023!E272</f>
        <v>0.87058525065913017</v>
      </c>
      <c r="AH203" s="49">
        <f>[1]Veri_2023!F272</f>
        <v>0.86225106830757192</v>
      </c>
      <c r="AI203" s="49">
        <f>[1]Veri_2023!G272</f>
        <v>0.98395425289794192</v>
      </c>
      <c r="AJ203" s="49">
        <f>[1]Veri_2023!H272</f>
        <v>0.97320109370027374</v>
      </c>
      <c r="AK203" s="49">
        <f>[1]Veri_2023!I272</f>
        <v>0.96076264161370539</v>
      </c>
      <c r="AL203" s="49">
        <f>[1]Veri_2023!J272</f>
        <v>0.97660000000000002</v>
      </c>
      <c r="AM203" s="49">
        <f>[1]Veri_2023!K272</f>
        <v>0.96009999999999995</v>
      </c>
      <c r="AN203" s="49">
        <f>[1]Veri_2023!L272</f>
        <v>0.96360000000000001</v>
      </c>
      <c r="AO203" s="49">
        <f>[1]Veri_2023!M272</f>
        <v>0.84229219662726251</v>
      </c>
      <c r="AP203" s="49">
        <f>[1]Veri_2023!N272</f>
        <v>0.97260000000000002</v>
      </c>
      <c r="AQ203" s="52">
        <f t="shared" si="45"/>
        <v>0.84229219662726251</v>
      </c>
      <c r="AR203" s="52">
        <f t="shared" si="46"/>
        <v>0.98395425289794192</v>
      </c>
      <c r="AS203" s="52">
        <f t="shared" si="47"/>
        <v>0.93739764072812681</v>
      </c>
      <c r="AT203" s="49">
        <f>ROUND([1]Veri_2024_2!D272,[1]APGler!$N$203)</f>
        <v>0.98499999999999999</v>
      </c>
      <c r="AU203" s="49">
        <f>ROUND([1]Veri_2024_2!E272,[1]APGler!$N$203)</f>
        <v>0.96699999999999997</v>
      </c>
      <c r="AV203" s="49">
        <f>ROUND([1]Veri_2024_2!F272,[1]APGler!$N$203)</f>
        <v>0.94799999999999995</v>
      </c>
      <c r="AW203" s="49">
        <f>ROUND([1]Veri_2024_2!G272,[1]APGler!$N$203)</f>
        <v>0.98099999999999998</v>
      </c>
      <c r="AX203" s="49">
        <f>ROUND([1]Veri_2024_2!H272,[1]APGler!$N$203)</f>
        <v>0.96799999999999997</v>
      </c>
      <c r="AY203" s="49">
        <f>ROUND([1]Veri_2024_2!I272,[1]APGler!$N$203)</f>
        <v>0.93899999999999995</v>
      </c>
      <c r="AZ203" s="49">
        <f>ROUND([1]Veri_2024_2!J272,[1]APGler!$N$203)</f>
        <v>0.97399999999999998</v>
      </c>
      <c r="BA203" s="49">
        <f>ROUND([1]Veri_2024_2!K272,[1]APGler!$N$203)</f>
        <v>0.98799999999999999</v>
      </c>
      <c r="BB203" s="49">
        <f>ROUND([1]Veri_2024_2!L272,[1]APGler!$N$203)</f>
        <v>0.96299999999999997</v>
      </c>
      <c r="BC203" s="49">
        <f>ROUND([1]Veri_2024_2!M272,[1]APGler!$N$203)</f>
        <v>0.91400000000000003</v>
      </c>
      <c r="BD203" s="49">
        <f>ROUND([1]Veri_2024_2!N272,[1]APGler!$N$203)</f>
        <v>0.998</v>
      </c>
      <c r="BE203" s="52">
        <f t="shared" si="48"/>
        <v>0.91400000000000003</v>
      </c>
      <c r="BF203" s="52">
        <f t="shared" si="49"/>
        <v>0.998</v>
      </c>
      <c r="BG203" s="52">
        <f t="shared" si="50"/>
        <v>0.96590909090909072</v>
      </c>
    </row>
    <row r="204" spans="1:59" x14ac:dyDescent="0.3">
      <c r="A204" s="58" t="s">
        <v>417</v>
      </c>
      <c r="B204" s="58" t="s">
        <v>205</v>
      </c>
      <c r="C204" s="58" t="s">
        <v>233</v>
      </c>
      <c r="D204" s="50">
        <f>[1]Veri_2021!D273</f>
        <v>0.8718192162719578</v>
      </c>
      <c r="E204" s="50">
        <f>[1]Veri_2021!E273</f>
        <v>0.84848988739675024</v>
      </c>
      <c r="F204" s="50">
        <f>[1]Veri_2021!F273</f>
        <v>0.8264349346629174</v>
      </c>
      <c r="G204" s="50">
        <f>[1]Veri_2021!G273</f>
        <v>0.95199999999999996</v>
      </c>
      <c r="H204" s="50">
        <f>[1]Veri_2021!H273</f>
        <v>0.9520206151832461</v>
      </c>
      <c r="I204" s="50">
        <f>[1]Veri_2021!I273</f>
        <v>0.83340000000000003</v>
      </c>
      <c r="J204" s="50">
        <f>[1]Veri_2021!J273</f>
        <v>0.96489999999999998</v>
      </c>
      <c r="K204" s="50">
        <f>[1]Veri_2021!K273</f>
        <v>0.95345387406888649</v>
      </c>
      <c r="L204" s="50">
        <f>[1]Veri_2021!L273</f>
        <v>0.8407</v>
      </c>
      <c r="M204" s="50">
        <f>[1]Veri_2021!M273</f>
        <v>76.105193718625301</v>
      </c>
      <c r="N204" s="50">
        <f>[1]Veri_2021!N273</f>
        <v>0.94819999999999993</v>
      </c>
      <c r="O204" s="51">
        <f t="shared" si="39"/>
        <v>0.8264349346629174</v>
      </c>
      <c r="P204" s="51">
        <f t="shared" si="40"/>
        <v>76.105193718625301</v>
      </c>
      <c r="Q204" s="51">
        <f t="shared" si="41"/>
        <v>7.7360556587462783</v>
      </c>
      <c r="R204" s="50">
        <f>[1]Veri_2022!D273</f>
        <v>0.88090754848797359</v>
      </c>
      <c r="S204" s="50">
        <f>[1]Veri_2022!E273</f>
        <v>0.86853211316706891</v>
      </c>
      <c r="T204" s="50">
        <f>[1]Veri_2022!F273</f>
        <v>0.84270781757165647</v>
      </c>
      <c r="U204" s="50">
        <f>[1]Veri_2022!G273</f>
        <v>0.95340000000000003</v>
      </c>
      <c r="V204" s="50">
        <f>[1]Veri_2022!H273</f>
        <v>0.95335575386719318</v>
      </c>
      <c r="W204" s="50">
        <f>[1]Veri_2022!I273</f>
        <v>0.8982</v>
      </c>
      <c r="X204" s="50">
        <f>[1]Veri_2022!J273</f>
        <v>0.95209999999999995</v>
      </c>
      <c r="Y204" s="50">
        <f>[1]Veri_2022!K273</f>
        <v>0.96163850812878537</v>
      </c>
      <c r="Z204" s="50">
        <f>[1]Veri_2022!L273</f>
        <v>0.875</v>
      </c>
      <c r="AA204" s="50">
        <f>[1]Veri_2022!M273</f>
        <v>83.934830265530309</v>
      </c>
      <c r="AB204" s="50">
        <f>[1]Veri_2022!N273</f>
        <v>0.9587</v>
      </c>
      <c r="AC204" s="51">
        <f t="shared" si="42"/>
        <v>0.84270781757165647</v>
      </c>
      <c r="AD204" s="51">
        <f t="shared" si="43"/>
        <v>83.934830265530309</v>
      </c>
      <c r="AE204" s="51">
        <f t="shared" si="44"/>
        <v>8.4617610915229982</v>
      </c>
      <c r="AF204" s="50">
        <f>[1]Veri_2023!D273</f>
        <v>0.90522727272727277</v>
      </c>
      <c r="AG204" s="50">
        <f>[1]Veri_2023!E273</f>
        <v>0.88863468322876393</v>
      </c>
      <c r="AH204" s="50">
        <f>[1]Veri_2023!F273</f>
        <v>0.87075565965768076</v>
      </c>
      <c r="AI204" s="50">
        <f>[1]Veri_2023!G273</f>
        <v>0.95338247099175399</v>
      </c>
      <c r="AJ204" s="50">
        <f>[1]Veri_2023!H273</f>
        <v>0.95255405191695097</v>
      </c>
      <c r="AK204" s="50">
        <f>[1]Veri_2023!I273</f>
        <v>0.91659999999999997</v>
      </c>
      <c r="AL204" s="50">
        <f>[1]Veri_2023!J273</f>
        <v>0.96919999999999995</v>
      </c>
      <c r="AM204" s="50">
        <f>[1]Veri_2023!K273</f>
        <v>0.96476315190161688</v>
      </c>
      <c r="AN204" s="50">
        <f>[1]Veri_2023!L273</f>
        <v>0.87770000000000004</v>
      </c>
      <c r="AO204" s="50">
        <f>[1]Veri_2023!M273</f>
        <v>90.310143080576992</v>
      </c>
      <c r="AP204" s="50">
        <f>[1]Veri_2023!N273</f>
        <v>0.96129999999999993</v>
      </c>
      <c r="AQ204" s="51">
        <f t="shared" si="45"/>
        <v>0.87075565965768076</v>
      </c>
      <c r="AR204" s="51">
        <f t="shared" si="46"/>
        <v>90.310143080576992</v>
      </c>
      <c r="AS204" s="51">
        <f t="shared" si="47"/>
        <v>9.0518418519091846</v>
      </c>
      <c r="AT204" s="50">
        <f>ROUND([1]Veri_2024_2!D273,[1]APGler!$N$204)</f>
        <v>0.83399999999999996</v>
      </c>
      <c r="AU204" s="50">
        <f>ROUND([1]Veri_2024_2!E273,[1]APGler!$N$204)</f>
        <v>0.83499999999999996</v>
      </c>
      <c r="AV204" s="50">
        <f>ROUND([1]Veri_2024_2!F273,[1]APGler!$N$204)</f>
        <v>0.80700000000000005</v>
      </c>
      <c r="AW204" s="50">
        <f>ROUND([1]Veri_2024_2!G273,[1]APGler!$N$204)</f>
        <v>0.95</v>
      </c>
      <c r="AX204" s="50">
        <f>ROUND([1]Veri_2024_2!H273,[1]APGler!$N$204)</f>
        <v>0.94699999999999995</v>
      </c>
      <c r="AY204" s="50">
        <f>ROUND([1]Veri_2024_2!I273,[1]APGler!$N$204)</f>
        <v>92.33</v>
      </c>
      <c r="AZ204" s="50">
        <f>ROUND([1]Veri_2024_2!J273,[1]APGler!$N$204)</f>
        <v>0.96499999999999997</v>
      </c>
      <c r="BA204" s="50">
        <f>ROUND([1]Veri_2024_2!K273,[1]APGler!$N$204)</f>
        <v>0.96699999999999997</v>
      </c>
      <c r="BB204" s="50">
        <f>ROUND([1]Veri_2024_2!L273,[1]APGler!$N$204)</f>
        <v>0.89400000000000002</v>
      </c>
      <c r="BC204" s="50">
        <f>ROUND([1]Veri_2024_2!M273,[1]APGler!$N$204)</f>
        <v>86.826999999999998</v>
      </c>
      <c r="BD204" s="50">
        <f>ROUND([1]Veri_2024_2!N273,[1]APGler!$N$204)</f>
        <v>0.95799999999999996</v>
      </c>
      <c r="BE204" s="51">
        <f t="shared" si="48"/>
        <v>0.80700000000000005</v>
      </c>
      <c r="BF204" s="51">
        <f t="shared" si="49"/>
        <v>92.33</v>
      </c>
      <c r="BG204" s="51">
        <f t="shared" si="50"/>
        <v>17.028545454545455</v>
      </c>
    </row>
    <row r="205" spans="1:59" x14ac:dyDescent="0.3">
      <c r="A205" s="57" t="s">
        <v>418</v>
      </c>
      <c r="B205" s="57" t="s">
        <v>206</v>
      </c>
      <c r="C205" s="57" t="s">
        <v>233</v>
      </c>
      <c r="D205" s="49">
        <f>[1]Veri_2021!D275/[1]Veri_2021!D274</f>
        <v>0.6227713449622132</v>
      </c>
      <c r="E205" s="49">
        <f>[1]Veri_2021!E275/[1]Veri_2021!E274</f>
        <v>0.80710221875495936</v>
      </c>
      <c r="F205" s="49">
        <f>[1]Veri_2021!F275/[1]Veri_2021!F274</f>
        <v>0.80109611319344243</v>
      </c>
      <c r="G205" s="49">
        <f>[1]Veri_2021!G275/[1]Veri_2021!G274</f>
        <v>0.739510014933765</v>
      </c>
      <c r="H205" s="49">
        <f>[1]Veri_2021!H275/[1]Veri_2021!H274</f>
        <v>0.72959336576035994</v>
      </c>
      <c r="I205" s="49">
        <f>[1]Veri_2021!I275/[1]Veri_2021!I274</f>
        <v>0.69196236436514658</v>
      </c>
      <c r="J205" s="49">
        <f>[1]Veri_2021!J275/[1]Veri_2021!J274</f>
        <v>0.61071448554843821</v>
      </c>
      <c r="K205" s="49">
        <f>[1]Veri_2021!K275/[1]Veri_2021!K274</f>
        <v>0.64999864305908761</v>
      </c>
      <c r="L205" s="49">
        <f>[1]Veri_2021!L275/[1]Veri_2021!L274</f>
        <v>0.41984509394274755</v>
      </c>
      <c r="M205" s="49">
        <f>[1]Veri_2021!M275/[1]Veri_2021!M274</f>
        <v>0.97661600347198452</v>
      </c>
      <c r="N205" s="49">
        <f>[1]Veri_2021!N275/[1]Veri_2021!N274</f>
        <v>0.60333955948025453</v>
      </c>
      <c r="O205" s="52">
        <f t="shared" si="39"/>
        <v>0.41984509394274755</v>
      </c>
      <c r="P205" s="52">
        <f t="shared" si="40"/>
        <v>0.97661600347198452</v>
      </c>
      <c r="Q205" s="52">
        <f t="shared" si="41"/>
        <v>0.6956862915883999</v>
      </c>
      <c r="R205" s="49">
        <f>[1]Veri_2022!D275/[1]Veri_2022!D274</f>
        <v>0.72468071891619112</v>
      </c>
      <c r="S205" s="49">
        <f>[1]Veri_2022!E275/[1]Veri_2022!E274</f>
        <v>0.84798077221251444</v>
      </c>
      <c r="T205" s="49">
        <f>[1]Veri_2022!F275/[1]Veri_2022!F274</f>
        <v>0.88335503091354506</v>
      </c>
      <c r="U205" s="49">
        <f>[1]Veri_2022!G275/[1]Veri_2022!G274</f>
        <v>0.71355647118894905</v>
      </c>
      <c r="V205" s="49">
        <f>[1]Veri_2022!H275/[1]Veri_2022!H274</f>
        <v>0.70440751607364172</v>
      </c>
      <c r="W205" s="49">
        <f>[1]Veri_2022!I275/[1]Veri_2022!I274</f>
        <v>0.70072013601132566</v>
      </c>
      <c r="X205" s="49">
        <f>[1]Veri_2022!J275/[1]Veri_2022!J274</f>
        <v>0.50472215393681363</v>
      </c>
      <c r="Y205" s="49">
        <f>[1]Veri_2022!K275/[1]Veri_2022!K274</f>
        <v>0.66999882874473382</v>
      </c>
      <c r="Z205" s="49">
        <f>[1]Veri_2022!L275/[1]Veri_2022!L274</f>
        <v>0.34835926126074385</v>
      </c>
      <c r="AA205" s="49">
        <f>[1]Veri_2022!M275/[1]Veri_2022!M274</f>
        <v>0.79271456877812574</v>
      </c>
      <c r="AB205" s="49">
        <f>[1]Veri_2022!N275/[1]Veri_2022!N274</f>
        <v>0.61719747834710548</v>
      </c>
      <c r="AC205" s="52">
        <f t="shared" si="42"/>
        <v>0.34835926126074385</v>
      </c>
      <c r="AD205" s="52">
        <f t="shared" si="43"/>
        <v>0.88335503091354506</v>
      </c>
      <c r="AE205" s="52">
        <f t="shared" si="44"/>
        <v>0.68251753967124462</v>
      </c>
      <c r="AF205" s="49">
        <f>[1]Veri_2023!D275/[1]Veri_2023!D274</f>
        <v>0.80076940223786242</v>
      </c>
      <c r="AG205" s="49">
        <f>[1]Veri_2023!E275/[1]Veri_2023!E274</f>
        <v>0.89951221772932144</v>
      </c>
      <c r="AH205" s="49">
        <f>[1]Veri_2023!F275/[1]Veri_2023!F274</f>
        <v>0.92475554595742904</v>
      </c>
      <c r="AI205" s="49">
        <f>[1]Veri_2023!G275/[1]Veri_2023!G274</f>
        <v>0.62786841015131034</v>
      </c>
      <c r="AJ205" s="49">
        <f>[1]Veri_2023!H275/[1]Veri_2023!H274</f>
        <v>0.71456029817694122</v>
      </c>
      <c r="AK205" s="49">
        <f>[1]Veri_2023!I275/[1]Veri_2023!I274</f>
        <v>0.69586475566991401</v>
      </c>
      <c r="AL205" s="49">
        <f>[1]Veri_2023!J275/[1]Veri_2023!J274</f>
        <v>0.40118251821912482</v>
      </c>
      <c r="AM205" s="49">
        <f>[1]Veri_2023!K275/[1]Veri_2023!K274</f>
        <v>0.63999846373274538</v>
      </c>
      <c r="AN205" s="49">
        <f>[1]Veri_2023!L275/[1]Veri_2023!L274</f>
        <v>0.63169065815784564</v>
      </c>
      <c r="AO205" s="49">
        <f>[1]Veri_2023!M275/[1]Veri_2023!M274</f>
        <v>0.8280192074364997</v>
      </c>
      <c r="AP205" s="49">
        <f>[1]Veri_2023!N275/[1]Veri_2023!N274</f>
        <v>0.63825065467295938</v>
      </c>
      <c r="AQ205" s="52">
        <f t="shared" si="45"/>
        <v>0.40118251821912482</v>
      </c>
      <c r="AR205" s="52">
        <f t="shared" si="46"/>
        <v>0.92475554595742904</v>
      </c>
      <c r="AS205" s="52">
        <f t="shared" si="47"/>
        <v>0.70931564837654115</v>
      </c>
      <c r="AT205" s="49">
        <f>ROUND([1]Veri_2024_2!D275/[1]Veri_2024_2!D274,[1]APGler!$N$205)</f>
        <v>0.76600000000000001</v>
      </c>
      <c r="AU205" s="49">
        <f>ROUND([1]Veri_2024_2!E275/[1]Veri_2024_2!E274,[1]APGler!$N$205)</f>
        <v>1.004</v>
      </c>
      <c r="AV205" s="49">
        <f>ROUND([1]Veri_2024_2!F275/[1]Veri_2024_2!F274,[1]APGler!$N$205)</f>
        <v>0.91100000000000003</v>
      </c>
      <c r="AW205" s="49">
        <f>ROUND([1]Veri_2024_2!G275/[1]Veri_2024_2!G274,[1]APGler!$N$205)</f>
        <v>0.70499999999999996</v>
      </c>
      <c r="AX205" s="49">
        <f>ROUND([1]Veri_2024_2!H275/[1]Veri_2024_2!H274,[1]APGler!$N$205)</f>
        <v>0.76500000000000001</v>
      </c>
      <c r="AY205" s="49">
        <f>ROUND([1]Veri_2024_2!I275/[1]Veri_2024_2!I274,[1]APGler!$N$205)</f>
        <v>0.58199999999999996</v>
      </c>
      <c r="AZ205" s="49">
        <f>ROUND([1]Veri_2024_2!J275/[1]Veri_2024_2!J274,[1]APGler!$N$205)</f>
        <v>0.65700000000000003</v>
      </c>
      <c r="BA205" s="49">
        <f>ROUND([1]Veri_2024_2!K275/[1]Veri_2024_2!K274,[1]APGler!$N$205)</f>
        <v>0.68500000000000005</v>
      </c>
      <c r="BB205" s="49">
        <f>ROUND([1]Veri_2024_2!L275/[1]Veri_2024_2!L274,[1]APGler!$N$205)</f>
        <v>0.72299999999999998</v>
      </c>
      <c r="BC205" s="49">
        <f>ROUND([1]Veri_2024_2!M275/[1]Veri_2024_2!M274,[1]APGler!$N$205)</f>
        <v>0.69399999999999995</v>
      </c>
      <c r="BD205" s="49">
        <f>ROUND([1]Veri_2024_2!N275/[1]Veri_2024_2!N274,[1]APGler!$N$205)</f>
        <v>0.59099999999999997</v>
      </c>
      <c r="BE205" s="52">
        <f t="shared" si="48"/>
        <v>0.58199999999999996</v>
      </c>
      <c r="BF205" s="52">
        <f t="shared" si="49"/>
        <v>1.004</v>
      </c>
      <c r="BG205" s="52">
        <f t="shared" si="50"/>
        <v>0.7348181818181817</v>
      </c>
    </row>
    <row r="206" spans="1:59" x14ac:dyDescent="0.3">
      <c r="A206" s="58" t="s">
        <v>419</v>
      </c>
      <c r="B206" s="58" t="s">
        <v>420</v>
      </c>
      <c r="C206" s="58" t="s">
        <v>231</v>
      </c>
      <c r="D206" s="59">
        <f>[1]Veri_2021!D276/[1]Veri_2021!D268</f>
        <v>6.0188108294549716</v>
      </c>
      <c r="E206" s="59">
        <f>[1]Veri_2021!E276/[1]Veri_2021!E268</f>
        <v>4.1027552414173893</v>
      </c>
      <c r="F206" s="59">
        <f>[1]Veri_2021!F276/[1]Veri_2021!F268</f>
        <v>1.6055066538474789</v>
      </c>
      <c r="G206" s="59">
        <f>[1]Veri_2021!G276/[1]Veri_2021!G268</f>
        <v>4.6409890735944765</v>
      </c>
      <c r="H206" s="59">
        <f>[1]Veri_2021!H276/[1]Veri_2021!H268</f>
        <v>3.0586377375950087</v>
      </c>
      <c r="I206" s="59">
        <f>[1]Veri_2021!I276/[1]Veri_2021!I268</f>
        <v>3.4858216422138391</v>
      </c>
      <c r="J206" s="59">
        <f>[1]Veri_2021!J276/[1]Veri_2021!J268</f>
        <v>2.570295990551144</v>
      </c>
      <c r="K206" s="59">
        <f>[1]Veri_2021!K276/[1]Veri_2021!K268</f>
        <v>3.3032684152613618</v>
      </c>
      <c r="L206" s="59">
        <f>[1]Veri_2021!L276/[1]Veri_2021!L268</f>
        <v>4.5116494764969532</v>
      </c>
      <c r="M206" s="59">
        <f>[1]Veri_2021!M276/[1]Veri_2021!M268</f>
        <v>4.2824457266390707</v>
      </c>
      <c r="N206" s="59">
        <f>[1]Veri_2021!N276/[1]Veri_2021!N268</f>
        <v>3.692710288973418</v>
      </c>
      <c r="O206" s="51">
        <f t="shared" si="39"/>
        <v>1.6055066538474789</v>
      </c>
      <c r="P206" s="51">
        <f t="shared" si="40"/>
        <v>6.0188108294549716</v>
      </c>
      <c r="Q206" s="51">
        <f t="shared" si="41"/>
        <v>3.7520810069131922</v>
      </c>
      <c r="R206" s="59">
        <f>[1]Veri_2022!D276/[1]Veri_2022!D268</f>
        <v>9.5912062416883863</v>
      </c>
      <c r="S206" s="59">
        <f>[1]Veri_2022!E276/[1]Veri_2022!E268</f>
        <v>9.8431264587551421</v>
      </c>
      <c r="T206" s="59">
        <f>[1]Veri_2022!F276/[1]Veri_2022!F268</f>
        <v>2.9787216773592382</v>
      </c>
      <c r="U206" s="59">
        <f>[1]Veri_2022!G276/[1]Veri_2022!G268</f>
        <v>8.2259856731920316</v>
      </c>
      <c r="V206" s="59">
        <f>[1]Veri_2022!H276/[1]Veri_2022!H268</f>
        <v>4.6382825568088935</v>
      </c>
      <c r="W206" s="59">
        <f>[1]Veri_2022!I276/[1]Veri_2022!I268</f>
        <v>5.7715814130560616</v>
      </c>
      <c r="X206" s="59">
        <f>[1]Veri_2022!J276/[1]Veri_2022!J268</f>
        <v>2.8663678785031892</v>
      </c>
      <c r="Y206" s="59">
        <f>[1]Veri_2022!K276/[1]Veri_2022!K268</f>
        <v>9.4824741780851802</v>
      </c>
      <c r="Z206" s="59">
        <f>[1]Veri_2022!L276/[1]Veri_2022!L268</f>
        <v>9.8966109299917147</v>
      </c>
      <c r="AA206" s="59">
        <f>[1]Veri_2022!M276/[1]Veri_2022!M268</f>
        <v>5.3937327576636749</v>
      </c>
      <c r="AB206" s="59">
        <f>[1]Veri_2022!N276/[1]Veri_2022!N268</f>
        <v>4.2389275137971296</v>
      </c>
      <c r="AC206" s="51">
        <f t="shared" si="42"/>
        <v>2.8663678785031892</v>
      </c>
      <c r="AD206" s="51">
        <f t="shared" si="43"/>
        <v>9.8966109299917147</v>
      </c>
      <c r="AE206" s="51">
        <f t="shared" si="44"/>
        <v>6.629728843536423</v>
      </c>
      <c r="AF206" s="59">
        <f>[1]Veri_2023!D276/[1]Veri_2023!D268</f>
        <v>18.529137974707911</v>
      </c>
      <c r="AG206" s="59">
        <f>[1]Veri_2023!E276/[1]Veri_2023!E268</f>
        <v>11.903869603821759</v>
      </c>
      <c r="AH206" s="59">
        <f>[1]Veri_2023!F276/[1]Veri_2023!F268</f>
        <v>3.8601184944174607</v>
      </c>
      <c r="AI206" s="59">
        <f>[1]Veri_2023!G276/[1]Veri_2023!G268</f>
        <v>14.59789312125617</v>
      </c>
      <c r="AJ206" s="59">
        <f>[1]Veri_2023!H276/[1]Veri_2023!H268</f>
        <v>9.1614011280723791</v>
      </c>
      <c r="AK206" s="59">
        <f>[1]Veri_2023!I276/[1]Veri_2023!I268</f>
        <v>9.43930880231202</v>
      </c>
      <c r="AL206" s="59">
        <f>[1]Veri_2023!J276/[1]Veri_2023!J268</f>
        <v>4.8054617897577012</v>
      </c>
      <c r="AM206" s="59">
        <f>[1]Veri_2023!K276/[1]Veri_2023!K268</f>
        <v>15.688125721051017</v>
      </c>
      <c r="AN206" s="59">
        <f>[1]Veri_2023!L276/[1]Veri_2023!L268</f>
        <v>12.890692124999674</v>
      </c>
      <c r="AO206" s="59">
        <f>[1]Veri_2023!M276/[1]Veri_2023!M268</f>
        <v>7.4180022981483074</v>
      </c>
      <c r="AP206" s="59">
        <f>[1]Veri_2023!N276/[1]Veri_2023!N268</f>
        <v>7.5207621930155808</v>
      </c>
      <c r="AQ206" s="51">
        <f t="shared" si="45"/>
        <v>3.8601184944174607</v>
      </c>
      <c r="AR206" s="51">
        <f t="shared" si="46"/>
        <v>18.529137974707911</v>
      </c>
      <c r="AS206" s="51">
        <f t="shared" si="47"/>
        <v>10.528615750141817</v>
      </c>
      <c r="AT206" s="51">
        <f>ROUND([1]Veri_2024_2!D276/[1]Veri_2024_2!D268,[1]APGler!$N$206)</f>
        <v>71.400000000000006</v>
      </c>
      <c r="AU206" s="51">
        <f>ROUND([1]Veri_2024_2!E276/[1]Veri_2024_2!E268,[1]APGler!$N$206)</f>
        <v>29.9</v>
      </c>
      <c r="AV206" s="51">
        <f>ROUND([1]Veri_2024_2!F276/[1]Veri_2024_2!F268,[1]APGler!$N$206)</f>
        <v>8.4</v>
      </c>
      <c r="AW206" s="51">
        <f>ROUND([1]Veri_2024_2!G276/[1]Veri_2024_2!G268,[1]APGler!$N$206)</f>
        <v>26</v>
      </c>
      <c r="AX206" s="51">
        <f>ROUND([1]Veri_2024_2!H276/[1]Veri_2024_2!H268,[1]APGler!$N$206)</f>
        <v>19.8</v>
      </c>
      <c r="AY206" s="51">
        <f>ROUND([1]Veri_2024_2!I276/[1]Veri_2024_2!I268,[1]APGler!$N$206)</f>
        <v>16.399999999999999</v>
      </c>
      <c r="AZ206" s="51">
        <f>ROUND([1]Veri_2024_2!J276/[1]Veri_2024_2!J268,[1]APGler!$N$206)</f>
        <v>9.3000000000000007</v>
      </c>
      <c r="BA206" s="51">
        <f>ROUND([1]Veri_2024_2!K276/[1]Veri_2024_2!K268,[1]APGler!$N$206)</f>
        <v>42.3</v>
      </c>
      <c r="BB206" s="51">
        <f>ROUND([1]Veri_2024_2!L276/[1]Veri_2024_2!L268,[1]APGler!$N$206)</f>
        <v>27.4</v>
      </c>
      <c r="BC206" s="51">
        <f>ROUND([1]Veri_2024_2!M276/[1]Veri_2024_2!M268,[1]APGler!$N$206)</f>
        <v>10.7</v>
      </c>
      <c r="BD206" s="51">
        <f>ROUND([1]Veri_2024_2!N276/[1]Veri_2024_2!N268,[1]APGler!$N$206)</f>
        <v>21.9</v>
      </c>
      <c r="BE206" s="51">
        <f t="shared" si="48"/>
        <v>8.4</v>
      </c>
      <c r="BF206" s="51">
        <f t="shared" si="49"/>
        <v>71.400000000000006</v>
      </c>
      <c r="BG206" s="51">
        <f t="shared" si="50"/>
        <v>25.772727272727277</v>
      </c>
    </row>
    <row r="207" spans="1:59" x14ac:dyDescent="0.3">
      <c r="A207" s="57" t="s">
        <v>421</v>
      </c>
      <c r="B207" s="57" t="s">
        <v>422</v>
      </c>
      <c r="C207" s="57" t="s">
        <v>373</v>
      </c>
      <c r="D207" s="68">
        <f>[1]Veri_2021!D277/[1]Veri_2021!D274</f>
        <v>3.9845077815708119</v>
      </c>
      <c r="E207" s="68">
        <f>[1]Veri_2021!E277/[1]Veri_2021!E274</f>
        <v>3.1157512087879757</v>
      </c>
      <c r="F207" s="68">
        <f>[1]Veri_2021!F277/[1]Veri_2021!F274</f>
        <v>3.1736935212239352</v>
      </c>
      <c r="G207" s="68">
        <f>[1]Veri_2021!G277/[1]Veri_2021!G274</f>
        <v>2.354616180752275</v>
      </c>
      <c r="H207" s="68">
        <f>[1]Veri_2021!H277/[1]Veri_2021!H274</f>
        <v>2.3723212346514599</v>
      </c>
      <c r="I207" s="68">
        <f>[1]Veri_2021!I277/[1]Veri_2021!I274</f>
        <v>1.9962316765271131</v>
      </c>
      <c r="J207" s="68">
        <f>[1]Veri_2021!J277/[1]Veri_2021!J274</f>
        <v>1.7712709540911371</v>
      </c>
      <c r="K207" s="68">
        <f>[1]Veri_2021!K277/[1]Veri_2021!K274</f>
        <v>2.0621909966172263</v>
      </c>
      <c r="L207" s="68">
        <f>[1]Veri_2021!L277/[1]Veri_2021!L274</f>
        <v>2.3189496891515922</v>
      </c>
      <c r="M207" s="68">
        <f>[1]Veri_2021!M277/[1]Veri_2021!M274</f>
        <v>2.3929008972552821</v>
      </c>
      <c r="N207" s="68">
        <f>[1]Veri_2021!N277/[1]Veri_2021!N274</f>
        <v>1.9304715010151936</v>
      </c>
      <c r="O207" s="52">
        <f t="shared" si="39"/>
        <v>1.7712709540911371</v>
      </c>
      <c r="P207" s="52">
        <f t="shared" si="40"/>
        <v>3.9845077815708119</v>
      </c>
      <c r="Q207" s="52">
        <f t="shared" si="41"/>
        <v>2.4975368765130908</v>
      </c>
      <c r="R207" s="68">
        <f>[1]Veri_2022!D277/[1]Veri_2022!D274</f>
        <v>4.0483208384686957</v>
      </c>
      <c r="S207" s="68">
        <f>[1]Veri_2022!E277/[1]Veri_2022!E274</f>
        <v>3.2239096972993257</v>
      </c>
      <c r="T207" s="68">
        <f>[1]Veri_2022!F277/[1]Veri_2022!F274</f>
        <v>3.0786415260492892</v>
      </c>
      <c r="U207" s="68">
        <f>[1]Veri_2022!G277/[1]Veri_2022!G274</f>
        <v>2.2593585742332025</v>
      </c>
      <c r="V207" s="68">
        <f>[1]Veri_2022!H277/[1]Veri_2022!H274</f>
        <v>2.21466207410039</v>
      </c>
      <c r="W207" s="68">
        <f>[1]Veri_2022!I277/[1]Veri_2022!I274</f>
        <v>2.489549354743481</v>
      </c>
      <c r="X207" s="68">
        <f>[1]Veri_2022!J277/[1]Veri_2022!J274</f>
        <v>1.6867233406500421</v>
      </c>
      <c r="Y207" s="68">
        <f>[1]Veri_2022!K277/[1]Veri_2022!K274</f>
        <v>2.0879719182676779</v>
      </c>
      <c r="Z207" s="68">
        <f>[1]Veri_2022!L277/[1]Veri_2022!L274</f>
        <v>2.2678786961111155</v>
      </c>
      <c r="AA207" s="68">
        <f>[1]Veri_2022!M277/[1]Veri_2022!M274</f>
        <v>1.9865740893267001</v>
      </c>
      <c r="AB207" s="68">
        <f>[1]Veri_2022!N277/[1]Veri_2022!N274</f>
        <v>2.3342678413320841</v>
      </c>
      <c r="AC207" s="52">
        <f t="shared" si="42"/>
        <v>1.6867233406500421</v>
      </c>
      <c r="AD207" s="52">
        <f t="shared" si="43"/>
        <v>4.0483208384686957</v>
      </c>
      <c r="AE207" s="52">
        <f t="shared" si="44"/>
        <v>2.5161689045983642</v>
      </c>
      <c r="AF207" s="68">
        <f>[1]Veri_2023!D277/[1]Veri_2023!D274</f>
        <v>3.7279922822249993</v>
      </c>
      <c r="AG207" s="68">
        <f>[1]Veri_2023!E277/[1]Veri_2023!E274</f>
        <v>3.098379741890847</v>
      </c>
      <c r="AH207" s="68">
        <f>[1]Veri_2023!F277/[1]Veri_2023!F274</f>
        <v>3.0976733964899772</v>
      </c>
      <c r="AI207" s="68">
        <f>[1]Veri_2023!G277/[1]Veri_2023!G274</f>
        <v>2.1551353853253681</v>
      </c>
      <c r="AJ207" s="68">
        <f>[1]Veri_2023!H277/[1]Veri_2023!H274</f>
        <v>2.0407377287211745</v>
      </c>
      <c r="AK207" s="68">
        <f>[1]Veri_2023!I277/[1]Veri_2023!I274</f>
        <v>2.6139306958021429</v>
      </c>
      <c r="AL207" s="68">
        <f>[1]Veri_2023!J277/[1]Veri_2023!J274</f>
        <v>1.5579142836832436</v>
      </c>
      <c r="AM207" s="68">
        <f>[1]Veri_2023!K277/[1]Veri_2023!K274</f>
        <v>2.1528201851551194</v>
      </c>
      <c r="AN207" s="68">
        <f>[1]Veri_2023!L277/[1]Veri_2023!L274</f>
        <v>2.1762484908794733</v>
      </c>
      <c r="AO207" s="68">
        <f>[1]Veri_2023!M277/[1]Veri_2023!M274</f>
        <v>2.0132490159343086</v>
      </c>
      <c r="AP207" s="68">
        <f>[1]Veri_2023!N277/[1]Veri_2023!N274</f>
        <v>2.2411259985563321</v>
      </c>
      <c r="AQ207" s="52">
        <f t="shared" si="45"/>
        <v>1.5579142836832436</v>
      </c>
      <c r="AR207" s="52">
        <f t="shared" si="46"/>
        <v>3.7279922822249993</v>
      </c>
      <c r="AS207" s="52">
        <f t="shared" si="47"/>
        <v>2.4432006549693623</v>
      </c>
      <c r="AT207" s="52">
        <f>ROUND([1]Veri_2024_2!D277/[1]Veri_2024_2!D274,[1]APGler!$N$207)</f>
        <v>2.9</v>
      </c>
      <c r="AU207" s="52">
        <f>ROUND([1]Veri_2024_2!E277/[1]Veri_2024_2!E274,[1]APGler!$N$207)</f>
        <v>3.2</v>
      </c>
      <c r="AV207" s="52">
        <f>ROUND([1]Veri_2024_2!F277/[1]Veri_2024_2!F274,[1]APGler!$N$207)</f>
        <v>2.6</v>
      </c>
      <c r="AW207" s="52">
        <f>ROUND([1]Veri_2024_2!G277/[1]Veri_2024_2!G274,[1]APGler!$N$207)</f>
        <v>2.2000000000000002</v>
      </c>
      <c r="AX207" s="52">
        <f>ROUND([1]Veri_2024_2!H277/[1]Veri_2024_2!H274,[1]APGler!$N$207)</f>
        <v>2.2000000000000002</v>
      </c>
      <c r="AY207" s="52">
        <f>ROUND([1]Veri_2024_2!I277/[1]Veri_2024_2!I274,[1]APGler!$N$207)</f>
        <v>2.2000000000000002</v>
      </c>
      <c r="AZ207" s="52">
        <f>ROUND([1]Veri_2024_2!J277/[1]Veri_2024_2!J274,[1]APGler!$N$207)</f>
        <v>3.4</v>
      </c>
      <c r="BA207" s="52">
        <f>ROUND([1]Veri_2024_2!K277/[1]Veri_2024_2!K274,[1]APGler!$N$207)</f>
        <v>2.1</v>
      </c>
      <c r="BB207" s="52">
        <f>ROUND([1]Veri_2024_2!L277/[1]Veri_2024_2!L274,[1]APGler!$N$207)</f>
        <v>2.1</v>
      </c>
      <c r="BC207" s="52">
        <f>ROUND([1]Veri_2024_2!M277/[1]Veri_2024_2!M274,[1]APGler!$N$207)</f>
        <v>2.1</v>
      </c>
      <c r="BD207" s="52">
        <f>ROUND([1]Veri_2024_2!N277/[1]Veri_2024_2!N274,[1]APGler!$N$207)</f>
        <v>2.2000000000000002</v>
      </c>
      <c r="BE207" s="52">
        <f t="shared" si="48"/>
        <v>2.1</v>
      </c>
      <c r="BF207" s="52">
        <f t="shared" si="49"/>
        <v>3.4</v>
      </c>
      <c r="BG207" s="52">
        <f t="shared" si="50"/>
        <v>2.4727272727272727</v>
      </c>
    </row>
    <row r="208" spans="1:59" x14ac:dyDescent="0.3">
      <c r="A208" s="58" t="s">
        <v>423</v>
      </c>
      <c r="B208" s="58" t="s">
        <v>424</v>
      </c>
      <c r="C208" s="58" t="s">
        <v>529</v>
      </c>
      <c r="D208" s="66">
        <f>([1]Veri_2021!D278*60)/[1]Veri_2021!D274</f>
        <v>0.17436065583284127</v>
      </c>
      <c r="E208" s="66">
        <f>([1]Veri_2021!E278*60)/[1]Veri_2021!E274</f>
        <v>7.6762071793849057E-2</v>
      </c>
      <c r="F208" s="66">
        <f>([1]Veri_2021!F278*60)/[1]Veri_2021!F274</f>
        <v>5.2549181011511424E-2</v>
      </c>
      <c r="G208" s="66">
        <f>([1]Veri_2021!G278*60)/[1]Veri_2021!G274</f>
        <v>6.6271063950177806</v>
      </c>
      <c r="H208" s="66">
        <f>([1]Veri_2021!H278*60)/[1]Veri_2021!H274</f>
        <v>6.5097331589075829</v>
      </c>
      <c r="I208" s="66">
        <f>([1]Veri_2021!I278*60)/[1]Veri_2021!I274</f>
        <v>2.8086306507497971</v>
      </c>
      <c r="J208" s="66">
        <f>([1]Veri_2021!J278*60)/[1]Veri_2021!J274</f>
        <v>6.0339900623709513</v>
      </c>
      <c r="K208" s="66">
        <f>([1]Veri_2021!K278*60)/[1]Veri_2021!K274</f>
        <v>5.1888143369587603</v>
      </c>
      <c r="L208" s="66">
        <f>([1]Veri_2021!L278*60)/[1]Veri_2021!L274</f>
        <v>3.3645196939217055</v>
      </c>
      <c r="M208" s="66">
        <f>([1]Veri_2021!M278*60)/[1]Veri_2021!M274</f>
        <v>3.8192424364365825</v>
      </c>
      <c r="N208" s="66">
        <f>([1]Veri_2021!N278*60)/[1]Veri_2021!N274</f>
        <v>3.7170797736167374</v>
      </c>
      <c r="O208" s="51">
        <f t="shared" si="39"/>
        <v>5.2549181011511424E-2</v>
      </c>
      <c r="P208" s="51">
        <f t="shared" si="40"/>
        <v>6.6271063950177806</v>
      </c>
      <c r="Q208" s="51">
        <f t="shared" si="41"/>
        <v>3.4884353106016452</v>
      </c>
      <c r="R208" s="66">
        <f>([1]Veri_2022!D278*60)/[1]Veri_2022!D274</f>
        <v>1.4578634693270192</v>
      </c>
      <c r="S208" s="66">
        <f>([1]Veri_2022!E278*60)/[1]Veri_2022!E274</f>
        <v>1.0209695865151429</v>
      </c>
      <c r="T208" s="66">
        <f>([1]Veri_2022!F278*60)/[1]Veri_2022!F274</f>
        <v>0.46404579982358662</v>
      </c>
      <c r="U208" s="66">
        <f>([1]Veri_2022!G278*60)/[1]Veri_2022!G274</f>
        <v>4.5588324035922696</v>
      </c>
      <c r="V208" s="66">
        <f>([1]Veri_2022!H278*60)/[1]Veri_2022!H274</f>
        <v>4.7843859552408556</v>
      </c>
      <c r="W208" s="66">
        <f>([1]Veri_2022!I278*60)/[1]Veri_2022!I274</f>
        <v>3.4475154014725939</v>
      </c>
      <c r="X208" s="66">
        <f>([1]Veri_2022!J278*60)/[1]Veri_2022!J274</f>
        <v>5.5094190277436352</v>
      </c>
      <c r="Y208" s="66">
        <f>([1]Veri_2022!K278*60)/[1]Veri_2022!K274</f>
        <v>4.5447898661574664</v>
      </c>
      <c r="Z208" s="66">
        <f>([1]Veri_2022!L278*60)/[1]Veri_2022!L274</f>
        <v>3.0738104002360012</v>
      </c>
      <c r="AA208" s="66">
        <f>([1]Veri_2022!M278*60)/[1]Veri_2022!M274</f>
        <v>2.9294700386002259</v>
      </c>
      <c r="AB208" s="66">
        <f>([1]Veri_2022!N278*60)/[1]Veri_2022!N274</f>
        <v>3.5385454175443498</v>
      </c>
      <c r="AC208" s="51">
        <f t="shared" si="42"/>
        <v>0.46404579982358662</v>
      </c>
      <c r="AD208" s="51">
        <f t="shared" si="43"/>
        <v>5.5094190277436352</v>
      </c>
      <c r="AE208" s="51">
        <f t="shared" si="44"/>
        <v>3.2117861242048318</v>
      </c>
      <c r="AF208" s="66">
        <f>([1]Veri_2023!D278*60)/[1]Veri_2023!D274</f>
        <v>0.47959832489201693</v>
      </c>
      <c r="AG208" s="66">
        <f>([1]Veri_2023!E278*60)/[1]Veri_2023!E274</f>
        <v>0.55171617593265398</v>
      </c>
      <c r="AH208" s="66">
        <f>([1]Veri_2023!F278*60)/[1]Veri_2023!F274</f>
        <v>0.28738144610298483</v>
      </c>
      <c r="AI208" s="66">
        <f>([1]Veri_2023!G278*60)/[1]Veri_2023!G274</f>
        <v>2.6546420551170802</v>
      </c>
      <c r="AJ208" s="66">
        <f>([1]Veri_2023!H278*60)/[1]Veri_2023!H274</f>
        <v>3.8817315585245962</v>
      </c>
      <c r="AK208" s="66">
        <f>([1]Veri_2023!I278*60)/[1]Veri_2023!I274</f>
        <v>3.3042252738397586</v>
      </c>
      <c r="AL208" s="66">
        <f>([1]Veri_2023!J278*60)/[1]Veri_2023!J274</f>
        <v>4.6667562329862857</v>
      </c>
      <c r="AM208" s="66">
        <f>([1]Veri_2023!K278*60)/[1]Veri_2023!K274</f>
        <v>4.0248248198532366</v>
      </c>
      <c r="AN208" s="66">
        <f>([1]Veri_2023!L278*60)/[1]Veri_2023!L274</f>
        <v>2.2364259728539602</v>
      </c>
      <c r="AO208" s="66">
        <f>([1]Veri_2023!M278*60)/[1]Veri_2023!M274</f>
        <v>3.1089250320197297</v>
      </c>
      <c r="AP208" s="66">
        <f>([1]Veri_2023!N278*60)/[1]Veri_2023!N274</f>
        <v>1.2102514426944104</v>
      </c>
      <c r="AQ208" s="51">
        <f t="shared" si="45"/>
        <v>0.28738144610298483</v>
      </c>
      <c r="AR208" s="51">
        <f t="shared" si="46"/>
        <v>4.6667562329862857</v>
      </c>
      <c r="AS208" s="51">
        <f t="shared" si="47"/>
        <v>2.400588939528792</v>
      </c>
      <c r="AT208" s="51">
        <f>ROUND(([1]Veri_2024_2!D278*60)/[1]Veri_2024_2!D274,[1]APGler!$N$208)</f>
        <v>0.9</v>
      </c>
      <c r="AU208" s="51">
        <f>ROUND(([1]Veri_2024_2!E278*60)/[1]Veri_2024_2!E274,[1]APGler!$N$208)</f>
        <v>0.2</v>
      </c>
      <c r="AV208" s="51">
        <f>ROUND(([1]Veri_2024_2!F278*60)/[1]Veri_2024_2!F274,[1]APGler!$N$208)</f>
        <v>0.3</v>
      </c>
      <c r="AW208" s="51">
        <f>ROUND(([1]Veri_2024_2!G278*60)/[1]Veri_2024_2!G274,[1]APGler!$N$208)</f>
        <v>3</v>
      </c>
      <c r="AX208" s="51">
        <f>ROUND(([1]Veri_2024_2!H278*60)/[1]Veri_2024_2!H274,[1]APGler!$N$208)</f>
        <v>4.9000000000000004</v>
      </c>
      <c r="AY208" s="51">
        <f>ROUND(([1]Veri_2024_2!I278*60)/[1]Veri_2024_2!I274,[1]APGler!$N$208)</f>
        <v>4.9000000000000004</v>
      </c>
      <c r="AZ208" s="51">
        <f>ROUND(([1]Veri_2024_2!J278*60)/[1]Veri_2024_2!J274,[1]APGler!$N$208)</f>
        <v>5.8</v>
      </c>
      <c r="BA208" s="51">
        <f>ROUND(([1]Veri_2024_2!K278*60)/[1]Veri_2024_2!K274,[1]APGler!$N$208)</f>
        <v>2.7</v>
      </c>
      <c r="BB208" s="51">
        <f>ROUND(([1]Veri_2024_2!L278*60)/[1]Veri_2024_2!L274,[1]APGler!$N$208)</f>
        <v>2.5</v>
      </c>
      <c r="BC208" s="51">
        <f>ROUND(([1]Veri_2024_2!M278*60)/[1]Veri_2024_2!M274,[1]APGler!$N$208)</f>
        <v>2.8</v>
      </c>
      <c r="BD208" s="51">
        <f>ROUND(([1]Veri_2024_2!N278*60)/[1]Veri_2024_2!N274,[1]APGler!$N$208)</f>
        <v>1.5</v>
      </c>
      <c r="BE208" s="51">
        <f t="shared" si="48"/>
        <v>0.2</v>
      </c>
      <c r="BF208" s="51">
        <f t="shared" si="49"/>
        <v>5.8</v>
      </c>
      <c r="BG208" s="51">
        <f t="shared" si="50"/>
        <v>2.6818181818181817</v>
      </c>
    </row>
    <row r="209" spans="1:59" x14ac:dyDescent="0.3">
      <c r="A209" s="57" t="s">
        <v>198</v>
      </c>
      <c r="B209" s="57" t="s">
        <v>425</v>
      </c>
      <c r="C209" s="57" t="s">
        <v>509</v>
      </c>
      <c r="D209" s="60">
        <f>([1]Veri_2021!D279/[1]Veri_2021!D3)*1000</f>
        <v>0.82459289019149395</v>
      </c>
      <c r="E209" s="60">
        <f>([1]Veri_2021!E279/[1]Veri_2021!E3)*1000</f>
        <v>1.5971174591362174</v>
      </c>
      <c r="F209" s="60">
        <f>([1]Veri_2021!F279/[1]Veri_2021!F3)*1000</f>
        <v>3.1127702393163856</v>
      </c>
      <c r="G209" s="60">
        <f>([1]Veri_2021!G279/[1]Veri_2021!G3)*1000</f>
        <v>1.7101658973740634</v>
      </c>
      <c r="H209" s="60">
        <f>([1]Veri_2021!H279/[1]Veri_2021!H3)*1000</f>
        <v>1.3571352283806271</v>
      </c>
      <c r="I209" s="60">
        <f>([1]Veri_2021!I279/[1]Veri_2021!I3)*1000</f>
        <v>1.0534810519473881</v>
      </c>
      <c r="J209" s="60">
        <f>([1]Veri_2021!J279/[1]Veri_2021!J3)*1000</f>
        <v>2.3256975485476383</v>
      </c>
      <c r="K209" s="60">
        <f>([1]Veri_2021!K279/[1]Veri_2021!K3)*1000</f>
        <v>0.79092170951723129</v>
      </c>
      <c r="L209" s="60">
        <f>([1]Veri_2021!L279/[1]Veri_2021!L3)*1000</f>
        <v>0.46712651328623933</v>
      </c>
      <c r="M209" s="60">
        <f>([1]Veri_2021!M279/[1]Veri_2021!M3)*1000</f>
        <v>1.76880255161371</v>
      </c>
      <c r="N209" s="60">
        <f>([1]Veri_2021!N279/[1]Veri_2021!N3)*1000</f>
        <v>1.7409726005328272</v>
      </c>
      <c r="O209" s="52">
        <f t="shared" si="39"/>
        <v>0.46712651328623933</v>
      </c>
      <c r="P209" s="52">
        <f t="shared" si="40"/>
        <v>3.1127702393163856</v>
      </c>
      <c r="Q209" s="52">
        <f t="shared" si="41"/>
        <v>1.5226166990767112</v>
      </c>
      <c r="R209" s="60">
        <f>([1]Veri_2022!D279/[1]Veri_2022!D3)*1000</f>
        <v>0.94255247737712378</v>
      </c>
      <c r="S209" s="60">
        <f>([1]Veri_2022!E279/[1]Veri_2022!E3)*1000</f>
        <v>1.3431178640645332</v>
      </c>
      <c r="T209" s="60">
        <f>([1]Veri_2022!F279/[1]Veri_2022!F3)*1000</f>
        <v>3.241703652806923</v>
      </c>
      <c r="U209" s="60">
        <f>([1]Veri_2022!G279/[1]Veri_2022!G3)*1000</f>
        <v>1.8065674946277792</v>
      </c>
      <c r="V209" s="60">
        <f>([1]Veri_2022!H279/[1]Veri_2022!H3)*1000</f>
        <v>1.4847901145024203</v>
      </c>
      <c r="W209" s="60">
        <f>([1]Veri_2022!I279/[1]Veri_2022!I3)*1000</f>
        <v>1.0821149946425566</v>
      </c>
      <c r="X209" s="60">
        <f>([1]Veri_2022!J279/[1]Veri_2022!J3)*1000</f>
        <v>2.4081878386514148</v>
      </c>
      <c r="Y209" s="60">
        <f>([1]Veri_2022!K279/[1]Veri_2022!K3)*1000</f>
        <v>1.0733275311308941</v>
      </c>
      <c r="Z209" s="60">
        <f>([1]Veri_2022!L279/[1]Veri_2022!L3)*1000</f>
        <v>0.64949177971150762</v>
      </c>
      <c r="AA209" s="60">
        <f>([1]Veri_2022!M279/[1]Veri_2022!M3)*1000</f>
        <v>2.1450646695890367</v>
      </c>
      <c r="AB209" s="60">
        <f>([1]Veri_2022!N279/[1]Veri_2022!N3)*1000</f>
        <v>1.821182630470662</v>
      </c>
      <c r="AC209" s="52">
        <f t="shared" si="42"/>
        <v>0.64949177971150762</v>
      </c>
      <c r="AD209" s="52">
        <f t="shared" si="43"/>
        <v>3.241703652806923</v>
      </c>
      <c r="AE209" s="52">
        <f t="shared" si="44"/>
        <v>1.6361910043249865</v>
      </c>
      <c r="AF209" s="60">
        <f>([1]Veri_2023!D279/[1]Veri_2023!D3)*1000</f>
        <v>0.70119694765587115</v>
      </c>
      <c r="AG209" s="60">
        <f>([1]Veri_2023!E279/[1]Veri_2023!E3)*1000</f>
        <v>1.0445139191272041</v>
      </c>
      <c r="AH209" s="60">
        <f>([1]Veri_2023!F279/[1]Veri_2023!F3)*1000</f>
        <v>4.0007618783453198</v>
      </c>
      <c r="AI209" s="60">
        <f>([1]Veri_2023!G279/[1]Veri_2023!G3)*1000</f>
        <v>1.6414469730904959</v>
      </c>
      <c r="AJ209" s="60">
        <f>([1]Veri_2023!H279/[1]Veri_2023!H3)*1000</f>
        <v>1.8744345503628015</v>
      </c>
      <c r="AK209" s="60">
        <f>([1]Veri_2023!I279/[1]Veri_2023!I3)*1000</f>
        <v>0.96005202862606753</v>
      </c>
      <c r="AL209" s="60">
        <f>([1]Veri_2023!J279/[1]Veri_2023!J3)*1000</f>
        <v>2.8068321023843499</v>
      </c>
      <c r="AM209" s="60">
        <f>([1]Veri_2023!K279/[1]Veri_2023!K3)*1000</f>
        <v>0.67411142484042819</v>
      </c>
      <c r="AN209" s="60">
        <f>([1]Veri_2023!L279/[1]Veri_2023!L3)*1000</f>
        <v>0.6961446403435263</v>
      </c>
      <c r="AO209" s="60">
        <f>([1]Veri_2023!M279/[1]Veri_2023!M3)*1000</f>
        <v>1.8733458946824963</v>
      </c>
      <c r="AP209" s="60">
        <f>([1]Veri_2023!N279/[1]Veri_2023!N3)*1000</f>
        <v>1.5296058427419321</v>
      </c>
      <c r="AQ209" s="52">
        <f t="shared" si="45"/>
        <v>0.67411142484042819</v>
      </c>
      <c r="AR209" s="52">
        <f t="shared" si="46"/>
        <v>4.0007618783453198</v>
      </c>
      <c r="AS209" s="52">
        <f t="shared" si="47"/>
        <v>1.6184042002000447</v>
      </c>
      <c r="AT209" s="52">
        <f>ROUND(([1]Veri_2024_2!D279/[1]Veri_2024_2!D3)*1000,[1]APGler!$N$209)</f>
        <v>0.49</v>
      </c>
      <c r="AU209" s="52">
        <f>ROUND(([1]Veri_2024_2!E279/[1]Veri_2024_2!E3)*1000,[1]APGler!$N$209)</f>
        <v>0.8</v>
      </c>
      <c r="AV209" s="52">
        <f>ROUND(([1]Veri_2024_2!F279/[1]Veri_2024_2!F3)*1000,[1]APGler!$N$209)</f>
        <v>3.28</v>
      </c>
      <c r="AW209" s="52">
        <f>ROUND(([1]Veri_2024_2!G279/[1]Veri_2024_2!G3)*1000,[1]APGler!$N$209)</f>
        <v>1.46</v>
      </c>
      <c r="AX209" s="52">
        <f>ROUND(([1]Veri_2024_2!H279/[1]Veri_2024_2!H3)*1000,[1]APGler!$N$209)</f>
        <v>2.19</v>
      </c>
      <c r="AY209" s="52">
        <f>ROUND(([1]Veri_2024_2!I279/[1]Veri_2024_2!I3)*1000,[1]APGler!$N$209)</f>
        <v>0.65</v>
      </c>
      <c r="AZ209" s="52">
        <f>ROUND(([1]Veri_2024_2!J279/[1]Veri_2024_2!J3)*1000,[1]APGler!$N$209)</f>
        <v>2.2799999999999998</v>
      </c>
      <c r="BA209" s="52">
        <f>ROUND(([1]Veri_2024_2!K279/[1]Veri_2024_2!K3)*1000,[1]APGler!$N$209)</f>
        <v>0.55000000000000004</v>
      </c>
      <c r="BB209" s="52">
        <f>ROUND(([1]Veri_2024_2!L279/[1]Veri_2024_2!L3)*1000,[1]APGler!$N$209)</f>
        <v>0.57999999999999996</v>
      </c>
      <c r="BC209" s="52">
        <f>ROUND(([1]Veri_2024_2!M279/[1]Veri_2024_2!M3)*1000,[1]APGler!$N$209)</f>
        <v>1.59</v>
      </c>
      <c r="BD209" s="52">
        <f>ROUND(([1]Veri_2024_2!N279/[1]Veri_2024_2!N3)*1000,[1]APGler!$N$209)</f>
        <v>1.23</v>
      </c>
      <c r="BE209" s="52">
        <f t="shared" si="48"/>
        <v>0.49</v>
      </c>
      <c r="BF209" s="52">
        <f t="shared" si="49"/>
        <v>3.28</v>
      </c>
      <c r="BG209" s="52">
        <f t="shared" si="50"/>
        <v>1.3727272727272728</v>
      </c>
    </row>
    <row r="210" spans="1:59" x14ac:dyDescent="0.3">
      <c r="A210" s="58" t="s">
        <v>199</v>
      </c>
      <c r="B210" s="58" t="s">
        <v>530</v>
      </c>
      <c r="C210" s="58" t="s">
        <v>231</v>
      </c>
      <c r="D210" s="59">
        <f>[1]Veri_2021!D293/[1]Veri_2021!D294</f>
        <v>7674.1203764544825</v>
      </c>
      <c r="E210" s="59">
        <f>[1]Veri_2021!E293/[1]Veri_2021!E294</f>
        <v>8358.0442585858582</v>
      </c>
      <c r="F210" s="59">
        <f>[1]Veri_2021!F293/[1]Veri_2021!F294</f>
        <v>7419.7846060217807</v>
      </c>
      <c r="G210" s="59">
        <f>[1]Veri_2021!G293/[1]Veri_2021!G294</f>
        <v>7655.8304022988505</v>
      </c>
      <c r="H210" s="59">
        <f>[1]Veri_2021!H293/[1]Veri_2021!H294</f>
        <v>9936.3212779552723</v>
      </c>
      <c r="I210" s="59">
        <f>[1]Veri_2021!I293/[1]Veri_2021!I294</f>
        <v>2521.038043478261</v>
      </c>
      <c r="J210" s="59">
        <f>[1]Veri_2021!J293/[1]Veri_2021!J294</f>
        <v>7617.7134146341459</v>
      </c>
      <c r="K210" s="59">
        <f>[1]Veri_2021!K293/[1]Veri_2021!K294</f>
        <v>7751.6576271186441</v>
      </c>
      <c r="L210" s="59">
        <f>[1]Veri_2021!L293/[1]Veri_2021!L294</f>
        <v>3425.066017774016</v>
      </c>
      <c r="M210" s="59">
        <f>[1]Veri_2021!M293/[1]Veri_2021!M294</f>
        <v>516.20494061757722</v>
      </c>
      <c r="N210" s="59">
        <f>[1]Veri_2021!N293/[1]Veri_2021!N294</f>
        <v>2825.7469540768511</v>
      </c>
      <c r="O210" s="51">
        <f t="shared" si="39"/>
        <v>516.20494061757722</v>
      </c>
      <c r="P210" s="51">
        <f t="shared" si="40"/>
        <v>9936.3212779552723</v>
      </c>
      <c r="Q210" s="51">
        <f t="shared" si="41"/>
        <v>5972.8661744559768</v>
      </c>
      <c r="R210" s="59">
        <f>[1]Veri_2022!D293/[1]Veri_2022!D294</f>
        <v>25885.917132458817</v>
      </c>
      <c r="S210" s="59">
        <f>[1]Veri_2022!E293/[1]Veri_2022!E294</f>
        <v>27683.464006499435</v>
      </c>
      <c r="T210" s="59">
        <f>[1]Veri_2022!F293/[1]Veri_2022!F294</f>
        <v>24762.303445914084</v>
      </c>
      <c r="U210" s="59">
        <f>[1]Veri_2022!G293/[1]Veri_2022!G294</f>
        <v>35532.117907718748</v>
      </c>
      <c r="V210" s="59">
        <f>[1]Veri_2022!H293/[1]Veri_2022!H294</f>
        <v>40686.862931456402</v>
      </c>
      <c r="W210" s="59">
        <f>[1]Veri_2022!I293/[1]Veri_2022!I294</f>
        <v>7956.5090137370171</v>
      </c>
      <c r="X210" s="59">
        <f>[1]Veri_2022!J293/[1]Veri_2022!J294</f>
        <v>20865.820685286581</v>
      </c>
      <c r="Y210" s="59">
        <f>[1]Veri_2022!K293/[1]Veri_2022!K294</f>
        <v>24914.802955162286</v>
      </c>
      <c r="Z210" s="59">
        <f>[1]Veri_2022!L293/[1]Veri_2022!L294</f>
        <v>13548.554107603359</v>
      </c>
      <c r="AA210" s="59">
        <f>[1]Veri_2022!M293/[1]Veri_2022!M294</f>
        <v>2439.931717725648</v>
      </c>
      <c r="AB210" s="59">
        <f>[1]Veri_2022!N293/[1]Veri_2022!N294</f>
        <v>10997.151914731274</v>
      </c>
      <c r="AC210" s="51">
        <f t="shared" si="42"/>
        <v>2439.931717725648</v>
      </c>
      <c r="AD210" s="51">
        <f t="shared" si="43"/>
        <v>40686.862931456402</v>
      </c>
      <c r="AE210" s="51">
        <f t="shared" si="44"/>
        <v>21388.494165299424</v>
      </c>
      <c r="AF210" s="59">
        <f>[1]Veri_2023!D293/[1]Veri_2023!D294</f>
        <v>51408.540489135201</v>
      </c>
      <c r="AG210" s="59">
        <f>[1]Veri_2023!E293/[1]Veri_2023!E294</f>
        <v>55979.945504202289</v>
      </c>
      <c r="AH210" s="59">
        <f>[1]Veri_2023!F293/[1]Veri_2023!F294</f>
        <v>50287.148357916536</v>
      </c>
      <c r="AI210" s="59">
        <f>[1]Veri_2023!G293/[1]Veri_2023!G294</f>
        <v>101024.37063997499</v>
      </c>
      <c r="AJ210" s="59">
        <f>[1]Veri_2023!H293/[1]Veri_2023!H294</f>
        <v>97079.900967816357</v>
      </c>
      <c r="AK210" s="59">
        <f>[1]Veri_2023!I293/[1]Veri_2023!I294</f>
        <v>20126.864502451943</v>
      </c>
      <c r="AL210" s="59">
        <f>[1]Veri_2023!J293/[1]Veri_2023!J294</f>
        <v>38833.215731076802</v>
      </c>
      <c r="AM210" s="59">
        <f>[1]Veri_2023!K293/[1]Veri_2023!K294</f>
        <v>60026.986381253671</v>
      </c>
      <c r="AN210" s="59">
        <f>[1]Veri_2023!L293/[1]Veri_2023!L294</f>
        <v>34760.098246903137</v>
      </c>
      <c r="AO210" s="59">
        <f>[1]Veri_2023!M293/[1]Veri_2023!M294</f>
        <v>6604.2685812553382</v>
      </c>
      <c r="AP210" s="59">
        <f>[1]Veri_2023!N293/[1]Veri_2023!N294</f>
        <v>38445.999995555845</v>
      </c>
      <c r="AQ210" s="51">
        <f t="shared" si="45"/>
        <v>6604.2685812553382</v>
      </c>
      <c r="AR210" s="51">
        <f t="shared" si="46"/>
        <v>101024.37063997499</v>
      </c>
      <c r="AS210" s="51">
        <f t="shared" si="47"/>
        <v>50416.121763412928</v>
      </c>
      <c r="AT210" s="51" t="e">
        <f>ROUND([1]Veri_2024_2!D293/[1]Veri_2024_2!D294,[1]APGler!$N$210)</f>
        <v>#DIV/0!</v>
      </c>
      <c r="AU210" s="51" t="e">
        <f>ROUND([1]Veri_2024_2!E293/[1]Veri_2024_2!E294,[1]APGler!$N$210)</f>
        <v>#DIV/0!</v>
      </c>
      <c r="AV210" s="51" t="e">
        <f>ROUND([1]Veri_2024_2!F293/[1]Veri_2024_2!F294,[1]APGler!$N$210)</f>
        <v>#DIV/0!</v>
      </c>
      <c r="AW210" s="51" t="e">
        <f>ROUND([1]Veri_2024_2!G293/[1]Veri_2024_2!G294,[1]APGler!$N$210)</f>
        <v>#DIV/0!</v>
      </c>
      <c r="AX210" s="51" t="e">
        <f>ROUND([1]Veri_2024_2!H293/[1]Veri_2024_2!H294,[1]APGler!$N$210)</f>
        <v>#DIV/0!</v>
      </c>
      <c r="AY210" s="51" t="e">
        <f>ROUND([1]Veri_2024_2!I293/[1]Veri_2024_2!I294,[1]APGler!$N$210)</f>
        <v>#DIV/0!</v>
      </c>
      <c r="AZ210" s="51" t="e">
        <f>ROUND([1]Veri_2024_2!J293/[1]Veri_2024_2!J294,[1]APGler!$N$210)</f>
        <v>#DIV/0!</v>
      </c>
      <c r="BA210" s="51" t="e">
        <f>ROUND([1]Veri_2024_2!K293/[1]Veri_2024_2!K294,[1]APGler!$N$210)</f>
        <v>#DIV/0!</v>
      </c>
      <c r="BB210" s="51" t="e">
        <f>ROUND([1]Veri_2024_2!L293/[1]Veri_2024_2!L294,[1]APGler!$N$210)</f>
        <v>#DIV/0!</v>
      </c>
      <c r="BC210" s="51" t="e">
        <f>ROUND([1]Veri_2024_2!M293/[1]Veri_2024_2!M294,[1]APGler!$N$210)</f>
        <v>#DIV/0!</v>
      </c>
      <c r="BD210" s="51" t="e">
        <f>ROUND([1]Veri_2024_2!N293/[1]Veri_2024_2!N294,[1]APGler!$N$210)</f>
        <v>#DIV/0!</v>
      </c>
      <c r="BE210" s="51" t="e">
        <f t="shared" si="48"/>
        <v>#DIV/0!</v>
      </c>
      <c r="BF210" s="51" t="e">
        <f t="shared" si="49"/>
        <v>#DIV/0!</v>
      </c>
      <c r="BG210" s="51" t="e">
        <f t="shared" si="50"/>
        <v>#DIV/0!</v>
      </c>
    </row>
    <row r="211" spans="1:59" x14ac:dyDescent="0.3">
      <c r="A211" s="57" t="s">
        <v>200</v>
      </c>
      <c r="B211" s="57" t="s">
        <v>207</v>
      </c>
      <c r="C211" s="57" t="s">
        <v>509</v>
      </c>
      <c r="D211" s="60">
        <f>[1]Veri_2021!D282</f>
        <v>0</v>
      </c>
      <c r="E211" s="60">
        <f>[1]Veri_2021!E282</f>
        <v>1</v>
      </c>
      <c r="F211" s="60">
        <f>[1]Veri_2021!F282</f>
        <v>4</v>
      </c>
      <c r="G211" s="60">
        <f>[1]Veri_2021!G282</f>
        <v>1</v>
      </c>
      <c r="H211" s="60">
        <f>[1]Veri_2021!H282</f>
        <v>2</v>
      </c>
      <c r="I211" s="60">
        <f>[1]Veri_2021!I282</f>
        <v>0</v>
      </c>
      <c r="J211" s="60">
        <f>[1]Veri_2021!J282</f>
        <v>2</v>
      </c>
      <c r="K211" s="60">
        <f>[1]Veri_2021!K282</f>
        <v>1</v>
      </c>
      <c r="L211" s="60">
        <f>[1]Veri_2021!L282</f>
        <v>0</v>
      </c>
      <c r="M211" s="60">
        <f>[1]Veri_2021!M282</f>
        <v>2</v>
      </c>
      <c r="N211" s="60">
        <f>[1]Veri_2021!N282</f>
        <v>3</v>
      </c>
      <c r="O211" s="52">
        <f t="shared" si="39"/>
        <v>0</v>
      </c>
      <c r="P211" s="52">
        <f t="shared" si="40"/>
        <v>4</v>
      </c>
      <c r="Q211" s="52">
        <f t="shared" si="41"/>
        <v>1.4545454545454546</v>
      </c>
      <c r="R211" s="60">
        <f>[1]Veri_2022!D282</f>
        <v>1</v>
      </c>
      <c r="S211" s="60">
        <f>[1]Veri_2022!E282</f>
        <v>1</v>
      </c>
      <c r="T211" s="60">
        <f>[1]Veri_2022!F282</f>
        <v>3</v>
      </c>
      <c r="U211" s="60">
        <f>[1]Veri_2022!G282</f>
        <v>0</v>
      </c>
      <c r="V211" s="60">
        <f>[1]Veri_2022!H282</f>
        <v>2</v>
      </c>
      <c r="W211" s="60">
        <f>[1]Veri_2022!I282</f>
        <v>1</v>
      </c>
      <c r="X211" s="60">
        <f>[1]Veri_2022!J282</f>
        <v>0</v>
      </c>
      <c r="Y211" s="60">
        <f>[1]Veri_2022!K282</f>
        <v>1</v>
      </c>
      <c r="Z211" s="60">
        <f>[1]Veri_2022!L282</f>
        <v>0</v>
      </c>
      <c r="AA211" s="60">
        <f>[1]Veri_2022!M282</f>
        <v>1</v>
      </c>
      <c r="AB211" s="60">
        <f>[1]Veri_2022!N282</f>
        <v>1</v>
      </c>
      <c r="AC211" s="52">
        <f t="shared" si="42"/>
        <v>0</v>
      </c>
      <c r="AD211" s="52">
        <f t="shared" si="43"/>
        <v>3</v>
      </c>
      <c r="AE211" s="52">
        <f t="shared" si="44"/>
        <v>1</v>
      </c>
      <c r="AF211" s="60">
        <f>[1]Veri_2023!D282</f>
        <v>0</v>
      </c>
      <c r="AG211" s="60">
        <f>[1]Veri_2023!E282</f>
        <v>0</v>
      </c>
      <c r="AH211" s="60">
        <f>[1]Veri_2023!F282</f>
        <v>1</v>
      </c>
      <c r="AI211" s="60">
        <f>[1]Veri_2023!G282</f>
        <v>0</v>
      </c>
      <c r="AJ211" s="60">
        <f>[1]Veri_2023!H282</f>
        <v>1</v>
      </c>
      <c r="AK211" s="60">
        <f>[1]Veri_2023!I282</f>
        <v>1</v>
      </c>
      <c r="AL211" s="60">
        <f>[1]Veri_2023!J282</f>
        <v>3</v>
      </c>
      <c r="AM211" s="60">
        <f>[1]Veri_2023!K282</f>
        <v>1</v>
      </c>
      <c r="AN211" s="60">
        <f>[1]Veri_2023!L282</f>
        <v>0</v>
      </c>
      <c r="AO211" s="60">
        <f>[1]Veri_2023!M282</f>
        <v>2</v>
      </c>
      <c r="AP211" s="60">
        <f>[1]Veri_2023!N282</f>
        <v>0</v>
      </c>
      <c r="AQ211" s="52">
        <f t="shared" si="45"/>
        <v>0</v>
      </c>
      <c r="AR211" s="52">
        <f t="shared" si="46"/>
        <v>3</v>
      </c>
      <c r="AS211" s="52">
        <f t="shared" si="47"/>
        <v>0.81818181818181823</v>
      </c>
      <c r="AT211" s="52">
        <f>ROUND([1]Veri_2024_2!D282,[1]APGler!$N$211)</f>
        <v>0</v>
      </c>
      <c r="AU211" s="52">
        <f>ROUND([1]Veri_2024_2!E282,[1]APGler!$N$211)</f>
        <v>0</v>
      </c>
      <c r="AV211" s="52">
        <f>ROUND([1]Veri_2024_2!F282,[1]APGler!$N$211)</f>
        <v>2</v>
      </c>
      <c r="AW211" s="52">
        <f>ROUND([1]Veri_2024_2!G282,[1]APGler!$N$211)</f>
        <v>0</v>
      </c>
      <c r="AX211" s="52">
        <f>ROUND([1]Veri_2024_2!H282,[1]APGler!$N$211)</f>
        <v>1</v>
      </c>
      <c r="AY211" s="52">
        <f>ROUND([1]Veri_2024_2!I282,[1]APGler!$N$211)</f>
        <v>0</v>
      </c>
      <c r="AZ211" s="52">
        <f>ROUND([1]Veri_2024_2!J282,[1]APGler!$N$211)</f>
        <v>2</v>
      </c>
      <c r="BA211" s="52">
        <f>ROUND([1]Veri_2024_2!K282,[1]APGler!$N$211)</f>
        <v>1</v>
      </c>
      <c r="BB211" s="52">
        <f>ROUND([1]Veri_2024_2!L282,[1]APGler!$N$211)</f>
        <v>2</v>
      </c>
      <c r="BC211" s="52">
        <f>ROUND([1]Veri_2024_2!M282,[1]APGler!$N$211)</f>
        <v>0</v>
      </c>
      <c r="BD211" s="52">
        <f>ROUND([1]Veri_2024_2!N282,[1]APGler!$N$211)</f>
        <v>1</v>
      </c>
      <c r="BE211" s="52">
        <f t="shared" si="48"/>
        <v>0</v>
      </c>
      <c r="BF211" s="52">
        <f t="shared" si="49"/>
        <v>2</v>
      </c>
      <c r="BG211" s="52">
        <f t="shared" si="50"/>
        <v>0.81818181818181823</v>
      </c>
    </row>
    <row r="212" spans="1:59" x14ac:dyDescent="0.3">
      <c r="A212" s="58" t="s">
        <v>201</v>
      </c>
      <c r="B212" s="58" t="s">
        <v>427</v>
      </c>
      <c r="C212" s="58" t="s">
        <v>336</v>
      </c>
      <c r="D212" s="59">
        <f>[1]Veri_2021!D283/[1]Veri_2021!D190</f>
        <v>0.3611111111111111</v>
      </c>
      <c r="E212" s="59">
        <f>[1]Veri_2021!E283/[1]Veri_2021!E190</f>
        <v>0.3548728813559322</v>
      </c>
      <c r="F212" s="59">
        <f>[1]Veri_2021!F283/[1]Veri_2021!F190</f>
        <v>0.67833894500561165</v>
      </c>
      <c r="G212" s="59">
        <f>[1]Veri_2021!G283/[1]Veri_2021!G190</f>
        <v>0.92056737588652482</v>
      </c>
      <c r="H212" s="59">
        <f>[1]Veri_2021!H283/[1]Veri_2021!H190</f>
        <v>1.8674285714285714</v>
      </c>
      <c r="I212" s="59">
        <f>[1]Veri_2021!I283/[1]Veri_2021!I190</f>
        <v>0.18230852211434737</v>
      </c>
      <c r="J212" s="59">
        <f>[1]Veri_2021!J283/[1]Veri_2021!J190</f>
        <v>1.9234449760765551</v>
      </c>
      <c r="K212" s="59">
        <f>[1]Veri_2021!K283/[1]Veri_2021!K190</f>
        <v>1.2640586797066016</v>
      </c>
      <c r="L212" s="59">
        <f>[1]Veri_2021!L283/[1]Veri_2021!L190</f>
        <v>0.52067325283571164</v>
      </c>
      <c r="M212" s="59">
        <f>[1]Veri_2021!M283/[1]Veri_2021!M190</f>
        <v>1.0517412935323383</v>
      </c>
      <c r="N212" s="59">
        <f>[1]Veri_2021!N283/[1]Veri_2021!N190</f>
        <v>1.6973333333333334</v>
      </c>
      <c r="O212" s="51">
        <f t="shared" si="39"/>
        <v>0.18230852211434737</v>
      </c>
      <c r="P212" s="51">
        <f t="shared" si="40"/>
        <v>1.9234449760765551</v>
      </c>
      <c r="Q212" s="51">
        <f t="shared" si="41"/>
        <v>0.98380717658060324</v>
      </c>
      <c r="R212" s="59">
        <f>[1]Veri_2022!D283/[1]Veri_2022!D190</f>
        <v>0.3412517131110096</v>
      </c>
      <c r="S212" s="59">
        <f>[1]Veri_2022!E283/[1]Veri_2022!E190</f>
        <v>0.30017898235745333</v>
      </c>
      <c r="T212" s="59">
        <f>[1]Veri_2022!F283/[1]Veri_2022!F190</f>
        <v>0.49296394019349166</v>
      </c>
      <c r="U212" s="59">
        <f>[1]Veri_2022!G283/[1]Veri_2022!G190</f>
        <v>0.894331700489853</v>
      </c>
      <c r="V212" s="59">
        <f>[1]Veri_2022!H283/[1]Veri_2022!H190</f>
        <v>1.8843749999999999</v>
      </c>
      <c r="W212" s="59">
        <f>[1]Veri_2022!I283/[1]Veri_2022!I190</f>
        <v>0.44042553191489364</v>
      </c>
      <c r="X212" s="59">
        <f>[1]Veri_2022!J283/[1]Veri_2022!J190</f>
        <v>0.94740061162079514</v>
      </c>
      <c r="Y212" s="59">
        <f>[1]Veri_2022!K283/[1]Veri_2022!K190</f>
        <v>1.4770531400966183</v>
      </c>
      <c r="Z212" s="59">
        <f>[1]Veri_2022!L283/[1]Veri_2022!L190</f>
        <v>0.36221332362577358</v>
      </c>
      <c r="AA212" s="59">
        <f>[1]Veri_2022!M283/[1]Veri_2022!M190</f>
        <v>0.83773216031280551</v>
      </c>
      <c r="AB212" s="59">
        <f>[1]Veri_2022!N283/[1]Veri_2022!N190</f>
        <v>0.84585741811175341</v>
      </c>
      <c r="AC212" s="51">
        <f t="shared" si="42"/>
        <v>0.30017898235745333</v>
      </c>
      <c r="AD212" s="51">
        <f t="shared" si="43"/>
        <v>1.8843749999999999</v>
      </c>
      <c r="AE212" s="51">
        <f t="shared" si="44"/>
        <v>0.80216213834858607</v>
      </c>
      <c r="AF212" s="59">
        <f>[1]Veri_2023!D283/[1]Veri_2023!D190</f>
        <v>0.20364159080019167</v>
      </c>
      <c r="AG212" s="59">
        <f>[1]Veri_2023!E283/[1]Veri_2023!E190</f>
        <v>0.40724219364996062</v>
      </c>
      <c r="AH212" s="59">
        <f>[1]Veri_2023!F283/[1]Veri_2023!F190</f>
        <v>0.37999122422114961</v>
      </c>
      <c r="AI212" s="59">
        <f>[1]Veri_2023!G283/[1]Veri_2023!G190</f>
        <v>0.80482758620689654</v>
      </c>
      <c r="AJ212" s="59">
        <f>[1]Veri_2023!H283/[1]Veri_2023!H190</f>
        <v>1.9576612903225807</v>
      </c>
      <c r="AK212" s="59">
        <f>[1]Veri_2023!I283/[1]Veri_2023!I190</f>
        <v>0.45499021526418787</v>
      </c>
      <c r="AL212" s="59">
        <f>[1]Veri_2023!J283/[1]Veri_2023!J190</f>
        <v>1.7726409119696009</v>
      </c>
      <c r="AM212" s="59">
        <f>[1]Veri_2023!K283/[1]Veri_2023!K190</f>
        <v>0.81605351170568563</v>
      </c>
      <c r="AN212" s="59">
        <f>[1]Veri_2023!L283/[1]Veri_2023!L190</f>
        <v>0.21899441340782122</v>
      </c>
      <c r="AO212" s="59">
        <f>[1]Veri_2023!M283/[1]Veri_2023!M190</f>
        <v>1.3259557344064385</v>
      </c>
      <c r="AP212" s="59">
        <f>[1]Veri_2023!N283/[1]Veri_2023!N190</f>
        <v>0.42824339839265213</v>
      </c>
      <c r="AQ212" s="51">
        <f t="shared" si="45"/>
        <v>0.20364159080019167</v>
      </c>
      <c r="AR212" s="51">
        <f t="shared" si="46"/>
        <v>1.9576612903225807</v>
      </c>
      <c r="AS212" s="51">
        <f t="shared" si="47"/>
        <v>0.79729473366792414</v>
      </c>
      <c r="AT212" s="51">
        <f>ROUND([1]Veri_2024_2!D283/[1]Veri_2024_2!D190,[1]APGler!$N$212)</f>
        <v>0.8</v>
      </c>
      <c r="AU212" s="51">
        <f>ROUND([1]Veri_2024_2!E283/[1]Veri_2024_2!E190,[1]APGler!$N$212)</f>
        <v>0.6</v>
      </c>
      <c r="AV212" s="51">
        <f>ROUND([1]Veri_2024_2!F283/[1]Veri_2024_2!F190,[1]APGler!$N$212)</f>
        <v>0.4</v>
      </c>
      <c r="AW212" s="51">
        <f>ROUND([1]Veri_2024_2!G283/[1]Veri_2024_2!G190,[1]APGler!$N$212)</f>
        <v>1</v>
      </c>
      <c r="AX212" s="51">
        <f>ROUND([1]Veri_2024_2!H283/[1]Veri_2024_2!H190,[1]APGler!$N$212)</f>
        <v>1.5</v>
      </c>
      <c r="AY212" s="51">
        <f>ROUND([1]Veri_2024_2!I283/[1]Veri_2024_2!I190,[1]APGler!$N$212)</f>
        <v>0.3</v>
      </c>
      <c r="AZ212" s="51">
        <f>ROUND([1]Veri_2024_2!J283/[1]Veri_2024_2!J190,[1]APGler!$N$212)</f>
        <v>1.3</v>
      </c>
      <c r="BA212" s="51">
        <f>ROUND([1]Veri_2024_2!K283/[1]Veri_2024_2!K190,[1]APGler!$N$212)</f>
        <v>0.6</v>
      </c>
      <c r="BB212" s="51">
        <f>ROUND([1]Veri_2024_2!L283/[1]Veri_2024_2!L190,[1]APGler!$N$212)</f>
        <v>0.3</v>
      </c>
      <c r="BC212" s="51">
        <f>ROUND([1]Veri_2024_2!M283/[1]Veri_2024_2!M190,[1]APGler!$N$212)</f>
        <v>0.3</v>
      </c>
      <c r="BD212" s="51">
        <f>ROUND([1]Veri_2024_2!N283/[1]Veri_2024_2!N190,[1]APGler!$N$212)</f>
        <v>0.8</v>
      </c>
      <c r="BE212" s="51">
        <f t="shared" si="48"/>
        <v>0.3</v>
      </c>
      <c r="BF212" s="51">
        <f t="shared" si="49"/>
        <v>1.5</v>
      </c>
      <c r="BG212" s="51">
        <f t="shared" si="50"/>
        <v>0.71818181818181803</v>
      </c>
    </row>
    <row r="213" spans="1:59" x14ac:dyDescent="0.3">
      <c r="A213" s="57" t="s">
        <v>225</v>
      </c>
      <c r="B213" s="57" t="s">
        <v>428</v>
      </c>
      <c r="C213" s="57" t="s">
        <v>336</v>
      </c>
      <c r="D213" s="60">
        <f>[1]Veri_2021!D284/[1]Veri_2021!D285</f>
        <v>0.25431965442764581</v>
      </c>
      <c r="E213" s="60">
        <f>[1]Veri_2021!E284/[1]Veri_2021!E285</f>
        <v>0.17582788916422618</v>
      </c>
      <c r="F213" s="60">
        <f>[1]Veri_2021!F284/[1]Veri_2021!F285</f>
        <v>0.18761776581426648</v>
      </c>
      <c r="G213" s="60">
        <f>[1]Veri_2021!G284/[1]Veri_2021!G285</f>
        <v>1.0808270676691729E-2</v>
      </c>
      <c r="H213" s="60">
        <f>[1]Veri_2021!H284/[1]Veri_2021!H285</f>
        <v>0.34074615947329917</v>
      </c>
      <c r="I213" s="60">
        <f>[1]Veri_2021!I284/[1]Veri_2021!I285</f>
        <v>0.17266514806378133</v>
      </c>
      <c r="J213" s="60">
        <f>[1]Veri_2021!J284/[1]Veri_2021!J285</f>
        <v>0.60737597911227159</v>
      </c>
      <c r="K213" s="60">
        <f>[1]Veri_2021!K284/[1]Veri_2021!K285</f>
        <v>0.18094782192436573</v>
      </c>
      <c r="L213" s="60">
        <f>[1]Veri_2021!L284/[1]Veri_2021!L285</f>
        <v>0.45656370656370654</v>
      </c>
      <c r="M213" s="60">
        <f>[1]Veri_2021!M284/[1]Veri_2021!M285</f>
        <v>0.2768259693417493</v>
      </c>
      <c r="N213" s="60">
        <f>[1]Veri_2021!N284/[1]Veri_2021!N285</f>
        <v>0.52928094885100074</v>
      </c>
      <c r="O213" s="52">
        <f t="shared" si="39"/>
        <v>1.0808270676691729E-2</v>
      </c>
      <c r="P213" s="52">
        <f t="shared" si="40"/>
        <v>0.60737597911227159</v>
      </c>
      <c r="Q213" s="52">
        <f t="shared" si="41"/>
        <v>0.29027084667390951</v>
      </c>
      <c r="R213" s="60">
        <f>[1]Veri_2022!D284/[1]Veri_2022!D285</f>
        <v>0.20270270270270271</v>
      </c>
      <c r="S213" s="60">
        <f>[1]Veri_2022!E284/[1]Veri_2022!E285</f>
        <v>0.15882422662083678</v>
      </c>
      <c r="T213" s="60">
        <f>[1]Veri_2022!F284/[1]Veri_2022!F285</f>
        <v>0.26679615079014746</v>
      </c>
      <c r="U213" s="60">
        <f>[1]Veri_2022!G284/[1]Veri_2022!G285</f>
        <v>8.8226346212351685E-3</v>
      </c>
      <c r="V213" s="60">
        <f>[1]Veri_2022!H284/[1]Veri_2022!H285</f>
        <v>0.21086591818299136</v>
      </c>
      <c r="W213" s="60">
        <f>[1]Veri_2022!I284/[1]Veri_2022!I285</f>
        <v>0.15204678362573099</v>
      </c>
      <c r="X213" s="60">
        <f>[1]Veri_2022!J284/[1]Veri_2022!J285</f>
        <v>0.71308203991130825</v>
      </c>
      <c r="Y213" s="60">
        <f>[1]Veri_2022!K284/[1]Veri_2022!K285</f>
        <v>0.39107413010590014</v>
      </c>
      <c r="Z213" s="60">
        <f>[1]Veri_2022!L284/[1]Veri_2022!L285</f>
        <v>0.3650590046177527</v>
      </c>
      <c r="AA213" s="60">
        <f>[1]Veri_2022!M284/[1]Veri_2022!M285</f>
        <v>0.31383610451306415</v>
      </c>
      <c r="AB213" s="60">
        <f>[1]Veri_2022!N284/[1]Veri_2022!N285</f>
        <v>0.8247489471979268</v>
      </c>
      <c r="AC213" s="52">
        <f t="shared" si="42"/>
        <v>8.8226346212351685E-3</v>
      </c>
      <c r="AD213" s="52">
        <f t="shared" si="43"/>
        <v>0.8247489471979268</v>
      </c>
      <c r="AE213" s="52">
        <f t="shared" si="44"/>
        <v>0.32798714935359974</v>
      </c>
      <c r="AF213" s="60">
        <f>[1]Veri_2023!D284/[1]Veri_2023!D285</f>
        <v>0.19580602883355178</v>
      </c>
      <c r="AG213" s="60">
        <f>[1]Veri_2023!E284/[1]Veri_2023!E285</f>
        <v>0.103627857710301</v>
      </c>
      <c r="AH213" s="60">
        <f>[1]Veri_2023!F284/[1]Veri_2023!F285</f>
        <v>0.17439327940261357</v>
      </c>
      <c r="AI213" s="60">
        <f>[1]Veri_2023!G284/[1]Veri_2023!G285</f>
        <v>5.5140342135857834E-2</v>
      </c>
      <c r="AJ213" s="60">
        <f>[1]Veri_2023!H284/[1]Veri_2023!H285</f>
        <v>0.21996595330739299</v>
      </c>
      <c r="AK213" s="60">
        <f>[1]Veri_2023!I284/[1]Veri_2023!I285</f>
        <v>0.33508700930797247</v>
      </c>
      <c r="AL213" s="60">
        <f>[1]Veri_2023!J284/[1]Veri_2023!J285</f>
        <v>0.36610730323800522</v>
      </c>
      <c r="AM213" s="60">
        <f>[1]Veri_2023!K284/[1]Veri_2023!K285</f>
        <v>0.56936685288640598</v>
      </c>
      <c r="AN213" s="60">
        <f>[1]Veri_2023!L284/[1]Veri_2023!L285</f>
        <v>0.28461098398169338</v>
      </c>
      <c r="AO213" s="60">
        <f>[1]Veri_2023!M284/[1]Veri_2023!M285</f>
        <v>0.24612291786329696</v>
      </c>
      <c r="AP213" s="60">
        <f>[1]Veri_2023!N284/[1]Veri_2023!N285</f>
        <v>0.59511974694984182</v>
      </c>
      <c r="AQ213" s="52">
        <f t="shared" si="45"/>
        <v>5.5140342135857834E-2</v>
      </c>
      <c r="AR213" s="52">
        <f t="shared" si="46"/>
        <v>0.59511974694984182</v>
      </c>
      <c r="AS213" s="52">
        <f t="shared" si="47"/>
        <v>0.28594075232881211</v>
      </c>
      <c r="AT213" s="52">
        <f>ROUND([1]Veri_2024_2!D284/[1]Veri_2024_2!D285,[1]APGler!$N$213)</f>
        <v>0.3</v>
      </c>
      <c r="AU213" s="52">
        <f>ROUND([1]Veri_2024_2!E284/[1]Veri_2024_2!E285,[1]APGler!$N$213)</f>
        <v>0.2</v>
      </c>
      <c r="AV213" s="52">
        <f>ROUND([1]Veri_2024_2!F284/[1]Veri_2024_2!F285,[1]APGler!$N$213)</f>
        <v>0.3</v>
      </c>
      <c r="AW213" s="52">
        <f>ROUND([1]Veri_2024_2!G284/[1]Veri_2024_2!G285,[1]APGler!$N$213)</f>
        <v>0</v>
      </c>
      <c r="AX213" s="52">
        <f>ROUND([1]Veri_2024_2!H284/[1]Veri_2024_2!H285,[1]APGler!$N$213)</f>
        <v>0.4</v>
      </c>
      <c r="AY213" s="52">
        <f>ROUND([1]Veri_2024_2!I284/[1]Veri_2024_2!I285,[1]APGler!$N$213)</f>
        <v>0.4</v>
      </c>
      <c r="AZ213" s="52">
        <f>ROUND([1]Veri_2024_2!J284/[1]Veri_2024_2!J285,[1]APGler!$N$213)</f>
        <v>0.6</v>
      </c>
      <c r="BA213" s="52">
        <f>ROUND([1]Veri_2024_2!K284/[1]Veri_2024_2!K285,[1]APGler!$N$213)</f>
        <v>0.3</v>
      </c>
      <c r="BB213" s="52">
        <f>ROUND([1]Veri_2024_2!L284/[1]Veri_2024_2!L285,[1]APGler!$N$213)</f>
        <v>0.2</v>
      </c>
      <c r="BC213" s="52">
        <f>ROUND([1]Veri_2024_2!M284/[1]Veri_2024_2!M285,[1]APGler!$N$213)</f>
        <v>0.4</v>
      </c>
      <c r="BD213" s="52">
        <f>ROUND([1]Veri_2024_2!N284/[1]Veri_2024_2!N285,[1]APGler!$N$213)</f>
        <v>0.4</v>
      </c>
      <c r="BE213" s="52">
        <f t="shared" si="48"/>
        <v>0</v>
      </c>
      <c r="BF213" s="52">
        <f t="shared" si="49"/>
        <v>0.6</v>
      </c>
      <c r="BG213" s="52">
        <f t="shared" si="50"/>
        <v>0.31818181818181818</v>
      </c>
    </row>
    <row r="214" spans="1:59" x14ac:dyDescent="0.3">
      <c r="A214" s="58" t="s">
        <v>226</v>
      </c>
      <c r="B214" s="58" t="s">
        <v>531</v>
      </c>
      <c r="C214" s="58" t="s">
        <v>233</v>
      </c>
      <c r="D214" s="59">
        <f>([1]Veri_2021!D295-E212)/[1]Veri_2021!D295</f>
        <v>0.63928614285031349</v>
      </c>
      <c r="E214" s="59">
        <f>([1]Veri_2021!E295-F212)/[1]Veri_2021!E295</f>
        <v>0.31049603910870105</v>
      </c>
      <c r="F214" s="59">
        <f>([1]Veri_2021!F295-G212)/[1]Veri_2021!F295</f>
        <v>6.4280686499848277E-2</v>
      </c>
      <c r="G214" s="59">
        <f>([1]Veri_2021!G295-H212)/[1]Veri_2021!G295</f>
        <v>-0.89816522574997981</v>
      </c>
      <c r="H214" s="59">
        <f>([1]Veri_2021!H295-I212)/[1]Veri_2021!H295</f>
        <v>0.81469079871119365</v>
      </c>
      <c r="I214" s="59">
        <f>([1]Veri_2021!I295-J212)/[1]Veri_2021!I295</f>
        <v>-0.95510362382375547</v>
      </c>
      <c r="J214" s="59">
        <f>([1]Veri_2021!J295-K212)/[1]Veri_2021!J295</f>
        <v>-0.28486425978316399</v>
      </c>
      <c r="K214" s="59">
        <f>([1]Veri_2021!K295-L212)/[1]Veri_2021!K295</f>
        <v>0.47075680557098193</v>
      </c>
      <c r="L214" s="59">
        <f>([1]Veri_2021!L295-M212)/[1]Veri_2021!L295</f>
        <v>-6.9052268136375952E-2</v>
      </c>
      <c r="M214" s="59">
        <f>([1]Veri_2021!M295-N212)/[1]Veri_2021!M295</f>
        <v>-0.72527033115647399</v>
      </c>
      <c r="N214" s="59">
        <f>([1]Veri_2021!N295-O212)/[1]Veri_2021!N295</f>
        <v>0.81469079871119365</v>
      </c>
      <c r="O214" s="51">
        <f t="shared" si="39"/>
        <v>-0.95510362382375547</v>
      </c>
      <c r="P214" s="51">
        <f t="shared" si="40"/>
        <v>0.81469079871119365</v>
      </c>
      <c r="Q214" s="51">
        <f t="shared" si="41"/>
        <v>1.6522323891134807E-2</v>
      </c>
      <c r="R214" s="59">
        <f>([1]Veri_2022!D295-E212)/[1]Veri_2022!D295</f>
        <v>0.55760454851869456</v>
      </c>
      <c r="S214" s="59">
        <f>([1]Veri_2022!E295-F212)/[1]Veri_2022!E295</f>
        <v>0.15436180221356463</v>
      </c>
      <c r="T214" s="59">
        <f>([1]Veri_2022!F295-G212)/[1]Veri_2022!F295</f>
        <v>-0.14760761182483617</v>
      </c>
      <c r="U214" s="59">
        <f>([1]Veri_2022!G295-H212)/[1]Veri_2022!G295</f>
        <v>-1.3279939081555916</v>
      </c>
      <c r="V214" s="59">
        <f>([1]Veri_2022!H295-I212)/[1]Veri_2022!H295</f>
        <v>0.7727285876522838</v>
      </c>
      <c r="W214" s="59">
        <f>([1]Veri_2022!I295-J212)/[1]Veri_2022!I295</f>
        <v>-1.3978256815216403</v>
      </c>
      <c r="X214" s="59">
        <f>([1]Veri_2022!J295-K212)/[1]Veri_2022!J295</f>
        <v>-0.57581443859831538</v>
      </c>
      <c r="Y214" s="59">
        <f>([1]Veri_2022!K295-L212)/[1]Veri_2022!K295</f>
        <v>0.35091270462150786</v>
      </c>
      <c r="Z214" s="59">
        <f>([1]Veri_2022!L295-M212)/[1]Veri_2022!L295</f>
        <v>-0.31113305309767109</v>
      </c>
      <c r="AA214" s="59">
        <f>([1]Veri_2022!M295-N212)/[1]Veri_2022!M295</f>
        <v>-1.1159479514049853</v>
      </c>
      <c r="AB214" s="59">
        <f>([1]Veri_2022!N295-O212)/[1]Veri_2022!N295</f>
        <v>0.7727285876522838</v>
      </c>
      <c r="AC214" s="51">
        <f t="shared" si="42"/>
        <v>-1.3978256815216403</v>
      </c>
      <c r="AD214" s="51">
        <f t="shared" si="43"/>
        <v>0.7727285876522838</v>
      </c>
      <c r="AE214" s="51">
        <f t="shared" si="44"/>
        <v>-0.20618058308588225</v>
      </c>
      <c r="AF214" s="59">
        <f>([1]Veri_2023!D295-E212)/[1]Veri_2023!D295</f>
        <v>0.55490376849304779</v>
      </c>
      <c r="AG214" s="59">
        <f>([1]Veri_2023!E295-F212)/[1]Veri_2023!E295</f>
        <v>0.14919926551510118</v>
      </c>
      <c r="AH214" s="59">
        <f>([1]Veri_2023!F295-G212)/[1]Veri_2023!F295</f>
        <v>-0.15461364162220109</v>
      </c>
      <c r="AI214" s="59">
        <f>([1]Veri_2023!G295-H212)/[1]Veri_2023!G295</f>
        <v>-1.3422060783438732</v>
      </c>
      <c r="AJ214" s="59">
        <f>([1]Veri_2023!H295-I212)/[1]Veri_2023!H295</f>
        <v>0.77134111838962749</v>
      </c>
      <c r="AK214" s="59">
        <f>([1]Veri_2023!I295-J212)/[1]Veri_2023!I295</f>
        <v>-1.4124641677084953</v>
      </c>
      <c r="AL214" s="59">
        <f>([1]Veri_2023!J295-K212)/[1]Veri_2023!J295</f>
        <v>-0.58543462828526116</v>
      </c>
      <c r="AM214" s="59">
        <f>([1]Veri_2023!K295-L212)/[1]Veri_2023!K295</f>
        <v>0.34695009154221534</v>
      </c>
      <c r="AN214" s="59">
        <f>([1]Veri_2023!L295-M212)/[1]Veri_2023!L295</f>
        <v>-0.31913738937399272</v>
      </c>
      <c r="AO214" s="59">
        <f>([1]Veri_2023!M295-N212)/[1]Veri_2023!M295</f>
        <v>-1.1288656022156522</v>
      </c>
      <c r="AP214" s="59">
        <f>([1]Veri_2023!N295-O212)/[1]Veri_2023!N295</f>
        <v>0.77134111838962749</v>
      </c>
      <c r="AQ214" s="51">
        <f t="shared" si="45"/>
        <v>-1.4124641677084953</v>
      </c>
      <c r="AR214" s="51">
        <f t="shared" si="46"/>
        <v>0.77134111838962749</v>
      </c>
      <c r="AS214" s="51">
        <f t="shared" si="47"/>
        <v>-0.21354419501998698</v>
      </c>
      <c r="AT214" s="50" t="e">
        <f>ROUND(([1]Veri_2024_2!D295-E212)/[1]Veri_2024_2!D295,[1]APGler!$N$214)</f>
        <v>#DIV/0!</v>
      </c>
      <c r="AU214" s="50" t="e">
        <f>ROUND(([1]Veri_2024_2!E295-F212)/[1]Veri_2024_2!E295,[1]APGler!$N$214)</f>
        <v>#DIV/0!</v>
      </c>
      <c r="AV214" s="50" t="e">
        <f>ROUND(([1]Veri_2024_2!F295-G212)/[1]Veri_2024_2!F295,[1]APGler!$N$214)</f>
        <v>#DIV/0!</v>
      </c>
      <c r="AW214" s="50" t="e">
        <f>ROUND(([1]Veri_2024_2!G295-H212)/[1]Veri_2024_2!G295,[1]APGler!$N$214)</f>
        <v>#DIV/0!</v>
      </c>
      <c r="AX214" s="50" t="e">
        <f>ROUND(([1]Veri_2024_2!H295-I212)/[1]Veri_2024_2!H295,[1]APGler!$N$214)</f>
        <v>#DIV/0!</v>
      </c>
      <c r="AY214" s="50" t="e">
        <f>ROUND(([1]Veri_2024_2!I295-J212)/[1]Veri_2024_2!I295,[1]APGler!$N$214)</f>
        <v>#DIV/0!</v>
      </c>
      <c r="AZ214" s="50" t="e">
        <f>ROUND(([1]Veri_2024_2!J295-K212)/[1]Veri_2024_2!J295,[1]APGler!$N$214)</f>
        <v>#DIV/0!</v>
      </c>
      <c r="BA214" s="50" t="e">
        <f>ROUND(([1]Veri_2024_2!K295-L212)/[1]Veri_2024_2!K295,[1]APGler!$N$214)</f>
        <v>#DIV/0!</v>
      </c>
      <c r="BB214" s="50" t="e">
        <f>ROUND(([1]Veri_2024_2!L295-M212)/[1]Veri_2024_2!L295,[1]APGler!$N$214)</f>
        <v>#DIV/0!</v>
      </c>
      <c r="BC214" s="50" t="e">
        <f>ROUND(([1]Veri_2024_2!M295-N212)/[1]Veri_2024_2!M295,[1]APGler!$N$214)</f>
        <v>#DIV/0!</v>
      </c>
      <c r="BD214" s="50" t="e">
        <f>ROUND(([1]Veri_2024_2!N295-O212)/[1]Veri_2024_2!N295,[1]APGler!$N$214)</f>
        <v>#DIV/0!</v>
      </c>
      <c r="BE214" s="51" t="e">
        <f t="shared" si="48"/>
        <v>#DIV/0!</v>
      </c>
      <c r="BF214" s="51" t="e">
        <f t="shared" si="49"/>
        <v>#DIV/0!</v>
      </c>
      <c r="BG214" s="51" t="e">
        <f t="shared" si="50"/>
        <v>#DIV/0!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2670-96DA-493A-B78F-2ED8CC0E10E5}">
  <dimension ref="C6"/>
  <sheetViews>
    <sheetView workbookViewId="0">
      <selection activeCell="C6" sqref="C6"/>
    </sheetView>
  </sheetViews>
  <sheetFormatPr defaultRowHeight="14.4" x14ac:dyDescent="0.3"/>
  <sheetData>
    <row r="6" spans="3:3" x14ac:dyDescent="0.3">
      <c r="C6">
        <f>IF(D23&lt;1,ROUND(D23,3),IF(D23&lt;10,ROUND(D23,2),IF(D23&lt;100,ROUND(D23,1),IF(D23&gt;=100,ROUND(D23,0)))))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F5E846B832E16747A13E6FDCD144AE36" ma:contentTypeVersion="19" ma:contentTypeDescription="Yeni belge oluşturun." ma:contentTypeScope="" ma:versionID="eefb4c4ed6f3898402d5b57a776e9df6">
  <xsd:schema xmlns:xsd="http://www.w3.org/2001/XMLSchema" xmlns:xs="http://www.w3.org/2001/XMLSchema" xmlns:p="http://schemas.microsoft.com/office/2006/metadata/properties" xmlns:ns2="9ce1ee53-1951-4c39-9761-ecb725200544" xmlns:ns3="44554702-3420-488e-b27a-3b2d768689a3" targetNamespace="http://schemas.microsoft.com/office/2006/metadata/properties" ma:root="true" ma:fieldsID="bbbcbf213c11ec73a5ac95fbb513a530" ns2:_="" ns3:_="">
    <xsd:import namespace="9ce1ee53-1951-4c39-9761-ecb725200544"/>
    <xsd:import namespace="44554702-3420-488e-b27a-3b2d768689a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1ee53-1951-4c39-9761-ecb7252005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f6a09b0-efbb-41a7-b0bb-f8b6438479eb}" ma:internalName="TaxCatchAll" ma:showField="CatchAllData" ma:web="9ce1ee53-1951-4c39-9761-ecb7252005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54702-3420-488e-b27a-3b2d768689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Resim Etiketleri" ma:readOnly="false" ma:fieldId="{5cf76f15-5ced-4ddc-b409-7134ff3c332f}" ma:taxonomyMulti="true" ma:sspId="345b8fa1-b205-4bd9-98f7-d52be27a7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554702-3420-488e-b27a-3b2d768689a3">
      <Terms xmlns="http://schemas.microsoft.com/office/infopath/2007/PartnerControls"/>
    </lcf76f155ced4ddcb4097134ff3c332f>
    <TaxCatchAll xmlns="9ce1ee53-1951-4c39-9761-ecb725200544" xsi:nil="true"/>
  </documentManagement>
</p:properties>
</file>

<file path=customXml/itemProps1.xml><?xml version="1.0" encoding="utf-8"?>
<ds:datastoreItem xmlns:ds="http://schemas.openxmlformats.org/officeDocument/2006/customXml" ds:itemID="{B4D57D2E-7B88-4D47-B049-4EABE8F77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e1ee53-1951-4c39-9761-ecb725200544"/>
    <ds:schemaRef ds:uri="44554702-3420-488e-b27a-3b2d768689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02E9DD-5B4A-4930-A322-89E50D4705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D46E18-8C53-4E42-84CA-F42D71B56AA0}">
  <ds:schemaRefs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4554702-3420-488e-b27a-3b2d768689a3"/>
    <ds:schemaRef ds:uri="9ce1ee53-1951-4c39-9761-ecb72520054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20242_Total_Veriler</vt:lpstr>
      <vt:lpstr>pptx_layout</vt:lpstr>
      <vt:lpstr>ek_bilgiler</vt:lpstr>
      <vt:lpstr>Danisman_Verileri_2023</vt:lpstr>
      <vt:lpstr>Kümülatif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Begüm Orhan</cp:lastModifiedBy>
  <cp:revision/>
  <dcterms:created xsi:type="dcterms:W3CDTF">2023-05-05T08:49:20Z</dcterms:created>
  <dcterms:modified xsi:type="dcterms:W3CDTF">2025-07-16T10:58:33Z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0x010100F5E846B832E16747A13E6FDCD144AE36</vt:lpwstr>
  </property>
  <property fmtid="{D5CDD505-2E9C-101B-9397-08002B2CF9AE}" pid="3" name="MediaServiceImageTags">
    <vt:lpwstr/>
  </property>
</Properties>
</file>