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st format\产品线上传模板\"/>
    </mc:Choice>
  </mc:AlternateContent>
  <bookViews>
    <workbookView xWindow="0" yWindow="0" windowWidth="19200" windowHeight="6570" firstSheet="1" activeTab="1"/>
  </bookViews>
  <sheets>
    <sheet name="XX产品线生产成本预算" sheetId="1" state="hidden" r:id="rId1"/>
    <sheet name="生产预算上传模板" sheetId="2" r:id="rId2"/>
    <sheet name="附页" sheetId="3" r:id="rId3"/>
  </sheets>
  <externalReferences>
    <externalReference r:id="rId4"/>
  </externalReferences>
  <definedNames>
    <definedName name="_3D玻璃">附页!$D$18:$D$27</definedName>
    <definedName name="_xlnm._FilterDatabase" localSheetId="1" hidden="1">生产预算上传模板!$A$2:$AL$118</definedName>
    <definedName name="ARVR事业部">附页!$I$11:$I$29</definedName>
    <definedName name="A声学">附页!$A$18:$A$27</definedName>
    <definedName name="B产品事业部">附页!$B$11:$B$29</definedName>
    <definedName name="B产品线">附页!$C$18:$C$27</definedName>
    <definedName name="CNC">附页!$E$18:$E$27</definedName>
    <definedName name="MEMS事业部">附页!$M$18:$M$27</definedName>
    <definedName name="TWS耳机">附页!$K$18:$K$27</definedName>
    <definedName name="车载产品事业部">附页!$E$11:$E$29</definedName>
    <definedName name="传感器及半导体事业部">附页!$C$11:$C$29</definedName>
    <definedName name="电池">附页!$L$18:$L$27</definedName>
    <definedName name="电磁传动">附页!$B$18:$B$27</definedName>
    <definedName name="工程技术中心">附页!$G$11:$G$25</definedName>
    <definedName name="光学">附页!$N$18:$N$27</definedName>
    <definedName name="光学事业部">附页!$H$11:$H$29</definedName>
    <definedName name="集团其他">附页!$G$11:$G$29</definedName>
    <definedName name="精密制造事业部">附页!$D$11:$D$29</definedName>
    <definedName name="连接器">附页!$H$18:$H$27</definedName>
    <definedName name="散热">附页!$G$18:$G$27</definedName>
    <definedName name="射频">附页!$F$18:$F$27</definedName>
    <definedName name="声学电磁产品事业部">附页!$A$11:$A$29</definedName>
    <definedName name="陶瓷雾化芯">附页!$J$18:$J$27</definedName>
    <definedName name="线路板">附页!$I$18:$I$27</definedName>
    <definedName name="新产品线事业部">附页!$F$11:$F$29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2" i="2" l="1"/>
  <c r="AK73" i="2"/>
  <c r="AK74" i="2"/>
  <c r="AK75" i="2"/>
  <c r="AK67" i="2"/>
  <c r="AK68" i="2"/>
  <c r="AK69" i="2"/>
  <c r="AK70" i="2"/>
  <c r="AK66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K37" i="2"/>
  <c r="AK38" i="2"/>
  <c r="AK39" i="2"/>
  <c r="AK36" i="2"/>
  <c r="AK35" i="2"/>
  <c r="X35" i="2" l="1"/>
  <c r="W35" i="2"/>
  <c r="V35" i="2"/>
  <c r="V67" i="2"/>
  <c r="W67" i="2"/>
  <c r="V68" i="2"/>
  <c r="W68" i="2"/>
  <c r="V69" i="2"/>
  <c r="W69" i="2"/>
  <c r="V70" i="2"/>
  <c r="W70" i="2"/>
  <c r="V73" i="2"/>
  <c r="W73" i="2"/>
  <c r="V74" i="2"/>
  <c r="W74" i="2"/>
  <c r="V75" i="2"/>
  <c r="W75" i="2"/>
  <c r="W72" i="2"/>
  <c r="V72" i="2"/>
  <c r="W66" i="2"/>
  <c r="V66" i="2"/>
  <c r="W39" i="2" l="1"/>
  <c r="W38" i="2"/>
  <c r="W37" i="2"/>
  <c r="W36" i="2"/>
  <c r="X39" i="2"/>
  <c r="X38" i="2"/>
  <c r="X37" i="2"/>
  <c r="X36" i="2"/>
  <c r="V39" i="2"/>
  <c r="V38" i="2"/>
  <c r="V37" i="2"/>
  <c r="V36" i="2"/>
  <c r="K41" i="2" l="1"/>
  <c r="L41" i="2"/>
  <c r="M41" i="2"/>
  <c r="N41" i="2"/>
  <c r="O41" i="2"/>
  <c r="P41" i="2"/>
  <c r="Q41" i="2"/>
  <c r="R41" i="2"/>
  <c r="S41" i="2"/>
  <c r="T41" i="2"/>
  <c r="U41" i="2"/>
  <c r="K42" i="2"/>
  <c r="L42" i="2"/>
  <c r="M42" i="2"/>
  <c r="N42" i="2"/>
  <c r="O42" i="2"/>
  <c r="P42" i="2"/>
  <c r="Q42" i="2"/>
  <c r="R42" i="2"/>
  <c r="S42" i="2"/>
  <c r="T42" i="2"/>
  <c r="U42" i="2"/>
  <c r="K43" i="2"/>
  <c r="L43" i="2"/>
  <c r="M43" i="2"/>
  <c r="N43" i="2"/>
  <c r="O43" i="2"/>
  <c r="P43" i="2"/>
  <c r="Q43" i="2"/>
  <c r="R43" i="2"/>
  <c r="S43" i="2"/>
  <c r="T43" i="2"/>
  <c r="U43" i="2"/>
  <c r="K44" i="2"/>
  <c r="L44" i="2"/>
  <c r="M44" i="2"/>
  <c r="N44" i="2"/>
  <c r="O44" i="2"/>
  <c r="P44" i="2"/>
  <c r="Q44" i="2"/>
  <c r="R44" i="2"/>
  <c r="S44" i="2"/>
  <c r="T44" i="2"/>
  <c r="U44" i="2"/>
  <c r="J42" i="2"/>
  <c r="J43" i="2"/>
  <c r="J44" i="2"/>
  <c r="J41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l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J83" i="2"/>
  <c r="B51" i="2" l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W65" i="2"/>
  <c r="W71" i="2"/>
  <c r="X73" i="2"/>
  <c r="X74" i="2"/>
  <c r="X75" i="2"/>
  <c r="X72" i="2"/>
  <c r="X67" i="2"/>
  <c r="X68" i="2"/>
  <c r="X69" i="2"/>
  <c r="X70" i="2"/>
  <c r="X66" i="2"/>
  <c r="J40" i="2"/>
  <c r="K40" i="2"/>
  <c r="L40" i="2"/>
  <c r="M40" i="2"/>
  <c r="N40" i="2"/>
  <c r="O40" i="2"/>
  <c r="P40" i="2"/>
  <c r="Q40" i="2"/>
  <c r="R40" i="2"/>
  <c r="S40" i="2"/>
  <c r="T40" i="2"/>
  <c r="U40" i="2"/>
  <c r="B74" i="2" l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W40" i="2"/>
  <c r="X40" i="2"/>
  <c r="V40" i="2"/>
  <c r="X71" i="2"/>
  <c r="AK97" i="2"/>
  <c r="X97" i="2"/>
  <c r="K118" i="2"/>
  <c r="L118" i="2"/>
  <c r="M118" i="2"/>
  <c r="N118" i="2"/>
  <c r="O118" i="2"/>
  <c r="P118" i="2"/>
  <c r="Q118" i="2"/>
  <c r="R118" i="2"/>
  <c r="S118" i="2"/>
  <c r="T118" i="2"/>
  <c r="U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J118" i="2"/>
  <c r="K100" i="2"/>
  <c r="L100" i="2"/>
  <c r="M100" i="2"/>
  <c r="N100" i="2"/>
  <c r="O100" i="2"/>
  <c r="P100" i="2"/>
  <c r="Q100" i="2"/>
  <c r="R100" i="2"/>
  <c r="S100" i="2"/>
  <c r="T100" i="2"/>
  <c r="U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J100" i="2"/>
  <c r="K95" i="2"/>
  <c r="L95" i="2"/>
  <c r="M95" i="2"/>
  <c r="N95" i="2"/>
  <c r="O95" i="2"/>
  <c r="P95" i="2"/>
  <c r="Q95" i="2"/>
  <c r="R95" i="2"/>
  <c r="S95" i="2"/>
  <c r="T95" i="2"/>
  <c r="U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J95" i="2"/>
  <c r="K89" i="2"/>
  <c r="L89" i="2"/>
  <c r="M89" i="2"/>
  <c r="N89" i="2"/>
  <c r="O89" i="2"/>
  <c r="P89" i="2"/>
  <c r="P88" i="2" s="1"/>
  <c r="Q89" i="2"/>
  <c r="Q88" i="2" s="1"/>
  <c r="R89" i="2"/>
  <c r="R88" i="2" s="1"/>
  <c r="S89" i="2"/>
  <c r="S88" i="2" s="1"/>
  <c r="T89" i="2"/>
  <c r="T88" i="2" s="1"/>
  <c r="U89" i="2"/>
  <c r="U88" i="2" s="1"/>
  <c r="Y89" i="2"/>
  <c r="Z89" i="2"/>
  <c r="AA89" i="2"/>
  <c r="AB89" i="2"/>
  <c r="AB88" i="2" s="1"/>
  <c r="AC89" i="2"/>
  <c r="AC88" i="2" s="1"/>
  <c r="AD89" i="2"/>
  <c r="AE89" i="2"/>
  <c r="AE88" i="2" s="1"/>
  <c r="AF89" i="2"/>
  <c r="AF88" i="2" s="1"/>
  <c r="AG89" i="2"/>
  <c r="AH89" i="2"/>
  <c r="AI89" i="2"/>
  <c r="AI88" i="2" s="1"/>
  <c r="AJ89" i="2"/>
  <c r="AJ88" i="2" s="1"/>
  <c r="K83" i="2"/>
  <c r="L83" i="2"/>
  <c r="M83" i="2"/>
  <c r="N83" i="2"/>
  <c r="O83" i="2"/>
  <c r="P83" i="2"/>
  <c r="Q83" i="2"/>
  <c r="R83" i="2"/>
  <c r="S83" i="2"/>
  <c r="T83" i="2"/>
  <c r="U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K77" i="2"/>
  <c r="L77" i="2"/>
  <c r="M77" i="2"/>
  <c r="N77" i="2"/>
  <c r="O77" i="2"/>
  <c r="P77" i="2"/>
  <c r="Q77" i="2"/>
  <c r="R77" i="2"/>
  <c r="S77" i="2"/>
  <c r="T77" i="2"/>
  <c r="U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K71" i="2"/>
  <c r="L71" i="2"/>
  <c r="M71" i="2"/>
  <c r="N71" i="2"/>
  <c r="O71" i="2"/>
  <c r="P71" i="2"/>
  <c r="Q71" i="2"/>
  <c r="R71" i="2"/>
  <c r="S71" i="2"/>
  <c r="T71" i="2"/>
  <c r="U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J71" i="2"/>
  <c r="J65" i="2"/>
  <c r="K65" i="2"/>
  <c r="L65" i="2"/>
  <c r="M65" i="2"/>
  <c r="N65" i="2"/>
  <c r="O65" i="2"/>
  <c r="P65" i="2"/>
  <c r="Q65" i="2"/>
  <c r="R65" i="2"/>
  <c r="S65" i="2"/>
  <c r="T65" i="2"/>
  <c r="U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K60" i="2"/>
  <c r="L60" i="2"/>
  <c r="M60" i="2"/>
  <c r="N60" i="2"/>
  <c r="O60" i="2"/>
  <c r="P60" i="2"/>
  <c r="Q60" i="2"/>
  <c r="R60" i="2"/>
  <c r="S60" i="2"/>
  <c r="T60" i="2"/>
  <c r="U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J60" i="2"/>
  <c r="J50" i="2"/>
  <c r="J52" i="2"/>
  <c r="K52" i="2"/>
  <c r="L52" i="2"/>
  <c r="M52" i="2"/>
  <c r="N52" i="2"/>
  <c r="O52" i="2"/>
  <c r="P52" i="2"/>
  <c r="Q52" i="2"/>
  <c r="R52" i="2"/>
  <c r="S52" i="2"/>
  <c r="T52" i="2"/>
  <c r="U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K50" i="2"/>
  <c r="L50" i="2"/>
  <c r="M50" i="2"/>
  <c r="N50" i="2"/>
  <c r="O50" i="2"/>
  <c r="P50" i="2"/>
  <c r="P45" i="2" s="1"/>
  <c r="Q50" i="2"/>
  <c r="Q45" i="2" s="1"/>
  <c r="R50" i="2"/>
  <c r="S50" i="2"/>
  <c r="T50" i="2"/>
  <c r="U50" i="2"/>
  <c r="Y50" i="2"/>
  <c r="Z50" i="2"/>
  <c r="AA50" i="2"/>
  <c r="AB50" i="2"/>
  <c r="AC50" i="2"/>
  <c r="AD50" i="2"/>
  <c r="AE50" i="2"/>
  <c r="AF50" i="2"/>
  <c r="AG50" i="2"/>
  <c r="AG11" i="2" s="1"/>
  <c r="AG13" i="2" s="1"/>
  <c r="AH50" i="2"/>
  <c r="AI50" i="2"/>
  <c r="AJ50" i="2"/>
  <c r="AJ11" i="2" s="1"/>
  <c r="AJ13" i="2" s="1"/>
  <c r="Y40" i="2"/>
  <c r="Z40" i="2"/>
  <c r="AA40" i="2"/>
  <c r="AB40" i="2"/>
  <c r="AC40" i="2"/>
  <c r="AD40" i="2"/>
  <c r="AE40" i="2"/>
  <c r="AF40" i="2"/>
  <c r="AG40" i="2"/>
  <c r="AH40" i="2"/>
  <c r="AI40" i="2"/>
  <c r="AJ40" i="2"/>
  <c r="K9" i="2"/>
  <c r="K10" i="2" s="1"/>
  <c r="L9" i="2"/>
  <c r="L10" i="2" s="1"/>
  <c r="M9" i="2"/>
  <c r="M10" i="2" s="1"/>
  <c r="N9" i="2"/>
  <c r="O9" i="2"/>
  <c r="O10" i="2" s="1"/>
  <c r="P9" i="2"/>
  <c r="P10" i="2" s="1"/>
  <c r="Q9" i="2"/>
  <c r="Q10" i="2" s="1"/>
  <c r="R9" i="2"/>
  <c r="R10" i="2" s="1"/>
  <c r="S9" i="2"/>
  <c r="T9" i="2"/>
  <c r="T10" i="2" s="1"/>
  <c r="U9" i="2"/>
  <c r="U10" i="2" s="1"/>
  <c r="Y9" i="2"/>
  <c r="Z9" i="2"/>
  <c r="Z10" i="2" s="1"/>
  <c r="AA9" i="2"/>
  <c r="AA10" i="2" s="1"/>
  <c r="AB9" i="2"/>
  <c r="AB10" i="2" s="1"/>
  <c r="AD9" i="2"/>
  <c r="AD10" i="2" s="1"/>
  <c r="AE9" i="2"/>
  <c r="AE10" i="2" s="1"/>
  <c r="AG9" i="2"/>
  <c r="AG10" i="2" s="1"/>
  <c r="AH9" i="2"/>
  <c r="AH10" i="2" s="1"/>
  <c r="AI9" i="2"/>
  <c r="AI10" i="2" s="1"/>
  <c r="AJ9" i="2"/>
  <c r="AJ10" i="2" s="1"/>
  <c r="J9" i="2"/>
  <c r="K18" i="2"/>
  <c r="K19" i="2" s="1"/>
  <c r="L18" i="2"/>
  <c r="L19" i="2" s="1"/>
  <c r="M18" i="2"/>
  <c r="M19" i="2" s="1"/>
  <c r="N18" i="2"/>
  <c r="N19" i="2" s="1"/>
  <c r="O18" i="2"/>
  <c r="O19" i="2" s="1"/>
  <c r="P18" i="2"/>
  <c r="P19" i="2" s="1"/>
  <c r="Q18" i="2"/>
  <c r="Q19" i="2" s="1"/>
  <c r="R18" i="2"/>
  <c r="R19" i="2" s="1"/>
  <c r="S18" i="2"/>
  <c r="S19" i="2" s="1"/>
  <c r="T18" i="2"/>
  <c r="T19" i="2" s="1"/>
  <c r="U18" i="2"/>
  <c r="U19" i="2" s="1"/>
  <c r="Y18" i="2"/>
  <c r="Y19" i="2" s="1"/>
  <c r="Z18" i="2"/>
  <c r="Z19" i="2" s="1"/>
  <c r="AA18" i="2"/>
  <c r="AA19" i="2" s="1"/>
  <c r="AB18" i="2"/>
  <c r="AB19" i="2" s="1"/>
  <c r="AC18" i="2"/>
  <c r="AC19" i="2" s="1"/>
  <c r="AD18" i="2"/>
  <c r="AD19" i="2" s="1"/>
  <c r="AE18" i="2"/>
  <c r="AE19" i="2" s="1"/>
  <c r="AF18" i="2"/>
  <c r="AF19" i="2" s="1"/>
  <c r="AG18" i="2"/>
  <c r="AG19" i="2" s="1"/>
  <c r="AH18" i="2"/>
  <c r="AH19" i="2" s="1"/>
  <c r="AI18" i="2"/>
  <c r="AI19" i="2" s="1"/>
  <c r="AJ18" i="2"/>
  <c r="AJ19" i="2" s="1"/>
  <c r="K22" i="2"/>
  <c r="K23" i="2" s="1"/>
  <c r="L22" i="2"/>
  <c r="L23" i="2" s="1"/>
  <c r="M22" i="2"/>
  <c r="M23" i="2" s="1"/>
  <c r="N22" i="2"/>
  <c r="N23" i="2" s="1"/>
  <c r="O22" i="2"/>
  <c r="O23" i="2" s="1"/>
  <c r="P22" i="2"/>
  <c r="P23" i="2" s="1"/>
  <c r="Q22" i="2"/>
  <c r="Q23" i="2" s="1"/>
  <c r="R22" i="2"/>
  <c r="R23" i="2" s="1"/>
  <c r="S22" i="2"/>
  <c r="S23" i="2" s="1"/>
  <c r="T22" i="2"/>
  <c r="T23" i="2" s="1"/>
  <c r="U22" i="2"/>
  <c r="U23" i="2" s="1"/>
  <c r="Y22" i="2"/>
  <c r="Y23" i="2" s="1"/>
  <c r="Z22" i="2"/>
  <c r="Z23" i="2" s="1"/>
  <c r="AA22" i="2"/>
  <c r="AA23" i="2" s="1"/>
  <c r="AB22" i="2"/>
  <c r="AB23" i="2" s="1"/>
  <c r="AC22" i="2"/>
  <c r="AC23" i="2" s="1"/>
  <c r="AD22" i="2"/>
  <c r="AD23" i="2" s="1"/>
  <c r="AE22" i="2"/>
  <c r="AE23" i="2" s="1"/>
  <c r="AF22" i="2"/>
  <c r="AF23" i="2" s="1"/>
  <c r="AG22" i="2"/>
  <c r="AG23" i="2" s="1"/>
  <c r="AH22" i="2"/>
  <c r="AH23" i="2" s="1"/>
  <c r="AI22" i="2"/>
  <c r="AI23" i="2" s="1"/>
  <c r="AJ22" i="2"/>
  <c r="AJ23" i="2" s="1"/>
  <c r="K12" i="2"/>
  <c r="L12" i="2"/>
  <c r="M12" i="2"/>
  <c r="N12" i="2"/>
  <c r="O12" i="2"/>
  <c r="P12" i="2"/>
  <c r="Q12" i="2"/>
  <c r="R12" i="2"/>
  <c r="S12" i="2"/>
  <c r="T12" i="2"/>
  <c r="U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K16" i="2"/>
  <c r="L16" i="2"/>
  <c r="L17" i="2" s="1"/>
  <c r="M16" i="2"/>
  <c r="M17" i="2" s="1"/>
  <c r="N16" i="2"/>
  <c r="N17" i="2" s="1"/>
  <c r="O16" i="2"/>
  <c r="P16" i="2"/>
  <c r="P17" i="2" s="1"/>
  <c r="Q16" i="2"/>
  <c r="Q17" i="2" s="1"/>
  <c r="R16" i="2"/>
  <c r="R17" i="2" s="1"/>
  <c r="S16" i="2"/>
  <c r="T16" i="2"/>
  <c r="T17" i="2" s="1"/>
  <c r="U16" i="2"/>
  <c r="U17" i="2" s="1"/>
  <c r="Y16" i="2"/>
  <c r="Y17" i="2" s="1"/>
  <c r="Z16" i="2"/>
  <c r="AA16" i="2"/>
  <c r="AB16" i="2"/>
  <c r="AB17" i="2" s="1"/>
  <c r="AC16" i="2"/>
  <c r="AD16" i="2"/>
  <c r="AD17" i="2" s="1"/>
  <c r="AE16" i="2"/>
  <c r="AF16" i="2"/>
  <c r="AG16" i="2"/>
  <c r="AG17" i="2" s="1"/>
  <c r="AH16" i="2"/>
  <c r="AH17" i="2" s="1"/>
  <c r="AI16" i="2"/>
  <c r="AJ16" i="2"/>
  <c r="AJ17" i="2" s="1"/>
  <c r="AC17" i="2"/>
  <c r="AF11" i="2"/>
  <c r="AF13" i="2" s="1"/>
  <c r="AC9" i="2"/>
  <c r="AC10" i="2" s="1"/>
  <c r="AF9" i="2"/>
  <c r="AF10" i="2" s="1"/>
  <c r="AK117" i="2"/>
  <c r="AK116" i="2"/>
  <c r="AK115" i="2"/>
  <c r="AK114" i="2"/>
  <c r="AK113" i="2"/>
  <c r="AK112" i="2"/>
  <c r="AK111" i="2"/>
  <c r="AK12" i="2" s="1"/>
  <c r="AK110" i="2"/>
  <c r="AK109" i="2"/>
  <c r="AK108" i="2"/>
  <c r="AK107" i="2"/>
  <c r="AK106" i="2"/>
  <c r="AK105" i="2"/>
  <c r="AK103" i="2"/>
  <c r="AK102" i="2"/>
  <c r="AK101" i="2"/>
  <c r="AK99" i="2"/>
  <c r="AK98" i="2"/>
  <c r="AK96" i="2"/>
  <c r="AK94" i="2"/>
  <c r="AK93" i="2"/>
  <c r="AK92" i="2"/>
  <c r="AK91" i="2"/>
  <c r="AK90" i="2"/>
  <c r="AK87" i="2"/>
  <c r="AK86" i="2"/>
  <c r="AK85" i="2"/>
  <c r="AK84" i="2"/>
  <c r="AK82" i="2"/>
  <c r="AK81" i="2"/>
  <c r="AK80" i="2"/>
  <c r="AK79" i="2"/>
  <c r="AK78" i="2"/>
  <c r="AK63" i="2"/>
  <c r="AK22" i="2" s="1"/>
  <c r="AK62" i="2"/>
  <c r="AK61" i="2"/>
  <c r="AK59" i="2"/>
  <c r="AK58" i="2"/>
  <c r="AK57" i="2"/>
  <c r="AK56" i="2"/>
  <c r="AK55" i="2"/>
  <c r="AK54" i="2"/>
  <c r="AK53" i="2"/>
  <c r="AK51" i="2"/>
  <c r="AK49" i="2"/>
  <c r="AK44" i="2" s="1"/>
  <c r="AK48" i="2"/>
  <c r="AK43" i="2" s="1"/>
  <c r="AK47" i="2"/>
  <c r="AK42" i="2" s="1"/>
  <c r="AK46" i="2"/>
  <c r="AK41" i="2" s="1"/>
  <c r="AK27" i="2"/>
  <c r="AK5" i="2"/>
  <c r="AK3" i="2"/>
  <c r="X117" i="2"/>
  <c r="X116" i="2"/>
  <c r="X115" i="2"/>
  <c r="X114" i="2"/>
  <c r="X113" i="2"/>
  <c r="X112" i="2"/>
  <c r="X111" i="2"/>
  <c r="X12" i="2" s="1"/>
  <c r="X110" i="2"/>
  <c r="X109" i="2"/>
  <c r="X108" i="2"/>
  <c r="X107" i="2"/>
  <c r="X106" i="2"/>
  <c r="X105" i="2"/>
  <c r="X103" i="2"/>
  <c r="X102" i="2"/>
  <c r="X101" i="2"/>
  <c r="X99" i="2"/>
  <c r="X98" i="2"/>
  <c r="X96" i="2"/>
  <c r="X94" i="2"/>
  <c r="X93" i="2"/>
  <c r="X92" i="2"/>
  <c r="X91" i="2"/>
  <c r="X90" i="2"/>
  <c r="X87" i="2"/>
  <c r="X86" i="2"/>
  <c r="X85" i="2"/>
  <c r="X84" i="2"/>
  <c r="X82" i="2"/>
  <c r="X81" i="2"/>
  <c r="X80" i="2"/>
  <c r="X79" i="2"/>
  <c r="X78" i="2"/>
  <c r="X63" i="2"/>
  <c r="X22" i="2" s="1"/>
  <c r="X62" i="2"/>
  <c r="X61" i="2"/>
  <c r="X59" i="2"/>
  <c r="X58" i="2"/>
  <c r="X57" i="2"/>
  <c r="X56" i="2"/>
  <c r="X55" i="2"/>
  <c r="X54" i="2"/>
  <c r="X53" i="2"/>
  <c r="X51" i="2"/>
  <c r="X49" i="2"/>
  <c r="X44" i="2" s="1"/>
  <c r="X48" i="2"/>
  <c r="X43" i="2" s="1"/>
  <c r="X47" i="2"/>
  <c r="X42" i="2" s="1"/>
  <c r="X46" i="2"/>
  <c r="X41" i="2" s="1"/>
  <c r="X27" i="2"/>
  <c r="X5" i="2"/>
  <c r="X3" i="2"/>
  <c r="B86" i="2" l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K88" i="2"/>
  <c r="M88" i="2"/>
  <c r="P11" i="2"/>
  <c r="P13" i="2" s="1"/>
  <c r="Z76" i="2"/>
  <c r="L88" i="2"/>
  <c r="L29" i="2" s="1"/>
  <c r="AH76" i="2"/>
  <c r="AH11" i="2"/>
  <c r="AH13" i="2" s="1"/>
  <c r="AH45" i="2"/>
  <c r="S11" i="2"/>
  <c r="S13" i="2" s="1"/>
  <c r="S45" i="2"/>
  <c r="Q11" i="2"/>
  <c r="Q13" i="2" s="1"/>
  <c r="S10" i="2"/>
  <c r="AG45" i="2"/>
  <c r="R11" i="2"/>
  <c r="R13" i="2" s="1"/>
  <c r="R45" i="2"/>
  <c r="J10" i="2"/>
  <c r="AF45" i="2"/>
  <c r="AE11" i="2"/>
  <c r="AE13" i="2" s="1"/>
  <c r="AE45" i="2"/>
  <c r="AD11" i="2"/>
  <c r="AD13" i="2" s="1"/>
  <c r="AD45" i="2"/>
  <c r="O11" i="2"/>
  <c r="O13" i="2" s="1"/>
  <c r="O45" i="2"/>
  <c r="AB11" i="2"/>
  <c r="AB13" i="2" s="1"/>
  <c r="AB45" i="2"/>
  <c r="M11" i="2"/>
  <c r="M13" i="2" s="1"/>
  <c r="M45" i="2"/>
  <c r="AC11" i="2"/>
  <c r="AC13" i="2" s="1"/>
  <c r="AC45" i="2"/>
  <c r="AA11" i="2"/>
  <c r="AA13" i="2" s="1"/>
  <c r="AA45" i="2"/>
  <c r="L11" i="2"/>
  <c r="L13" i="2" s="1"/>
  <c r="L45" i="2"/>
  <c r="N11" i="2"/>
  <c r="N13" i="2" s="1"/>
  <c r="N45" i="2"/>
  <c r="Z11" i="2"/>
  <c r="Z13" i="2" s="1"/>
  <c r="Z45" i="2"/>
  <c r="K11" i="2"/>
  <c r="K13" i="2" s="1"/>
  <c r="K45" i="2"/>
  <c r="AK40" i="2"/>
  <c r="Y11" i="2"/>
  <c r="Y13" i="2" s="1"/>
  <c r="Y45" i="2"/>
  <c r="J11" i="2"/>
  <c r="J45" i="2"/>
  <c r="AJ45" i="2"/>
  <c r="U11" i="2"/>
  <c r="U13" i="2" s="1"/>
  <c r="U45" i="2"/>
  <c r="AK71" i="2"/>
  <c r="AA88" i="2"/>
  <c r="AI11" i="2"/>
  <c r="AI13" i="2" s="1"/>
  <c r="AI45" i="2"/>
  <c r="T11" i="2"/>
  <c r="T13" i="2" s="1"/>
  <c r="T45" i="2"/>
  <c r="Y10" i="2"/>
  <c r="U76" i="2"/>
  <c r="AC76" i="2"/>
  <c r="AC104" i="2" s="1"/>
  <c r="R76" i="2"/>
  <c r="R104" i="2" s="1"/>
  <c r="X18" i="2"/>
  <c r="X19" i="2" s="1"/>
  <c r="AG76" i="2"/>
  <c r="AC64" i="2"/>
  <c r="AI64" i="2"/>
  <c r="AA64" i="2"/>
  <c r="P64" i="2"/>
  <c r="AH64" i="2"/>
  <c r="Z64" i="2"/>
  <c r="X83" i="2"/>
  <c r="AK18" i="2"/>
  <c r="AK19" i="2" s="1"/>
  <c r="N64" i="2"/>
  <c r="M76" i="2"/>
  <c r="X52" i="2"/>
  <c r="AK60" i="2"/>
  <c r="Q64" i="2"/>
  <c r="AG64" i="2"/>
  <c r="Y64" i="2"/>
  <c r="P76" i="2"/>
  <c r="P104" i="2" s="1"/>
  <c r="X65" i="2"/>
  <c r="X64" i="2" s="1"/>
  <c r="X118" i="2"/>
  <c r="AK89" i="2"/>
  <c r="AK100" i="2"/>
  <c r="U104" i="2"/>
  <c r="AF64" i="2"/>
  <c r="U64" i="2"/>
  <c r="M64" i="2"/>
  <c r="AK77" i="2"/>
  <c r="AK52" i="2"/>
  <c r="AK83" i="2"/>
  <c r="S64" i="2"/>
  <c r="S4" i="2" s="1"/>
  <c r="O88" i="2"/>
  <c r="X77" i="2"/>
  <c r="X89" i="2"/>
  <c r="X100" i="2"/>
  <c r="AK50" i="2"/>
  <c r="AK65" i="2"/>
  <c r="AK118" i="2"/>
  <c r="R64" i="2"/>
  <c r="AF76" i="2"/>
  <c r="AF104" i="2" s="1"/>
  <c r="X60" i="2"/>
  <c r="AK95" i="2"/>
  <c r="X95" i="2"/>
  <c r="X9" i="2"/>
  <c r="X10" i="2" s="1"/>
  <c r="AK23" i="2"/>
  <c r="AI76" i="2"/>
  <c r="AI104" i="2" s="1"/>
  <c r="AA76" i="2"/>
  <c r="S76" i="2"/>
  <c r="S104" i="2" s="1"/>
  <c r="K76" i="2"/>
  <c r="K104" i="2" s="1"/>
  <c r="AJ76" i="2"/>
  <c r="AJ104" i="2" s="1"/>
  <c r="AB76" i="2"/>
  <c r="AB104" i="2" s="1"/>
  <c r="T76" i="2"/>
  <c r="T104" i="2" s="1"/>
  <c r="L76" i="2"/>
  <c r="L104" i="2" s="1"/>
  <c r="X16" i="2"/>
  <c r="X17" i="2" s="1"/>
  <c r="AD64" i="2"/>
  <c r="X23" i="2"/>
  <c r="AD88" i="2"/>
  <c r="N88" i="2"/>
  <c r="AH88" i="2"/>
  <c r="AH104" i="2" s="1"/>
  <c r="Z88" i="2"/>
  <c r="Z104" i="2" s="1"/>
  <c r="X50" i="2"/>
  <c r="X45" i="2" s="1"/>
  <c r="AE76" i="2"/>
  <c r="AE104" i="2" s="1"/>
  <c r="O76" i="2"/>
  <c r="Y76" i="2"/>
  <c r="Q76" i="2"/>
  <c r="Q104" i="2" s="1"/>
  <c r="AG88" i="2"/>
  <c r="Y88" i="2"/>
  <c r="K64" i="2"/>
  <c r="AK9" i="2"/>
  <c r="AK10" i="2" s="1"/>
  <c r="AK16" i="2"/>
  <c r="AK17" i="2" s="1"/>
  <c r="AD76" i="2"/>
  <c r="N76" i="2"/>
  <c r="AE64" i="2"/>
  <c r="O64" i="2"/>
  <c r="AJ64" i="2"/>
  <c r="AB64" i="2"/>
  <c r="T64" i="2"/>
  <c r="L64" i="2"/>
  <c r="J64" i="2"/>
  <c r="J4" i="2" s="1"/>
  <c r="Z17" i="2"/>
  <c r="N10" i="2"/>
  <c r="AI17" i="2"/>
  <c r="AA17" i="2"/>
  <c r="S17" i="2"/>
  <c r="K17" i="2"/>
  <c r="AF17" i="2"/>
  <c r="AE17" i="2"/>
  <c r="O17" i="2"/>
  <c r="M104" i="2" l="1"/>
  <c r="AG104" i="2"/>
  <c r="AK64" i="2"/>
  <c r="AA104" i="2"/>
  <c r="AK11" i="2"/>
  <c r="AK13" i="2" s="1"/>
  <c r="AK45" i="2"/>
  <c r="AK88" i="2"/>
  <c r="O104" i="2"/>
  <c r="AK76" i="2"/>
  <c r="AK104" i="2" s="1"/>
  <c r="Y104" i="2"/>
  <c r="AD104" i="2"/>
  <c r="N104" i="2"/>
  <c r="V3" i="2"/>
  <c r="W3" i="2"/>
  <c r="B118" i="2" l="1"/>
  <c r="A118" i="2"/>
  <c r="W117" i="2" l="1"/>
  <c r="V117" i="2"/>
  <c r="W116" i="2"/>
  <c r="V116" i="2"/>
  <c r="W115" i="2"/>
  <c r="V115" i="2"/>
  <c r="W114" i="2"/>
  <c r="V114" i="2"/>
  <c r="W113" i="2"/>
  <c r="V113" i="2"/>
  <c r="W112" i="2"/>
  <c r="V112" i="2"/>
  <c r="W111" i="2"/>
  <c r="W12" i="2" s="1"/>
  <c r="V111" i="2"/>
  <c r="V12" i="2" s="1"/>
  <c r="W110" i="2"/>
  <c r="V110" i="2"/>
  <c r="W109" i="2"/>
  <c r="V109" i="2"/>
  <c r="W108" i="2"/>
  <c r="V108" i="2"/>
  <c r="W107" i="2"/>
  <c r="V107" i="2"/>
  <c r="W106" i="2"/>
  <c r="V106" i="2"/>
  <c r="W103" i="2"/>
  <c r="V103" i="2"/>
  <c r="W102" i="2"/>
  <c r="V102" i="2"/>
  <c r="W101" i="2"/>
  <c r="W100" i="2" s="1"/>
  <c r="V101" i="2"/>
  <c r="W99" i="2"/>
  <c r="V99" i="2"/>
  <c r="W98" i="2"/>
  <c r="V98" i="2"/>
  <c r="W97" i="2"/>
  <c r="V97" i="2"/>
  <c r="W96" i="2"/>
  <c r="V96" i="2"/>
  <c r="W94" i="2"/>
  <c r="V94" i="2"/>
  <c r="W93" i="2"/>
  <c r="V93" i="2"/>
  <c r="W92" i="2"/>
  <c r="V92" i="2"/>
  <c r="W91" i="2"/>
  <c r="V91" i="2"/>
  <c r="W90" i="2"/>
  <c r="V90" i="2"/>
  <c r="J89" i="2"/>
  <c r="W87" i="2"/>
  <c r="V87" i="2"/>
  <c r="W86" i="2"/>
  <c r="V86" i="2"/>
  <c r="W85" i="2"/>
  <c r="V85" i="2"/>
  <c r="W84" i="2"/>
  <c r="V84" i="2"/>
  <c r="W82" i="2"/>
  <c r="V82" i="2"/>
  <c r="W81" i="2"/>
  <c r="V81" i="2"/>
  <c r="W80" i="2"/>
  <c r="V80" i="2"/>
  <c r="W79" i="2"/>
  <c r="V79" i="2"/>
  <c r="W78" i="2"/>
  <c r="V78" i="2"/>
  <c r="J77" i="2"/>
  <c r="J76" i="2" s="1"/>
  <c r="W63" i="2"/>
  <c r="W22" i="2" s="1"/>
  <c r="V63" i="2"/>
  <c r="V22" i="2" s="1"/>
  <c r="W62" i="2"/>
  <c r="V62" i="2"/>
  <c r="W61" i="2"/>
  <c r="V61" i="2"/>
  <c r="AJ20" i="2"/>
  <c r="AJ21" i="2" s="1"/>
  <c r="AI20" i="2"/>
  <c r="AI21" i="2" s="1"/>
  <c r="AH20" i="2"/>
  <c r="AH21" i="2" s="1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O21" i="2" s="1"/>
  <c r="N20" i="2"/>
  <c r="N21" i="2" s="1"/>
  <c r="M20" i="2"/>
  <c r="M21" i="2" s="1"/>
  <c r="L20" i="2"/>
  <c r="L21" i="2" s="1"/>
  <c r="K20" i="2"/>
  <c r="K21" i="2" s="1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W51" i="2"/>
  <c r="V51" i="2"/>
  <c r="W49" i="2"/>
  <c r="W44" i="2" s="1"/>
  <c r="V49" i="2"/>
  <c r="V44" i="2" s="1"/>
  <c r="W48" i="2"/>
  <c r="W43" i="2" s="1"/>
  <c r="V48" i="2"/>
  <c r="V43" i="2" s="1"/>
  <c r="W47" i="2"/>
  <c r="W42" i="2" s="1"/>
  <c r="V47" i="2"/>
  <c r="V42" i="2" s="1"/>
  <c r="W46" i="2"/>
  <c r="W41" i="2" s="1"/>
  <c r="V46" i="2"/>
  <c r="V41" i="2" s="1"/>
  <c r="J22" i="2"/>
  <c r="J18" i="2"/>
  <c r="J16" i="2"/>
  <c r="J17" i="2" s="1"/>
  <c r="J12" i="2"/>
  <c r="W5" i="2"/>
  <c r="V5" i="2"/>
  <c r="W89" i="2" l="1"/>
  <c r="W60" i="2"/>
  <c r="W20" i="2" s="1"/>
  <c r="W21" i="2" s="1"/>
  <c r="W118" i="2"/>
  <c r="W16" i="2"/>
  <c r="W17" i="2" s="1"/>
  <c r="W18" i="2"/>
  <c r="W19" i="2" s="1"/>
  <c r="V65" i="2"/>
  <c r="W83" i="2"/>
  <c r="V16" i="2"/>
  <c r="V17" i="2" s="1"/>
  <c r="W64" i="2"/>
  <c r="W4" i="2" s="1"/>
  <c r="V60" i="2"/>
  <c r="V20" i="2" s="1"/>
  <c r="V21" i="2" s="1"/>
  <c r="V71" i="2"/>
  <c r="V89" i="2"/>
  <c r="V118" i="2"/>
  <c r="V95" i="2"/>
  <c r="V100" i="2"/>
  <c r="W52" i="2"/>
  <c r="W24" i="2" s="1"/>
  <c r="W25" i="2" s="1"/>
  <c r="W77" i="2"/>
  <c r="V77" i="2"/>
  <c r="V9" i="2"/>
  <c r="W23" i="2"/>
  <c r="V83" i="2"/>
  <c r="W50" i="2"/>
  <c r="V52" i="2"/>
  <c r="V24" i="2" s="1"/>
  <c r="V25" i="2" s="1"/>
  <c r="W95" i="2"/>
  <c r="W9" i="2"/>
  <c r="V18" i="2"/>
  <c r="V19" i="2" s="1"/>
  <c r="V23" i="2"/>
  <c r="V50" i="2"/>
  <c r="X76" i="2"/>
  <c r="AK24" i="2"/>
  <c r="AK25" i="2" s="1"/>
  <c r="AK20" i="2"/>
  <c r="AK21" i="2" s="1"/>
  <c r="J20" i="2"/>
  <c r="J21" i="2" s="1"/>
  <c r="X20" i="2"/>
  <c r="X21" i="2" s="1"/>
  <c r="J19" i="2"/>
  <c r="J23" i="2"/>
  <c r="X11" i="2"/>
  <c r="X13" i="2" s="1"/>
  <c r="X24" i="2"/>
  <c r="X25" i="2" s="1"/>
  <c r="P26" i="2"/>
  <c r="P28" i="2" s="1"/>
  <c r="AA26" i="2"/>
  <c r="AA28" i="2" s="1"/>
  <c r="AI26" i="2"/>
  <c r="AI28" i="2" s="1"/>
  <c r="AC29" i="2"/>
  <c r="AC30" i="2" s="1"/>
  <c r="AC26" i="2"/>
  <c r="AC28" i="2" s="1"/>
  <c r="P4" i="2"/>
  <c r="P6" i="2" s="1"/>
  <c r="L26" i="2"/>
  <c r="L28" i="2" s="1"/>
  <c r="T26" i="2"/>
  <c r="T28" i="2" s="1"/>
  <c r="AE26" i="2"/>
  <c r="AE28" i="2" s="1"/>
  <c r="AA4" i="2"/>
  <c r="AA6" i="2" s="1"/>
  <c r="AI4" i="2"/>
  <c r="AI6" i="2" s="1"/>
  <c r="Q4" i="2"/>
  <c r="Q6" i="2" s="1"/>
  <c r="AE4" i="2"/>
  <c r="AE6" i="2" s="1"/>
  <c r="M4" i="2"/>
  <c r="M6" i="2" s="1"/>
  <c r="N26" i="2"/>
  <c r="N28" i="2" s="1"/>
  <c r="Y26" i="2"/>
  <c r="Y28" i="2" s="1"/>
  <c r="AG26" i="2"/>
  <c r="AG28" i="2" s="1"/>
  <c r="AB26" i="2"/>
  <c r="AB28" i="2" s="1"/>
  <c r="N29" i="2"/>
  <c r="N30" i="2" s="1"/>
  <c r="M26" i="2"/>
  <c r="M28" i="2" s="1"/>
  <c r="U26" i="2"/>
  <c r="U28" i="2" s="1"/>
  <c r="AF26" i="2"/>
  <c r="AF28" i="2" s="1"/>
  <c r="AA29" i="2"/>
  <c r="AA30" i="2" s="1"/>
  <c r="O26" i="2"/>
  <c r="O28" i="2" s="1"/>
  <c r="Z26" i="2"/>
  <c r="Z28" i="2" s="1"/>
  <c r="AH26" i="2"/>
  <c r="AH28" i="2" s="1"/>
  <c r="Q29" i="2"/>
  <c r="Q30" i="2" s="1"/>
  <c r="AI29" i="2"/>
  <c r="AI30" i="2" s="1"/>
  <c r="L4" i="2"/>
  <c r="L6" i="2" s="1"/>
  <c r="T4" i="2"/>
  <c r="T6" i="2" s="1"/>
  <c r="R26" i="2"/>
  <c r="R28" i="2" s="1"/>
  <c r="T29" i="2"/>
  <c r="T30" i="2" s="1"/>
  <c r="AE29" i="2"/>
  <c r="AE30" i="2" s="1"/>
  <c r="U4" i="2"/>
  <c r="U6" i="2" s="1"/>
  <c r="AF4" i="2"/>
  <c r="AF6" i="2" s="1"/>
  <c r="K26" i="2"/>
  <c r="K28" i="2" s="1"/>
  <c r="S26" i="2"/>
  <c r="S28" i="2" s="1"/>
  <c r="AD26" i="2"/>
  <c r="AD28" i="2" s="1"/>
  <c r="Y4" i="2"/>
  <c r="Y6" i="2" s="1"/>
  <c r="Q26" i="2"/>
  <c r="Q28" i="2" s="1"/>
  <c r="AJ26" i="2"/>
  <c r="AJ28" i="2" s="1"/>
  <c r="AG4" i="2"/>
  <c r="AG6" i="2" s="1"/>
  <c r="O4" i="2"/>
  <c r="O6" i="2" s="1"/>
  <c r="Z4" i="2"/>
  <c r="Z6" i="2" s="1"/>
  <c r="AH4" i="2"/>
  <c r="AH6" i="2" s="1"/>
  <c r="AJ29" i="2"/>
  <c r="AJ30" i="2" s="1"/>
  <c r="R29" i="2"/>
  <c r="R30" i="2" s="1"/>
  <c r="S29" i="2"/>
  <c r="S30" i="2" s="1"/>
  <c r="R4" i="2"/>
  <c r="R6" i="2" s="1"/>
  <c r="AC4" i="2"/>
  <c r="AC6" i="2" s="1"/>
  <c r="Z29" i="2"/>
  <c r="Z30" i="2" s="1"/>
  <c r="AH29" i="2"/>
  <c r="AH30" i="2" s="1"/>
  <c r="M29" i="2"/>
  <c r="M30" i="2" s="1"/>
  <c r="AG29" i="2"/>
  <c r="AG30" i="2" s="1"/>
  <c r="AB29" i="2"/>
  <c r="AB30" i="2" s="1"/>
  <c r="AB4" i="2"/>
  <c r="AB6" i="2" s="1"/>
  <c r="AJ4" i="2"/>
  <c r="AJ6" i="2" s="1"/>
  <c r="AD29" i="2"/>
  <c r="AD30" i="2" s="1"/>
  <c r="K4" i="2"/>
  <c r="K6" i="2" s="1"/>
  <c r="S6" i="2"/>
  <c r="L30" i="2"/>
  <c r="N4" i="2"/>
  <c r="N6" i="2" s="1"/>
  <c r="O29" i="2"/>
  <c r="O30" i="2" s="1"/>
  <c r="J24" i="2"/>
  <c r="U29" i="2"/>
  <c r="U30" i="2" s="1"/>
  <c r="AD4" i="2"/>
  <c r="AD6" i="2" s="1"/>
  <c r="P29" i="2"/>
  <c r="P30" i="2" s="1"/>
  <c r="AF29" i="2"/>
  <c r="AF30" i="2" s="1"/>
  <c r="V10" i="2" l="1"/>
  <c r="W11" i="2"/>
  <c r="W13" i="2" s="1"/>
  <c r="W45" i="2"/>
  <c r="V11" i="2"/>
  <c r="V13" i="2" s="1"/>
  <c r="V45" i="2"/>
  <c r="V76" i="2"/>
  <c r="V26" i="2" s="1"/>
  <c r="V28" i="2" s="1"/>
  <c r="W88" i="2"/>
  <c r="W29" i="2" s="1"/>
  <c r="W30" i="2" s="1"/>
  <c r="V64" i="2"/>
  <c r="V4" i="2" s="1"/>
  <c r="V6" i="2" s="1"/>
  <c r="W76" i="2"/>
  <c r="W26" i="2" s="1"/>
  <c r="W28" i="2" s="1"/>
  <c r="W10" i="2"/>
  <c r="X4" i="2"/>
  <c r="X6" i="2" s="1"/>
  <c r="X88" i="2"/>
  <c r="X104" i="2" s="1"/>
  <c r="AK4" i="2"/>
  <c r="AK6" i="2" s="1"/>
  <c r="X26" i="2"/>
  <c r="X28" i="2" s="1"/>
  <c r="AK26" i="2"/>
  <c r="AK28" i="2" s="1"/>
  <c r="K29" i="2"/>
  <c r="K30" i="2" s="1"/>
  <c r="Y29" i="2"/>
  <c r="Y30" i="2" s="1"/>
  <c r="T14" i="2"/>
  <c r="S14" i="2"/>
  <c r="Q14" i="2"/>
  <c r="M14" i="2"/>
  <c r="N14" i="2"/>
  <c r="AD14" i="2"/>
  <c r="AH14" i="2"/>
  <c r="Z14" i="2"/>
  <c r="O14" i="2"/>
  <c r="AG14" i="2"/>
  <c r="U14" i="2"/>
  <c r="J6" i="2"/>
  <c r="AB14" i="2"/>
  <c r="W6" i="2"/>
  <c r="J13" i="2"/>
  <c r="V88" i="2"/>
  <c r="J88" i="2"/>
  <c r="J104" i="2" s="1"/>
  <c r="J26" i="2"/>
  <c r="J28" i="2" s="1"/>
  <c r="P14" i="2"/>
  <c r="AF14" i="2"/>
  <c r="J25" i="2"/>
  <c r="V104" i="2" l="1"/>
  <c r="W104" i="2"/>
  <c r="AG15" i="2"/>
  <c r="AG31" i="2"/>
  <c r="AG32" i="2" s="1"/>
  <c r="AG8" i="2"/>
  <c r="AG7" i="2" s="1"/>
  <c r="AI14" i="2"/>
  <c r="L14" i="2"/>
  <c r="O31" i="2"/>
  <c r="O32" i="2" s="1"/>
  <c r="O8" i="2"/>
  <c r="O7" i="2" s="1"/>
  <c r="O15" i="2"/>
  <c r="M31" i="2"/>
  <c r="M32" i="2" s="1"/>
  <c r="M15" i="2"/>
  <c r="M8" i="2"/>
  <c r="M7" i="2" s="1"/>
  <c r="AF15" i="2"/>
  <c r="AF31" i="2"/>
  <c r="AF32" i="2" s="1"/>
  <c r="AF8" i="2"/>
  <c r="AF7" i="2" s="1"/>
  <c r="AJ14" i="2"/>
  <c r="Q15" i="2"/>
  <c r="Q31" i="2"/>
  <c r="Q32" i="2" s="1"/>
  <c r="Q8" i="2"/>
  <c r="Q7" i="2" s="1"/>
  <c r="P31" i="2"/>
  <c r="P32" i="2" s="1"/>
  <c r="P15" i="2"/>
  <c r="P8" i="2"/>
  <c r="P7" i="2" s="1"/>
  <c r="AB31" i="2"/>
  <c r="AB32" i="2" s="1"/>
  <c r="AB15" i="2"/>
  <c r="AB8" i="2"/>
  <c r="AB7" i="2" s="1"/>
  <c r="Z15" i="2"/>
  <c r="Z31" i="2"/>
  <c r="Z32" i="2" s="1"/>
  <c r="Z8" i="2"/>
  <c r="Z7" i="2" s="1"/>
  <c r="AE14" i="2"/>
  <c r="R14" i="2"/>
  <c r="S15" i="2"/>
  <c r="S31" i="2"/>
  <c r="S32" i="2" s="1"/>
  <c r="S8" i="2"/>
  <c r="S7" i="2" s="1"/>
  <c r="AH15" i="2"/>
  <c r="AH31" i="2"/>
  <c r="AH32" i="2" s="1"/>
  <c r="AH8" i="2"/>
  <c r="AH7" i="2" s="1"/>
  <c r="T15" i="2"/>
  <c r="T31" i="2"/>
  <c r="T32" i="2" s="1"/>
  <c r="T8" i="2"/>
  <c r="T7" i="2" s="1"/>
  <c r="AD15" i="2"/>
  <c r="AD8" i="2"/>
  <c r="AD7" i="2" s="1"/>
  <c r="AD31" i="2"/>
  <c r="AD32" i="2" s="1"/>
  <c r="AA14" i="2"/>
  <c r="U31" i="2"/>
  <c r="U32" i="2" s="1"/>
  <c r="U15" i="2"/>
  <c r="U8" i="2"/>
  <c r="U7" i="2" s="1"/>
  <c r="N15" i="2"/>
  <c r="N8" i="2"/>
  <c r="N7" i="2" s="1"/>
  <c r="N31" i="2"/>
  <c r="N32" i="2" s="1"/>
  <c r="AC14" i="2"/>
  <c r="AK29" i="2"/>
  <c r="AK30" i="2" s="1"/>
  <c r="X29" i="2"/>
  <c r="X30" i="2" s="1"/>
  <c r="Y14" i="2"/>
  <c r="W14" i="2"/>
  <c r="J29" i="2"/>
  <c r="V29" i="2"/>
  <c r="V30" i="2" s="1"/>
  <c r="R15" i="2" l="1"/>
  <c r="R31" i="2"/>
  <c r="R32" i="2" s="1"/>
  <c r="R8" i="2"/>
  <c r="R7" i="2" s="1"/>
  <c r="AJ15" i="2"/>
  <c r="AJ31" i="2"/>
  <c r="AJ32" i="2" s="1"/>
  <c r="AJ8" i="2"/>
  <c r="AJ7" i="2" s="1"/>
  <c r="AC15" i="2"/>
  <c r="AC31" i="2"/>
  <c r="AC32" i="2" s="1"/>
  <c r="AC8" i="2"/>
  <c r="AC7" i="2" s="1"/>
  <c r="AA15" i="2"/>
  <c r="AA31" i="2"/>
  <c r="AA32" i="2" s="1"/>
  <c r="AA8" i="2"/>
  <c r="AA7" i="2" s="1"/>
  <c r="AE31" i="2"/>
  <c r="AE32" i="2" s="1"/>
  <c r="AE15" i="2"/>
  <c r="AE8" i="2"/>
  <c r="AE7" i="2" s="1"/>
  <c r="L31" i="2"/>
  <c r="L32" i="2" s="1"/>
  <c r="L15" i="2"/>
  <c r="L8" i="2"/>
  <c r="L7" i="2" s="1"/>
  <c r="X14" i="2"/>
  <c r="W31" i="2"/>
  <c r="W32" i="2" s="1"/>
  <c r="W15" i="2"/>
  <c r="W8" i="2"/>
  <c r="W7" i="2" s="1"/>
  <c r="AI15" i="2"/>
  <c r="AI31" i="2"/>
  <c r="AI32" i="2" s="1"/>
  <c r="AI8" i="2"/>
  <c r="AI7" i="2" s="1"/>
  <c r="Y15" i="2"/>
  <c r="Y31" i="2"/>
  <c r="Y32" i="2" s="1"/>
  <c r="Y8" i="2"/>
  <c r="K14" i="2"/>
  <c r="AK14" i="2"/>
  <c r="J30" i="2"/>
  <c r="V14" i="2"/>
  <c r="J14" i="2"/>
  <c r="J8" i="2" s="1"/>
  <c r="Q133" i="1"/>
  <c r="Q132" i="1"/>
  <c r="Q131" i="1"/>
  <c r="Q130" i="1"/>
  <c r="Q129" i="1"/>
  <c r="Q128" i="1"/>
  <c r="R128" i="1" s="1"/>
  <c r="Q127" i="1"/>
  <c r="Q14" i="1" s="1"/>
  <c r="Q126" i="1"/>
  <c r="Q125" i="1"/>
  <c r="Q124" i="1"/>
  <c r="Q123" i="1"/>
  <c r="Q122" i="1"/>
  <c r="Q119" i="1"/>
  <c r="R119" i="1" s="1"/>
  <c r="Q118" i="1"/>
  <c r="Q117" i="1"/>
  <c r="Q115" i="1"/>
  <c r="Q114" i="1"/>
  <c r="Q113" i="1"/>
  <c r="Q112" i="1"/>
  <c r="Q110" i="1"/>
  <c r="Q109" i="1"/>
  <c r="Q108" i="1"/>
  <c r="Q107" i="1"/>
  <c r="Q106" i="1"/>
  <c r="Q103" i="1"/>
  <c r="R103" i="1" s="1"/>
  <c r="Q102" i="1"/>
  <c r="Q101" i="1"/>
  <c r="Q100" i="1"/>
  <c r="Q99" i="1"/>
  <c r="Q97" i="1"/>
  <c r="Q96" i="1"/>
  <c r="Q95" i="1"/>
  <c r="R95" i="1" s="1"/>
  <c r="Q94" i="1"/>
  <c r="Q93" i="1"/>
  <c r="Q90" i="1"/>
  <c r="Q89" i="1"/>
  <c r="Q88" i="1"/>
  <c r="Q87" i="1"/>
  <c r="R87" i="1" s="1"/>
  <c r="Q86" i="1"/>
  <c r="Q84" i="1"/>
  <c r="Q83" i="1"/>
  <c r="Q82" i="1"/>
  <c r="Q81" i="1"/>
  <c r="Q80" i="1"/>
  <c r="Q79" i="1"/>
  <c r="Q77" i="1"/>
  <c r="Q76" i="1"/>
  <c r="Q75" i="1"/>
  <c r="Q73" i="1"/>
  <c r="Q72" i="1"/>
  <c r="Q71" i="1"/>
  <c r="R71" i="1" s="1"/>
  <c r="Q70" i="1"/>
  <c r="Q69" i="1"/>
  <c r="Q68" i="1"/>
  <c r="Q67" i="1"/>
  <c r="Q65" i="1"/>
  <c r="Q62" i="1"/>
  <c r="R62" i="1" s="1"/>
  <c r="Q61" i="1"/>
  <c r="Q60" i="1"/>
  <c r="Q59" i="1"/>
  <c r="Q47" i="1"/>
  <c r="R47" i="1" s="1"/>
  <c r="Q46" i="1"/>
  <c r="Q45" i="1"/>
  <c r="Q44" i="1"/>
  <c r="R44" i="1" s="1"/>
  <c r="Q43" i="1"/>
  <c r="R43" i="1" s="1"/>
  <c r="Q42" i="1"/>
  <c r="Q41" i="1"/>
  <c r="Q40" i="1"/>
  <c r="Q39" i="1"/>
  <c r="R39" i="1" s="1"/>
  <c r="Q38" i="1"/>
  <c r="R38" i="1" s="1"/>
  <c r="Q37" i="1"/>
  <c r="Q52" i="1"/>
  <c r="Q51" i="1"/>
  <c r="Q50" i="1"/>
  <c r="Q49" i="1"/>
  <c r="R36" i="1"/>
  <c r="Q36" i="1"/>
  <c r="Q7" i="1"/>
  <c r="R7" i="1" s="1"/>
  <c r="Q11" i="1"/>
  <c r="Q20" i="1"/>
  <c r="Q21" i="1" s="1"/>
  <c r="Q24" i="1"/>
  <c r="Q25" i="1" s="1"/>
  <c r="Q30" i="1"/>
  <c r="Q5" i="1"/>
  <c r="R5" i="1" s="1"/>
  <c r="M133" i="1"/>
  <c r="M18" i="1" s="1"/>
  <c r="M19" i="1" s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5" i="1"/>
  <c r="M114" i="1"/>
  <c r="M113" i="1"/>
  <c r="M112" i="1"/>
  <c r="M110" i="1"/>
  <c r="M109" i="1"/>
  <c r="M108" i="1"/>
  <c r="M107" i="1"/>
  <c r="M106" i="1"/>
  <c r="M103" i="1"/>
  <c r="M102" i="1"/>
  <c r="M101" i="1"/>
  <c r="M100" i="1"/>
  <c r="M99" i="1"/>
  <c r="M97" i="1"/>
  <c r="M96" i="1"/>
  <c r="M95" i="1"/>
  <c r="M94" i="1"/>
  <c r="M93" i="1"/>
  <c r="M90" i="1"/>
  <c r="M89" i="1"/>
  <c r="M88" i="1"/>
  <c r="M87" i="1"/>
  <c r="M86" i="1"/>
  <c r="M84" i="1"/>
  <c r="M83" i="1"/>
  <c r="M82" i="1"/>
  <c r="M81" i="1"/>
  <c r="M80" i="1"/>
  <c r="M77" i="1"/>
  <c r="M76" i="1"/>
  <c r="M75" i="1"/>
  <c r="M73" i="1"/>
  <c r="M72" i="1"/>
  <c r="M20" i="1" s="1"/>
  <c r="M71" i="1"/>
  <c r="M70" i="1"/>
  <c r="M69" i="1"/>
  <c r="M68" i="1"/>
  <c r="M67" i="1"/>
  <c r="M65" i="1"/>
  <c r="M62" i="1"/>
  <c r="M61" i="1"/>
  <c r="M60" i="1"/>
  <c r="M59" i="1"/>
  <c r="M47" i="1"/>
  <c r="M46" i="1"/>
  <c r="M45" i="1"/>
  <c r="M44" i="1"/>
  <c r="M43" i="1"/>
  <c r="M42" i="1"/>
  <c r="M41" i="1"/>
  <c r="M40" i="1"/>
  <c r="M39" i="1"/>
  <c r="M38" i="1"/>
  <c r="M36" i="1"/>
  <c r="M52" i="1"/>
  <c r="R52" i="1" s="1"/>
  <c r="M51" i="1"/>
  <c r="M50" i="1"/>
  <c r="M49" i="1"/>
  <c r="M37" i="1"/>
  <c r="M7" i="1"/>
  <c r="M11" i="1"/>
  <c r="M14" i="1"/>
  <c r="M30" i="1"/>
  <c r="M5" i="1"/>
  <c r="P134" i="1"/>
  <c r="O134" i="1"/>
  <c r="N134" i="1"/>
  <c r="Q134" i="1" s="1"/>
  <c r="L134" i="1"/>
  <c r="K134" i="1"/>
  <c r="J134" i="1"/>
  <c r="I134" i="1"/>
  <c r="H134" i="1"/>
  <c r="G134" i="1"/>
  <c r="F134" i="1"/>
  <c r="E134" i="1"/>
  <c r="D134" i="1"/>
  <c r="M134" i="1" s="1"/>
  <c r="P116" i="1"/>
  <c r="O116" i="1"/>
  <c r="O111" i="1" s="1"/>
  <c r="N116" i="1"/>
  <c r="N111" i="1" s="1"/>
  <c r="L116" i="1"/>
  <c r="K116" i="1"/>
  <c r="K111" i="1" s="1"/>
  <c r="J116" i="1"/>
  <c r="J111" i="1" s="1"/>
  <c r="I116" i="1"/>
  <c r="I111" i="1" s="1"/>
  <c r="H116" i="1"/>
  <c r="G116" i="1"/>
  <c r="F116" i="1"/>
  <c r="F111" i="1" s="1"/>
  <c r="E116" i="1"/>
  <c r="E111" i="1" s="1"/>
  <c r="D116" i="1"/>
  <c r="P105" i="1"/>
  <c r="O105" i="1"/>
  <c r="N105" i="1"/>
  <c r="Q105" i="1" s="1"/>
  <c r="L105" i="1"/>
  <c r="K105" i="1"/>
  <c r="J105" i="1"/>
  <c r="I105" i="1"/>
  <c r="H105" i="1"/>
  <c r="G105" i="1"/>
  <c r="F105" i="1"/>
  <c r="E105" i="1"/>
  <c r="D105" i="1"/>
  <c r="M105" i="1" s="1"/>
  <c r="P98" i="1"/>
  <c r="O98" i="1"/>
  <c r="N98" i="1"/>
  <c r="Q98" i="1" s="1"/>
  <c r="R98" i="1" s="1"/>
  <c r="L98" i="1"/>
  <c r="K98" i="1"/>
  <c r="J98" i="1"/>
  <c r="I98" i="1"/>
  <c r="H98" i="1"/>
  <c r="G98" i="1"/>
  <c r="F98" i="1"/>
  <c r="E98" i="1"/>
  <c r="D98" i="1"/>
  <c r="M98" i="1" s="1"/>
  <c r="P92" i="1"/>
  <c r="O92" i="1"/>
  <c r="N92" i="1"/>
  <c r="Q92" i="1" s="1"/>
  <c r="R92" i="1" s="1"/>
  <c r="L92" i="1"/>
  <c r="L91" i="1" s="1"/>
  <c r="L28" i="1" s="1"/>
  <c r="K92" i="1"/>
  <c r="J92" i="1"/>
  <c r="I92" i="1"/>
  <c r="M92" i="1" s="1"/>
  <c r="H92" i="1"/>
  <c r="H91" i="1" s="1"/>
  <c r="H28" i="1" s="1"/>
  <c r="G92" i="1"/>
  <c r="F92" i="1"/>
  <c r="E92" i="1"/>
  <c r="D92" i="1"/>
  <c r="D91" i="1" s="1"/>
  <c r="P85" i="1"/>
  <c r="O85" i="1"/>
  <c r="N85" i="1"/>
  <c r="Q85" i="1" s="1"/>
  <c r="R85" i="1" s="1"/>
  <c r="L85" i="1"/>
  <c r="K85" i="1"/>
  <c r="J85" i="1"/>
  <c r="I85" i="1"/>
  <c r="H85" i="1"/>
  <c r="G85" i="1"/>
  <c r="F85" i="1"/>
  <c r="E85" i="1"/>
  <c r="D85" i="1"/>
  <c r="M85" i="1" s="1"/>
  <c r="P79" i="1"/>
  <c r="O79" i="1"/>
  <c r="O78" i="1" s="1"/>
  <c r="N79" i="1"/>
  <c r="L79" i="1"/>
  <c r="K79" i="1"/>
  <c r="J79" i="1"/>
  <c r="I79" i="1"/>
  <c r="I78" i="1" s="1"/>
  <c r="H79" i="1"/>
  <c r="G79" i="1"/>
  <c r="F79" i="1"/>
  <c r="F78" i="1" s="1"/>
  <c r="E79" i="1"/>
  <c r="D79" i="1"/>
  <c r="M79" i="1" s="1"/>
  <c r="P74" i="1"/>
  <c r="P22" i="1" s="1"/>
  <c r="P23" i="1" s="1"/>
  <c r="O74" i="1"/>
  <c r="O22" i="1" s="1"/>
  <c r="O23" i="1" s="1"/>
  <c r="N74" i="1"/>
  <c r="N22" i="1" s="1"/>
  <c r="N23" i="1" s="1"/>
  <c r="L74" i="1"/>
  <c r="L22" i="1" s="1"/>
  <c r="L23" i="1" s="1"/>
  <c r="K74" i="1"/>
  <c r="K22" i="1" s="1"/>
  <c r="K23" i="1" s="1"/>
  <c r="J74" i="1"/>
  <c r="J22" i="1" s="1"/>
  <c r="J23" i="1" s="1"/>
  <c r="I74" i="1"/>
  <c r="I22" i="1" s="1"/>
  <c r="I23" i="1" s="1"/>
  <c r="H74" i="1"/>
  <c r="H22" i="1" s="1"/>
  <c r="H23" i="1" s="1"/>
  <c r="G74" i="1"/>
  <c r="G22" i="1" s="1"/>
  <c r="G23" i="1" s="1"/>
  <c r="F74" i="1"/>
  <c r="F22" i="1" s="1"/>
  <c r="F23" i="1" s="1"/>
  <c r="E74" i="1"/>
  <c r="E22" i="1" s="1"/>
  <c r="E23" i="1" s="1"/>
  <c r="D74" i="1"/>
  <c r="D22" i="1" s="1"/>
  <c r="D23" i="1" s="1"/>
  <c r="P66" i="1"/>
  <c r="P26" i="1" s="1"/>
  <c r="P27" i="1" s="1"/>
  <c r="O66" i="1"/>
  <c r="N66" i="1"/>
  <c r="Q66" i="1" s="1"/>
  <c r="Q26" i="1" s="1"/>
  <c r="Q27" i="1" s="1"/>
  <c r="L66" i="1"/>
  <c r="L26" i="1" s="1"/>
  <c r="L27" i="1" s="1"/>
  <c r="K66" i="1"/>
  <c r="J66" i="1"/>
  <c r="J26" i="1" s="1"/>
  <c r="J27" i="1" s="1"/>
  <c r="I66" i="1"/>
  <c r="I26" i="1" s="1"/>
  <c r="I27" i="1" s="1"/>
  <c r="H66" i="1"/>
  <c r="H26" i="1" s="1"/>
  <c r="H27" i="1" s="1"/>
  <c r="G66" i="1"/>
  <c r="G26" i="1" s="1"/>
  <c r="G27" i="1" s="1"/>
  <c r="F66" i="1"/>
  <c r="E66" i="1"/>
  <c r="D66" i="1"/>
  <c r="D26" i="1" s="1"/>
  <c r="D27" i="1" s="1"/>
  <c r="P63" i="1"/>
  <c r="P13" i="1" s="1"/>
  <c r="P15" i="1" s="1"/>
  <c r="O63" i="1"/>
  <c r="O13" i="1" s="1"/>
  <c r="O15" i="1" s="1"/>
  <c r="N63" i="1"/>
  <c r="N13" i="1" s="1"/>
  <c r="N15" i="1" s="1"/>
  <c r="L63" i="1"/>
  <c r="L13" i="1" s="1"/>
  <c r="L15" i="1" s="1"/>
  <c r="K63" i="1"/>
  <c r="J63" i="1"/>
  <c r="I63" i="1"/>
  <c r="I13" i="1" s="1"/>
  <c r="I15" i="1" s="1"/>
  <c r="H63" i="1"/>
  <c r="G63" i="1"/>
  <c r="G13" i="1" s="1"/>
  <c r="G15" i="1" s="1"/>
  <c r="F63" i="1"/>
  <c r="F13" i="1" s="1"/>
  <c r="F15" i="1" s="1"/>
  <c r="E63" i="1"/>
  <c r="E13" i="1" s="1"/>
  <c r="E15" i="1" s="1"/>
  <c r="D63" i="1"/>
  <c r="D13" i="1" s="1"/>
  <c r="D15" i="1" s="1"/>
  <c r="P53" i="1"/>
  <c r="O53" i="1"/>
  <c r="O6" i="1" s="1"/>
  <c r="N53" i="1"/>
  <c r="L53" i="1"/>
  <c r="K53" i="1"/>
  <c r="J53" i="1"/>
  <c r="I53" i="1"/>
  <c r="I6" i="1" s="1"/>
  <c r="I8" i="1" s="1"/>
  <c r="H53" i="1"/>
  <c r="G53" i="1"/>
  <c r="F53" i="1"/>
  <c r="F6" i="1" s="1"/>
  <c r="E53" i="1"/>
  <c r="D53" i="1"/>
  <c r="P30" i="1"/>
  <c r="O30" i="1"/>
  <c r="N30" i="1"/>
  <c r="L30" i="1"/>
  <c r="K30" i="1"/>
  <c r="J30" i="1"/>
  <c r="I30" i="1"/>
  <c r="H30" i="1"/>
  <c r="G30" i="1"/>
  <c r="F30" i="1"/>
  <c r="E30" i="1"/>
  <c r="D30" i="1"/>
  <c r="O26" i="1"/>
  <c r="O27" i="1" s="1"/>
  <c r="N26" i="1"/>
  <c r="N27" i="1" s="1"/>
  <c r="K26" i="1"/>
  <c r="K27" i="1" s="1"/>
  <c r="F26" i="1"/>
  <c r="F27" i="1" s="1"/>
  <c r="E26" i="1"/>
  <c r="E27" i="1" s="1"/>
  <c r="P24" i="1"/>
  <c r="P25" i="1" s="1"/>
  <c r="O24" i="1"/>
  <c r="O25" i="1" s="1"/>
  <c r="N24" i="1"/>
  <c r="N25" i="1" s="1"/>
  <c r="L24" i="1"/>
  <c r="L25" i="1" s="1"/>
  <c r="K24" i="1"/>
  <c r="K25" i="1" s="1"/>
  <c r="J24" i="1"/>
  <c r="J25" i="1" s="1"/>
  <c r="I24" i="1"/>
  <c r="I25" i="1" s="1"/>
  <c r="H24" i="1"/>
  <c r="H25" i="1" s="1"/>
  <c r="G24" i="1"/>
  <c r="F24" i="1"/>
  <c r="F25" i="1" s="1"/>
  <c r="E24" i="1"/>
  <c r="E25" i="1" s="1"/>
  <c r="D24" i="1"/>
  <c r="D25" i="1" s="1"/>
  <c r="P20" i="1"/>
  <c r="P21" i="1" s="1"/>
  <c r="O20" i="1"/>
  <c r="O21" i="1" s="1"/>
  <c r="N20" i="1"/>
  <c r="N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D20" i="1"/>
  <c r="D21" i="1" s="1"/>
  <c r="P18" i="1"/>
  <c r="P19" i="1" s="1"/>
  <c r="O18" i="1"/>
  <c r="O19" i="1" s="1"/>
  <c r="N18" i="1"/>
  <c r="N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P14" i="1"/>
  <c r="O14" i="1"/>
  <c r="N14" i="1"/>
  <c r="L14" i="1"/>
  <c r="K14" i="1"/>
  <c r="J14" i="1"/>
  <c r="I14" i="1"/>
  <c r="H14" i="1"/>
  <c r="G14" i="1"/>
  <c r="F14" i="1"/>
  <c r="E14" i="1"/>
  <c r="D14" i="1"/>
  <c r="K13" i="1"/>
  <c r="K15" i="1" s="1"/>
  <c r="J13" i="1"/>
  <c r="J15" i="1" s="1"/>
  <c r="P11" i="1"/>
  <c r="P12" i="1" s="1"/>
  <c r="O11" i="1"/>
  <c r="O12" i="1" s="1"/>
  <c r="N11" i="1"/>
  <c r="N12" i="1" s="1"/>
  <c r="L11" i="1"/>
  <c r="L12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s="1"/>
  <c r="O8" i="1"/>
  <c r="F8" i="1"/>
  <c r="AE36" i="1"/>
  <c r="AE5" i="1"/>
  <c r="AE118" i="1"/>
  <c r="AE7" i="1"/>
  <c r="AE52" i="1"/>
  <c r="AE51" i="1"/>
  <c r="AE50" i="1"/>
  <c r="AE49" i="1"/>
  <c r="AA134" i="1"/>
  <c r="Z134" i="1"/>
  <c r="Y134" i="1"/>
  <c r="X134" i="1"/>
  <c r="AA116" i="1"/>
  <c r="AA111" i="1" s="1"/>
  <c r="Z116" i="1"/>
  <c r="Z111" i="1" s="1"/>
  <c r="Y116" i="1"/>
  <c r="Y111" i="1" s="1"/>
  <c r="X116" i="1"/>
  <c r="AA105" i="1"/>
  <c r="Z105" i="1"/>
  <c r="Y105" i="1"/>
  <c r="X105" i="1"/>
  <c r="AA98" i="1"/>
  <c r="Z98" i="1"/>
  <c r="Y98" i="1"/>
  <c r="X98" i="1"/>
  <c r="AA92" i="1"/>
  <c r="Z92" i="1"/>
  <c r="Y92" i="1"/>
  <c r="X92" i="1"/>
  <c r="X91" i="1" s="1"/>
  <c r="X28" i="1" s="1"/>
  <c r="AA85" i="1"/>
  <c r="Z85" i="1"/>
  <c r="Y85" i="1"/>
  <c r="Y78" i="1" s="1"/>
  <c r="X85" i="1"/>
  <c r="AA79" i="1"/>
  <c r="Z79" i="1"/>
  <c r="Y79" i="1"/>
  <c r="X79" i="1"/>
  <c r="AA74" i="1"/>
  <c r="AA22" i="1" s="1"/>
  <c r="AA23" i="1" s="1"/>
  <c r="Z74" i="1"/>
  <c r="Z22" i="1" s="1"/>
  <c r="Z23" i="1" s="1"/>
  <c r="Y74" i="1"/>
  <c r="Y22" i="1" s="1"/>
  <c r="Y23" i="1" s="1"/>
  <c r="X74" i="1"/>
  <c r="X22" i="1" s="1"/>
  <c r="X23" i="1" s="1"/>
  <c r="AA66" i="1"/>
  <c r="AA26" i="1" s="1"/>
  <c r="AA27" i="1" s="1"/>
  <c r="Z66" i="1"/>
  <c r="Y66" i="1"/>
  <c r="X66" i="1"/>
  <c r="X26" i="1" s="1"/>
  <c r="X27" i="1" s="1"/>
  <c r="AA63" i="1"/>
  <c r="AA13" i="1" s="1"/>
  <c r="AA15" i="1" s="1"/>
  <c r="Z63" i="1"/>
  <c r="Z13" i="1" s="1"/>
  <c r="Z15" i="1" s="1"/>
  <c r="Y63" i="1"/>
  <c r="Y13" i="1" s="1"/>
  <c r="Y15" i="1" s="1"/>
  <c r="X63" i="1"/>
  <c r="X13" i="1" s="1"/>
  <c r="X15" i="1" s="1"/>
  <c r="AA53" i="1"/>
  <c r="Z53" i="1"/>
  <c r="Y53" i="1"/>
  <c r="X53" i="1"/>
  <c r="AA30" i="1"/>
  <c r="Z30" i="1"/>
  <c r="Y30" i="1"/>
  <c r="X30" i="1"/>
  <c r="Z26" i="1"/>
  <c r="Z27" i="1" s="1"/>
  <c r="Y26" i="1"/>
  <c r="Y27" i="1" s="1"/>
  <c r="AA24" i="1"/>
  <c r="AA25" i="1" s="1"/>
  <c r="Z24" i="1"/>
  <c r="Z25" i="1" s="1"/>
  <c r="Y24" i="1"/>
  <c r="Y25" i="1" s="1"/>
  <c r="X24" i="1"/>
  <c r="X25" i="1" s="1"/>
  <c r="AA20" i="1"/>
  <c r="AA21" i="1" s="1"/>
  <c r="Z20" i="1"/>
  <c r="Z21" i="1" s="1"/>
  <c r="Y20" i="1"/>
  <c r="Y21" i="1" s="1"/>
  <c r="X20" i="1"/>
  <c r="X21" i="1" s="1"/>
  <c r="AA18" i="1"/>
  <c r="AA19" i="1" s="1"/>
  <c r="Z18" i="1"/>
  <c r="Z19" i="1" s="1"/>
  <c r="Y18" i="1"/>
  <c r="Y19" i="1" s="1"/>
  <c r="X18" i="1"/>
  <c r="X19" i="1" s="1"/>
  <c r="AA14" i="1"/>
  <c r="Z14" i="1"/>
  <c r="Y14" i="1"/>
  <c r="X14" i="1"/>
  <c r="AA11" i="1"/>
  <c r="AA12" i="1" s="1"/>
  <c r="Z11" i="1"/>
  <c r="Z12" i="1" s="1"/>
  <c r="Y11" i="1"/>
  <c r="Y12" i="1" s="1"/>
  <c r="X11" i="1"/>
  <c r="X12" i="1" s="1"/>
  <c r="AC134" i="1"/>
  <c r="AB134" i="1"/>
  <c r="AC116" i="1"/>
  <c r="AC111" i="1" s="1"/>
  <c r="AB116" i="1"/>
  <c r="AB111" i="1" s="1"/>
  <c r="AC105" i="1"/>
  <c r="AB105" i="1"/>
  <c r="AC98" i="1"/>
  <c r="AB98" i="1"/>
  <c r="AB91" i="1" s="1"/>
  <c r="AB28" i="1" s="1"/>
  <c r="AC92" i="1"/>
  <c r="AB92" i="1"/>
  <c r="AC85" i="1"/>
  <c r="AB85" i="1"/>
  <c r="AC79" i="1"/>
  <c r="AB79" i="1"/>
  <c r="AC74" i="1"/>
  <c r="AC22" i="1" s="1"/>
  <c r="AC23" i="1" s="1"/>
  <c r="AB74" i="1"/>
  <c r="AB22" i="1" s="1"/>
  <c r="AB23" i="1" s="1"/>
  <c r="AC66" i="1"/>
  <c r="AB66" i="1"/>
  <c r="AB26" i="1" s="1"/>
  <c r="AB27" i="1" s="1"/>
  <c r="AC63" i="1"/>
  <c r="AC13" i="1" s="1"/>
  <c r="AC15" i="1" s="1"/>
  <c r="AB63" i="1"/>
  <c r="AB13" i="1" s="1"/>
  <c r="AB15" i="1" s="1"/>
  <c r="AC53" i="1"/>
  <c r="AB53" i="1"/>
  <c r="AC30" i="1"/>
  <c r="AB30" i="1"/>
  <c r="AC26" i="1"/>
  <c r="AC27" i="1" s="1"/>
  <c r="AC24" i="1"/>
  <c r="AC25" i="1" s="1"/>
  <c r="AB24" i="1"/>
  <c r="AB25" i="1" s="1"/>
  <c r="AC20" i="1"/>
  <c r="AC21" i="1" s="1"/>
  <c r="AB20" i="1"/>
  <c r="AB21" i="1" s="1"/>
  <c r="AC18" i="1"/>
  <c r="AC19" i="1" s="1"/>
  <c r="AB18" i="1"/>
  <c r="AB19" i="1" s="1"/>
  <c r="AC14" i="1"/>
  <c r="AB14" i="1"/>
  <c r="AC11" i="1"/>
  <c r="AB11" i="1"/>
  <c r="R105" i="1" l="1"/>
  <c r="R134" i="1"/>
  <c r="R49" i="1"/>
  <c r="R45" i="1"/>
  <c r="Q63" i="1"/>
  <c r="Q13" i="1" s="1"/>
  <c r="Q15" i="1" s="1"/>
  <c r="R72" i="1"/>
  <c r="R80" i="1"/>
  <c r="R88" i="1"/>
  <c r="R96" i="1"/>
  <c r="R112" i="1"/>
  <c r="R129" i="1"/>
  <c r="R50" i="1"/>
  <c r="R46" i="1"/>
  <c r="R65" i="1"/>
  <c r="R73" i="1"/>
  <c r="R81" i="1"/>
  <c r="R89" i="1"/>
  <c r="R97" i="1"/>
  <c r="R113" i="1"/>
  <c r="R122" i="1"/>
  <c r="R130" i="1"/>
  <c r="M116" i="1"/>
  <c r="R79" i="1"/>
  <c r="R51" i="1"/>
  <c r="R40" i="1"/>
  <c r="Q74" i="1"/>
  <c r="Q22" i="1" s="1"/>
  <c r="R82" i="1"/>
  <c r="R90" i="1"/>
  <c r="R106" i="1"/>
  <c r="R114" i="1"/>
  <c r="R123" i="1"/>
  <c r="R131" i="1"/>
  <c r="Y6" i="1"/>
  <c r="Y8" i="1" s="1"/>
  <c r="M53" i="1"/>
  <c r="M63" i="1"/>
  <c r="M13" i="1" s="1"/>
  <c r="M21" i="1"/>
  <c r="R41" i="1"/>
  <c r="R67" i="1"/>
  <c r="R75" i="1"/>
  <c r="R83" i="1"/>
  <c r="R99" i="1"/>
  <c r="R107" i="1"/>
  <c r="R115" i="1"/>
  <c r="R124" i="1"/>
  <c r="R132" i="1"/>
  <c r="R42" i="1"/>
  <c r="R59" i="1"/>
  <c r="R68" i="1"/>
  <c r="R76" i="1"/>
  <c r="R84" i="1"/>
  <c r="R100" i="1"/>
  <c r="R108" i="1"/>
  <c r="Q116" i="1"/>
  <c r="R116" i="1" s="1"/>
  <c r="R125" i="1"/>
  <c r="R133" i="1"/>
  <c r="P6" i="1"/>
  <c r="P8" i="1" s="1"/>
  <c r="M66" i="1"/>
  <c r="M26" i="1" s="1"/>
  <c r="M27" i="1" s="1"/>
  <c r="M74" i="1"/>
  <c r="M22" i="1" s="1"/>
  <c r="M23" i="1" s="1"/>
  <c r="Q53" i="1"/>
  <c r="R60" i="1"/>
  <c r="R69" i="1"/>
  <c r="R77" i="1"/>
  <c r="R93" i="1"/>
  <c r="R101" i="1"/>
  <c r="R109" i="1"/>
  <c r="R117" i="1"/>
  <c r="R126" i="1"/>
  <c r="R37" i="1"/>
  <c r="R61" i="1"/>
  <c r="R70" i="1"/>
  <c r="R86" i="1"/>
  <c r="R94" i="1"/>
  <c r="R102" i="1"/>
  <c r="R110" i="1"/>
  <c r="R118" i="1"/>
  <c r="AK15" i="2"/>
  <c r="AK31" i="2"/>
  <c r="AK32" i="2" s="1"/>
  <c r="AK8" i="2"/>
  <c r="K15" i="2"/>
  <c r="K31" i="2"/>
  <c r="K32" i="2" s="1"/>
  <c r="K8" i="2"/>
  <c r="K7" i="2" s="1"/>
  <c r="X15" i="2"/>
  <c r="X31" i="2"/>
  <c r="X32" i="2" s="1"/>
  <c r="V15" i="2"/>
  <c r="V31" i="2"/>
  <c r="V32" i="2" s="1"/>
  <c r="V8" i="2"/>
  <c r="X8" i="2"/>
  <c r="Y7" i="2"/>
  <c r="J31" i="2"/>
  <c r="J15" i="2"/>
  <c r="Q23" i="1"/>
  <c r="R74" i="1"/>
  <c r="Q18" i="1"/>
  <c r="Q19" i="1" s="1"/>
  <c r="R127" i="1"/>
  <c r="R66" i="1"/>
  <c r="Q12" i="1"/>
  <c r="M24" i="1"/>
  <c r="M25" i="1" s="1"/>
  <c r="M12" i="1"/>
  <c r="E91" i="1"/>
  <c r="E28" i="1" s="1"/>
  <c r="N91" i="1"/>
  <c r="F104" i="1"/>
  <c r="F31" i="1" s="1"/>
  <c r="F32" i="1" s="1"/>
  <c r="K78" i="1"/>
  <c r="K6" i="1" s="1"/>
  <c r="K8" i="1" s="1"/>
  <c r="I91" i="1"/>
  <c r="I28" i="1" s="1"/>
  <c r="I104" i="1"/>
  <c r="I31" i="1" s="1"/>
  <c r="I32" i="1" s="1"/>
  <c r="G91" i="1"/>
  <c r="G28" i="1" s="1"/>
  <c r="P91" i="1"/>
  <c r="P28" i="1" s="1"/>
  <c r="F91" i="1"/>
  <c r="F28" i="1" s="1"/>
  <c r="O91" i="1"/>
  <c r="O28" i="1" s="1"/>
  <c r="N104" i="1"/>
  <c r="K91" i="1"/>
  <c r="K28" i="1" s="1"/>
  <c r="H78" i="1"/>
  <c r="H6" i="1" s="1"/>
  <c r="H8" i="1" s="1"/>
  <c r="J91" i="1"/>
  <c r="J28" i="1" s="1"/>
  <c r="Z78" i="1"/>
  <c r="Z6" i="1" s="1"/>
  <c r="Z8" i="1" s="1"/>
  <c r="Z91" i="1"/>
  <c r="Z28" i="1" s="1"/>
  <c r="AC104" i="1"/>
  <c r="AC31" i="1" s="1"/>
  <c r="AC32" i="1" s="1"/>
  <c r="AA78" i="1"/>
  <c r="AA6" i="1" s="1"/>
  <c r="AA8" i="1" s="1"/>
  <c r="AA91" i="1"/>
  <c r="AA28" i="1" s="1"/>
  <c r="J78" i="1"/>
  <c r="J6" i="1" s="1"/>
  <c r="J8" i="1" s="1"/>
  <c r="R26" i="1"/>
  <c r="R27" i="1" s="1"/>
  <c r="L78" i="1"/>
  <c r="L6" i="1" s="1"/>
  <c r="L8" i="1" s="1"/>
  <c r="O104" i="1"/>
  <c r="O31" i="1" s="1"/>
  <c r="O32" i="1" s="1"/>
  <c r="R24" i="1"/>
  <c r="R25" i="1" s="1"/>
  <c r="E78" i="1"/>
  <c r="E6" i="1" s="1"/>
  <c r="E8" i="1" s="1"/>
  <c r="N78" i="1"/>
  <c r="N6" i="1" s="1"/>
  <c r="R18" i="1"/>
  <c r="R19" i="1" s="1"/>
  <c r="G78" i="1"/>
  <c r="G6" i="1" s="1"/>
  <c r="G8" i="1" s="1"/>
  <c r="P78" i="1"/>
  <c r="K104" i="1"/>
  <c r="K31" i="1" s="1"/>
  <c r="K32" i="1" s="1"/>
  <c r="J104" i="1"/>
  <c r="J31" i="1" s="1"/>
  <c r="J32" i="1" s="1"/>
  <c r="E104" i="1"/>
  <c r="E31" i="1" s="1"/>
  <c r="E32" i="1" s="1"/>
  <c r="D28" i="1"/>
  <c r="F120" i="1"/>
  <c r="F16" i="1" s="1"/>
  <c r="H13" i="1"/>
  <c r="D78" i="1"/>
  <c r="AA104" i="1"/>
  <c r="D111" i="1"/>
  <c r="L111" i="1"/>
  <c r="L104" i="1" s="1"/>
  <c r="L31" i="1" s="1"/>
  <c r="L32" i="1" s="1"/>
  <c r="R20" i="1"/>
  <c r="R21" i="1" s="1"/>
  <c r="G25" i="1"/>
  <c r="AB78" i="1"/>
  <c r="AB6" i="1" s="1"/>
  <c r="AB8" i="1" s="1"/>
  <c r="G111" i="1"/>
  <c r="G104" i="1" s="1"/>
  <c r="P111" i="1"/>
  <c r="P104" i="1" s="1"/>
  <c r="R14" i="1"/>
  <c r="R22" i="1"/>
  <c r="R23" i="1" s="1"/>
  <c r="H111" i="1"/>
  <c r="H104" i="1" s="1"/>
  <c r="H31" i="1" s="1"/>
  <c r="H32" i="1" s="1"/>
  <c r="R11" i="1"/>
  <c r="R12" i="1" s="1"/>
  <c r="Y104" i="1"/>
  <c r="Y31" i="1" s="1"/>
  <c r="Y32" i="1" s="1"/>
  <c r="Z104" i="1"/>
  <c r="AC78" i="1"/>
  <c r="AC6" i="1" s="1"/>
  <c r="AC8" i="1" s="1"/>
  <c r="AB104" i="1"/>
  <c r="AB31" i="1" s="1"/>
  <c r="AB32" i="1" s="1"/>
  <c r="X78" i="1"/>
  <c r="X6" i="1" s="1"/>
  <c r="X8" i="1" s="1"/>
  <c r="AC91" i="1"/>
  <c r="AC28" i="1" s="1"/>
  <c r="Y91" i="1"/>
  <c r="Y28" i="1" s="1"/>
  <c r="AB12" i="1"/>
  <c r="AC12" i="1"/>
  <c r="X111" i="1"/>
  <c r="X104" i="1" s="1"/>
  <c r="U134" i="1"/>
  <c r="T134" i="1"/>
  <c r="U116" i="1"/>
  <c r="U111" i="1" s="1"/>
  <c r="T116" i="1"/>
  <c r="U105" i="1"/>
  <c r="T105" i="1"/>
  <c r="U98" i="1"/>
  <c r="T98" i="1"/>
  <c r="U92" i="1"/>
  <c r="T92" i="1"/>
  <c r="U85" i="1"/>
  <c r="T85" i="1"/>
  <c r="U79" i="1"/>
  <c r="T79" i="1"/>
  <c r="U74" i="1"/>
  <c r="U22" i="1" s="1"/>
  <c r="U23" i="1" s="1"/>
  <c r="T74" i="1"/>
  <c r="T22" i="1" s="1"/>
  <c r="T23" i="1" s="1"/>
  <c r="U66" i="1"/>
  <c r="T66" i="1"/>
  <c r="T26" i="1" s="1"/>
  <c r="T27" i="1" s="1"/>
  <c r="U63" i="1"/>
  <c r="U13" i="1" s="1"/>
  <c r="U15" i="1" s="1"/>
  <c r="T63" i="1"/>
  <c r="T13" i="1" s="1"/>
  <c r="T15" i="1" s="1"/>
  <c r="U53" i="1"/>
  <c r="T53" i="1"/>
  <c r="U30" i="1"/>
  <c r="T30" i="1"/>
  <c r="U26" i="1"/>
  <c r="U27" i="1" s="1"/>
  <c r="U24" i="1"/>
  <c r="U25" i="1" s="1"/>
  <c r="T24" i="1"/>
  <c r="T25" i="1" s="1"/>
  <c r="U20" i="1"/>
  <c r="U21" i="1" s="1"/>
  <c r="T20" i="1"/>
  <c r="T21" i="1" s="1"/>
  <c r="U18" i="1"/>
  <c r="U19" i="1" s="1"/>
  <c r="T18" i="1"/>
  <c r="T19" i="1" s="1"/>
  <c r="U14" i="1"/>
  <c r="T14" i="1"/>
  <c r="U11" i="1"/>
  <c r="U12" i="1" s="1"/>
  <c r="T11" i="1"/>
  <c r="T12" i="1" s="1"/>
  <c r="W134" i="1"/>
  <c r="V134" i="1"/>
  <c r="W116" i="1"/>
  <c r="W111" i="1" s="1"/>
  <c r="W104" i="1" s="1"/>
  <c r="V116" i="1"/>
  <c r="V111" i="1"/>
  <c r="W105" i="1"/>
  <c r="V105" i="1"/>
  <c r="W98" i="1"/>
  <c r="V98" i="1"/>
  <c r="W92" i="1"/>
  <c r="W91" i="1" s="1"/>
  <c r="W28" i="1" s="1"/>
  <c r="V92" i="1"/>
  <c r="W85" i="1"/>
  <c r="V85" i="1"/>
  <c r="W79" i="1"/>
  <c r="V79" i="1"/>
  <c r="W74" i="1"/>
  <c r="W22" i="1" s="1"/>
  <c r="W23" i="1" s="1"/>
  <c r="V74" i="1"/>
  <c r="V22" i="1" s="1"/>
  <c r="V23" i="1" s="1"/>
  <c r="W66" i="1"/>
  <c r="V66" i="1"/>
  <c r="V26" i="1" s="1"/>
  <c r="V27" i="1" s="1"/>
  <c r="W63" i="1"/>
  <c r="W13" i="1" s="1"/>
  <c r="W15" i="1" s="1"/>
  <c r="V63" i="1"/>
  <c r="V13" i="1" s="1"/>
  <c r="V15" i="1" s="1"/>
  <c r="W53" i="1"/>
  <c r="V53" i="1"/>
  <c r="W30" i="1"/>
  <c r="V30" i="1"/>
  <c r="W26" i="1"/>
  <c r="W27" i="1" s="1"/>
  <c r="W24" i="1"/>
  <c r="W25" i="1" s="1"/>
  <c r="V24" i="1"/>
  <c r="V25" i="1" s="1"/>
  <c r="W20" i="1"/>
  <c r="W21" i="1" s="1"/>
  <c r="V20" i="1"/>
  <c r="V21" i="1" s="1"/>
  <c r="W18" i="1"/>
  <c r="W19" i="1" s="1"/>
  <c r="V18" i="1"/>
  <c r="V19" i="1" s="1"/>
  <c r="W14" i="1"/>
  <c r="V14" i="1"/>
  <c r="W11" i="1"/>
  <c r="W12" i="1" s="1"/>
  <c r="V11" i="1"/>
  <c r="V12" i="1" s="1"/>
  <c r="Q6" i="1" l="1"/>
  <c r="Q8" i="1" s="1"/>
  <c r="N8" i="1"/>
  <c r="M15" i="1"/>
  <c r="M78" i="1"/>
  <c r="R13" i="1"/>
  <c r="R15" i="1" s="1"/>
  <c r="H15" i="1"/>
  <c r="D6" i="1"/>
  <c r="Q111" i="1"/>
  <c r="J120" i="1"/>
  <c r="J16" i="1" s="1"/>
  <c r="N31" i="1"/>
  <c r="N32" i="1" s="1"/>
  <c r="Q104" i="1"/>
  <c r="R53" i="1"/>
  <c r="M91" i="1"/>
  <c r="M28" i="1" s="1"/>
  <c r="R28" i="1" s="1"/>
  <c r="R30" i="1" s="1"/>
  <c r="K120" i="1"/>
  <c r="K16" i="1" s="1"/>
  <c r="K10" i="1" s="1"/>
  <c r="K9" i="1" s="1"/>
  <c r="Q78" i="1"/>
  <c r="N28" i="1"/>
  <c r="Q91" i="1"/>
  <c r="R63" i="1"/>
  <c r="M111" i="1"/>
  <c r="X7" i="2"/>
  <c r="J7" i="2"/>
  <c r="AK7" i="2"/>
  <c r="J32" i="2"/>
  <c r="V7" i="2"/>
  <c r="I120" i="1"/>
  <c r="I16" i="1" s="1"/>
  <c r="I17" i="1" s="1"/>
  <c r="N120" i="1"/>
  <c r="W78" i="1"/>
  <c r="W6" i="1" s="1"/>
  <c r="W8" i="1" s="1"/>
  <c r="AA120" i="1"/>
  <c r="AA16" i="1" s="1"/>
  <c r="AA17" i="1" s="1"/>
  <c r="V78" i="1"/>
  <c r="V6" i="1" s="1"/>
  <c r="V8" i="1" s="1"/>
  <c r="E120" i="1"/>
  <c r="E16" i="1" s="1"/>
  <c r="E17" i="1" s="1"/>
  <c r="Y120" i="1"/>
  <c r="Y16" i="1" s="1"/>
  <c r="Y10" i="1" s="1"/>
  <c r="Y9" i="1" s="1"/>
  <c r="AA31" i="1"/>
  <c r="AA32" i="1" s="1"/>
  <c r="T91" i="1"/>
  <c r="T28" i="1" s="1"/>
  <c r="I10" i="1"/>
  <c r="I9" i="1" s="1"/>
  <c r="O120" i="1"/>
  <c r="O16" i="1" s="1"/>
  <c r="O10" i="1" s="1"/>
  <c r="O9" i="1" s="1"/>
  <c r="G31" i="1"/>
  <c r="G32" i="1" s="1"/>
  <c r="G120" i="1"/>
  <c r="G16" i="1" s="1"/>
  <c r="P31" i="1"/>
  <c r="P32" i="1" s="1"/>
  <c r="P120" i="1"/>
  <c r="P16" i="1" s="1"/>
  <c r="V91" i="1"/>
  <c r="V28" i="1" s="1"/>
  <c r="D104" i="1"/>
  <c r="M104" i="1" s="1"/>
  <c r="M31" i="1" s="1"/>
  <c r="M32" i="1" s="1"/>
  <c r="J17" i="1"/>
  <c r="J33" i="1"/>
  <c r="J34" i="1" s="1"/>
  <c r="H120" i="1"/>
  <c r="H16" i="1" s="1"/>
  <c r="J10" i="1"/>
  <c r="J9" i="1" s="1"/>
  <c r="F10" i="1"/>
  <c r="F9" i="1" s="1"/>
  <c r="F33" i="1"/>
  <c r="F34" i="1" s="1"/>
  <c r="F17" i="1"/>
  <c r="L120" i="1"/>
  <c r="L16" i="1" s="1"/>
  <c r="V104" i="1"/>
  <c r="V31" i="1" s="1"/>
  <c r="V32" i="1" s="1"/>
  <c r="U104" i="1"/>
  <c r="U31" i="1" s="1"/>
  <c r="U32" i="1" s="1"/>
  <c r="AC120" i="1"/>
  <c r="AC16" i="1" s="1"/>
  <c r="AC17" i="1" s="1"/>
  <c r="U78" i="1"/>
  <c r="U6" i="1" s="1"/>
  <c r="U8" i="1" s="1"/>
  <c r="Z120" i="1"/>
  <c r="Z16" i="1" s="1"/>
  <c r="Z31" i="1"/>
  <c r="Z32" i="1" s="1"/>
  <c r="AB120" i="1"/>
  <c r="AB16" i="1" s="1"/>
  <c r="AB10" i="1" s="1"/>
  <c r="AB9" i="1" s="1"/>
  <c r="X31" i="1"/>
  <c r="X32" i="1" s="1"/>
  <c r="X120" i="1"/>
  <c r="X16" i="1" s="1"/>
  <c r="U91" i="1"/>
  <c r="U28" i="1" s="1"/>
  <c r="Y33" i="1"/>
  <c r="Y34" i="1" s="1"/>
  <c r="T78" i="1"/>
  <c r="T6" i="1" s="1"/>
  <c r="T8" i="1" s="1"/>
  <c r="T111" i="1"/>
  <c r="T104" i="1" s="1"/>
  <c r="W120" i="1"/>
  <c r="W16" i="1" s="1"/>
  <c r="W31" i="1"/>
  <c r="W32" i="1" s="1"/>
  <c r="AD116" i="1"/>
  <c r="AD111" i="1" s="1"/>
  <c r="S116" i="1"/>
  <c r="S111" i="1" s="1"/>
  <c r="AD105" i="1"/>
  <c r="S105" i="1"/>
  <c r="AD98" i="1"/>
  <c r="S98" i="1"/>
  <c r="AD92" i="1"/>
  <c r="S92" i="1"/>
  <c r="AD85" i="1"/>
  <c r="S85" i="1"/>
  <c r="AD79" i="1"/>
  <c r="S79" i="1"/>
  <c r="AD74" i="1"/>
  <c r="S74" i="1"/>
  <c r="S22" i="1" s="1"/>
  <c r="AD66" i="1"/>
  <c r="AD26" i="1" s="1"/>
  <c r="S66" i="1"/>
  <c r="AD63" i="1"/>
  <c r="AD13" i="1" s="1"/>
  <c r="AD15" i="1" s="1"/>
  <c r="S63" i="1"/>
  <c r="AD53" i="1"/>
  <c r="S53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19" i="1"/>
  <c r="AE117" i="1"/>
  <c r="AE115" i="1"/>
  <c r="AE114" i="1"/>
  <c r="AE113" i="1"/>
  <c r="AE112" i="1"/>
  <c r="AE110" i="1"/>
  <c r="AE109" i="1"/>
  <c r="AE108" i="1"/>
  <c r="AE107" i="1"/>
  <c r="AE106" i="1"/>
  <c r="AE103" i="1"/>
  <c r="AE102" i="1"/>
  <c r="AE101" i="1"/>
  <c r="AE100" i="1"/>
  <c r="AE99" i="1"/>
  <c r="AE97" i="1"/>
  <c r="AE96" i="1"/>
  <c r="AE95" i="1"/>
  <c r="AE94" i="1"/>
  <c r="AE93" i="1"/>
  <c r="AE90" i="1"/>
  <c r="AE89" i="1"/>
  <c r="AE88" i="1"/>
  <c r="AE87" i="1"/>
  <c r="AE86" i="1"/>
  <c r="AE84" i="1"/>
  <c r="AE83" i="1"/>
  <c r="AE82" i="1"/>
  <c r="AE81" i="1"/>
  <c r="AE80" i="1"/>
  <c r="AE77" i="1"/>
  <c r="AE76" i="1"/>
  <c r="AE75" i="1"/>
  <c r="AE73" i="1"/>
  <c r="AE72" i="1"/>
  <c r="AE71" i="1"/>
  <c r="AE70" i="1"/>
  <c r="AE69" i="1"/>
  <c r="AE68" i="1"/>
  <c r="AE67" i="1"/>
  <c r="AE65" i="1"/>
  <c r="AE62" i="1"/>
  <c r="AE61" i="1"/>
  <c r="AE60" i="1"/>
  <c r="AE59" i="1"/>
  <c r="AE47" i="1"/>
  <c r="AE46" i="1"/>
  <c r="AE45" i="1"/>
  <c r="AE44" i="1"/>
  <c r="AE43" i="1"/>
  <c r="AE42" i="1"/>
  <c r="AE41" i="1"/>
  <c r="AE40" i="1"/>
  <c r="AE39" i="1"/>
  <c r="AE38" i="1"/>
  <c r="AE37" i="1"/>
  <c r="AD134" i="1"/>
  <c r="S134" i="1"/>
  <c r="AD20" i="1"/>
  <c r="AD24" i="1"/>
  <c r="S24" i="1"/>
  <c r="S20" i="1"/>
  <c r="AD18" i="1"/>
  <c r="S18" i="1"/>
  <c r="AD14" i="1"/>
  <c r="S14" i="1"/>
  <c r="AD11" i="1"/>
  <c r="S11" i="1"/>
  <c r="K33" i="1" l="1"/>
  <c r="K34" i="1" s="1"/>
  <c r="K17" i="1"/>
  <c r="R104" i="1"/>
  <c r="Q31" i="1"/>
  <c r="Q32" i="1" s="1"/>
  <c r="M6" i="1"/>
  <c r="D8" i="1"/>
  <c r="R91" i="1"/>
  <c r="Q28" i="1"/>
  <c r="AA33" i="1"/>
  <c r="AA34" i="1" s="1"/>
  <c r="R78" i="1"/>
  <c r="R111" i="1"/>
  <c r="N16" i="1"/>
  <c r="N17" i="1" s="1"/>
  <c r="Q120" i="1"/>
  <c r="E10" i="1"/>
  <c r="E9" i="1" s="1"/>
  <c r="I33" i="1"/>
  <c r="I34" i="1" s="1"/>
  <c r="AC33" i="1"/>
  <c r="AC34" i="1" s="1"/>
  <c r="U120" i="1"/>
  <c r="U16" i="1" s="1"/>
  <c r="U10" i="1" s="1"/>
  <c r="U9" i="1" s="1"/>
  <c r="O17" i="1"/>
  <c r="E33" i="1"/>
  <c r="E34" i="1" s="1"/>
  <c r="AC10" i="1"/>
  <c r="AC9" i="1" s="1"/>
  <c r="Y17" i="1"/>
  <c r="AA10" i="1"/>
  <c r="AA9" i="1" s="1"/>
  <c r="AE66" i="1"/>
  <c r="AE92" i="1"/>
  <c r="S91" i="1"/>
  <c r="S28" i="1" s="1"/>
  <c r="V120" i="1"/>
  <c r="V16" i="1" s="1"/>
  <c r="V33" i="1" s="1"/>
  <c r="V34" i="1" s="1"/>
  <c r="AB33" i="1"/>
  <c r="AB34" i="1" s="1"/>
  <c r="AB17" i="1"/>
  <c r="AE63" i="1"/>
  <c r="O33" i="1"/>
  <c r="O34" i="1" s="1"/>
  <c r="L33" i="1"/>
  <c r="L34" i="1" s="1"/>
  <c r="L17" i="1"/>
  <c r="L10" i="1"/>
  <c r="L9" i="1" s="1"/>
  <c r="P33" i="1"/>
  <c r="P34" i="1" s="1"/>
  <c r="P17" i="1"/>
  <c r="P10" i="1"/>
  <c r="P9" i="1" s="1"/>
  <c r="AE53" i="1"/>
  <c r="H33" i="1"/>
  <c r="H34" i="1" s="1"/>
  <c r="H17" i="1"/>
  <c r="G33" i="1"/>
  <c r="G34" i="1" s="1"/>
  <c r="G17" i="1"/>
  <c r="G10" i="1"/>
  <c r="G9" i="1" s="1"/>
  <c r="H10" i="1"/>
  <c r="H9" i="1" s="1"/>
  <c r="D31" i="1"/>
  <c r="D120" i="1"/>
  <c r="M120" i="1" s="1"/>
  <c r="M16" i="1" s="1"/>
  <c r="AE24" i="1"/>
  <c r="AE25" i="1" s="1"/>
  <c r="AE85" i="1"/>
  <c r="AD78" i="1"/>
  <c r="AD6" i="1" s="1"/>
  <c r="AD8" i="1" s="1"/>
  <c r="AE14" i="1"/>
  <c r="S26" i="1"/>
  <c r="S27" i="1" s="1"/>
  <c r="AE105" i="1"/>
  <c r="AE74" i="1"/>
  <c r="Z33" i="1"/>
  <c r="Z34" i="1" s="1"/>
  <c r="Z10" i="1"/>
  <c r="Z9" i="1" s="1"/>
  <c r="Z17" i="1"/>
  <c r="S78" i="1"/>
  <c r="AE78" i="1" s="1"/>
  <c r="AE98" i="1"/>
  <c r="AD104" i="1"/>
  <c r="AD31" i="1" s="1"/>
  <c r="AD32" i="1" s="1"/>
  <c r="X33" i="1"/>
  <c r="X34" i="1" s="1"/>
  <c r="X17" i="1"/>
  <c r="X10" i="1"/>
  <c r="X9" i="1" s="1"/>
  <c r="T31" i="1"/>
  <c r="T32" i="1" s="1"/>
  <c r="T120" i="1"/>
  <c r="T16" i="1" s="1"/>
  <c r="U17" i="1"/>
  <c r="U33" i="1"/>
  <c r="U34" i="1" s="1"/>
  <c r="W33" i="1"/>
  <c r="W34" i="1" s="1"/>
  <c r="W10" i="1"/>
  <c r="W9" i="1" s="1"/>
  <c r="W17" i="1"/>
  <c r="AE111" i="1"/>
  <c r="S104" i="1"/>
  <c r="S31" i="1" s="1"/>
  <c r="S32" i="1" s="1"/>
  <c r="AE116" i="1"/>
  <c r="AD91" i="1"/>
  <c r="AD28" i="1" s="1"/>
  <c r="AE79" i="1"/>
  <c r="AD22" i="1"/>
  <c r="AE22" i="1" s="1"/>
  <c r="AE23" i="1" s="1"/>
  <c r="S13" i="1"/>
  <c r="S15" i="1" s="1"/>
  <c r="AE134" i="1"/>
  <c r="AD30" i="1"/>
  <c r="S30" i="1"/>
  <c r="AD27" i="1"/>
  <c r="AD25" i="1"/>
  <c r="S25" i="1"/>
  <c r="S23" i="1"/>
  <c r="AD21" i="1"/>
  <c r="S21" i="1"/>
  <c r="AE20" i="1"/>
  <c r="AE21" i="1" s="1"/>
  <c r="AD19" i="1"/>
  <c r="S19" i="1"/>
  <c r="AE18" i="1"/>
  <c r="AE19" i="1" s="1"/>
  <c r="AD12" i="1"/>
  <c r="S12" i="1"/>
  <c r="AE11" i="1"/>
  <c r="R120" i="1" l="1"/>
  <c r="Q16" i="1"/>
  <c r="R6" i="1"/>
  <c r="R8" i="1" s="1"/>
  <c r="M8" i="1"/>
  <c r="M17" i="1"/>
  <c r="M33" i="1"/>
  <c r="M34" i="1" s="1"/>
  <c r="M10" i="1"/>
  <c r="M9" i="1" s="1"/>
  <c r="N33" i="1"/>
  <c r="N34" i="1" s="1"/>
  <c r="N10" i="1"/>
  <c r="N9" i="1" s="1"/>
  <c r="S6" i="1"/>
  <c r="V17" i="1"/>
  <c r="V10" i="1"/>
  <c r="V9" i="1" s="1"/>
  <c r="D16" i="1"/>
  <c r="AE28" i="1"/>
  <c r="AE30" i="1" s="1"/>
  <c r="AE31" i="1"/>
  <c r="AE32" i="1" s="1"/>
  <c r="AD120" i="1"/>
  <c r="AD16" i="1" s="1"/>
  <c r="AD17" i="1" s="1"/>
  <c r="D32" i="1"/>
  <c r="R31" i="1"/>
  <c r="R32" i="1" s="1"/>
  <c r="AE26" i="1"/>
  <c r="AE27" i="1" s="1"/>
  <c r="AD23" i="1"/>
  <c r="S120" i="1"/>
  <c r="S16" i="1" s="1"/>
  <c r="S33" i="1" s="1"/>
  <c r="S34" i="1" s="1"/>
  <c r="AE13" i="1"/>
  <c r="AE15" i="1" s="1"/>
  <c r="AE91" i="1"/>
  <c r="AE104" i="1"/>
  <c r="AE12" i="1"/>
  <c r="T17" i="1"/>
  <c r="T33" i="1"/>
  <c r="T34" i="1" s="1"/>
  <c r="T10" i="1"/>
  <c r="T9" i="1" s="1"/>
  <c r="Q33" i="1" l="1"/>
  <c r="Q34" i="1" s="1"/>
  <c r="Q10" i="1"/>
  <c r="Q9" i="1" s="1"/>
  <c r="Q17" i="1"/>
  <c r="AE6" i="1"/>
  <c r="AE8" i="1" s="1"/>
  <c r="S8" i="1"/>
  <c r="AE120" i="1"/>
  <c r="AD33" i="1"/>
  <c r="AD34" i="1" s="1"/>
  <c r="AD10" i="1"/>
  <c r="AD9" i="1" s="1"/>
  <c r="R16" i="1"/>
  <c r="R17" i="1" s="1"/>
  <c r="D33" i="1"/>
  <c r="D17" i="1"/>
  <c r="D10" i="1"/>
  <c r="S17" i="1"/>
  <c r="S10" i="1"/>
  <c r="AE16" i="1"/>
  <c r="R10" i="1" l="1"/>
  <c r="R9" i="1" s="1"/>
  <c r="D9" i="1"/>
  <c r="R33" i="1"/>
  <c r="R34" i="1" s="1"/>
  <c r="D34" i="1"/>
  <c r="S9" i="1"/>
  <c r="AE10" i="1"/>
  <c r="AF10" i="1" s="1"/>
  <c r="AE17" i="1"/>
  <c r="AE33" i="1"/>
  <c r="AE34" i="1" s="1"/>
  <c r="AE9" i="1" l="1"/>
</calcChain>
</file>

<file path=xl/comments1.xml><?xml version="1.0" encoding="utf-8"?>
<comments xmlns="http://schemas.openxmlformats.org/spreadsheetml/2006/main">
  <authors>
    <author>Zhang ZhaoPeng</author>
  </authors>
  <commentList>
    <comment ref="B13" authorId="0" shapeId="0">
      <text>
        <r>
          <rPr>
            <sz val="9"/>
            <color indexed="81"/>
            <rFont val="宋体"/>
            <family val="3"/>
            <charset val="134"/>
          </rPr>
          <t>包含所有计入人效的普工、劳务工、A1、A+人员</t>
        </r>
      </text>
    </comment>
  </commentList>
</comments>
</file>

<file path=xl/comments2.xml><?xml version="1.0" encoding="utf-8"?>
<comments xmlns="http://schemas.openxmlformats.org/spreadsheetml/2006/main">
  <authors>
    <author>Zhang ZhaoPeng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包含所有计入人效的普工、劳务工、A1、A+人员</t>
        </r>
      </text>
    </comment>
  </commentList>
</comments>
</file>

<file path=xl/sharedStrings.xml><?xml version="1.0" encoding="utf-8"?>
<sst xmlns="http://schemas.openxmlformats.org/spreadsheetml/2006/main" count="800" uniqueCount="324">
  <si>
    <t>KRMB</t>
  </si>
  <si>
    <t>小计</t>
    <phoneticPr fontId="4" type="noConversion"/>
  </si>
  <si>
    <t>汇总
(KRMB)</t>
    <phoneticPr fontId="5" type="noConversion"/>
  </si>
  <si>
    <t>产量 KPCS</t>
    <phoneticPr fontId="5" type="noConversion"/>
  </si>
  <si>
    <t>总产值（KRMB）</t>
    <phoneticPr fontId="5" type="noConversion"/>
  </si>
  <si>
    <t>人均产值（KRMB/人）</t>
    <phoneticPr fontId="5" type="noConversion"/>
  </si>
  <si>
    <t>毛利率</t>
    <phoneticPr fontId="5" type="noConversion"/>
  </si>
  <si>
    <t>总成本（KRMB）</t>
    <phoneticPr fontId="5" type="noConversion"/>
  </si>
  <si>
    <t>料成本（KRMB）</t>
    <phoneticPr fontId="5" type="noConversion"/>
  </si>
  <si>
    <t>料成本占产值比%</t>
    <phoneticPr fontId="5" type="noConversion"/>
  </si>
  <si>
    <t>工成本（KRMB）</t>
    <phoneticPr fontId="5" type="noConversion"/>
  </si>
  <si>
    <t>其中：离职补偿金</t>
    <phoneticPr fontId="5" type="noConversion"/>
  </si>
  <si>
    <t>工成本占产值比%</t>
    <phoneticPr fontId="5" type="noConversion"/>
  </si>
  <si>
    <t xml:space="preserve">费(不含租赁/折旧/摊销）成本（KRMB） </t>
  </si>
  <si>
    <t>费成本占产值比%</t>
    <phoneticPr fontId="5" type="noConversion"/>
  </si>
  <si>
    <t>租赁/折旧/装修费/摊销费用（KRMB）</t>
    <phoneticPr fontId="5" type="noConversion"/>
  </si>
  <si>
    <t>租赁/折旧/摊销费用占产值比%</t>
  </si>
  <si>
    <t>其中主要费成本构成项目</t>
    <phoneticPr fontId="5" type="noConversion"/>
  </si>
  <si>
    <t>工装模具摊销</t>
    <phoneticPr fontId="5" type="noConversion"/>
  </si>
  <si>
    <t>工装模具摊销占产值比%</t>
    <phoneticPr fontId="5" type="noConversion"/>
  </si>
  <si>
    <t xml:space="preserve"> 维修与维护成本 </t>
    <phoneticPr fontId="5" type="noConversion"/>
  </si>
  <si>
    <t xml:space="preserve"> 维修与维护成本占产值比%</t>
    <phoneticPr fontId="5" type="noConversion"/>
  </si>
  <si>
    <t>耗材成本</t>
    <phoneticPr fontId="5" type="noConversion"/>
  </si>
  <si>
    <t>耗材成本</t>
  </si>
  <si>
    <t xml:space="preserve"> 耗材成本占产值比%</t>
    <phoneticPr fontId="5" type="noConversion"/>
  </si>
  <si>
    <t xml:space="preserve"> 水电气等能源成本 </t>
    <phoneticPr fontId="5" type="noConversion"/>
  </si>
  <si>
    <t>水电气等能源成本占产值比%</t>
    <phoneticPr fontId="5" type="noConversion"/>
  </si>
  <si>
    <t>间接人工成本</t>
    <phoneticPr fontId="5" type="noConversion"/>
  </si>
  <si>
    <t>间接人工成本占产值比%</t>
    <phoneticPr fontId="5" type="noConversion"/>
  </si>
  <si>
    <t>辅助部门</t>
    <phoneticPr fontId="5" type="noConversion"/>
  </si>
  <si>
    <t>辅助部门费用占产值比%</t>
    <phoneticPr fontId="5" type="noConversion"/>
  </si>
  <si>
    <t>车间管理费/物流费用/其他</t>
    <phoneticPr fontId="5" type="noConversion"/>
  </si>
  <si>
    <t>车间管理费/物流费用/其他成本占产值比%</t>
  </si>
  <si>
    <t>料成本（KRMB)</t>
    <phoneticPr fontId="5" type="noConversion"/>
  </si>
  <si>
    <t>含零件、成品组原材料</t>
    <phoneticPr fontId="4" type="noConversion"/>
  </si>
  <si>
    <t>其他原材料</t>
    <phoneticPr fontId="4" type="noConversion"/>
  </si>
  <si>
    <t>合计</t>
  </si>
  <si>
    <t>直接人工人数（人）</t>
    <phoneticPr fontId="5" type="noConversion"/>
  </si>
  <si>
    <t>普工</t>
  </si>
  <si>
    <t>劳务工</t>
  </si>
  <si>
    <t>A1人员</t>
  </si>
  <si>
    <t>A+人员</t>
  </si>
  <si>
    <t>人工效率</t>
    <phoneticPr fontId="5" type="noConversion"/>
  </si>
  <si>
    <t>工成本（KRMB)</t>
    <phoneticPr fontId="5" type="noConversion"/>
  </si>
  <si>
    <t>费成本</t>
    <phoneticPr fontId="5" type="noConversion"/>
  </si>
  <si>
    <t xml:space="preserve">生产直接折旧成本 </t>
    <phoneticPr fontId="5" type="noConversion"/>
  </si>
  <si>
    <t xml:space="preserve"> 生产直接折旧成本 </t>
    <phoneticPr fontId="5" type="noConversion"/>
  </si>
  <si>
    <t xml:space="preserve">水电气等能源成本 </t>
    <phoneticPr fontId="5" type="noConversion"/>
  </si>
  <si>
    <t>电费-车间直接</t>
    <phoneticPr fontId="5" type="noConversion"/>
  </si>
  <si>
    <t>电费-空压机</t>
    <phoneticPr fontId="5" type="noConversion"/>
  </si>
  <si>
    <t>电费-空调</t>
    <phoneticPr fontId="5" type="noConversion"/>
  </si>
  <si>
    <t>水费</t>
    <phoneticPr fontId="5" type="noConversion"/>
  </si>
  <si>
    <t>生产工装载具</t>
    <phoneticPr fontId="5" type="noConversion"/>
  </si>
  <si>
    <t>生产模具</t>
    <phoneticPr fontId="5" type="noConversion"/>
  </si>
  <si>
    <t xml:space="preserve">维修与维护成本 </t>
    <phoneticPr fontId="5" type="noConversion"/>
  </si>
  <si>
    <t>机器维护保养</t>
    <phoneticPr fontId="5" type="noConversion"/>
  </si>
  <si>
    <t>其他维护保养费</t>
    <phoneticPr fontId="5" type="noConversion"/>
  </si>
  <si>
    <t>间接人工-人数</t>
    <phoneticPr fontId="5" type="noConversion"/>
  </si>
  <si>
    <t>间接人工-人数 小计</t>
    <phoneticPr fontId="4" type="noConversion"/>
  </si>
  <si>
    <t>间接人工-人数-产品线内</t>
    <phoneticPr fontId="4" type="noConversion"/>
  </si>
  <si>
    <t>质量部</t>
    <phoneticPr fontId="5" type="noConversion"/>
  </si>
  <si>
    <t>车间间接人工</t>
    <phoneticPr fontId="5" type="noConversion"/>
  </si>
  <si>
    <t>厂务部</t>
    <phoneticPr fontId="5" type="noConversion"/>
  </si>
  <si>
    <t>间接人工-人数-产品线外</t>
    <phoneticPr fontId="4" type="noConversion"/>
  </si>
  <si>
    <t>安保部</t>
  </si>
  <si>
    <t>环境管理部</t>
  </si>
  <si>
    <t>行政后勤</t>
    <phoneticPr fontId="5" type="noConversion"/>
  </si>
  <si>
    <t>动力部</t>
  </si>
  <si>
    <t>维保部</t>
  </si>
  <si>
    <t>间接人工-成本</t>
    <phoneticPr fontId="5" type="noConversion"/>
  </si>
  <si>
    <t>间接人工成本 小计</t>
    <phoneticPr fontId="4" type="noConversion"/>
  </si>
  <si>
    <t>间接人工成本-产品线内</t>
    <phoneticPr fontId="4" type="noConversion"/>
  </si>
  <si>
    <t>间接人工成本-产品线外</t>
    <phoneticPr fontId="4" type="noConversion"/>
  </si>
  <si>
    <t>间接费用</t>
    <phoneticPr fontId="5" type="noConversion"/>
  </si>
  <si>
    <t>间接费用 小计</t>
    <phoneticPr fontId="4" type="noConversion"/>
  </si>
  <si>
    <t>间接费用-产品线内</t>
    <phoneticPr fontId="4" type="noConversion"/>
  </si>
  <si>
    <t>间接费用-产品线外</t>
    <phoneticPr fontId="4" type="noConversion"/>
  </si>
  <si>
    <t>其他</t>
    <phoneticPr fontId="5" type="noConversion"/>
  </si>
  <si>
    <t>其他小计</t>
    <phoneticPr fontId="4" type="noConversion"/>
  </si>
  <si>
    <t>车间管理费</t>
  </si>
  <si>
    <t>物流费用</t>
    <phoneticPr fontId="5" type="noConversion"/>
  </si>
  <si>
    <t>合计</t>
    <phoneticPr fontId="5" type="noConversion"/>
  </si>
  <si>
    <t xml:space="preserve">阶段性固定及额外费用
</t>
    <phoneticPr fontId="5" type="noConversion"/>
  </si>
  <si>
    <t>股权激励</t>
    <phoneticPr fontId="4" type="noConversion"/>
  </si>
  <si>
    <t>疫情补贴</t>
    <phoneticPr fontId="5" type="noConversion"/>
  </si>
  <si>
    <t>国假加班</t>
    <phoneticPr fontId="5" type="noConversion"/>
  </si>
  <si>
    <t>计件奖</t>
    <phoneticPr fontId="5" type="noConversion"/>
  </si>
  <si>
    <t>奖金包</t>
    <phoneticPr fontId="5" type="noConversion"/>
  </si>
  <si>
    <t>离职补偿金-直接人工</t>
    <phoneticPr fontId="5" type="noConversion"/>
  </si>
  <si>
    <t>离职补偿金</t>
    <phoneticPr fontId="5" type="noConversion"/>
  </si>
  <si>
    <t>离职补偿金-间接人工</t>
    <phoneticPr fontId="5" type="noConversion"/>
  </si>
  <si>
    <t>厂房装修费摊销</t>
    <phoneticPr fontId="5" type="noConversion"/>
  </si>
  <si>
    <t>厂房租赁/折旧/土地摊销</t>
    <phoneticPr fontId="5" type="noConversion"/>
  </si>
  <si>
    <t>富余厂房摊销</t>
    <phoneticPr fontId="5" type="noConversion"/>
  </si>
  <si>
    <t>富余设备折旧</t>
    <phoneticPr fontId="5" type="noConversion"/>
  </si>
  <si>
    <t>富余设备折旧</t>
  </si>
  <si>
    <t>研发费用资本化摊销</t>
    <phoneticPr fontId="5" type="noConversion"/>
  </si>
  <si>
    <t>XX产品线</t>
    <phoneticPr fontId="4" type="noConversion"/>
  </si>
  <si>
    <t>气费</t>
    <phoneticPr fontId="4" type="noConversion"/>
  </si>
  <si>
    <t>主要原材料1</t>
    <phoneticPr fontId="4" type="noConversion"/>
  </si>
  <si>
    <t>主要原材料2</t>
    <phoneticPr fontId="4" type="noConversion"/>
  </si>
  <si>
    <t>主要原材料3</t>
    <phoneticPr fontId="4" type="noConversion"/>
  </si>
  <si>
    <t>主要原材料4</t>
  </si>
  <si>
    <t>主要原材料5</t>
  </si>
  <si>
    <t>主要原材料6</t>
  </si>
  <si>
    <t>主要原材料7</t>
  </si>
  <si>
    <t>主要原材料8</t>
  </si>
  <si>
    <t>主要原材料9</t>
  </si>
  <si>
    <t>主要原材料10</t>
  </si>
  <si>
    <t>2023年生产成本预算--XX产品线</t>
    <phoneticPr fontId="5" type="noConversion"/>
  </si>
  <si>
    <t>2023/01</t>
    <phoneticPr fontId="4" type="noConversion"/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</si>
  <si>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</si>
  <si>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</si>
  <si>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</si>
  <si>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</si>
  <si>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</si>
  <si>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</si>
  <si>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</si>
  <si>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</si>
  <si>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</si>
  <si>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</si>
  <si>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</si>
  <si>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人数（人）</t>
    <phoneticPr fontId="5" type="noConversion"/>
  </si>
  <si>
    <t>设备管理</t>
    <phoneticPr fontId="4" type="noConversion"/>
  </si>
  <si>
    <t>S&amp;OP</t>
    <phoneticPr fontId="4" type="noConversion"/>
  </si>
  <si>
    <t>XX产品线预算</t>
    <phoneticPr fontId="4" type="noConversion"/>
  </si>
  <si>
    <t>YTD</t>
    <phoneticPr fontId="4" type="noConversion"/>
  </si>
  <si>
    <t>YTG</t>
    <phoneticPr fontId="4" type="noConversion"/>
  </si>
  <si>
    <t>变动</t>
    <phoneticPr fontId="4" type="noConversion"/>
  </si>
  <si>
    <t>2022/10</t>
    <phoneticPr fontId="4" type="noConversion"/>
  </si>
  <si>
    <t>2022/11</t>
    <phoneticPr fontId="4" type="noConversion"/>
  </si>
  <si>
    <t>2022/12</t>
    <phoneticPr fontId="4" type="noConversion"/>
  </si>
  <si>
    <t>2022/01</t>
    <phoneticPr fontId="4" type="noConversion"/>
  </si>
  <si>
    <t>2022/02</t>
    <phoneticPr fontId="4" type="noConversion"/>
  </si>
  <si>
    <t>2022/03</t>
    <phoneticPr fontId="4" type="noConversion"/>
  </si>
  <si>
    <t>2022/04</t>
    <phoneticPr fontId="4" type="noConversion"/>
  </si>
  <si>
    <t>2022/05</t>
  </si>
  <si>
    <t>2022/06</t>
  </si>
  <si>
    <t>2022/07</t>
  </si>
  <si>
    <t>2022/08</t>
  </si>
  <si>
    <t>2022/09</t>
  </si>
  <si>
    <t>202202</t>
    <phoneticPr fontId="4" type="noConversion"/>
  </si>
  <si>
    <t>202203</t>
    <phoneticPr fontId="4" type="noConversion"/>
  </si>
  <si>
    <t>202204</t>
    <phoneticPr fontId="4" type="noConversion"/>
  </si>
  <si>
    <t>202205</t>
    <phoneticPr fontId="4" type="noConversion"/>
  </si>
  <si>
    <t>202206</t>
    <phoneticPr fontId="4" type="noConversion"/>
  </si>
  <si>
    <t>202207</t>
    <phoneticPr fontId="4" type="noConversion"/>
  </si>
  <si>
    <t>202208</t>
    <phoneticPr fontId="4" type="noConversion"/>
  </si>
  <si>
    <t>202209</t>
    <phoneticPr fontId="4" type="noConversion"/>
  </si>
  <si>
    <t>202210</t>
    <phoneticPr fontId="4" type="noConversion"/>
  </si>
  <si>
    <t>202211</t>
    <phoneticPr fontId="4" type="noConversion"/>
  </si>
  <si>
    <t>202212</t>
    <phoneticPr fontId="4" type="noConversion"/>
  </si>
  <si>
    <t>202301</t>
    <phoneticPr fontId="4" type="noConversion"/>
  </si>
  <si>
    <t>202302</t>
    <phoneticPr fontId="4" type="noConversion"/>
  </si>
  <si>
    <t>202303</t>
    <phoneticPr fontId="4" type="noConversion"/>
  </si>
  <si>
    <t>202304</t>
    <phoneticPr fontId="4" type="noConversion"/>
  </si>
  <si>
    <t>202305</t>
    <phoneticPr fontId="4" type="noConversion"/>
  </si>
  <si>
    <t>202306</t>
    <phoneticPr fontId="4" type="noConversion"/>
  </si>
  <si>
    <t>202307</t>
    <phoneticPr fontId="4" type="noConversion"/>
  </si>
  <si>
    <t>202308</t>
    <phoneticPr fontId="4" type="noConversion"/>
  </si>
  <si>
    <t>202309</t>
    <phoneticPr fontId="4" type="noConversion"/>
  </si>
  <si>
    <t>202310</t>
    <phoneticPr fontId="4" type="noConversion"/>
  </si>
  <si>
    <t>202311</t>
    <phoneticPr fontId="4" type="noConversion"/>
  </si>
  <si>
    <t>202312</t>
    <phoneticPr fontId="4" type="noConversion"/>
  </si>
  <si>
    <t>汇总(KRMB)</t>
    <phoneticPr fontId="5" type="noConversion"/>
  </si>
  <si>
    <t>安保部</t>
    <phoneticPr fontId="4" type="noConversion"/>
  </si>
  <si>
    <t>科目序号</t>
    <phoneticPr fontId="4" type="noConversion"/>
  </si>
  <si>
    <t>202201</t>
    <phoneticPr fontId="4" type="noConversion"/>
  </si>
  <si>
    <t>2022小计</t>
    <phoneticPr fontId="4" type="noConversion"/>
  </si>
  <si>
    <t>2023小计</t>
    <phoneticPr fontId="4" type="noConversion"/>
  </si>
  <si>
    <t>分类1</t>
    <phoneticPr fontId="4" type="noConversion"/>
  </si>
  <si>
    <t>分类2</t>
    <phoneticPr fontId="4" type="noConversion"/>
  </si>
  <si>
    <t>分类3</t>
    <phoneticPr fontId="4" type="noConversion"/>
  </si>
  <si>
    <t>事业部</t>
    <phoneticPr fontId="4" type="noConversion"/>
  </si>
  <si>
    <t>2023年生产成本预算</t>
    <phoneticPr fontId="5" type="noConversion"/>
  </si>
  <si>
    <t>产品线</t>
    <phoneticPr fontId="4" type="noConversion"/>
  </si>
  <si>
    <t>数据版本</t>
    <phoneticPr fontId="4" type="noConversion"/>
  </si>
  <si>
    <t>2023年度预算</t>
    <phoneticPr fontId="4" type="noConversion"/>
  </si>
  <si>
    <t>单位</t>
    <phoneticPr fontId="4" type="noConversion"/>
  </si>
  <si>
    <t>预算信息</t>
    <phoneticPr fontId="4" type="noConversion"/>
  </si>
  <si>
    <t>该页存放系统维度信息（实时获取），供模板下拉选择</t>
    <phoneticPr fontId="4" type="noConversion"/>
  </si>
  <si>
    <t>产量</t>
    <phoneticPr fontId="5" type="noConversion"/>
  </si>
  <si>
    <t>KPCS</t>
    <phoneticPr fontId="5" type="noConversion"/>
  </si>
  <si>
    <t>2023年度预算</t>
    <phoneticPr fontId="4" type="noConversion"/>
  </si>
  <si>
    <t>汇总(KRMB)</t>
    <phoneticPr fontId="5" type="noConversion"/>
  </si>
  <si>
    <t>人数</t>
    <phoneticPr fontId="5" type="noConversion"/>
  </si>
  <si>
    <t>人</t>
    <phoneticPr fontId="5" type="noConversion"/>
  </si>
  <si>
    <t>2023年度预算</t>
    <phoneticPr fontId="4" type="noConversion"/>
  </si>
  <si>
    <t>汇总(KRMB)</t>
    <phoneticPr fontId="5" type="noConversion"/>
  </si>
  <si>
    <t>总产值</t>
    <phoneticPr fontId="5" type="noConversion"/>
  </si>
  <si>
    <t>KRMB</t>
    <phoneticPr fontId="5" type="noConversion"/>
  </si>
  <si>
    <t>人均产值</t>
    <phoneticPr fontId="5" type="noConversion"/>
  </si>
  <si>
    <t>KRMB/人</t>
    <phoneticPr fontId="5" type="noConversion"/>
  </si>
  <si>
    <t>汇总(KRMB)</t>
    <phoneticPr fontId="5" type="noConversion"/>
  </si>
  <si>
    <t>毛利率</t>
    <phoneticPr fontId="5" type="noConversion"/>
  </si>
  <si>
    <t>%</t>
    <phoneticPr fontId="5" type="noConversion"/>
  </si>
  <si>
    <t>2023年度预算</t>
    <phoneticPr fontId="4" type="noConversion"/>
  </si>
  <si>
    <t>汇总(KRMB)</t>
    <phoneticPr fontId="5" type="noConversion"/>
  </si>
  <si>
    <t>总成本</t>
    <phoneticPr fontId="5" type="noConversion"/>
  </si>
  <si>
    <t>2023年度预算</t>
    <phoneticPr fontId="4" type="noConversion"/>
  </si>
  <si>
    <t>料成本</t>
    <phoneticPr fontId="5" type="noConversion"/>
  </si>
  <si>
    <t>KRMB</t>
    <phoneticPr fontId="5" type="noConversion"/>
  </si>
  <si>
    <t>料成本占产值比%</t>
    <phoneticPr fontId="5" type="noConversion"/>
  </si>
  <si>
    <t>工成本</t>
    <phoneticPr fontId="5" type="noConversion"/>
  </si>
  <si>
    <t>其中：离职补偿金</t>
    <phoneticPr fontId="5" type="noConversion"/>
  </si>
  <si>
    <t>工成本占产值比%</t>
    <phoneticPr fontId="5" type="noConversion"/>
  </si>
  <si>
    <t xml:space="preserve">费(不含租赁/折旧/摊销）成本（KRMB） </t>
    <phoneticPr fontId="5" type="noConversion"/>
  </si>
  <si>
    <t>费成本占产值比%</t>
    <phoneticPr fontId="5" type="noConversion"/>
  </si>
  <si>
    <t>租赁/折旧/装修费/摊销费用（KRMB）</t>
    <phoneticPr fontId="5" type="noConversion"/>
  </si>
  <si>
    <t>租赁/折旧/摊销费用占产值比%</t>
    <phoneticPr fontId="5" type="noConversion"/>
  </si>
  <si>
    <t>其中主要费成本构成项目</t>
    <phoneticPr fontId="5" type="noConversion"/>
  </si>
  <si>
    <t>工装模具摊销</t>
    <phoneticPr fontId="5" type="noConversion"/>
  </si>
  <si>
    <t>工装模具摊销占产值比%</t>
    <phoneticPr fontId="5" type="noConversion"/>
  </si>
  <si>
    <t xml:space="preserve">维修与维护成本 </t>
    <phoneticPr fontId="5" type="noConversion"/>
  </si>
  <si>
    <t>维修与维护成本占产值比%</t>
    <phoneticPr fontId="5" type="noConversion"/>
  </si>
  <si>
    <t>耗材成本</t>
    <phoneticPr fontId="5" type="noConversion"/>
  </si>
  <si>
    <t xml:space="preserve"> 耗材成本占产值比%</t>
    <phoneticPr fontId="5" type="noConversion"/>
  </si>
  <si>
    <t xml:space="preserve">水电气等能源成本 </t>
    <phoneticPr fontId="5" type="noConversion"/>
  </si>
  <si>
    <t>其中主要费成本构成项目</t>
    <phoneticPr fontId="5" type="noConversion"/>
  </si>
  <si>
    <t>水电气等能源成本占产值比%</t>
    <phoneticPr fontId="5" type="noConversion"/>
  </si>
  <si>
    <t>间接人工成本</t>
    <phoneticPr fontId="5" type="noConversion"/>
  </si>
  <si>
    <t>间接人工成本占产值比%</t>
    <phoneticPr fontId="5" type="noConversion"/>
  </si>
  <si>
    <t>辅助部门</t>
    <phoneticPr fontId="5" type="noConversion"/>
  </si>
  <si>
    <t>辅助部门费用占产值比%</t>
    <phoneticPr fontId="5" type="noConversion"/>
  </si>
  <si>
    <t>车间管理费/物流费用/其他</t>
    <phoneticPr fontId="5" type="noConversion"/>
  </si>
  <si>
    <t>车间管理费/物流费用/其他成本占产值比%</t>
    <phoneticPr fontId="5" type="noConversion"/>
  </si>
  <si>
    <t>KRMB</t>
    <phoneticPr fontId="5" type="noConversion"/>
  </si>
  <si>
    <t>直接人工人数（人）</t>
    <phoneticPr fontId="5" type="noConversion"/>
  </si>
  <si>
    <t>普工</t>
    <phoneticPr fontId="5" type="noConversion"/>
  </si>
  <si>
    <t>人</t>
    <phoneticPr fontId="5" type="noConversion"/>
  </si>
  <si>
    <t>劳务工</t>
    <phoneticPr fontId="5" type="noConversion"/>
  </si>
  <si>
    <t>直接人工人数（人）</t>
    <phoneticPr fontId="5" type="noConversion"/>
  </si>
  <si>
    <t>A1人员</t>
    <phoneticPr fontId="5" type="noConversion"/>
  </si>
  <si>
    <t>A+人员</t>
    <phoneticPr fontId="5" type="noConversion"/>
  </si>
  <si>
    <t>合计</t>
    <phoneticPr fontId="5" type="noConversion"/>
  </si>
  <si>
    <t>工成本（KRMB)</t>
    <phoneticPr fontId="5" type="noConversion"/>
  </si>
  <si>
    <t>工成本（KRMB)</t>
    <phoneticPr fontId="5" type="noConversion"/>
  </si>
  <si>
    <t>费成本</t>
    <phoneticPr fontId="5" type="noConversion"/>
  </si>
  <si>
    <t xml:space="preserve">生产直接折旧成本 </t>
    <phoneticPr fontId="5" type="noConversion"/>
  </si>
  <si>
    <t>生产工装载具</t>
    <phoneticPr fontId="5" type="noConversion"/>
  </si>
  <si>
    <t>生产模具</t>
    <phoneticPr fontId="5" type="noConversion"/>
  </si>
  <si>
    <t>耗材成本</t>
    <phoneticPr fontId="5" type="noConversion"/>
  </si>
  <si>
    <t>间接人工-人数</t>
    <phoneticPr fontId="5" type="noConversion"/>
  </si>
  <si>
    <t>人</t>
    <phoneticPr fontId="5" type="noConversion"/>
  </si>
  <si>
    <t>间接人工-人数</t>
    <phoneticPr fontId="5" type="noConversion"/>
  </si>
  <si>
    <t>人</t>
    <phoneticPr fontId="5" type="noConversion"/>
  </si>
  <si>
    <t>间接人工-成本</t>
    <phoneticPr fontId="5" type="noConversion"/>
  </si>
  <si>
    <t>间接费用</t>
    <phoneticPr fontId="5" type="noConversion"/>
  </si>
  <si>
    <t>费成本</t>
    <phoneticPr fontId="5" type="noConversion"/>
  </si>
  <si>
    <t>其他</t>
    <phoneticPr fontId="5" type="noConversion"/>
  </si>
  <si>
    <t>阶段性固定及额外费用</t>
    <phoneticPr fontId="5" type="noConversion"/>
  </si>
  <si>
    <t>股权激励</t>
    <phoneticPr fontId="5" type="noConversion"/>
  </si>
  <si>
    <t>疫情补贴</t>
    <phoneticPr fontId="5" type="noConversion"/>
  </si>
  <si>
    <t>国假加班</t>
    <phoneticPr fontId="5" type="noConversion"/>
  </si>
  <si>
    <t>计件奖</t>
    <phoneticPr fontId="5" type="noConversion"/>
  </si>
  <si>
    <t>奖金包</t>
    <phoneticPr fontId="5" type="noConversion"/>
  </si>
  <si>
    <t>离职补偿金-直接人工</t>
    <phoneticPr fontId="5" type="noConversion"/>
  </si>
  <si>
    <t>离职补偿金-间接人工</t>
    <phoneticPr fontId="5" type="noConversion"/>
  </si>
  <si>
    <t>厂房装修费摊销</t>
    <phoneticPr fontId="5" type="noConversion"/>
  </si>
  <si>
    <t>厂房租赁/折旧/土地摊销</t>
    <phoneticPr fontId="5" type="noConversion"/>
  </si>
  <si>
    <t>富余厂房摊销</t>
    <phoneticPr fontId="5" type="noConversion"/>
  </si>
  <si>
    <t>富余设备折旧</t>
    <phoneticPr fontId="5" type="noConversion"/>
  </si>
  <si>
    <t>研发费用资本化摊销</t>
    <phoneticPr fontId="5" type="noConversion"/>
  </si>
  <si>
    <t>校验</t>
    <phoneticPr fontId="5" type="noConversion"/>
  </si>
  <si>
    <t>A声学</t>
  </si>
  <si>
    <t>B声学</t>
  </si>
  <si>
    <t>B马达</t>
  </si>
  <si>
    <t>PPV%</t>
    <phoneticPr fontId="5" type="noConversion"/>
  </si>
  <si>
    <t>人均工成本</t>
    <phoneticPr fontId="5" type="noConversion"/>
  </si>
  <si>
    <t>KRMB/人</t>
    <phoneticPr fontId="4" type="noConversion"/>
  </si>
  <si>
    <t>材料利用率</t>
    <phoneticPr fontId="5" type="noConversion"/>
  </si>
  <si>
    <t>料成本</t>
    <phoneticPr fontId="5" type="noConversion"/>
  </si>
  <si>
    <t>声学电磁产品事业部</t>
  </si>
  <si>
    <t>B产品事业部</t>
  </si>
  <si>
    <t>传感器及半导体事业部</t>
  </si>
  <si>
    <t>精密制造事业部</t>
  </si>
  <si>
    <t>车载产品事业部</t>
  </si>
  <si>
    <t>集团其他</t>
  </si>
  <si>
    <t>光学事业部</t>
  </si>
  <si>
    <t>3D玻璃</t>
  </si>
  <si>
    <t>车载声学</t>
  </si>
  <si>
    <t>B MEMS</t>
  </si>
  <si>
    <t>B类半导体</t>
  </si>
  <si>
    <t>磁性材料</t>
  </si>
  <si>
    <t>新材料研发</t>
  </si>
  <si>
    <t xml:space="preserve">RFFE </t>
  </si>
  <si>
    <t>SPK&amp;Haptics PA</t>
  </si>
  <si>
    <t>CNC-昆山</t>
  </si>
  <si>
    <t>其他类半导体</t>
  </si>
  <si>
    <t>CNC-沭阳</t>
  </si>
  <si>
    <t>CNC-苏州</t>
  </si>
  <si>
    <t>CNC-扬州</t>
  </si>
  <si>
    <t>整机-TWS耳机</t>
  </si>
  <si>
    <t>2023年度预算</t>
    <phoneticPr fontId="4" type="noConversion"/>
  </si>
  <si>
    <t>新产品线事业部</t>
    <phoneticPr fontId="4" type="noConversion"/>
  </si>
  <si>
    <t>ARVR事业部</t>
    <phoneticPr fontId="4" type="noConversion"/>
  </si>
  <si>
    <t>A马达</t>
    <phoneticPr fontId="4" type="noConversion"/>
  </si>
  <si>
    <t>A MEMS</t>
    <phoneticPr fontId="4" type="noConversion"/>
  </si>
  <si>
    <t>电池</t>
    <phoneticPr fontId="4" type="noConversion"/>
  </si>
  <si>
    <r>
      <t>集团其他</t>
    </r>
    <r>
      <rPr>
        <sz val="11"/>
        <rFont val="等线"/>
        <family val="3"/>
        <charset val="134"/>
        <scheme val="minor"/>
      </rPr>
      <t>-AAC</t>
    </r>
    <phoneticPr fontId="4" type="noConversion"/>
  </si>
  <si>
    <t>光学传动</t>
    <phoneticPr fontId="4" type="noConversion"/>
  </si>
  <si>
    <t>ARVR</t>
    <phoneticPr fontId="4" type="noConversion"/>
  </si>
  <si>
    <t>散热</t>
    <phoneticPr fontId="4" type="noConversion"/>
  </si>
  <si>
    <t>集团其他-B</t>
    <phoneticPr fontId="4" type="noConversion"/>
  </si>
  <si>
    <t>光学-公共</t>
    <phoneticPr fontId="4" type="noConversion"/>
  </si>
  <si>
    <t>射频-LDS天线</t>
    <phoneticPr fontId="4" type="noConversion"/>
  </si>
  <si>
    <t>光学模组</t>
    <phoneticPr fontId="4" type="noConversion"/>
  </si>
  <si>
    <t>MEMS解决方案组-芯片</t>
    <phoneticPr fontId="4" type="noConversion"/>
  </si>
  <si>
    <t>射频-LCP/FPC</t>
    <phoneticPr fontId="4" type="noConversion"/>
  </si>
  <si>
    <t>塑胶lens</t>
    <phoneticPr fontId="4" type="noConversion"/>
  </si>
  <si>
    <t>射频-无线充电</t>
    <phoneticPr fontId="4" type="noConversion"/>
  </si>
  <si>
    <t>混合镜头</t>
    <phoneticPr fontId="4" type="noConversion"/>
  </si>
  <si>
    <t>射频-NFC</t>
    <phoneticPr fontId="4" type="noConversion"/>
  </si>
  <si>
    <t>惯性&amp;扬声器产品线</t>
    <phoneticPr fontId="4" type="noConversion"/>
  </si>
  <si>
    <t>CNC-沭阳</t>
    <phoneticPr fontId="4" type="noConversion"/>
  </si>
  <si>
    <t>转轴</t>
    <phoneticPr fontId="4" type="noConversion"/>
  </si>
  <si>
    <t>连接器</t>
    <phoneticPr fontId="4" type="noConversion"/>
  </si>
  <si>
    <t>瑞声精密-公共</t>
    <phoneticPr fontId="4" type="noConversion"/>
  </si>
  <si>
    <t>陶瓷零件</t>
    <phoneticPr fontId="4" type="noConversion"/>
  </si>
  <si>
    <t>雾化芯</t>
    <phoneticPr fontId="4" type="noConversion"/>
  </si>
  <si>
    <t>CNC-沭阳-壳子</t>
    <phoneticPr fontId="4" type="noConversion"/>
  </si>
  <si>
    <t>CNC-沭阳-FATP工厂</t>
    <phoneticPr fontId="4" type="noConversion"/>
  </si>
  <si>
    <t>CNC-沭阳-直出小件</t>
    <phoneticPr fontId="4" type="noConversion"/>
  </si>
  <si>
    <t>自制刀具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</si>
</sst>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_ * #,##0_ ;_ * \-#,##0_ ;_ * &quot;-&quot;??_ ;_ @_ "/>
    <numFmt numFmtId="178" formatCode="_ * #,##0.0_ ;_ * \-#,##0.0_ ;_ * &quot;-&quot;??_ ;_ @_ "/>
    <numFmt numFmtId="179" formatCode="[$-409]mmm\-yy;@"/>
    <numFmt numFmtId="180" formatCode="_(* #,##0.00_);_(* \(#,##0.00\);_(* &quot;-&quot;??_);_(@_)"/>
  </numFmts>
  <fonts count="3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华文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i/>
      <sz val="11"/>
      <color rgb="FF000099"/>
      <name val="等线"/>
      <family val="3"/>
      <charset val="134"/>
      <scheme val="minor"/>
    </font>
    <font>
      <sz val="11"/>
      <color rgb="FF000099"/>
      <name val="等线"/>
      <family val="3"/>
      <charset val="134"/>
      <scheme val="minor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000099"/>
      <name val="等线"/>
      <family val="3"/>
      <charset val="134"/>
      <scheme val="minor"/>
    </font>
    <font>
      <sz val="11"/>
      <color rgb="FF000099"/>
      <name val="等线"/>
      <family val="3"/>
      <charset val="134"/>
    </font>
    <font>
      <sz val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i/>
      <sz val="11"/>
      <color rgb="FF00009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000099"/>
      <name val="等线"/>
      <family val="3"/>
      <charset val="134"/>
      <scheme val="minor"/>
    </font>
    <font>
      <b/>
      <sz val="11"/>
      <color theme="1"/>
      <name val="华文宋体"/>
      <family val="3"/>
      <charset val="134"/>
    </font>
    <font>
      <b/>
      <sz val="10"/>
      <color theme="0"/>
      <name val="楷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楷体"/>
      <family val="3"/>
      <charset val="134"/>
    </font>
    <font>
      <sz val="10"/>
      <color theme="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1"/>
      <color rgb="FFFF0000"/>
      <name val="楷体"/>
      <family val="3"/>
      <charset val="134"/>
    </font>
    <font>
      <sz val="10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楷体"/>
      <family val="3"/>
      <charset val="134"/>
    </font>
    <font>
      <sz val="1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546A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180" fontId="1" fillId="0" borderId="0" applyFon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3" fillId="0" borderId="0" xfId="3" applyFont="1" applyFill="1"/>
    <xf numFmtId="0" fontId="2" fillId="0" borderId="0" xfId="3" applyFont="1" applyFill="1"/>
    <xf numFmtId="176" fontId="2" fillId="0" borderId="0" xfId="2" applyNumberFormat="1" applyFont="1" applyFill="1" applyAlignment="1">
      <alignment horizontal="center" vertical="center"/>
    </xf>
    <xf numFmtId="177" fontId="2" fillId="0" borderId="0" xfId="1" applyNumberFormat="1" applyFont="1" applyFill="1" applyBorder="1" applyAlignment="1">
      <alignment horizontal="right"/>
    </xf>
    <xf numFmtId="0" fontId="6" fillId="0" borderId="0" xfId="3" applyFont="1" applyFill="1"/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center" vertical="center"/>
    </xf>
    <xf numFmtId="0" fontId="7" fillId="0" borderId="0" xfId="3" applyFont="1" applyFill="1"/>
    <xf numFmtId="0" fontId="8" fillId="0" borderId="0" xfId="3" applyFont="1" applyFill="1"/>
    <xf numFmtId="0" fontId="8" fillId="0" borderId="0" xfId="3" applyFont="1"/>
    <xf numFmtId="49" fontId="8" fillId="2" borderId="12" xfId="1" applyNumberFormat="1" applyFont="1" applyFill="1" applyBorder="1" applyAlignment="1">
      <alignment horizontal="center"/>
    </xf>
    <xf numFmtId="49" fontId="8" fillId="0" borderId="0" xfId="3" applyNumberFormat="1" applyFont="1" applyFill="1"/>
    <xf numFmtId="49" fontId="8" fillId="0" borderId="0" xfId="3" applyNumberFormat="1" applyFont="1"/>
    <xf numFmtId="177" fontId="8" fillId="0" borderId="12" xfId="1" applyNumberFormat="1" applyFont="1" applyFill="1" applyBorder="1" applyAlignment="1">
      <alignment horizontal="right"/>
    </xf>
    <xf numFmtId="177" fontId="8" fillId="0" borderId="20" xfId="1" applyNumberFormat="1" applyFont="1" applyFill="1" applyBorder="1" applyAlignment="1">
      <alignment horizontal="right"/>
    </xf>
    <xf numFmtId="176" fontId="8" fillId="0" borderId="20" xfId="2" applyNumberFormat="1" applyFont="1" applyFill="1" applyBorder="1" applyAlignment="1">
      <alignment horizontal="right"/>
    </xf>
    <xf numFmtId="176" fontId="8" fillId="0" borderId="0" xfId="2" applyNumberFormat="1" applyFont="1" applyAlignment="1"/>
    <xf numFmtId="176" fontId="8" fillId="0" borderId="0" xfId="2" applyNumberFormat="1" applyFont="1" applyFill="1" applyAlignment="1"/>
    <xf numFmtId="176" fontId="10" fillId="0" borderId="20" xfId="2" applyNumberFormat="1" applyFont="1" applyFill="1" applyBorder="1" applyAlignment="1">
      <alignment horizontal="right"/>
    </xf>
    <xf numFmtId="9" fontId="10" fillId="0" borderId="0" xfId="2" applyFont="1" applyAlignment="1"/>
    <xf numFmtId="9" fontId="10" fillId="0" borderId="0" xfId="2" applyFont="1" applyFill="1" applyAlignment="1"/>
    <xf numFmtId="9" fontId="11" fillId="0" borderId="0" xfId="2" applyFont="1" applyAlignment="1"/>
    <xf numFmtId="9" fontId="11" fillId="0" borderId="0" xfId="2" applyFont="1" applyFill="1" applyAlignment="1"/>
    <xf numFmtId="43" fontId="8" fillId="0" borderId="0" xfId="3" applyNumberFormat="1" applyFont="1" applyFill="1"/>
    <xf numFmtId="176" fontId="10" fillId="0" borderId="24" xfId="2" applyNumberFormat="1" applyFont="1" applyFill="1" applyBorder="1" applyAlignment="1">
      <alignment horizontal="right"/>
    </xf>
    <xf numFmtId="177" fontId="2" fillId="0" borderId="25" xfId="1" applyNumberFormat="1" applyFont="1" applyFill="1" applyBorder="1" applyAlignment="1">
      <alignment horizontal="right"/>
    </xf>
    <xf numFmtId="177" fontId="2" fillId="0" borderId="0" xfId="1" applyNumberFormat="1" applyFont="1" applyAlignment="1"/>
    <xf numFmtId="177" fontId="2" fillId="0" borderId="0" xfId="1" applyNumberFormat="1" applyFont="1" applyFill="1" applyAlignment="1"/>
    <xf numFmtId="177" fontId="2" fillId="0" borderId="20" xfId="1" applyNumberFormat="1" applyFont="1" applyFill="1" applyBorder="1" applyAlignment="1">
      <alignment horizontal="right"/>
    </xf>
    <xf numFmtId="177" fontId="2" fillId="0" borderId="0" xfId="2" applyNumberFormat="1" applyFont="1" applyAlignment="1"/>
    <xf numFmtId="177" fontId="2" fillId="0" borderId="0" xfId="2" applyNumberFormat="1" applyFont="1" applyFill="1" applyAlignment="1"/>
    <xf numFmtId="0" fontId="9" fillId="0" borderId="0" xfId="3" applyFont="1" applyFill="1" applyBorder="1" applyAlignment="1">
      <alignment horizontal="center" vertical="center" wrapText="1"/>
    </xf>
    <xf numFmtId="9" fontId="10" fillId="0" borderId="0" xfId="2" applyFont="1" applyFill="1" applyBorder="1" applyAlignment="1">
      <alignment horizontal="center" vertical="center"/>
    </xf>
    <xf numFmtId="9" fontId="11" fillId="0" borderId="0" xfId="2" applyFont="1" applyFill="1" applyBorder="1" applyAlignment="1">
      <alignment horizontal="right"/>
    </xf>
    <xf numFmtId="9" fontId="11" fillId="0" borderId="0" xfId="2" applyFont="1" applyBorder="1" applyAlignment="1"/>
    <xf numFmtId="9" fontId="11" fillId="0" borderId="0" xfId="2" applyFont="1" applyFill="1" applyBorder="1" applyAlignment="1"/>
    <xf numFmtId="0" fontId="12" fillId="0" borderId="10" xfId="3" applyFont="1" applyFill="1" applyBorder="1" applyAlignment="1">
      <alignment vertical="center"/>
    </xf>
    <xf numFmtId="177" fontId="8" fillId="0" borderId="12" xfId="1" applyNumberFormat="1" applyFont="1" applyBorder="1" applyAlignment="1">
      <alignment horizontal="center"/>
    </xf>
    <xf numFmtId="0" fontId="8" fillId="0" borderId="18" xfId="3" applyFont="1" applyBorder="1" applyAlignment="1">
      <alignment vertical="center"/>
    </xf>
    <xf numFmtId="177" fontId="8" fillId="0" borderId="20" xfId="1" applyNumberFormat="1" applyFont="1" applyBorder="1" applyAlignment="1">
      <alignment horizontal="center"/>
    </xf>
    <xf numFmtId="177" fontId="8" fillId="0" borderId="20" xfId="1" applyNumberFormat="1" applyFont="1" applyBorder="1" applyAlignment="1">
      <alignment horizontal="right"/>
    </xf>
    <xf numFmtId="177" fontId="8" fillId="0" borderId="31" xfId="1" applyNumberFormat="1" applyFont="1" applyBorder="1" applyAlignment="1">
      <alignment horizontal="right"/>
    </xf>
    <xf numFmtId="177" fontId="9" fillId="5" borderId="24" xfId="1" applyNumberFormat="1" applyFont="1" applyFill="1" applyBorder="1" applyAlignment="1">
      <alignment horizontal="right"/>
    </xf>
    <xf numFmtId="0" fontId="9" fillId="0" borderId="0" xfId="3" applyFont="1" applyFill="1" applyBorder="1"/>
    <xf numFmtId="0" fontId="8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right"/>
    </xf>
    <xf numFmtId="0" fontId="8" fillId="0" borderId="0" xfId="3" applyFont="1" applyFill="1" applyBorder="1"/>
    <xf numFmtId="0" fontId="8" fillId="0" borderId="10" xfId="4" applyFont="1" applyFill="1" applyBorder="1" applyAlignment="1">
      <alignment horizontal="center"/>
    </xf>
    <xf numFmtId="177" fontId="8" fillId="0" borderId="12" xfId="1" applyNumberFormat="1" applyFont="1" applyFill="1" applyBorder="1" applyAlignment="1">
      <alignment horizontal="center"/>
    </xf>
    <xf numFmtId="0" fontId="12" fillId="0" borderId="18" xfId="3" applyFont="1" applyFill="1" applyBorder="1" applyAlignment="1">
      <alignment vertical="center"/>
    </xf>
    <xf numFmtId="0" fontId="8" fillId="0" borderId="18" xfId="4" applyFont="1" applyFill="1" applyBorder="1" applyAlignment="1">
      <alignment horizontal="center"/>
    </xf>
    <xf numFmtId="177" fontId="8" fillId="0" borderId="20" xfId="1" applyNumberFormat="1" applyFont="1" applyFill="1" applyBorder="1" applyAlignment="1">
      <alignment horizontal="center"/>
    </xf>
    <xf numFmtId="0" fontId="12" fillId="0" borderId="30" xfId="3" applyFont="1" applyFill="1" applyBorder="1" applyAlignment="1">
      <alignment vertical="center"/>
    </xf>
    <xf numFmtId="0" fontId="8" fillId="0" borderId="30" xfId="4" applyFont="1" applyFill="1" applyBorder="1" applyAlignment="1">
      <alignment horizontal="center"/>
    </xf>
    <xf numFmtId="177" fontId="8" fillId="0" borderId="31" xfId="1" applyNumberFormat="1" applyFont="1" applyFill="1" applyBorder="1" applyAlignment="1">
      <alignment horizontal="center"/>
    </xf>
    <xf numFmtId="0" fontId="15" fillId="0" borderId="10" xfId="3" applyFont="1" applyFill="1" applyBorder="1" applyAlignment="1">
      <alignment vertical="center"/>
    </xf>
    <xf numFmtId="0" fontId="11" fillId="0" borderId="10" xfId="4" applyFont="1" applyFill="1" applyBorder="1" applyAlignment="1">
      <alignment horizontal="center"/>
    </xf>
    <xf numFmtId="178" fontId="8" fillId="0" borderId="10" xfId="1" applyNumberFormat="1" applyFont="1" applyFill="1" applyBorder="1" applyAlignment="1">
      <alignment horizontal="center"/>
    </xf>
    <xf numFmtId="0" fontId="15" fillId="0" borderId="18" xfId="3" applyFont="1" applyFill="1" applyBorder="1" applyAlignment="1">
      <alignment vertical="center"/>
    </xf>
    <xf numFmtId="0" fontId="11" fillId="0" borderId="18" xfId="4" applyFont="1" applyFill="1" applyBorder="1" applyAlignment="1">
      <alignment horizontal="center"/>
    </xf>
    <xf numFmtId="178" fontId="8" fillId="0" borderId="18" xfId="1" applyNumberFormat="1" applyFont="1" applyFill="1" applyBorder="1" applyAlignment="1">
      <alignment horizontal="center"/>
    </xf>
    <xf numFmtId="0" fontId="15" fillId="0" borderId="30" xfId="3" applyFont="1" applyFill="1" applyBorder="1" applyAlignment="1">
      <alignment vertical="center"/>
    </xf>
    <xf numFmtId="0" fontId="11" fillId="0" borderId="30" xfId="4" applyFont="1" applyFill="1" applyBorder="1" applyAlignment="1">
      <alignment horizontal="center"/>
    </xf>
    <xf numFmtId="178" fontId="8" fillId="0" borderId="30" xfId="1" applyNumberFormat="1" applyFont="1" applyFill="1" applyBorder="1" applyAlignment="1">
      <alignment horizontal="center"/>
    </xf>
    <xf numFmtId="178" fontId="8" fillId="6" borderId="22" xfId="1" applyNumberFormat="1" applyFont="1" applyFill="1" applyBorder="1" applyAlignment="1">
      <alignment horizontal="right"/>
    </xf>
    <xf numFmtId="0" fontId="9" fillId="0" borderId="10" xfId="3" applyFont="1" applyFill="1" applyBorder="1" applyAlignment="1">
      <alignment horizontal="left" vertical="center"/>
    </xf>
    <xf numFmtId="0" fontId="9" fillId="7" borderId="18" xfId="3" applyFont="1" applyFill="1" applyBorder="1" applyAlignment="1">
      <alignment horizontal="left" vertical="center"/>
    </xf>
    <xf numFmtId="177" fontId="8" fillId="7" borderId="20" xfId="1" applyNumberFormat="1" applyFont="1" applyFill="1" applyBorder="1" applyAlignment="1">
      <alignment horizontal="right"/>
    </xf>
    <xf numFmtId="0" fontId="8" fillId="8" borderId="0" xfId="3" applyFont="1" applyFill="1"/>
    <xf numFmtId="0" fontId="16" fillId="0" borderId="18" xfId="4" applyFont="1" applyFill="1" applyBorder="1" applyAlignment="1">
      <alignment horizontal="left"/>
    </xf>
    <xf numFmtId="0" fontId="16" fillId="0" borderId="18" xfId="4" applyFont="1" applyFill="1" applyBorder="1" applyAlignment="1">
      <alignment horizontal="left" indent="1"/>
    </xf>
    <xf numFmtId="0" fontId="9" fillId="0" borderId="18" xfId="3" applyFont="1" applyFill="1" applyBorder="1" applyAlignment="1">
      <alignment horizontal="left" vertical="center"/>
    </xf>
    <xf numFmtId="0" fontId="9" fillId="0" borderId="18" xfId="3" applyFont="1" applyFill="1" applyBorder="1" applyAlignment="1">
      <alignment vertical="center"/>
    </xf>
    <xf numFmtId="0" fontId="9" fillId="7" borderId="18" xfId="3" applyFont="1" applyFill="1" applyBorder="1" applyAlignment="1">
      <alignment vertical="center"/>
    </xf>
    <xf numFmtId="9" fontId="9" fillId="0" borderId="18" xfId="2" applyFont="1" applyFill="1" applyBorder="1" applyAlignment="1">
      <alignment horizontal="left" vertical="center"/>
    </xf>
    <xf numFmtId="9" fontId="9" fillId="0" borderId="18" xfId="2" applyFont="1" applyFill="1" applyBorder="1" applyAlignment="1">
      <alignment vertical="center"/>
    </xf>
    <xf numFmtId="9" fontId="13" fillId="9" borderId="18" xfId="4" applyNumberFormat="1" applyFont="1" applyFill="1" applyBorder="1" applyAlignment="1">
      <alignment horizontal="left" vertical="center"/>
    </xf>
    <xf numFmtId="177" fontId="8" fillId="9" borderId="20" xfId="1" applyNumberFormat="1" applyFont="1" applyFill="1" applyBorder="1" applyAlignment="1">
      <alignment horizontal="right"/>
    </xf>
    <xf numFmtId="9" fontId="13" fillId="7" borderId="18" xfId="4" applyNumberFormat="1" applyFont="1" applyFill="1" applyBorder="1" applyAlignment="1">
      <alignment horizontal="left" vertical="center"/>
    </xf>
    <xf numFmtId="0" fontId="8" fillId="0" borderId="18" xfId="3" applyFont="1" applyFill="1" applyBorder="1" applyAlignment="1">
      <alignment horizontal="left" vertical="center" indent="1"/>
    </xf>
    <xf numFmtId="0" fontId="8" fillId="0" borderId="18" xfId="3" applyFont="1" applyBorder="1" applyAlignment="1">
      <alignment horizontal="left" vertical="center" indent="1"/>
    </xf>
    <xf numFmtId="0" fontId="9" fillId="9" borderId="18" xfId="3" applyFont="1" applyFill="1" applyBorder="1" applyAlignment="1">
      <alignment horizontal="left" vertical="center"/>
    </xf>
    <xf numFmtId="0" fontId="12" fillId="0" borderId="18" xfId="4" applyFont="1" applyBorder="1" applyAlignment="1">
      <alignment horizontal="left" vertical="center"/>
    </xf>
    <xf numFmtId="0" fontId="9" fillId="0" borderId="0" xfId="3" applyFont="1" applyBorder="1"/>
    <xf numFmtId="0" fontId="8" fillId="0" borderId="32" xfId="4" applyFont="1" applyBorder="1" applyAlignment="1">
      <alignment vertical="center"/>
    </xf>
    <xf numFmtId="0" fontId="16" fillId="0" borderId="32" xfId="4" applyFont="1" applyFill="1" applyBorder="1" applyAlignment="1">
      <alignment horizontal="right" indent="1"/>
    </xf>
    <xf numFmtId="178" fontId="8" fillId="0" borderId="0" xfId="1" applyNumberFormat="1" applyFont="1" applyBorder="1" applyAlignment="1">
      <alignment horizontal="right"/>
    </xf>
    <xf numFmtId="0" fontId="8" fillId="0" borderId="0" xfId="3" applyFont="1" applyBorder="1"/>
    <xf numFmtId="177" fontId="8" fillId="0" borderId="12" xfId="1" applyNumberFormat="1" applyFont="1" applyBorder="1" applyAlignment="1">
      <alignment horizontal="right"/>
    </xf>
    <xf numFmtId="0" fontId="12" fillId="0" borderId="19" xfId="3" applyFont="1" applyFill="1" applyBorder="1" applyAlignment="1">
      <alignment horizontal="left" vertical="center"/>
    </xf>
    <xf numFmtId="0" fontId="12" fillId="0" borderId="20" xfId="3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center" vertical="center"/>
    </xf>
    <xf numFmtId="178" fontId="8" fillId="0" borderId="0" xfId="3" applyNumberFormat="1" applyFont="1" applyFill="1" applyAlignment="1">
      <alignment horizont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178" fontId="8" fillId="0" borderId="0" xfId="1" applyNumberFormat="1" applyFont="1" applyAlignment="1">
      <alignment horizontal="center"/>
    </xf>
    <xf numFmtId="177" fontId="8" fillId="0" borderId="0" xfId="3" applyNumberFormat="1" applyFont="1" applyFill="1"/>
    <xf numFmtId="49" fontId="8" fillId="3" borderId="12" xfId="1" applyNumberFormat="1" applyFont="1" applyFill="1" applyBorder="1" applyAlignment="1">
      <alignment horizontal="center"/>
    </xf>
    <xf numFmtId="177" fontId="7" fillId="0" borderId="0" xfId="1" applyNumberFormat="1" applyFont="1" applyFill="1" applyBorder="1" applyAlignment="1">
      <alignment horizontal="right"/>
    </xf>
    <xf numFmtId="49" fontId="9" fillId="2" borderId="12" xfId="1" applyNumberFormat="1" applyFont="1" applyFill="1" applyBorder="1" applyAlignment="1">
      <alignment horizontal="center"/>
    </xf>
    <xf numFmtId="177" fontId="9" fillId="0" borderId="12" xfId="1" applyNumberFormat="1" applyFont="1" applyFill="1" applyBorder="1" applyAlignment="1">
      <alignment horizontal="right"/>
    </xf>
    <xf numFmtId="177" fontId="9" fillId="0" borderId="20" xfId="1" applyNumberFormat="1" applyFont="1" applyFill="1" applyBorder="1" applyAlignment="1">
      <alignment horizontal="right"/>
    </xf>
    <xf numFmtId="176" fontId="9" fillId="0" borderId="20" xfId="2" applyNumberFormat="1" applyFont="1" applyFill="1" applyBorder="1" applyAlignment="1">
      <alignment horizontal="right"/>
    </xf>
    <xf numFmtId="176" fontId="18" fillId="0" borderId="20" xfId="2" applyNumberFormat="1" applyFont="1" applyFill="1" applyBorder="1" applyAlignment="1">
      <alignment horizontal="right"/>
    </xf>
    <xf numFmtId="176" fontId="18" fillId="0" borderId="24" xfId="2" applyNumberFormat="1" applyFont="1" applyFill="1" applyBorder="1" applyAlignment="1">
      <alignment horizontal="right"/>
    </xf>
    <xf numFmtId="177" fontId="7" fillId="0" borderId="25" xfId="1" applyNumberFormat="1" applyFont="1" applyFill="1" applyBorder="1" applyAlignment="1">
      <alignment horizontal="right"/>
    </xf>
    <xf numFmtId="177" fontId="7" fillId="0" borderId="20" xfId="1" applyNumberFormat="1" applyFont="1" applyFill="1" applyBorder="1" applyAlignment="1">
      <alignment horizontal="right"/>
    </xf>
    <xf numFmtId="9" fontId="14" fillId="0" borderId="0" xfId="2" applyFont="1" applyFill="1" applyBorder="1" applyAlignment="1">
      <alignment horizontal="right"/>
    </xf>
    <xf numFmtId="177" fontId="9" fillId="0" borderId="12" xfId="1" applyNumberFormat="1" applyFont="1" applyBorder="1" applyAlignment="1">
      <alignment horizontal="center"/>
    </xf>
    <xf numFmtId="177" fontId="9" fillId="0" borderId="20" xfId="1" applyNumberFormat="1" applyFont="1" applyBorder="1" applyAlignment="1">
      <alignment horizontal="center"/>
    </xf>
    <xf numFmtId="177" fontId="9" fillId="0" borderId="20" xfId="1" applyNumberFormat="1" applyFont="1" applyBorder="1" applyAlignment="1">
      <alignment horizontal="right"/>
    </xf>
    <xf numFmtId="177" fontId="9" fillId="0" borderId="31" xfId="1" applyNumberFormat="1" applyFont="1" applyBorder="1" applyAlignment="1">
      <alignment horizontal="right"/>
    </xf>
    <xf numFmtId="178" fontId="9" fillId="0" borderId="0" xfId="1" applyNumberFormat="1" applyFont="1" applyFill="1" applyBorder="1" applyAlignment="1">
      <alignment horizontal="right"/>
    </xf>
    <xf numFmtId="177" fontId="9" fillId="0" borderId="12" xfId="1" applyNumberFormat="1" applyFont="1" applyFill="1" applyBorder="1" applyAlignment="1">
      <alignment horizontal="center"/>
    </xf>
    <xf numFmtId="177" fontId="9" fillId="0" borderId="20" xfId="1" applyNumberFormat="1" applyFont="1" applyFill="1" applyBorder="1" applyAlignment="1">
      <alignment horizontal="center"/>
    </xf>
    <xf numFmtId="177" fontId="9" fillId="0" borderId="31" xfId="1" applyNumberFormat="1" applyFont="1" applyFill="1" applyBorder="1" applyAlignment="1">
      <alignment horizontal="center"/>
    </xf>
    <xf numFmtId="178" fontId="9" fillId="0" borderId="10" xfId="1" applyNumberFormat="1" applyFont="1" applyFill="1" applyBorder="1" applyAlignment="1">
      <alignment horizontal="center"/>
    </xf>
    <xf numFmtId="178" fontId="9" fillId="0" borderId="18" xfId="1" applyNumberFormat="1" applyFont="1" applyFill="1" applyBorder="1" applyAlignment="1">
      <alignment horizontal="center"/>
    </xf>
    <xf numFmtId="178" fontId="9" fillId="0" borderId="30" xfId="1" applyNumberFormat="1" applyFont="1" applyFill="1" applyBorder="1" applyAlignment="1">
      <alignment horizontal="center"/>
    </xf>
    <xf numFmtId="178" fontId="9" fillId="6" borderId="22" xfId="1" applyNumberFormat="1" applyFont="1" applyFill="1" applyBorder="1" applyAlignment="1">
      <alignment horizontal="right"/>
    </xf>
    <xf numFmtId="177" fontId="9" fillId="7" borderId="20" xfId="1" applyNumberFormat="1" applyFont="1" applyFill="1" applyBorder="1" applyAlignment="1">
      <alignment horizontal="right"/>
    </xf>
    <xf numFmtId="177" fontId="9" fillId="9" borderId="20" xfId="1" applyNumberFormat="1" applyFont="1" applyFill="1" applyBorder="1" applyAlignment="1">
      <alignment horizontal="right"/>
    </xf>
    <xf numFmtId="178" fontId="9" fillId="0" borderId="0" xfId="1" applyNumberFormat="1" applyFont="1" applyBorder="1" applyAlignment="1">
      <alignment horizontal="right"/>
    </xf>
    <xf numFmtId="177" fontId="9" fillId="0" borderId="12" xfId="1" applyNumberFormat="1" applyFont="1" applyBorder="1" applyAlignment="1">
      <alignment horizontal="right"/>
    </xf>
    <xf numFmtId="178" fontId="9" fillId="0" borderId="0" xfId="3" applyNumberFormat="1" applyFont="1" applyFill="1" applyAlignment="1">
      <alignment horizontal="center"/>
    </xf>
    <xf numFmtId="178" fontId="9" fillId="0" borderId="0" xfId="1" applyNumberFormat="1" applyFont="1" applyAlignment="1">
      <alignment horizontal="center"/>
    </xf>
    <xf numFmtId="0" fontId="8" fillId="0" borderId="0" xfId="3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2" fillId="0" borderId="0" xfId="3" applyFont="1" applyFill="1" applyBorder="1"/>
    <xf numFmtId="10" fontId="26" fillId="11" borderId="0" xfId="2" applyNumberFormat="1" applyFont="1" applyFill="1" applyBorder="1" applyAlignment="1" applyProtection="1">
      <alignment vertical="center"/>
    </xf>
    <xf numFmtId="0" fontId="19" fillId="0" borderId="0" xfId="5" applyFont="1" applyBorder="1">
      <alignment vertical="center"/>
    </xf>
    <xf numFmtId="178" fontId="8" fillId="0" borderId="0" xfId="3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 vertical="center"/>
    </xf>
    <xf numFmtId="178" fontId="8" fillId="0" borderId="0" xfId="1" applyNumberFormat="1" applyFont="1" applyBorder="1" applyAlignment="1">
      <alignment horizontal="center"/>
    </xf>
    <xf numFmtId="49" fontId="25" fillId="0" borderId="0" xfId="3" applyNumberFormat="1" applyFont="1" applyFill="1" applyBorder="1" applyAlignment="1">
      <alignment horizontal="center"/>
    </xf>
    <xf numFmtId="176" fontId="8" fillId="0" borderId="0" xfId="2" applyNumberFormat="1" applyFont="1" applyFill="1" applyBorder="1" applyAlignment="1"/>
    <xf numFmtId="9" fontId="10" fillId="0" borderId="0" xfId="2" applyFont="1" applyFill="1" applyBorder="1" applyAlignment="1"/>
    <xf numFmtId="177" fontId="2" fillId="0" borderId="0" xfId="1" applyNumberFormat="1" applyFont="1" applyFill="1" applyBorder="1" applyAlignment="1"/>
    <xf numFmtId="177" fontId="2" fillId="0" borderId="0" xfId="2" applyNumberFormat="1" applyFont="1" applyFill="1" applyBorder="1" applyAlignment="1"/>
    <xf numFmtId="177" fontId="16" fillId="0" borderId="0" xfId="1" applyNumberFormat="1" applyFont="1" applyFill="1" applyBorder="1" applyAlignment="1" applyProtection="1">
      <alignment horizontal="right"/>
      <protection locked="0"/>
    </xf>
    <xf numFmtId="177" fontId="20" fillId="0" borderId="0" xfId="1" applyNumberFormat="1" applyFont="1" applyFill="1" applyBorder="1" applyAlignment="1" applyProtection="1">
      <alignment horizontal="right"/>
      <protection locked="0"/>
    </xf>
    <xf numFmtId="177" fontId="16" fillId="0" borderId="0" xfId="1" applyNumberFormat="1" applyFont="1" applyBorder="1" applyAlignment="1" applyProtection="1">
      <alignment horizontal="right"/>
      <protection locked="0"/>
    </xf>
    <xf numFmtId="0" fontId="23" fillId="11" borderId="0" xfId="5" applyFont="1" applyFill="1" applyBorder="1" applyAlignment="1" applyProtection="1">
      <alignment horizontal="center" vertical="center"/>
      <protection locked="0"/>
    </xf>
    <xf numFmtId="177" fontId="16" fillId="0" borderId="0" xfId="1" applyNumberFormat="1" applyFont="1" applyFill="1" applyBorder="1" applyAlignment="1" applyProtection="1">
      <alignment horizontal="center"/>
      <protection locked="0"/>
    </xf>
    <xf numFmtId="10" fontId="26" fillId="12" borderId="0" xfId="2" applyNumberFormat="1" applyFont="1" applyFill="1" applyBorder="1" applyAlignment="1" applyProtection="1">
      <alignment vertical="center"/>
    </xf>
    <xf numFmtId="0" fontId="22" fillId="10" borderId="0" xfId="3" applyFont="1" applyFill="1" applyBorder="1" applyAlignment="1" applyProtection="1">
      <alignment horizontal="left"/>
      <protection locked="0"/>
    </xf>
    <xf numFmtId="177" fontId="7" fillId="10" borderId="0" xfId="1" applyNumberFormat="1" applyFont="1" applyFill="1" applyBorder="1" applyAlignment="1" applyProtection="1">
      <protection locked="0"/>
    </xf>
    <xf numFmtId="0" fontId="24" fillId="11" borderId="0" xfId="3" applyFont="1" applyFill="1" applyBorder="1" applyAlignment="1" applyProtection="1">
      <alignment horizontal="center"/>
      <protection locked="0"/>
    </xf>
    <xf numFmtId="49" fontId="24" fillId="11" borderId="0" xfId="1" applyNumberFormat="1" applyFont="1" applyFill="1" applyBorder="1" applyAlignment="1" applyProtection="1">
      <alignment horizontal="center"/>
      <protection locked="0"/>
    </xf>
    <xf numFmtId="177" fontId="26" fillId="11" borderId="0" xfId="1" applyNumberFormat="1" applyFont="1" applyFill="1" applyBorder="1" applyAlignment="1" applyProtection="1">
      <alignment vertical="center"/>
      <protection locked="0"/>
    </xf>
    <xf numFmtId="178" fontId="16" fillId="0" borderId="0" xfId="1" applyNumberFormat="1" applyFont="1" applyFill="1" applyBorder="1" applyAlignment="1" applyProtection="1">
      <alignment horizontal="right"/>
      <protection locked="0"/>
    </xf>
    <xf numFmtId="178" fontId="16" fillId="0" borderId="0" xfId="1" applyNumberFormat="1" applyFont="1" applyBorder="1" applyAlignment="1" applyProtection="1">
      <alignment horizontal="right"/>
      <protection locked="0"/>
    </xf>
    <xf numFmtId="177" fontId="7" fillId="10" borderId="0" xfId="1" applyNumberFormat="1" applyFont="1" applyFill="1" applyBorder="1" applyAlignment="1" applyProtection="1"/>
    <xf numFmtId="49" fontId="24" fillId="11" borderId="0" xfId="1" applyNumberFormat="1" applyFont="1" applyFill="1" applyBorder="1" applyAlignment="1" applyProtection="1">
      <alignment horizontal="center"/>
    </xf>
    <xf numFmtId="177" fontId="24" fillId="12" borderId="0" xfId="1" applyNumberFormat="1" applyFont="1" applyFill="1" applyBorder="1" applyAlignment="1" applyProtection="1">
      <alignment horizontal="right"/>
    </xf>
    <xf numFmtId="177" fontId="26" fillId="11" borderId="0" xfId="1" applyNumberFormat="1" applyFont="1" applyFill="1" applyBorder="1" applyAlignment="1" applyProtection="1">
      <alignment vertical="center"/>
    </xf>
    <xf numFmtId="177" fontId="26" fillId="12" borderId="0" xfId="1" applyNumberFormat="1" applyFont="1" applyFill="1" applyBorder="1" applyAlignment="1" applyProtection="1">
      <alignment vertical="center"/>
    </xf>
    <xf numFmtId="177" fontId="27" fillId="12" borderId="0" xfId="1" applyNumberFormat="1" applyFont="1" applyFill="1" applyBorder="1" applyAlignment="1" applyProtection="1">
      <alignment horizontal="right"/>
    </xf>
    <xf numFmtId="177" fontId="24" fillId="12" borderId="0" xfId="1" applyNumberFormat="1" applyFont="1" applyFill="1" applyBorder="1" applyAlignment="1" applyProtection="1">
      <alignment horizontal="center"/>
    </xf>
    <xf numFmtId="178" fontId="24" fillId="12" borderId="0" xfId="1" applyNumberFormat="1" applyFont="1" applyFill="1" applyBorder="1" applyAlignment="1" applyProtection="1">
      <alignment horizontal="right"/>
    </xf>
    <xf numFmtId="43" fontId="26" fillId="12" borderId="0" xfId="1" applyFont="1" applyFill="1" applyBorder="1" applyAlignment="1" applyProtection="1">
      <alignment vertical="center"/>
    </xf>
    <xf numFmtId="43" fontId="26" fillId="11" borderId="0" xfId="1" applyFont="1" applyFill="1" applyBorder="1" applyAlignment="1" applyProtection="1">
      <alignment vertical="center"/>
    </xf>
    <xf numFmtId="178" fontId="9" fillId="0" borderId="0" xfId="3" applyNumberFormat="1" applyFont="1" applyFill="1" applyBorder="1" applyAlignment="1" applyProtection="1">
      <alignment horizontal="center"/>
    </xf>
    <xf numFmtId="178" fontId="8" fillId="0" borderId="0" xfId="3" applyNumberFormat="1" applyFont="1" applyFill="1" applyBorder="1" applyAlignment="1" applyProtection="1">
      <alignment horizontal="center"/>
    </xf>
    <xf numFmtId="178" fontId="9" fillId="0" borderId="0" xfId="1" applyNumberFormat="1" applyFont="1" applyBorder="1" applyAlignment="1" applyProtection="1">
      <alignment horizontal="center"/>
    </xf>
    <xf numFmtId="178" fontId="8" fillId="0" borderId="0" xfId="1" applyNumberFormat="1" applyFont="1" applyBorder="1" applyAlignment="1" applyProtection="1">
      <alignment horizontal="center"/>
    </xf>
    <xf numFmtId="43" fontId="21" fillId="0" borderId="0" xfId="1" applyFont="1" applyFill="1" applyBorder="1" applyAlignment="1" applyProtection="1">
      <alignment horizontal="right"/>
      <protection locked="0"/>
    </xf>
    <xf numFmtId="177" fontId="26" fillId="11" borderId="0" xfId="6" applyNumberFormat="1" applyFont="1" applyFill="1" applyBorder="1" applyAlignment="1" applyProtection="1">
      <alignment vertical="center"/>
    </xf>
    <xf numFmtId="177" fontId="28" fillId="12" borderId="0" xfId="1" applyNumberFormat="1" applyFont="1" applyFill="1" applyBorder="1" applyAlignment="1" applyProtection="1">
      <alignment horizontal="center"/>
    </xf>
    <xf numFmtId="177" fontId="28" fillId="12" borderId="0" xfId="1" applyNumberFormat="1" applyFont="1" applyFill="1" applyBorder="1" applyAlignment="1" applyProtection="1">
      <alignment horizontal="right"/>
    </xf>
    <xf numFmtId="177" fontId="29" fillId="11" borderId="0" xfId="1" applyNumberFormat="1" applyFont="1" applyFill="1" applyBorder="1" applyAlignment="1" applyProtection="1">
      <alignment vertical="center"/>
    </xf>
    <xf numFmtId="177" fontId="29" fillId="11" borderId="0" xfId="1" applyNumberFormat="1" applyFont="1" applyFill="1" applyBorder="1" applyAlignment="1" applyProtection="1">
      <alignment vertical="center"/>
      <protection locked="0"/>
    </xf>
    <xf numFmtId="178" fontId="30" fillId="0" borderId="0" xfId="1" applyNumberFormat="1" applyFont="1" applyFill="1" applyBorder="1" applyAlignment="1" applyProtection="1">
      <alignment horizontal="center"/>
      <protection locked="0"/>
    </xf>
    <xf numFmtId="178" fontId="28" fillId="12" borderId="0" xfId="1" applyNumberFormat="1" applyFont="1" applyFill="1" applyBorder="1" applyAlignment="1" applyProtection="1">
      <alignment horizontal="center"/>
    </xf>
    <xf numFmtId="43" fontId="29" fillId="12" borderId="0" xfId="1" applyFont="1" applyFill="1" applyBorder="1" applyAlignment="1" applyProtection="1">
      <alignment vertical="center"/>
    </xf>
    <xf numFmtId="43" fontId="29" fillId="11" borderId="0" xfId="1" applyFont="1" applyFill="1" applyBorder="1" applyAlignment="1" applyProtection="1">
      <alignment vertical="center"/>
    </xf>
    <xf numFmtId="177" fontId="29" fillId="12" borderId="0" xfId="1" applyNumberFormat="1" applyFont="1" applyFill="1" applyBorder="1" applyAlignment="1" applyProtection="1">
      <alignment vertical="center"/>
    </xf>
    <xf numFmtId="10" fontId="21" fillId="0" borderId="0" xfId="1" applyNumberFormat="1" applyFont="1" applyFill="1" applyBorder="1" applyAlignment="1" applyProtection="1">
      <alignment horizontal="right"/>
      <protection locked="0"/>
    </xf>
    <xf numFmtId="10" fontId="29" fillId="11" borderId="0" xfId="2" applyNumberFormat="1" applyFont="1" applyFill="1" applyBorder="1" applyAlignment="1" applyProtection="1">
      <alignment vertical="center"/>
    </xf>
    <xf numFmtId="10" fontId="29" fillId="12" borderId="0" xfId="2" applyNumberFormat="1" applyFont="1" applyFill="1" applyBorder="1" applyAlignment="1" applyProtection="1">
      <alignment vertical="center"/>
    </xf>
    <xf numFmtId="176" fontId="21" fillId="0" borderId="0" xfId="1" applyNumberFormat="1" applyFont="1" applyFill="1" applyBorder="1" applyAlignment="1" applyProtection="1">
      <alignment horizontal="right"/>
      <protection locked="0"/>
    </xf>
    <xf numFmtId="177" fontId="26" fillId="11" borderId="0" xfId="6" applyNumberFormat="1" applyFont="1" applyFill="1" applyBorder="1" applyAlignment="1" applyProtection="1">
      <alignment horizontal="left" vertical="center" indent="1"/>
    </xf>
    <xf numFmtId="0" fontId="7" fillId="9" borderId="2" xfId="0" applyNumberFormat="1" applyFont="1" applyFill="1" applyBorder="1" applyProtection="1">
      <alignment vertical="center"/>
    </xf>
    <xf numFmtId="0" fontId="7" fillId="9" borderId="3" xfId="0" applyNumberFormat="1" applyFont="1" applyFill="1" applyBorder="1" applyProtection="1">
      <alignment vertical="center"/>
    </xf>
    <xf numFmtId="0" fontId="7" fillId="9" borderId="34" xfId="0" applyNumberFormat="1" applyFont="1" applyFill="1" applyBorder="1" applyProtection="1">
      <alignment vertical="center"/>
    </xf>
    <xf numFmtId="0" fontId="0" fillId="0" borderId="35" xfId="0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Fill="1" applyBorder="1" applyProtection="1">
      <alignment vertical="center"/>
    </xf>
    <xf numFmtId="0" fontId="0" fillId="0" borderId="36" xfId="0" applyFill="1" applyBorder="1" applyProtection="1">
      <alignment vertical="center"/>
    </xf>
    <xf numFmtId="0" fontId="31" fillId="0" borderId="0" xfId="0" applyNumberFormat="1" applyFont="1" applyFill="1" applyBorder="1" applyProtection="1">
      <alignment vertical="center"/>
    </xf>
    <xf numFmtId="0" fontId="31" fillId="0" borderId="0" xfId="0" applyFont="1" applyFill="1" applyBorder="1" applyProtection="1">
      <alignment vertical="center"/>
    </xf>
    <xf numFmtId="0" fontId="0" fillId="0" borderId="36" xfId="0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1" xfId="0" applyBorder="1" applyProtection="1">
      <alignment vertical="center"/>
    </xf>
    <xf numFmtId="0" fontId="0" fillId="0" borderId="37" xfId="0" applyBorder="1" applyProtection="1">
      <alignment vertical="center"/>
    </xf>
    <xf numFmtId="0" fontId="0" fillId="0" borderId="0" xfId="0" applyProtection="1">
      <alignment vertical="center"/>
      <protection locked="0"/>
    </xf>
    <xf numFmtId="177" fontId="32" fillId="0" borderId="0" xfId="6" applyNumberFormat="1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0" xfId="0" applyBorder="1" applyProtection="1">
      <alignment vertical="center"/>
      <protection locked="0"/>
    </xf>
    <xf numFmtId="178" fontId="7" fillId="3" borderId="1" xfId="3" applyNumberFormat="1" applyFont="1" applyFill="1" applyBorder="1" applyAlignment="1">
      <alignment horizontal="center" vertical="center"/>
    </xf>
    <xf numFmtId="179" fontId="9" fillId="2" borderId="6" xfId="3" applyNumberFormat="1" applyFont="1" applyFill="1" applyBorder="1" applyAlignment="1">
      <alignment horizontal="center" vertical="center"/>
    </xf>
    <xf numFmtId="179" fontId="9" fillId="2" borderId="8" xfId="3" applyNumberFormat="1" applyFont="1" applyFill="1" applyBorder="1" applyAlignment="1">
      <alignment horizontal="center" vertical="center"/>
    </xf>
    <xf numFmtId="179" fontId="9" fillId="2" borderId="5" xfId="3" applyNumberFormat="1" applyFont="1" applyFill="1" applyBorder="1" applyAlignment="1">
      <alignment horizontal="center" vertical="center"/>
    </xf>
    <xf numFmtId="0" fontId="7" fillId="0" borderId="33" xfId="3" applyFont="1" applyFill="1" applyBorder="1" applyAlignment="1">
      <alignment horizontal="center" vertical="center"/>
    </xf>
    <xf numFmtId="0" fontId="12" fillId="0" borderId="19" xfId="3" applyFont="1" applyFill="1" applyBorder="1" applyAlignment="1">
      <alignment horizontal="left" vertical="center"/>
    </xf>
    <xf numFmtId="0" fontId="12" fillId="0" borderId="20" xfId="3" applyFont="1" applyFill="1" applyBorder="1" applyAlignment="1">
      <alignment horizontal="left" vertical="center"/>
    </xf>
    <xf numFmtId="9" fontId="10" fillId="0" borderId="18" xfId="2" applyFont="1" applyFill="1" applyBorder="1" applyAlignment="1">
      <alignment horizontal="center" vertical="center"/>
    </xf>
    <xf numFmtId="177" fontId="2" fillId="0" borderId="18" xfId="1" applyNumberFormat="1" applyFont="1" applyFill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177" fontId="2" fillId="0" borderId="19" xfId="1" applyNumberFormat="1" applyFont="1" applyFill="1" applyBorder="1" applyAlignment="1">
      <alignment horizontal="center" vertical="center"/>
    </xf>
    <xf numFmtId="177" fontId="2" fillId="0" borderId="20" xfId="1" applyNumberFormat="1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/>
    </xf>
    <xf numFmtId="0" fontId="8" fillId="0" borderId="3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8" fillId="0" borderId="13" xfId="3" applyFont="1" applyBorder="1" applyAlignment="1">
      <alignment horizontal="center"/>
    </xf>
    <xf numFmtId="0" fontId="8" fillId="0" borderId="1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179" fontId="9" fillId="3" borderId="6" xfId="3" applyNumberFormat="1" applyFont="1" applyFill="1" applyBorder="1" applyAlignment="1">
      <alignment horizontal="center" vertical="center"/>
    </xf>
    <xf numFmtId="179" fontId="9" fillId="3" borderId="8" xfId="3" applyNumberFormat="1" applyFont="1" applyFill="1" applyBorder="1" applyAlignment="1">
      <alignment horizontal="center" vertical="center"/>
    </xf>
    <xf numFmtId="179" fontId="9" fillId="3" borderId="5" xfId="3" applyNumberFormat="1" applyFont="1" applyFill="1" applyBorder="1" applyAlignment="1">
      <alignment horizontal="center" vertical="center"/>
    </xf>
    <xf numFmtId="0" fontId="8" fillId="0" borderId="18" xfId="3" applyFont="1" applyFill="1" applyBorder="1" applyAlignment="1">
      <alignment horizontal="center" vertical="center"/>
    </xf>
    <xf numFmtId="0" fontId="9" fillId="4" borderId="9" xfId="3" applyFont="1" applyFill="1" applyBorder="1" applyAlignment="1">
      <alignment horizontal="center" vertical="center" wrapText="1"/>
    </xf>
    <xf numFmtId="0" fontId="9" fillId="4" borderId="17" xfId="3" applyFont="1" applyFill="1" applyBorder="1" applyAlignment="1">
      <alignment horizontal="center" vertical="center" wrapText="1"/>
    </xf>
    <xf numFmtId="0" fontId="9" fillId="4" borderId="21" xfId="3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center" vertical="center"/>
    </xf>
    <xf numFmtId="0" fontId="13" fillId="5" borderId="24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 wrapText="1"/>
    </xf>
    <xf numFmtId="0" fontId="9" fillId="4" borderId="27" xfId="3" applyFont="1" applyFill="1" applyBorder="1" applyAlignment="1">
      <alignment horizontal="center" vertical="center" wrapText="1"/>
    </xf>
    <xf numFmtId="0" fontId="9" fillId="4" borderId="16" xfId="3" applyFont="1" applyFill="1" applyBorder="1" applyAlignment="1">
      <alignment horizontal="center" vertical="center" wrapText="1"/>
    </xf>
    <xf numFmtId="0" fontId="12" fillId="0" borderId="11" xfId="3" applyFont="1" applyFill="1" applyBorder="1" applyAlignment="1">
      <alignment horizontal="left" vertical="center"/>
    </xf>
    <xf numFmtId="0" fontId="12" fillId="0" borderId="12" xfId="3" applyFont="1" applyFill="1" applyBorder="1" applyAlignment="1">
      <alignment horizontal="left" vertical="center"/>
    </xf>
    <xf numFmtId="0" fontId="9" fillId="4" borderId="7" xfId="3" applyFont="1" applyFill="1" applyBorder="1" applyAlignment="1">
      <alignment horizontal="center" vertical="center"/>
    </xf>
    <xf numFmtId="0" fontId="9" fillId="4" borderId="27" xfId="3" applyFont="1" applyFill="1" applyBorder="1" applyAlignment="1">
      <alignment horizontal="center" vertical="center"/>
    </xf>
    <xf numFmtId="0" fontId="9" fillId="4" borderId="16" xfId="3" applyFont="1" applyFill="1" applyBorder="1" applyAlignment="1">
      <alignment horizontal="center" vertical="center"/>
    </xf>
    <xf numFmtId="0" fontId="9" fillId="0" borderId="30" xfId="3" applyFont="1" applyFill="1" applyBorder="1" applyAlignment="1">
      <alignment horizontal="left" vertical="center"/>
    </xf>
    <xf numFmtId="0" fontId="9" fillId="0" borderId="28" xfId="3" applyFont="1" applyFill="1" applyBorder="1" applyAlignment="1">
      <alignment horizontal="left" vertical="center"/>
    </xf>
    <xf numFmtId="0" fontId="9" fillId="0" borderId="26" xfId="3" applyFont="1" applyFill="1" applyBorder="1" applyAlignment="1">
      <alignment horizontal="left" vertical="center"/>
    </xf>
    <xf numFmtId="0" fontId="9" fillId="0" borderId="30" xfId="3" applyFont="1" applyFill="1" applyBorder="1" applyAlignment="1">
      <alignment horizontal="center" vertical="center"/>
    </xf>
    <xf numFmtId="0" fontId="9" fillId="0" borderId="28" xfId="3" applyFont="1" applyFill="1" applyBorder="1" applyAlignment="1">
      <alignment horizontal="center" vertical="center"/>
    </xf>
    <xf numFmtId="0" fontId="9" fillId="0" borderId="26" xfId="3" applyFont="1" applyFill="1" applyBorder="1" applyAlignment="1">
      <alignment horizontal="center" vertical="center"/>
    </xf>
    <xf numFmtId="0" fontId="14" fillId="6" borderId="7" xfId="3" applyFont="1" applyFill="1" applyBorder="1" applyAlignment="1">
      <alignment horizontal="center" vertical="center" wrapText="1"/>
    </xf>
    <xf numFmtId="0" fontId="14" fillId="6" borderId="27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 wrapText="1"/>
    </xf>
    <xf numFmtId="0" fontId="11" fillId="6" borderId="23" xfId="3" applyFont="1" applyFill="1" applyBorder="1" applyAlignment="1">
      <alignment horizontal="left" vertical="center" wrapText="1"/>
    </xf>
    <xf numFmtId="0" fontId="11" fillId="6" borderId="24" xfId="3" applyFont="1" applyFill="1" applyBorder="1" applyAlignment="1">
      <alignment horizontal="left" vertical="center" wrapText="1"/>
    </xf>
    <xf numFmtId="0" fontId="9" fillId="4" borderId="29" xfId="3" applyFont="1" applyFill="1" applyBorder="1" applyAlignment="1">
      <alignment horizontal="center" vertical="center" wrapText="1"/>
    </xf>
    <xf numFmtId="178" fontId="12" fillId="0" borderId="15" xfId="1" applyNumberFormat="1" applyFont="1" applyFill="1" applyBorder="1" applyAlignment="1">
      <alignment horizontal="center" vertical="center" wrapText="1"/>
    </xf>
    <xf numFmtId="178" fontId="12" fillId="0" borderId="28" xfId="1" applyNumberFormat="1" applyFont="1" applyFill="1" applyBorder="1" applyAlignment="1">
      <alignment horizontal="center" vertical="center" wrapText="1"/>
    </xf>
    <xf numFmtId="178" fontId="12" fillId="0" borderId="26" xfId="1" applyNumberFormat="1" applyFont="1" applyFill="1" applyBorder="1" applyAlignment="1">
      <alignment horizontal="center" vertical="center" wrapText="1"/>
    </xf>
    <xf numFmtId="0" fontId="13" fillId="5" borderId="22" xfId="3" applyFont="1" applyFill="1" applyBorder="1" applyAlignment="1">
      <alignment horizontal="center" vertical="center"/>
    </xf>
    <xf numFmtId="177" fontId="2" fillId="0" borderId="10" xfId="1" applyNumberFormat="1" applyFont="1" applyFill="1" applyBorder="1" applyAlignment="1">
      <alignment horizontal="center" vertical="center"/>
    </xf>
    <xf numFmtId="177" fontId="2" fillId="0" borderId="18" xfId="3" applyNumberFormat="1" applyFont="1" applyFill="1" applyBorder="1" applyAlignment="1">
      <alignment horizontal="center" vertical="center"/>
    </xf>
    <xf numFmtId="0" fontId="8" fillId="0" borderId="10" xfId="3" applyFont="1" applyFill="1" applyBorder="1" applyAlignment="1">
      <alignment horizontal="center" vertical="center"/>
    </xf>
    <xf numFmtId="176" fontId="8" fillId="0" borderId="18" xfId="2" applyNumberFormat="1" applyFont="1" applyFill="1" applyBorder="1" applyAlignment="1">
      <alignment horizontal="center" vertical="center"/>
    </xf>
    <xf numFmtId="0" fontId="8" fillId="0" borderId="19" xfId="3" applyFont="1" applyFill="1" applyBorder="1" applyAlignment="1">
      <alignment horizontal="center" vertical="center"/>
    </xf>
    <xf numFmtId="0" fontId="8" fillId="0" borderId="20" xfId="3" applyFont="1" applyFill="1" applyBorder="1" applyAlignment="1">
      <alignment horizontal="center" vertical="center"/>
    </xf>
    <xf numFmtId="0" fontId="22" fillId="10" borderId="0" xfId="3" applyFont="1" applyFill="1" applyBorder="1" applyAlignment="1" applyProtection="1">
      <alignment horizontal="left"/>
    </xf>
    <xf numFmtId="0" fontId="0" fillId="0" borderId="0" xfId="0" applyAlignment="1" applyProtection="1">
      <alignment horizontal="center" vertical="center"/>
      <protection locked="0"/>
    </xf>
  </cellXfs>
  <cellStyles count="7">
    <cellStyle name="RowLevel_8" xfId="4"/>
    <cellStyle name="百分比" xfId="2" builtinId="5"/>
    <cellStyle name="常规" xfId="0" builtinId="0"/>
    <cellStyle name="常规 2" xfId="5"/>
    <cellStyle name="常规 6 2 2" xfId="3"/>
    <cellStyle name="千位分隔" xfId="1" builtinId="3"/>
    <cellStyle name="千位分隔 2" xfId="6"/>
  </cellStyles>
  <dxfs count="0"/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60054855/&#26700;&#38754;/&#36130;&#21153;&#39044;&#31639;&#27169;&#26495;/2023&#24180;&#36130;&#21153;&#20135;&#21697;&#32447;P&amp;L&#39044;&#31639;&#27169;&#26495;_xx&#20107;&#19994;&#37096;_20221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线预算P&amp;L-导入"/>
      <sheetName val="附表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</sheetPr>
  <dimension ref="A1:CI135"/>
  <sheetViews>
    <sheetView showGridLines="0" zoomScale="85" zoomScaleNormal="85" workbookViewId="0">
      <pane xSplit="3" ySplit="4" topLeftCell="D5" activePane="bottomRight" state="frozen"/>
      <selection pane="topRight" activeCell="M1" sqref="M1"/>
      <selection pane="bottomLeft" activeCell="A5" sqref="A5"/>
      <selection pane="bottomRight" activeCell="J138" sqref="A1:R138"/>
    </sheetView>
  </sheetViews>
  <sheetFormatPr defaultColWidth="9" defaultRowHeight="14" outlineLevelRow="1" outlineLevelCol="2"/>
  <cols>
    <col min="1" max="1" width="9" style="10"/>
    <col min="2" max="2" width="16.75" style="95" customWidth="1"/>
    <col min="3" max="3" width="21.75" style="96" customWidth="1"/>
    <col min="4" max="12" width="9.08203125" style="97" customWidth="1" outlineLevel="2"/>
    <col min="13" max="13" width="9.08203125" style="127" customWidth="1" outlineLevel="1"/>
    <col min="14" max="16" width="9.08203125" style="97" customWidth="1" outlineLevel="1"/>
    <col min="17" max="17" width="9.08203125" style="127" customWidth="1" outlineLevel="1"/>
    <col min="18" max="18" width="12" style="97" customWidth="1" outlineLevel="1"/>
    <col min="19" max="30" width="9.08203125" style="97" customWidth="1" outlineLevel="1"/>
    <col min="31" max="31" width="12" style="97" customWidth="1" outlineLevel="1"/>
    <col min="32" max="87" width="9" style="9"/>
    <col min="88" max="16384" width="9" style="10"/>
  </cols>
  <sheetData>
    <row r="1" spans="1:87" s="2" customFormat="1" ht="22.4" customHeight="1">
      <c r="A1" s="1" t="s">
        <v>109</v>
      </c>
      <c r="C1" s="3"/>
      <c r="D1" s="4"/>
      <c r="E1" s="4"/>
      <c r="F1" s="4"/>
      <c r="G1" s="4"/>
      <c r="H1" s="4"/>
      <c r="I1" s="4"/>
      <c r="J1" s="4"/>
      <c r="K1" s="4"/>
      <c r="L1" s="4"/>
      <c r="M1" s="100"/>
      <c r="N1" s="4"/>
      <c r="O1" s="4"/>
      <c r="P1" s="4"/>
      <c r="Q1" s="10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87" s="8" customFormat="1" ht="13.9" customHeight="1" thickBot="1">
      <c r="A2" s="5" t="s">
        <v>0</v>
      </c>
      <c r="B2" s="6"/>
      <c r="C2" s="7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87" ht="14.5" thickBot="1">
      <c r="A3" s="216"/>
      <c r="B3" s="217"/>
      <c r="C3" s="218"/>
      <c r="D3" s="205" t="s">
        <v>97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7"/>
      <c r="S3" s="222" t="s">
        <v>125</v>
      </c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4"/>
      <c r="AF3" s="208" t="s">
        <v>128</v>
      </c>
    </row>
    <row r="4" spans="1:87" s="13" customFormat="1" ht="14.5" thickBot="1">
      <c r="A4" s="219"/>
      <c r="B4" s="220"/>
      <c r="C4" s="221"/>
      <c r="D4" s="11" t="s">
        <v>132</v>
      </c>
      <c r="E4" s="11" t="s">
        <v>133</v>
      </c>
      <c r="F4" s="11" t="s">
        <v>134</v>
      </c>
      <c r="G4" s="11" t="s">
        <v>135</v>
      </c>
      <c r="H4" s="11" t="s">
        <v>136</v>
      </c>
      <c r="I4" s="11" t="s">
        <v>137</v>
      </c>
      <c r="J4" s="11" t="s">
        <v>138</v>
      </c>
      <c r="K4" s="11" t="s">
        <v>139</v>
      </c>
      <c r="L4" s="11" t="s">
        <v>140</v>
      </c>
      <c r="M4" s="101" t="s">
        <v>126</v>
      </c>
      <c r="N4" s="11" t="s">
        <v>129</v>
      </c>
      <c r="O4" s="11" t="s">
        <v>130</v>
      </c>
      <c r="P4" s="11" t="s">
        <v>131</v>
      </c>
      <c r="Q4" s="101" t="s">
        <v>127</v>
      </c>
      <c r="R4" s="11" t="s">
        <v>1</v>
      </c>
      <c r="S4" s="99" t="s">
        <v>110</v>
      </c>
      <c r="T4" s="99" t="s">
        <v>111</v>
      </c>
      <c r="U4" s="99" t="s">
        <v>112</v>
      </c>
      <c r="V4" s="99" t="s">
        <v>113</v>
      </c>
      <c r="W4" s="99" t="s">
        <v>114</v>
      </c>
      <c r="X4" s="99" t="s">
        <v>115</v>
      </c>
      <c r="Y4" s="99" t="s">
        <v>116</v>
      </c>
      <c r="Z4" s="99" t="s">
        <v>117</v>
      </c>
      <c r="AA4" s="99" t="s">
        <v>118</v>
      </c>
      <c r="AB4" s="99" t="s">
        <v>119</v>
      </c>
      <c r="AC4" s="99" t="s">
        <v>120</v>
      </c>
      <c r="AD4" s="99" t="s">
        <v>121</v>
      </c>
      <c r="AE4" s="99" t="s">
        <v>1</v>
      </c>
      <c r="AF4" s="208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</row>
    <row r="5" spans="1:87" ht="16.399999999999999" customHeight="1">
      <c r="A5" s="226" t="s">
        <v>2</v>
      </c>
      <c r="B5" s="257" t="s">
        <v>3</v>
      </c>
      <c r="C5" s="257"/>
      <c r="D5" s="14"/>
      <c r="E5" s="14"/>
      <c r="F5" s="14"/>
      <c r="G5" s="14"/>
      <c r="H5" s="14"/>
      <c r="I5" s="14"/>
      <c r="J5" s="14"/>
      <c r="K5" s="14"/>
      <c r="L5" s="14"/>
      <c r="M5" s="102">
        <f>SUM(D5:L5)</f>
        <v>0</v>
      </c>
      <c r="N5" s="14"/>
      <c r="O5" s="14"/>
      <c r="P5" s="14"/>
      <c r="Q5" s="102">
        <f>SUM(N5:P5)</f>
        <v>0</v>
      </c>
      <c r="R5" s="14">
        <f>Q5+M5</f>
        <v>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>
        <f>SUM(S5:AD5)</f>
        <v>0</v>
      </c>
    </row>
    <row r="6" spans="1:87">
      <c r="A6" s="227"/>
      <c r="B6" s="225" t="s">
        <v>122</v>
      </c>
      <c r="C6" s="225"/>
      <c r="D6" s="15">
        <f t="shared" ref="D6:L6" si="0">D53+D78</f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03">
        <f>SUM(D6:L6)/9</f>
        <v>0</v>
      </c>
      <c r="N6" s="15">
        <f>N53+N78</f>
        <v>0</v>
      </c>
      <c r="O6" s="15">
        <f>O53+O78</f>
        <v>0</v>
      </c>
      <c r="P6" s="15">
        <f>P53+P78</f>
        <v>0</v>
      </c>
      <c r="Q6" s="103">
        <f>SUM(N6:P6)/3</f>
        <v>0</v>
      </c>
      <c r="R6" s="15">
        <f>(M6*9+Q6*3)/12</f>
        <v>0</v>
      </c>
      <c r="S6" s="15">
        <f t="shared" ref="S6:AD6" si="1">S53+S78</f>
        <v>0</v>
      </c>
      <c r="T6" s="15">
        <f t="shared" si="1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0</v>
      </c>
      <c r="Z6" s="15">
        <f t="shared" si="1"/>
        <v>0</v>
      </c>
      <c r="AA6" s="15">
        <f t="shared" si="1"/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ref="AE6" si="2">SUM(S6:AD6)/12</f>
        <v>0</v>
      </c>
    </row>
    <row r="7" spans="1:87" ht="16.399999999999999" customHeight="1">
      <c r="A7" s="227"/>
      <c r="B7" s="225" t="s">
        <v>4</v>
      </c>
      <c r="C7" s="225"/>
      <c r="D7" s="15"/>
      <c r="E7" s="15"/>
      <c r="F7" s="15"/>
      <c r="G7" s="15"/>
      <c r="H7" s="15"/>
      <c r="I7" s="15"/>
      <c r="J7" s="15"/>
      <c r="K7" s="15"/>
      <c r="L7" s="15"/>
      <c r="M7" s="103">
        <f>SUM(D7:L7)</f>
        <v>0</v>
      </c>
      <c r="N7" s="15"/>
      <c r="O7" s="15"/>
      <c r="P7" s="15"/>
      <c r="Q7" s="103">
        <f t="shared" ref="Q7" si="3">SUM(N7:P7)</f>
        <v>0</v>
      </c>
      <c r="R7" s="15">
        <f>Q7+M7</f>
        <v>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>
        <f>SUM(S7:AD7)</f>
        <v>0</v>
      </c>
    </row>
    <row r="8" spans="1:87" ht="16.399999999999999" customHeight="1">
      <c r="A8" s="227"/>
      <c r="B8" s="225" t="s">
        <v>5</v>
      </c>
      <c r="C8" s="225"/>
      <c r="D8" s="15">
        <f t="shared" ref="D8:P8" si="4">IFERROR(D7/D6,0)</f>
        <v>0</v>
      </c>
      <c r="E8" s="15">
        <f t="shared" si="4"/>
        <v>0</v>
      </c>
      <c r="F8" s="15">
        <f t="shared" si="4"/>
        <v>0</v>
      </c>
      <c r="G8" s="15">
        <f t="shared" si="4"/>
        <v>0</v>
      </c>
      <c r="H8" s="15">
        <f t="shared" si="4"/>
        <v>0</v>
      </c>
      <c r="I8" s="15">
        <f t="shared" si="4"/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03">
        <f t="shared" ref="M8" si="5">IFERROR(M7/M6,0)</f>
        <v>0</v>
      </c>
      <c r="N8" s="15">
        <f t="shared" si="4"/>
        <v>0</v>
      </c>
      <c r="O8" s="15">
        <f t="shared" si="4"/>
        <v>0</v>
      </c>
      <c r="P8" s="15">
        <f t="shared" si="4"/>
        <v>0</v>
      </c>
      <c r="Q8" s="15">
        <f t="shared" ref="Q8" si="6">IFERROR(Q7/Q6,0)</f>
        <v>0</v>
      </c>
      <c r="R8" s="15">
        <f>IFERROR(R7/R6,0)</f>
        <v>0</v>
      </c>
      <c r="S8" s="15">
        <f t="shared" ref="S8:AD8" si="7">IFERROR(S7/S6,0)</f>
        <v>0</v>
      </c>
      <c r="T8" s="15">
        <f t="shared" si="7"/>
        <v>0</v>
      </c>
      <c r="U8" s="15">
        <f t="shared" si="7"/>
        <v>0</v>
      </c>
      <c r="V8" s="15">
        <f t="shared" ref="V8:AC8" si="8">IFERROR(V7/V6,0)</f>
        <v>0</v>
      </c>
      <c r="W8" s="15">
        <f t="shared" si="8"/>
        <v>0</v>
      </c>
      <c r="X8" s="15">
        <f t="shared" ref="X8:AA8" si="9">IFERROR(X7/X6,0)</f>
        <v>0</v>
      </c>
      <c r="Y8" s="15">
        <f t="shared" si="9"/>
        <v>0</v>
      </c>
      <c r="Z8" s="15">
        <f t="shared" si="9"/>
        <v>0</v>
      </c>
      <c r="AA8" s="15">
        <f t="shared" si="9"/>
        <v>0</v>
      </c>
      <c r="AB8" s="15">
        <f t="shared" si="8"/>
        <v>0</v>
      </c>
      <c r="AC8" s="15">
        <f t="shared" si="8"/>
        <v>0</v>
      </c>
      <c r="AD8" s="15">
        <f t="shared" si="7"/>
        <v>0</v>
      </c>
      <c r="AE8" s="15">
        <f>IFERROR(AE7/AE6,0)</f>
        <v>0</v>
      </c>
    </row>
    <row r="9" spans="1:87" s="17" customFormat="1" ht="16.399999999999999" customHeight="1">
      <c r="A9" s="227"/>
      <c r="B9" s="258" t="s">
        <v>6</v>
      </c>
      <c r="C9" s="258"/>
      <c r="D9" s="16">
        <f t="shared" ref="D9:R9" si="10">IFERROR((D7-D10)/D7,0)</f>
        <v>0</v>
      </c>
      <c r="E9" s="16">
        <f t="shared" si="10"/>
        <v>0</v>
      </c>
      <c r="F9" s="16">
        <f t="shared" si="10"/>
        <v>0</v>
      </c>
      <c r="G9" s="16">
        <f t="shared" si="10"/>
        <v>0</v>
      </c>
      <c r="H9" s="16">
        <f t="shared" si="10"/>
        <v>0</v>
      </c>
      <c r="I9" s="16">
        <f t="shared" si="10"/>
        <v>0</v>
      </c>
      <c r="J9" s="16">
        <f t="shared" si="10"/>
        <v>0</v>
      </c>
      <c r="K9" s="16">
        <f t="shared" si="10"/>
        <v>0</v>
      </c>
      <c r="L9" s="16">
        <f t="shared" si="10"/>
        <v>0</v>
      </c>
      <c r="M9" s="104">
        <f t="shared" ref="M9" si="11">IFERROR((M7-M10)/M7,0)</f>
        <v>0</v>
      </c>
      <c r="N9" s="16">
        <f t="shared" si="10"/>
        <v>0</v>
      </c>
      <c r="O9" s="16">
        <f t="shared" si="10"/>
        <v>0</v>
      </c>
      <c r="P9" s="16">
        <f t="shared" si="10"/>
        <v>0</v>
      </c>
      <c r="Q9" s="16">
        <f t="shared" ref="Q9" si="12">IFERROR((Q7-Q10)/Q7,0)</f>
        <v>0</v>
      </c>
      <c r="R9" s="16">
        <f t="shared" si="10"/>
        <v>0</v>
      </c>
      <c r="S9" s="16">
        <f t="shared" ref="S9:AE9" si="13">IFERROR((S7-S10)/S7,0)</f>
        <v>0</v>
      </c>
      <c r="T9" s="16">
        <f t="shared" si="13"/>
        <v>0</v>
      </c>
      <c r="U9" s="16">
        <f t="shared" si="13"/>
        <v>0</v>
      </c>
      <c r="V9" s="16">
        <f t="shared" ref="V9:AC9" si="14">IFERROR((V7-V10)/V7,0)</f>
        <v>0</v>
      </c>
      <c r="W9" s="16">
        <f t="shared" si="14"/>
        <v>0</v>
      </c>
      <c r="X9" s="16">
        <f t="shared" ref="X9:AA9" si="15">IFERROR((X7-X10)/X7,0)</f>
        <v>0</v>
      </c>
      <c r="Y9" s="16">
        <f t="shared" si="15"/>
        <v>0</v>
      </c>
      <c r="Z9" s="16">
        <f t="shared" si="15"/>
        <v>0</v>
      </c>
      <c r="AA9" s="16">
        <f t="shared" si="15"/>
        <v>0</v>
      </c>
      <c r="AB9" s="16">
        <f t="shared" si="14"/>
        <v>0</v>
      </c>
      <c r="AC9" s="16">
        <f t="shared" si="14"/>
        <v>0</v>
      </c>
      <c r="AD9" s="16">
        <f t="shared" si="13"/>
        <v>0</v>
      </c>
      <c r="AE9" s="16">
        <f t="shared" si="13"/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</row>
    <row r="10" spans="1:87">
      <c r="A10" s="227"/>
      <c r="B10" s="225" t="s">
        <v>7</v>
      </c>
      <c r="C10" s="225"/>
      <c r="D10" s="15">
        <f>D11+D13+D16+D18</f>
        <v>0</v>
      </c>
      <c r="E10" s="15">
        <f t="shared" ref="E10:O10" si="16">E11+E13+E16+E18</f>
        <v>0</v>
      </c>
      <c r="F10" s="15">
        <f t="shared" si="16"/>
        <v>0</v>
      </c>
      <c r="G10" s="15">
        <f t="shared" si="16"/>
        <v>0</v>
      </c>
      <c r="H10" s="15">
        <f t="shared" si="16"/>
        <v>0</v>
      </c>
      <c r="I10" s="15">
        <f t="shared" si="16"/>
        <v>0</v>
      </c>
      <c r="J10" s="15">
        <f t="shared" si="16"/>
        <v>0</v>
      </c>
      <c r="K10" s="15">
        <f t="shared" si="16"/>
        <v>0</v>
      </c>
      <c r="L10" s="15">
        <f t="shared" si="16"/>
        <v>0</v>
      </c>
      <c r="M10" s="103">
        <f t="shared" ref="M10" si="17">M11+M13+M16+M18</f>
        <v>0</v>
      </c>
      <c r="N10" s="15">
        <f t="shared" si="16"/>
        <v>0</v>
      </c>
      <c r="O10" s="15">
        <f t="shared" si="16"/>
        <v>0</v>
      </c>
      <c r="P10" s="15">
        <f>P11+P13+P16+P18</f>
        <v>0</v>
      </c>
      <c r="Q10" s="15">
        <f>Q11+Q13+Q16+Q18</f>
        <v>0</v>
      </c>
      <c r="R10" s="15">
        <f>SUM(D10:P10)</f>
        <v>0</v>
      </c>
      <c r="S10" s="15">
        <f>S11+S13+S16+S18</f>
        <v>0</v>
      </c>
      <c r="T10" s="15">
        <f t="shared" ref="T10:U10" si="18">T11+T13+T16+T18</f>
        <v>0</v>
      </c>
      <c r="U10" s="15">
        <f t="shared" si="18"/>
        <v>0</v>
      </c>
      <c r="V10" s="15">
        <f t="shared" ref="V10:AC10" si="19">V11+V13+V16+V18</f>
        <v>0</v>
      </c>
      <c r="W10" s="15">
        <f t="shared" si="19"/>
        <v>0</v>
      </c>
      <c r="X10" s="15">
        <f t="shared" ref="X10:AA10" si="20">X11+X13+X16+X18</f>
        <v>0</v>
      </c>
      <c r="Y10" s="15">
        <f t="shared" si="20"/>
        <v>0</v>
      </c>
      <c r="Z10" s="15">
        <f t="shared" si="20"/>
        <v>0</v>
      </c>
      <c r="AA10" s="15">
        <f t="shared" si="20"/>
        <v>0</v>
      </c>
      <c r="AB10" s="15">
        <f t="shared" si="19"/>
        <v>0</v>
      </c>
      <c r="AC10" s="15">
        <f t="shared" si="19"/>
        <v>0</v>
      </c>
      <c r="AD10" s="15">
        <f>AD11+AD13+AD16+AD18</f>
        <v>0</v>
      </c>
      <c r="AE10" s="15">
        <f>SUM(S10:AD10)</f>
        <v>0</v>
      </c>
      <c r="AF10" s="98">
        <f>AE10-AE11-AE13-AE16-AE18</f>
        <v>0</v>
      </c>
    </row>
    <row r="11" spans="1:87">
      <c r="A11" s="227"/>
      <c r="B11" s="225" t="s">
        <v>8</v>
      </c>
      <c r="C11" s="225"/>
      <c r="D11" s="15">
        <f>D47</f>
        <v>0</v>
      </c>
      <c r="E11" s="15">
        <f t="shared" ref="E11:P11" si="21">E47</f>
        <v>0</v>
      </c>
      <c r="F11" s="15">
        <f t="shared" si="21"/>
        <v>0</v>
      </c>
      <c r="G11" s="15">
        <f t="shared" si="21"/>
        <v>0</v>
      </c>
      <c r="H11" s="15">
        <f t="shared" si="21"/>
        <v>0</v>
      </c>
      <c r="I11" s="15">
        <f t="shared" si="21"/>
        <v>0</v>
      </c>
      <c r="J11" s="15">
        <f t="shared" si="21"/>
        <v>0</v>
      </c>
      <c r="K11" s="15">
        <f t="shared" si="21"/>
        <v>0</v>
      </c>
      <c r="L11" s="15">
        <f t="shared" si="21"/>
        <v>0</v>
      </c>
      <c r="M11" s="103">
        <f t="shared" ref="M11" si="22">M47</f>
        <v>0</v>
      </c>
      <c r="N11" s="15">
        <f t="shared" si="21"/>
        <v>0</v>
      </c>
      <c r="O11" s="15">
        <f t="shared" si="21"/>
        <v>0</v>
      </c>
      <c r="P11" s="15">
        <f t="shared" si="21"/>
        <v>0</v>
      </c>
      <c r="Q11" s="15">
        <f t="shared" ref="Q11" si="23">Q47</f>
        <v>0</v>
      </c>
      <c r="R11" s="15">
        <f>SUM(D11:P11)</f>
        <v>0</v>
      </c>
      <c r="S11" s="15">
        <f>S47</f>
        <v>0</v>
      </c>
      <c r="T11" s="15">
        <f t="shared" ref="T11:U11" si="24">T47</f>
        <v>0</v>
      </c>
      <c r="U11" s="15">
        <f t="shared" si="24"/>
        <v>0</v>
      </c>
      <c r="V11" s="15">
        <f t="shared" ref="V11:AC11" si="25">V47</f>
        <v>0</v>
      </c>
      <c r="W11" s="15">
        <f t="shared" si="25"/>
        <v>0</v>
      </c>
      <c r="X11" s="15">
        <f t="shared" ref="X11:AA11" si="26">X47</f>
        <v>0</v>
      </c>
      <c r="Y11" s="15">
        <f t="shared" si="26"/>
        <v>0</v>
      </c>
      <c r="Z11" s="15">
        <f t="shared" si="26"/>
        <v>0</v>
      </c>
      <c r="AA11" s="15">
        <f t="shared" si="26"/>
        <v>0</v>
      </c>
      <c r="AB11" s="15">
        <f t="shared" si="25"/>
        <v>0</v>
      </c>
      <c r="AC11" s="15">
        <f t="shared" si="25"/>
        <v>0</v>
      </c>
      <c r="AD11" s="15">
        <f t="shared" ref="AD11" si="27">AD47</f>
        <v>0</v>
      </c>
      <c r="AE11" s="15">
        <f>SUM(S11:AD11)</f>
        <v>0</v>
      </c>
    </row>
    <row r="12" spans="1:87" s="20" customFormat="1">
      <c r="A12" s="227"/>
      <c r="B12" s="211" t="s">
        <v>9</v>
      </c>
      <c r="C12" s="211"/>
      <c r="D12" s="19">
        <f t="shared" ref="D12:R12" si="28">IFERROR(D11/D$7,0)</f>
        <v>0</v>
      </c>
      <c r="E12" s="19">
        <f t="shared" si="28"/>
        <v>0</v>
      </c>
      <c r="F12" s="19">
        <f t="shared" si="28"/>
        <v>0</v>
      </c>
      <c r="G12" s="19">
        <f t="shared" si="28"/>
        <v>0</v>
      </c>
      <c r="H12" s="19">
        <f t="shared" si="28"/>
        <v>0</v>
      </c>
      <c r="I12" s="19">
        <f t="shared" si="28"/>
        <v>0</v>
      </c>
      <c r="J12" s="19">
        <f t="shared" si="28"/>
        <v>0</v>
      </c>
      <c r="K12" s="19">
        <f t="shared" si="28"/>
        <v>0</v>
      </c>
      <c r="L12" s="19">
        <f t="shared" si="28"/>
        <v>0</v>
      </c>
      <c r="M12" s="105">
        <f t="shared" ref="M12" si="29">IFERROR(M11/M$7,0)</f>
        <v>0</v>
      </c>
      <c r="N12" s="19">
        <f t="shared" si="28"/>
        <v>0</v>
      </c>
      <c r="O12" s="19">
        <f t="shared" si="28"/>
        <v>0</v>
      </c>
      <c r="P12" s="19">
        <f t="shared" si="28"/>
        <v>0</v>
      </c>
      <c r="Q12" s="19">
        <f t="shared" ref="Q12" si="30">IFERROR(Q11/Q$7,0)</f>
        <v>0</v>
      </c>
      <c r="R12" s="19">
        <f t="shared" si="28"/>
        <v>0</v>
      </c>
      <c r="S12" s="19">
        <f t="shared" ref="S12:AE12" si="31">IFERROR(S11/S$7,0)</f>
        <v>0</v>
      </c>
      <c r="T12" s="19">
        <f t="shared" si="31"/>
        <v>0</v>
      </c>
      <c r="U12" s="19">
        <f t="shared" si="31"/>
        <v>0</v>
      </c>
      <c r="V12" s="19">
        <f t="shared" ref="V12:AC12" si="32">IFERROR(V11/V$7,0)</f>
        <v>0</v>
      </c>
      <c r="W12" s="19">
        <f t="shared" si="32"/>
        <v>0</v>
      </c>
      <c r="X12" s="19">
        <f t="shared" ref="X12:AA12" si="33">IFERROR(X11/X$7,0)</f>
        <v>0</v>
      </c>
      <c r="Y12" s="19">
        <f t="shared" si="33"/>
        <v>0</v>
      </c>
      <c r="Z12" s="19">
        <f t="shared" si="33"/>
        <v>0</v>
      </c>
      <c r="AA12" s="19">
        <f t="shared" si="33"/>
        <v>0</v>
      </c>
      <c r="AB12" s="19">
        <f t="shared" si="32"/>
        <v>0</v>
      </c>
      <c r="AC12" s="19">
        <f t="shared" si="32"/>
        <v>0</v>
      </c>
      <c r="AD12" s="19">
        <f t="shared" si="31"/>
        <v>0</v>
      </c>
      <c r="AE12" s="19">
        <f t="shared" si="31"/>
        <v>0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</row>
    <row r="13" spans="1:87">
      <c r="A13" s="227"/>
      <c r="B13" s="225" t="s">
        <v>10</v>
      </c>
      <c r="C13" s="225"/>
      <c r="D13" s="15">
        <f>D63+D125+D127</f>
        <v>0</v>
      </c>
      <c r="E13" s="15">
        <f t="shared" ref="E13:P13" si="34">E63+E125+E127</f>
        <v>0</v>
      </c>
      <c r="F13" s="15">
        <f t="shared" si="34"/>
        <v>0</v>
      </c>
      <c r="G13" s="15">
        <f t="shared" si="34"/>
        <v>0</v>
      </c>
      <c r="H13" s="15">
        <f t="shared" si="34"/>
        <v>0</v>
      </c>
      <c r="I13" s="15">
        <f t="shared" si="34"/>
        <v>0</v>
      </c>
      <c r="J13" s="15">
        <f t="shared" si="34"/>
        <v>0</v>
      </c>
      <c r="K13" s="15">
        <f t="shared" si="34"/>
        <v>0</v>
      </c>
      <c r="L13" s="15">
        <f t="shared" si="34"/>
        <v>0</v>
      </c>
      <c r="M13" s="103">
        <f t="shared" ref="M13" si="35">M63+M125+M127</f>
        <v>0</v>
      </c>
      <c r="N13" s="15">
        <f t="shared" si="34"/>
        <v>0</v>
      </c>
      <c r="O13" s="15">
        <f t="shared" si="34"/>
        <v>0</v>
      </c>
      <c r="P13" s="15">
        <f t="shared" si="34"/>
        <v>0</v>
      </c>
      <c r="Q13" s="15">
        <f t="shared" ref="Q13" si="36">Q63+Q125+Q127</f>
        <v>0</v>
      </c>
      <c r="R13" s="15">
        <f>SUM(D13:P13)</f>
        <v>0</v>
      </c>
      <c r="S13" s="15">
        <f>S63+S125+S127</f>
        <v>0</v>
      </c>
      <c r="T13" s="15">
        <f t="shared" ref="T13:U13" si="37">T63+T125+T127</f>
        <v>0</v>
      </c>
      <c r="U13" s="15">
        <f t="shared" si="37"/>
        <v>0</v>
      </c>
      <c r="V13" s="15">
        <f t="shared" ref="V13:AC13" si="38">V63+V125+V127</f>
        <v>0</v>
      </c>
      <c r="W13" s="15">
        <f t="shared" si="38"/>
        <v>0</v>
      </c>
      <c r="X13" s="15">
        <f t="shared" ref="X13:AA13" si="39">X63+X125+X127</f>
        <v>0</v>
      </c>
      <c r="Y13" s="15">
        <f t="shared" si="39"/>
        <v>0</v>
      </c>
      <c r="Z13" s="15">
        <f t="shared" si="39"/>
        <v>0</v>
      </c>
      <c r="AA13" s="15">
        <f t="shared" si="39"/>
        <v>0</v>
      </c>
      <c r="AB13" s="15">
        <f t="shared" si="38"/>
        <v>0</v>
      </c>
      <c r="AC13" s="15">
        <f t="shared" si="38"/>
        <v>0</v>
      </c>
      <c r="AD13" s="15">
        <f t="shared" ref="AD13" si="40">AD63+AD125+AD127</f>
        <v>0</v>
      </c>
      <c r="AE13" s="15">
        <f>SUM(S13:AD13)</f>
        <v>0</v>
      </c>
    </row>
    <row r="14" spans="1:87" ht="13.9" customHeight="1">
      <c r="A14" s="227"/>
      <c r="B14" s="259" t="s">
        <v>11</v>
      </c>
      <c r="C14" s="260"/>
      <c r="D14" s="15">
        <f>D127</f>
        <v>0</v>
      </c>
      <c r="E14" s="15">
        <f t="shared" ref="E14:P14" si="41">E127</f>
        <v>0</v>
      </c>
      <c r="F14" s="15">
        <f t="shared" si="41"/>
        <v>0</v>
      </c>
      <c r="G14" s="15">
        <f t="shared" si="41"/>
        <v>0</v>
      </c>
      <c r="H14" s="15">
        <f t="shared" si="41"/>
        <v>0</v>
      </c>
      <c r="I14" s="15">
        <f t="shared" si="41"/>
        <v>0</v>
      </c>
      <c r="J14" s="15">
        <f t="shared" si="41"/>
        <v>0</v>
      </c>
      <c r="K14" s="15">
        <f t="shared" si="41"/>
        <v>0</v>
      </c>
      <c r="L14" s="15">
        <f t="shared" si="41"/>
        <v>0</v>
      </c>
      <c r="M14" s="103">
        <f t="shared" ref="M14" si="42">M127</f>
        <v>0</v>
      </c>
      <c r="N14" s="15">
        <f t="shared" si="41"/>
        <v>0</v>
      </c>
      <c r="O14" s="15">
        <f t="shared" si="41"/>
        <v>0</v>
      </c>
      <c r="P14" s="15">
        <f t="shared" si="41"/>
        <v>0</v>
      </c>
      <c r="Q14" s="15">
        <f t="shared" ref="Q14" si="43">Q127</f>
        <v>0</v>
      </c>
      <c r="R14" s="15">
        <f>SUM(D14:P14)</f>
        <v>0</v>
      </c>
      <c r="S14" s="15">
        <f>S127</f>
        <v>0</v>
      </c>
      <c r="T14" s="15">
        <f t="shared" ref="T14:U14" si="44">T127</f>
        <v>0</v>
      </c>
      <c r="U14" s="15">
        <f t="shared" si="44"/>
        <v>0</v>
      </c>
      <c r="V14" s="15">
        <f t="shared" ref="V14:AC14" si="45">V127</f>
        <v>0</v>
      </c>
      <c r="W14" s="15">
        <f t="shared" si="45"/>
        <v>0</v>
      </c>
      <c r="X14" s="15">
        <f t="shared" ref="X14:AA14" si="46">X127</f>
        <v>0</v>
      </c>
      <c r="Y14" s="15">
        <f t="shared" si="46"/>
        <v>0</v>
      </c>
      <c r="Z14" s="15">
        <f t="shared" si="46"/>
        <v>0</v>
      </c>
      <c r="AA14" s="15">
        <f t="shared" si="46"/>
        <v>0</v>
      </c>
      <c r="AB14" s="15">
        <f t="shared" si="45"/>
        <v>0</v>
      </c>
      <c r="AC14" s="15">
        <f t="shared" si="45"/>
        <v>0</v>
      </c>
      <c r="AD14" s="15">
        <f t="shared" ref="AD14" si="47">AD127</f>
        <v>0</v>
      </c>
      <c r="AE14" s="15">
        <f>SUM(S14:AD14)</f>
        <v>0</v>
      </c>
    </row>
    <row r="15" spans="1:87" s="22" customFormat="1">
      <c r="A15" s="227"/>
      <c r="B15" s="211" t="s">
        <v>12</v>
      </c>
      <c r="C15" s="211"/>
      <c r="D15" s="19">
        <f>IFERROR(D13/D$7,0)</f>
        <v>0</v>
      </c>
      <c r="E15" s="19">
        <f t="shared" ref="E15:AE15" si="48">IFERROR(E13/E$7,0)</f>
        <v>0</v>
      </c>
      <c r="F15" s="19">
        <f t="shared" si="48"/>
        <v>0</v>
      </c>
      <c r="G15" s="19">
        <f t="shared" si="48"/>
        <v>0</v>
      </c>
      <c r="H15" s="19">
        <f t="shared" si="48"/>
        <v>0</v>
      </c>
      <c r="I15" s="19">
        <f t="shared" si="48"/>
        <v>0</v>
      </c>
      <c r="J15" s="19">
        <f t="shared" si="48"/>
        <v>0</v>
      </c>
      <c r="K15" s="19">
        <f t="shared" si="48"/>
        <v>0</v>
      </c>
      <c r="L15" s="19">
        <f t="shared" si="48"/>
        <v>0</v>
      </c>
      <c r="M15" s="105">
        <f t="shared" si="48"/>
        <v>0</v>
      </c>
      <c r="N15" s="19">
        <f t="shared" si="48"/>
        <v>0</v>
      </c>
      <c r="O15" s="19">
        <f t="shared" si="48"/>
        <v>0</v>
      </c>
      <c r="P15" s="19">
        <f t="shared" si="48"/>
        <v>0</v>
      </c>
      <c r="Q15" s="19">
        <f t="shared" si="48"/>
        <v>0</v>
      </c>
      <c r="R15" s="19">
        <f t="shared" si="48"/>
        <v>0</v>
      </c>
      <c r="S15" s="19">
        <f t="shared" si="48"/>
        <v>0</v>
      </c>
      <c r="T15" s="19">
        <f t="shared" si="48"/>
        <v>0</v>
      </c>
      <c r="U15" s="19">
        <f t="shared" si="48"/>
        <v>0</v>
      </c>
      <c r="V15" s="19">
        <f t="shared" si="48"/>
        <v>0</v>
      </c>
      <c r="W15" s="19">
        <f t="shared" si="48"/>
        <v>0</v>
      </c>
      <c r="X15" s="19">
        <f t="shared" si="48"/>
        <v>0</v>
      </c>
      <c r="Y15" s="19">
        <f t="shared" si="48"/>
        <v>0</v>
      </c>
      <c r="Z15" s="19">
        <f t="shared" si="48"/>
        <v>0</v>
      </c>
      <c r="AA15" s="19">
        <f t="shared" si="48"/>
        <v>0</v>
      </c>
      <c r="AB15" s="19">
        <f t="shared" si="48"/>
        <v>0</v>
      </c>
      <c r="AC15" s="19">
        <f t="shared" si="48"/>
        <v>0</v>
      </c>
      <c r="AD15" s="19">
        <f t="shared" si="48"/>
        <v>0</v>
      </c>
      <c r="AE15" s="19">
        <f t="shared" si="48"/>
        <v>0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</row>
    <row r="16" spans="1:87">
      <c r="A16" s="227"/>
      <c r="B16" s="225" t="s">
        <v>13</v>
      </c>
      <c r="C16" s="225"/>
      <c r="D16" s="15">
        <f>D120+D134-D125-D127-D18</f>
        <v>0</v>
      </c>
      <c r="E16" s="15">
        <f t="shared" ref="E16:P16" si="49">E120+E134-E125-E127-E18</f>
        <v>0</v>
      </c>
      <c r="F16" s="15">
        <f t="shared" si="49"/>
        <v>0</v>
      </c>
      <c r="G16" s="15">
        <f t="shared" si="49"/>
        <v>0</v>
      </c>
      <c r="H16" s="15">
        <f t="shared" si="49"/>
        <v>0</v>
      </c>
      <c r="I16" s="15">
        <f t="shared" si="49"/>
        <v>0</v>
      </c>
      <c r="J16" s="15">
        <f t="shared" si="49"/>
        <v>0</v>
      </c>
      <c r="K16" s="15">
        <f t="shared" si="49"/>
        <v>0</v>
      </c>
      <c r="L16" s="15">
        <f t="shared" si="49"/>
        <v>0</v>
      </c>
      <c r="M16" s="103">
        <f t="shared" ref="M16" si="50">M120+M134-M125-M127-M18</f>
        <v>0</v>
      </c>
      <c r="N16" s="15">
        <f t="shared" si="49"/>
        <v>0</v>
      </c>
      <c r="O16" s="15">
        <f t="shared" si="49"/>
        <v>0</v>
      </c>
      <c r="P16" s="15">
        <f t="shared" si="49"/>
        <v>0</v>
      </c>
      <c r="Q16" s="15">
        <f t="shared" ref="Q16" si="51">Q120+Q134-Q125-Q127-Q18</f>
        <v>0</v>
      </c>
      <c r="R16" s="15">
        <f>SUM(D16:P16)</f>
        <v>0</v>
      </c>
      <c r="S16" s="15">
        <f>S120+S134-S125-S127-S18</f>
        <v>0</v>
      </c>
      <c r="T16" s="15">
        <f t="shared" ref="T16:U16" si="52">T120+T134-T125-T127-T18</f>
        <v>0</v>
      </c>
      <c r="U16" s="15">
        <f t="shared" si="52"/>
        <v>0</v>
      </c>
      <c r="V16" s="15">
        <f t="shared" ref="V16:AC16" si="53">V120+V134-V125-V127-V18</f>
        <v>0</v>
      </c>
      <c r="W16" s="15">
        <f t="shared" si="53"/>
        <v>0</v>
      </c>
      <c r="X16" s="15">
        <f t="shared" ref="X16:AA16" si="54">X120+X134-X125-X127-X18</f>
        <v>0</v>
      </c>
      <c r="Y16" s="15">
        <f t="shared" si="54"/>
        <v>0</v>
      </c>
      <c r="Z16" s="15">
        <f t="shared" si="54"/>
        <v>0</v>
      </c>
      <c r="AA16" s="15">
        <f t="shared" si="54"/>
        <v>0</v>
      </c>
      <c r="AB16" s="15">
        <f t="shared" si="53"/>
        <v>0</v>
      </c>
      <c r="AC16" s="15">
        <f t="shared" si="53"/>
        <v>0</v>
      </c>
      <c r="AD16" s="15">
        <f t="shared" ref="AD16" si="55">AD120+AD134-AD125-AD127-AD18</f>
        <v>0</v>
      </c>
      <c r="AE16" s="15">
        <f>SUM(S16:AD16)</f>
        <v>0</v>
      </c>
      <c r="AF16" s="24"/>
    </row>
    <row r="17" spans="1:87" s="22" customFormat="1">
      <c r="A17" s="227"/>
      <c r="B17" s="211" t="s">
        <v>14</v>
      </c>
      <c r="C17" s="211"/>
      <c r="D17" s="19">
        <f t="shared" ref="D17:R17" si="56">IFERROR(D16/D$7,0)</f>
        <v>0</v>
      </c>
      <c r="E17" s="19">
        <f t="shared" si="56"/>
        <v>0</v>
      </c>
      <c r="F17" s="19">
        <f t="shared" si="56"/>
        <v>0</v>
      </c>
      <c r="G17" s="19">
        <f t="shared" si="56"/>
        <v>0</v>
      </c>
      <c r="H17" s="19">
        <f t="shared" si="56"/>
        <v>0</v>
      </c>
      <c r="I17" s="19">
        <f t="shared" si="56"/>
        <v>0</v>
      </c>
      <c r="J17" s="19">
        <f t="shared" si="56"/>
        <v>0</v>
      </c>
      <c r="K17" s="19">
        <f t="shared" si="56"/>
        <v>0</v>
      </c>
      <c r="L17" s="19">
        <f t="shared" si="56"/>
        <v>0</v>
      </c>
      <c r="M17" s="105">
        <f t="shared" ref="M17" si="57">IFERROR(M16/M$7,0)</f>
        <v>0</v>
      </c>
      <c r="N17" s="19">
        <f t="shared" si="56"/>
        <v>0</v>
      </c>
      <c r="O17" s="19">
        <f t="shared" si="56"/>
        <v>0</v>
      </c>
      <c r="P17" s="19">
        <f t="shared" si="56"/>
        <v>0</v>
      </c>
      <c r="Q17" s="19">
        <f t="shared" ref="Q17" si="58">IFERROR(Q16/Q$7,0)</f>
        <v>0</v>
      </c>
      <c r="R17" s="19">
        <f t="shared" si="56"/>
        <v>0</v>
      </c>
      <c r="S17" s="19">
        <f t="shared" ref="S17:AE17" si="59">IFERROR(S16/S$7,0)</f>
        <v>0</v>
      </c>
      <c r="T17" s="19">
        <f t="shared" si="59"/>
        <v>0</v>
      </c>
      <c r="U17" s="19">
        <f t="shared" si="59"/>
        <v>0</v>
      </c>
      <c r="V17" s="19">
        <f t="shared" ref="V17:AC17" si="60">IFERROR(V16/V$7,0)</f>
        <v>0</v>
      </c>
      <c r="W17" s="19">
        <f t="shared" si="60"/>
        <v>0</v>
      </c>
      <c r="X17" s="19">
        <f t="shared" ref="X17:AA17" si="61">IFERROR(X16/X$7,0)</f>
        <v>0</v>
      </c>
      <c r="Y17" s="19">
        <f t="shared" si="61"/>
        <v>0</v>
      </c>
      <c r="Z17" s="19">
        <f t="shared" si="61"/>
        <v>0</v>
      </c>
      <c r="AA17" s="19">
        <f t="shared" si="61"/>
        <v>0</v>
      </c>
      <c r="AB17" s="19">
        <f t="shared" si="60"/>
        <v>0</v>
      </c>
      <c r="AC17" s="19">
        <f t="shared" si="60"/>
        <v>0</v>
      </c>
      <c r="AD17" s="19">
        <f t="shared" si="59"/>
        <v>0</v>
      </c>
      <c r="AE17" s="19">
        <f t="shared" si="59"/>
        <v>0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</row>
    <row r="18" spans="1:87">
      <c r="A18" s="227"/>
      <c r="B18" s="225" t="s">
        <v>15</v>
      </c>
      <c r="C18" s="225"/>
      <c r="D18" s="15">
        <f>D65+D129+D130+D131+D132+D133</f>
        <v>0</v>
      </c>
      <c r="E18" s="15">
        <f t="shared" ref="E18:P18" si="62">E65+E129+E130+E131+E132+E133</f>
        <v>0</v>
      </c>
      <c r="F18" s="15">
        <f t="shared" si="62"/>
        <v>0</v>
      </c>
      <c r="G18" s="15">
        <f t="shared" si="62"/>
        <v>0</v>
      </c>
      <c r="H18" s="15">
        <f t="shared" si="62"/>
        <v>0</v>
      </c>
      <c r="I18" s="15">
        <f t="shared" si="62"/>
        <v>0</v>
      </c>
      <c r="J18" s="15">
        <f t="shared" si="62"/>
        <v>0</v>
      </c>
      <c r="K18" s="15">
        <f t="shared" si="62"/>
        <v>0</v>
      </c>
      <c r="L18" s="15">
        <f t="shared" si="62"/>
        <v>0</v>
      </c>
      <c r="M18" s="103">
        <f t="shared" ref="M18" si="63">M65+M129+M130+M131+M132+M133</f>
        <v>0</v>
      </c>
      <c r="N18" s="15">
        <f t="shared" si="62"/>
        <v>0</v>
      </c>
      <c r="O18" s="15">
        <f t="shared" si="62"/>
        <v>0</v>
      </c>
      <c r="P18" s="15">
        <f t="shared" si="62"/>
        <v>0</v>
      </c>
      <c r="Q18" s="15">
        <f t="shared" ref="Q18" si="64">Q65+Q129+Q130+Q131+Q132+Q133</f>
        <v>0</v>
      </c>
      <c r="R18" s="15">
        <f>SUM(D18:P18)</f>
        <v>0</v>
      </c>
      <c r="S18" s="15">
        <f>S65+S129+S130+S131+S132+S133</f>
        <v>0</v>
      </c>
      <c r="T18" s="15">
        <f t="shared" ref="T18:U18" si="65">T65+T129+T130+T131+T132+T133</f>
        <v>0</v>
      </c>
      <c r="U18" s="15">
        <f t="shared" si="65"/>
        <v>0</v>
      </c>
      <c r="V18" s="15">
        <f t="shared" ref="V18:AC18" si="66">V65+V129+V130+V131+V132+V133</f>
        <v>0</v>
      </c>
      <c r="W18" s="15">
        <f t="shared" si="66"/>
        <v>0</v>
      </c>
      <c r="X18" s="15">
        <f t="shared" ref="X18:AA18" si="67">X65+X129+X130+X131+X132+X133</f>
        <v>0</v>
      </c>
      <c r="Y18" s="15">
        <f t="shared" si="67"/>
        <v>0</v>
      </c>
      <c r="Z18" s="15">
        <f t="shared" si="67"/>
        <v>0</v>
      </c>
      <c r="AA18" s="15">
        <f t="shared" si="67"/>
        <v>0</v>
      </c>
      <c r="AB18" s="15">
        <f t="shared" si="66"/>
        <v>0</v>
      </c>
      <c r="AC18" s="15">
        <f t="shared" si="66"/>
        <v>0</v>
      </c>
      <c r="AD18" s="15">
        <f t="shared" ref="AD18" si="68">AD65+AD129+AD130+AD131+AD132+AD133</f>
        <v>0</v>
      </c>
      <c r="AE18" s="15">
        <f>SUM(S18:AD18)</f>
        <v>0</v>
      </c>
    </row>
    <row r="19" spans="1:87" s="22" customFormat="1" ht="14.5" thickBot="1">
      <c r="A19" s="228"/>
      <c r="B19" s="213" t="s">
        <v>16</v>
      </c>
      <c r="C19" s="213"/>
      <c r="D19" s="25">
        <f t="shared" ref="D19:R19" si="69">IFERROR(D18/D$7,0)</f>
        <v>0</v>
      </c>
      <c r="E19" s="25">
        <f t="shared" si="69"/>
        <v>0</v>
      </c>
      <c r="F19" s="25">
        <f t="shared" si="69"/>
        <v>0</v>
      </c>
      <c r="G19" s="25">
        <f t="shared" si="69"/>
        <v>0</v>
      </c>
      <c r="H19" s="25">
        <f t="shared" si="69"/>
        <v>0</v>
      </c>
      <c r="I19" s="25">
        <f t="shared" si="69"/>
        <v>0</v>
      </c>
      <c r="J19" s="25">
        <f t="shared" si="69"/>
        <v>0</v>
      </c>
      <c r="K19" s="25">
        <f t="shared" si="69"/>
        <v>0</v>
      </c>
      <c r="L19" s="25">
        <f t="shared" si="69"/>
        <v>0</v>
      </c>
      <c r="M19" s="106">
        <f t="shared" ref="M19" si="70">IFERROR(M18/M$7,0)</f>
        <v>0</v>
      </c>
      <c r="N19" s="25">
        <f t="shared" si="69"/>
        <v>0</v>
      </c>
      <c r="O19" s="25">
        <f t="shared" si="69"/>
        <v>0</v>
      </c>
      <c r="P19" s="25">
        <f t="shared" si="69"/>
        <v>0</v>
      </c>
      <c r="Q19" s="25">
        <f t="shared" ref="Q19" si="71">IFERROR(Q18/Q$7,0)</f>
        <v>0</v>
      </c>
      <c r="R19" s="25">
        <f t="shared" si="69"/>
        <v>0</v>
      </c>
      <c r="S19" s="25">
        <f t="shared" ref="S19:AE19" si="72">IFERROR(S18/S$7,0)</f>
        <v>0</v>
      </c>
      <c r="T19" s="25">
        <f t="shared" si="72"/>
        <v>0</v>
      </c>
      <c r="U19" s="25">
        <f t="shared" si="72"/>
        <v>0</v>
      </c>
      <c r="V19" s="25">
        <f t="shared" ref="V19:AC19" si="73">IFERROR(V18/V$7,0)</f>
        <v>0</v>
      </c>
      <c r="W19" s="25">
        <f t="shared" si="73"/>
        <v>0</v>
      </c>
      <c r="X19" s="25">
        <f t="shared" ref="X19:AA19" si="74">IFERROR(X18/X$7,0)</f>
        <v>0</v>
      </c>
      <c r="Y19" s="25">
        <f t="shared" si="74"/>
        <v>0</v>
      </c>
      <c r="Z19" s="25">
        <f t="shared" si="74"/>
        <v>0</v>
      </c>
      <c r="AA19" s="25">
        <f t="shared" si="74"/>
        <v>0</v>
      </c>
      <c r="AB19" s="25">
        <f t="shared" si="73"/>
        <v>0</v>
      </c>
      <c r="AC19" s="25">
        <f t="shared" si="73"/>
        <v>0</v>
      </c>
      <c r="AD19" s="25">
        <f t="shared" si="72"/>
        <v>0</v>
      </c>
      <c r="AE19" s="25">
        <f t="shared" si="72"/>
        <v>0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</row>
    <row r="20" spans="1:87" s="27" customFormat="1" ht="13.9" customHeight="1">
      <c r="A20" s="231" t="s">
        <v>17</v>
      </c>
      <c r="B20" s="255" t="s">
        <v>18</v>
      </c>
      <c r="C20" s="255"/>
      <c r="D20" s="26">
        <f>D72+D73</f>
        <v>0</v>
      </c>
      <c r="E20" s="26">
        <f t="shared" ref="E20:P20" si="75">E72+E73</f>
        <v>0</v>
      </c>
      <c r="F20" s="26">
        <f t="shared" si="75"/>
        <v>0</v>
      </c>
      <c r="G20" s="26">
        <f t="shared" si="75"/>
        <v>0</v>
      </c>
      <c r="H20" s="26">
        <f t="shared" si="75"/>
        <v>0</v>
      </c>
      <c r="I20" s="26">
        <f t="shared" si="75"/>
        <v>0</v>
      </c>
      <c r="J20" s="26">
        <f t="shared" si="75"/>
        <v>0</v>
      </c>
      <c r="K20" s="26">
        <f t="shared" si="75"/>
        <v>0</v>
      </c>
      <c r="L20" s="26">
        <f t="shared" si="75"/>
        <v>0</v>
      </c>
      <c r="M20" s="107">
        <f t="shared" ref="M20" si="76">M72+M73</f>
        <v>0</v>
      </c>
      <c r="N20" s="26">
        <f t="shared" si="75"/>
        <v>0</v>
      </c>
      <c r="O20" s="26">
        <f t="shared" si="75"/>
        <v>0</v>
      </c>
      <c r="P20" s="26">
        <f t="shared" si="75"/>
        <v>0</v>
      </c>
      <c r="Q20" s="26">
        <f t="shared" ref="Q20" si="77">Q72+Q73</f>
        <v>0</v>
      </c>
      <c r="R20" s="26">
        <f>SUM(D20:P20)</f>
        <v>0</v>
      </c>
      <c r="S20" s="26">
        <f>S72+S73</f>
        <v>0</v>
      </c>
      <c r="T20" s="26">
        <f t="shared" ref="T20:U20" si="78">T72+T73</f>
        <v>0</v>
      </c>
      <c r="U20" s="26">
        <f t="shared" si="78"/>
        <v>0</v>
      </c>
      <c r="V20" s="26">
        <f t="shared" ref="V20:AC20" si="79">V72+V73</f>
        <v>0</v>
      </c>
      <c r="W20" s="26">
        <f t="shared" si="79"/>
        <v>0</v>
      </c>
      <c r="X20" s="26">
        <f t="shared" ref="X20:AA20" si="80">X72+X73</f>
        <v>0</v>
      </c>
      <c r="Y20" s="26">
        <f t="shared" si="80"/>
        <v>0</v>
      </c>
      <c r="Z20" s="26">
        <f t="shared" si="80"/>
        <v>0</v>
      </c>
      <c r="AA20" s="26">
        <f t="shared" si="80"/>
        <v>0</v>
      </c>
      <c r="AB20" s="26">
        <f t="shared" si="79"/>
        <v>0</v>
      </c>
      <c r="AC20" s="26">
        <f t="shared" si="79"/>
        <v>0</v>
      </c>
      <c r="AD20" s="26">
        <f t="shared" ref="AD20" si="81">AD72+AD73</f>
        <v>0</v>
      </c>
      <c r="AE20" s="26">
        <f>SUM(S20:AD20)</f>
        <v>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</row>
    <row r="21" spans="1:87" s="22" customFormat="1">
      <c r="A21" s="232"/>
      <c r="B21" s="211" t="s">
        <v>19</v>
      </c>
      <c r="C21" s="211"/>
      <c r="D21" s="19">
        <f t="shared" ref="D21:R21" si="82">IFERROR(D20/D$7,0)</f>
        <v>0</v>
      </c>
      <c r="E21" s="19">
        <f t="shared" si="82"/>
        <v>0</v>
      </c>
      <c r="F21" s="19">
        <f t="shared" si="82"/>
        <v>0</v>
      </c>
      <c r="G21" s="19">
        <f t="shared" si="82"/>
        <v>0</v>
      </c>
      <c r="H21" s="19">
        <f t="shared" si="82"/>
        <v>0</v>
      </c>
      <c r="I21" s="19">
        <f t="shared" si="82"/>
        <v>0</v>
      </c>
      <c r="J21" s="19">
        <f t="shared" si="82"/>
        <v>0</v>
      </c>
      <c r="K21" s="19">
        <f t="shared" si="82"/>
        <v>0</v>
      </c>
      <c r="L21" s="19">
        <f t="shared" si="82"/>
        <v>0</v>
      </c>
      <c r="M21" s="105">
        <f t="shared" ref="M21" si="83">IFERROR(M20/M$7,0)</f>
        <v>0</v>
      </c>
      <c r="N21" s="19">
        <f t="shared" si="82"/>
        <v>0</v>
      </c>
      <c r="O21" s="19">
        <f t="shared" si="82"/>
        <v>0</v>
      </c>
      <c r="P21" s="19">
        <f t="shared" si="82"/>
        <v>0</v>
      </c>
      <c r="Q21" s="19">
        <f t="shared" ref="Q21" si="84">IFERROR(Q20/Q$7,0)</f>
        <v>0</v>
      </c>
      <c r="R21" s="19">
        <f t="shared" si="82"/>
        <v>0</v>
      </c>
      <c r="S21" s="19">
        <f t="shared" ref="S21:AE27" si="85">IFERROR(S20/S$7,0)</f>
        <v>0</v>
      </c>
      <c r="T21" s="19">
        <f t="shared" si="85"/>
        <v>0</v>
      </c>
      <c r="U21" s="19">
        <f t="shared" si="85"/>
        <v>0</v>
      </c>
      <c r="V21" s="19">
        <f t="shared" ref="V21:AC21" si="86">IFERROR(V20/V$7,0)</f>
        <v>0</v>
      </c>
      <c r="W21" s="19">
        <f t="shared" si="86"/>
        <v>0</v>
      </c>
      <c r="X21" s="19">
        <f t="shared" ref="X21:AA21" si="87">IFERROR(X20/X$7,0)</f>
        <v>0</v>
      </c>
      <c r="Y21" s="19">
        <f t="shared" si="87"/>
        <v>0</v>
      </c>
      <c r="Z21" s="19">
        <f t="shared" si="87"/>
        <v>0</v>
      </c>
      <c r="AA21" s="19">
        <f t="shared" si="87"/>
        <v>0</v>
      </c>
      <c r="AB21" s="19">
        <f t="shared" si="86"/>
        <v>0</v>
      </c>
      <c r="AC21" s="19">
        <f t="shared" si="86"/>
        <v>0</v>
      </c>
      <c r="AD21" s="19">
        <f t="shared" si="85"/>
        <v>0</v>
      </c>
      <c r="AE21" s="19">
        <f t="shared" si="85"/>
        <v>0</v>
      </c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</row>
    <row r="22" spans="1:87" s="22" customFormat="1">
      <c r="A22" s="232"/>
      <c r="B22" s="212" t="s">
        <v>20</v>
      </c>
      <c r="C22" s="212"/>
      <c r="D22" s="29">
        <f>D74</f>
        <v>0</v>
      </c>
      <c r="E22" s="29">
        <f t="shared" ref="E22:P22" si="88">E74</f>
        <v>0</v>
      </c>
      <c r="F22" s="29">
        <f t="shared" si="88"/>
        <v>0</v>
      </c>
      <c r="G22" s="29">
        <f t="shared" si="88"/>
        <v>0</v>
      </c>
      <c r="H22" s="29">
        <f t="shared" si="88"/>
        <v>0</v>
      </c>
      <c r="I22" s="29">
        <f t="shared" si="88"/>
        <v>0</v>
      </c>
      <c r="J22" s="29">
        <f t="shared" si="88"/>
        <v>0</v>
      </c>
      <c r="K22" s="29">
        <f t="shared" si="88"/>
        <v>0</v>
      </c>
      <c r="L22" s="29">
        <f t="shared" si="88"/>
        <v>0</v>
      </c>
      <c r="M22" s="108">
        <f t="shared" ref="M22" si="89">M74</f>
        <v>0</v>
      </c>
      <c r="N22" s="29">
        <f t="shared" si="88"/>
        <v>0</v>
      </c>
      <c r="O22" s="29">
        <f t="shared" si="88"/>
        <v>0</v>
      </c>
      <c r="P22" s="29">
        <f t="shared" si="88"/>
        <v>0</v>
      </c>
      <c r="Q22" s="29">
        <f t="shared" ref="Q22" si="90">Q74</f>
        <v>0</v>
      </c>
      <c r="R22" s="29">
        <f>SUM(D22:P22)</f>
        <v>0</v>
      </c>
      <c r="S22" s="29">
        <f>S74</f>
        <v>0</v>
      </c>
      <c r="T22" s="29">
        <f t="shared" ref="T22:U22" si="91">T74</f>
        <v>0</v>
      </c>
      <c r="U22" s="29">
        <f t="shared" si="91"/>
        <v>0</v>
      </c>
      <c r="V22" s="29">
        <f t="shared" ref="V22:AC22" si="92">V74</f>
        <v>0</v>
      </c>
      <c r="W22" s="29">
        <f t="shared" si="92"/>
        <v>0</v>
      </c>
      <c r="X22" s="29">
        <f t="shared" ref="X22:AA22" si="93">X74</f>
        <v>0</v>
      </c>
      <c r="Y22" s="29">
        <f t="shared" si="93"/>
        <v>0</v>
      </c>
      <c r="Z22" s="29">
        <f t="shared" si="93"/>
        <v>0</v>
      </c>
      <c r="AA22" s="29">
        <f t="shared" si="93"/>
        <v>0</v>
      </c>
      <c r="AB22" s="29">
        <f t="shared" si="92"/>
        <v>0</v>
      </c>
      <c r="AC22" s="29">
        <f t="shared" si="92"/>
        <v>0</v>
      </c>
      <c r="AD22" s="29">
        <f t="shared" ref="AD22" si="94">AD74</f>
        <v>0</v>
      </c>
      <c r="AE22" s="29">
        <f>SUM(S22:AD22)</f>
        <v>0</v>
      </c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</row>
    <row r="23" spans="1:87" s="22" customFormat="1">
      <c r="A23" s="232"/>
      <c r="B23" s="211" t="s">
        <v>21</v>
      </c>
      <c r="C23" s="211"/>
      <c r="D23" s="19">
        <f t="shared" ref="D23:R23" si="95">IFERROR(D22/D$7,0)</f>
        <v>0</v>
      </c>
      <c r="E23" s="19">
        <f t="shared" si="95"/>
        <v>0</v>
      </c>
      <c r="F23" s="19">
        <f t="shared" si="95"/>
        <v>0</v>
      </c>
      <c r="G23" s="19">
        <f t="shared" si="95"/>
        <v>0</v>
      </c>
      <c r="H23" s="19">
        <f t="shared" si="95"/>
        <v>0</v>
      </c>
      <c r="I23" s="19">
        <f t="shared" si="95"/>
        <v>0</v>
      </c>
      <c r="J23" s="19">
        <f t="shared" si="95"/>
        <v>0</v>
      </c>
      <c r="K23" s="19">
        <f t="shared" si="95"/>
        <v>0</v>
      </c>
      <c r="L23" s="19">
        <f t="shared" si="95"/>
        <v>0</v>
      </c>
      <c r="M23" s="105">
        <f t="shared" ref="M23" si="96">IFERROR(M22/M$7,0)</f>
        <v>0</v>
      </c>
      <c r="N23" s="19">
        <f t="shared" si="95"/>
        <v>0</v>
      </c>
      <c r="O23" s="19">
        <f t="shared" si="95"/>
        <v>0</v>
      </c>
      <c r="P23" s="19">
        <f t="shared" si="95"/>
        <v>0</v>
      </c>
      <c r="Q23" s="19">
        <f t="shared" ref="Q23" si="97">IFERROR(Q22/Q$7,0)</f>
        <v>0</v>
      </c>
      <c r="R23" s="19">
        <f t="shared" si="95"/>
        <v>0</v>
      </c>
      <c r="S23" s="19">
        <f t="shared" si="85"/>
        <v>0</v>
      </c>
      <c r="T23" s="19">
        <f t="shared" si="85"/>
        <v>0</v>
      </c>
      <c r="U23" s="19">
        <f t="shared" si="85"/>
        <v>0</v>
      </c>
      <c r="V23" s="19">
        <f t="shared" ref="V23:AC23" si="98">IFERROR(V22/V$7,0)</f>
        <v>0</v>
      </c>
      <c r="W23" s="19">
        <f t="shared" si="98"/>
        <v>0</v>
      </c>
      <c r="X23" s="19">
        <f t="shared" ref="X23:AA23" si="99">IFERROR(X22/X$7,0)</f>
        <v>0</v>
      </c>
      <c r="Y23" s="19">
        <f t="shared" si="99"/>
        <v>0</v>
      </c>
      <c r="Z23" s="19">
        <f t="shared" si="99"/>
        <v>0</v>
      </c>
      <c r="AA23" s="19">
        <f t="shared" si="99"/>
        <v>0</v>
      </c>
      <c r="AB23" s="19">
        <f t="shared" si="98"/>
        <v>0</v>
      </c>
      <c r="AC23" s="19">
        <f t="shared" si="98"/>
        <v>0</v>
      </c>
      <c r="AD23" s="19">
        <f t="shared" si="85"/>
        <v>0</v>
      </c>
      <c r="AE23" s="19">
        <f t="shared" si="85"/>
        <v>0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</row>
    <row r="24" spans="1:87" s="22" customFormat="1">
      <c r="A24" s="232"/>
      <c r="B24" s="212" t="s">
        <v>22</v>
      </c>
      <c r="C24" s="212" t="s">
        <v>23</v>
      </c>
      <c r="D24" s="29">
        <f>D77</f>
        <v>0</v>
      </c>
      <c r="E24" s="29">
        <f t="shared" ref="E24:P24" si="100">E77</f>
        <v>0</v>
      </c>
      <c r="F24" s="29">
        <f t="shared" si="100"/>
        <v>0</v>
      </c>
      <c r="G24" s="29">
        <f t="shared" si="100"/>
        <v>0</v>
      </c>
      <c r="H24" s="29">
        <f t="shared" si="100"/>
        <v>0</v>
      </c>
      <c r="I24" s="29">
        <f t="shared" si="100"/>
        <v>0</v>
      </c>
      <c r="J24" s="29">
        <f t="shared" si="100"/>
        <v>0</v>
      </c>
      <c r="K24" s="29">
        <f t="shared" si="100"/>
        <v>0</v>
      </c>
      <c r="L24" s="29">
        <f t="shared" si="100"/>
        <v>0</v>
      </c>
      <c r="M24" s="108">
        <f t="shared" ref="M24" si="101">M77</f>
        <v>0</v>
      </c>
      <c r="N24" s="29">
        <f t="shared" si="100"/>
        <v>0</v>
      </c>
      <c r="O24" s="29">
        <f t="shared" si="100"/>
        <v>0</v>
      </c>
      <c r="P24" s="29">
        <f t="shared" si="100"/>
        <v>0</v>
      </c>
      <c r="Q24" s="29">
        <f t="shared" ref="Q24" si="102">Q77</f>
        <v>0</v>
      </c>
      <c r="R24" s="29">
        <f>SUM(D24:P24)</f>
        <v>0</v>
      </c>
      <c r="S24" s="29">
        <f>S77</f>
        <v>0</v>
      </c>
      <c r="T24" s="29">
        <f t="shared" ref="T24:U24" si="103">T77</f>
        <v>0</v>
      </c>
      <c r="U24" s="29">
        <f t="shared" si="103"/>
        <v>0</v>
      </c>
      <c r="V24" s="29">
        <f t="shared" ref="V24:AC24" si="104">V77</f>
        <v>0</v>
      </c>
      <c r="W24" s="29">
        <f t="shared" si="104"/>
        <v>0</v>
      </c>
      <c r="X24" s="29">
        <f t="shared" ref="X24:AA24" si="105">X77</f>
        <v>0</v>
      </c>
      <c r="Y24" s="29">
        <f t="shared" si="105"/>
        <v>0</v>
      </c>
      <c r="Z24" s="29">
        <f t="shared" si="105"/>
        <v>0</v>
      </c>
      <c r="AA24" s="29">
        <f t="shared" si="105"/>
        <v>0</v>
      </c>
      <c r="AB24" s="29">
        <f t="shared" si="104"/>
        <v>0</v>
      </c>
      <c r="AC24" s="29">
        <f t="shared" si="104"/>
        <v>0</v>
      </c>
      <c r="AD24" s="29">
        <f t="shared" ref="AD24" si="106">AD77</f>
        <v>0</v>
      </c>
      <c r="AE24" s="29">
        <f>SUM(S24:AD24)</f>
        <v>0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</row>
    <row r="25" spans="1:87" s="22" customFormat="1">
      <c r="A25" s="232"/>
      <c r="B25" s="211" t="s">
        <v>24</v>
      </c>
      <c r="C25" s="211"/>
      <c r="D25" s="19">
        <f t="shared" ref="D25:R25" si="107">IFERROR(D24/D$7,0)</f>
        <v>0</v>
      </c>
      <c r="E25" s="19">
        <f t="shared" si="107"/>
        <v>0</v>
      </c>
      <c r="F25" s="19">
        <f t="shared" si="107"/>
        <v>0</v>
      </c>
      <c r="G25" s="19">
        <f t="shared" si="107"/>
        <v>0</v>
      </c>
      <c r="H25" s="19">
        <f t="shared" si="107"/>
        <v>0</v>
      </c>
      <c r="I25" s="19">
        <f t="shared" si="107"/>
        <v>0</v>
      </c>
      <c r="J25" s="19">
        <f t="shared" si="107"/>
        <v>0</v>
      </c>
      <c r="K25" s="19">
        <f t="shared" si="107"/>
        <v>0</v>
      </c>
      <c r="L25" s="19">
        <f t="shared" si="107"/>
        <v>0</v>
      </c>
      <c r="M25" s="105">
        <f t="shared" ref="M25" si="108">IFERROR(M24/M$7,0)</f>
        <v>0</v>
      </c>
      <c r="N25" s="19">
        <f t="shared" si="107"/>
        <v>0</v>
      </c>
      <c r="O25" s="19">
        <f t="shared" si="107"/>
        <v>0</v>
      </c>
      <c r="P25" s="19">
        <f t="shared" si="107"/>
        <v>0</v>
      </c>
      <c r="Q25" s="19">
        <f t="shared" ref="Q25" si="109">IFERROR(Q24/Q$7,0)</f>
        <v>0</v>
      </c>
      <c r="R25" s="19">
        <f t="shared" si="107"/>
        <v>0</v>
      </c>
      <c r="S25" s="19">
        <f t="shared" si="85"/>
        <v>0</v>
      </c>
      <c r="T25" s="19">
        <f t="shared" si="85"/>
        <v>0</v>
      </c>
      <c r="U25" s="19">
        <f t="shared" si="85"/>
        <v>0</v>
      </c>
      <c r="V25" s="19">
        <f t="shared" ref="V25:AC25" si="110">IFERROR(V24/V$7,0)</f>
        <v>0</v>
      </c>
      <c r="W25" s="19">
        <f t="shared" si="110"/>
        <v>0</v>
      </c>
      <c r="X25" s="19">
        <f t="shared" ref="X25:AA25" si="111">IFERROR(X24/X$7,0)</f>
        <v>0</v>
      </c>
      <c r="Y25" s="19">
        <f t="shared" si="111"/>
        <v>0</v>
      </c>
      <c r="Z25" s="19">
        <f t="shared" si="111"/>
        <v>0</v>
      </c>
      <c r="AA25" s="19">
        <f t="shared" si="111"/>
        <v>0</v>
      </c>
      <c r="AB25" s="19">
        <f t="shared" si="110"/>
        <v>0</v>
      </c>
      <c r="AC25" s="19">
        <f t="shared" si="110"/>
        <v>0</v>
      </c>
      <c r="AD25" s="19">
        <f t="shared" si="85"/>
        <v>0</v>
      </c>
      <c r="AE25" s="19">
        <f t="shared" si="85"/>
        <v>0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</row>
    <row r="26" spans="1:87" s="30" customFormat="1">
      <c r="A26" s="232"/>
      <c r="B26" s="256" t="s">
        <v>25</v>
      </c>
      <c r="C26" s="256"/>
      <c r="D26" s="29">
        <f>D66</f>
        <v>0</v>
      </c>
      <c r="E26" s="29">
        <f t="shared" ref="E26:P26" si="112">E66</f>
        <v>0</v>
      </c>
      <c r="F26" s="29">
        <f t="shared" si="112"/>
        <v>0</v>
      </c>
      <c r="G26" s="29">
        <f t="shared" si="112"/>
        <v>0</v>
      </c>
      <c r="H26" s="29">
        <f t="shared" si="112"/>
        <v>0</v>
      </c>
      <c r="I26" s="29">
        <f t="shared" si="112"/>
        <v>0</v>
      </c>
      <c r="J26" s="29">
        <f t="shared" si="112"/>
        <v>0</v>
      </c>
      <c r="K26" s="29">
        <f t="shared" si="112"/>
        <v>0</v>
      </c>
      <c r="L26" s="29">
        <f t="shared" si="112"/>
        <v>0</v>
      </c>
      <c r="M26" s="108">
        <f t="shared" ref="M26" si="113">M66</f>
        <v>0</v>
      </c>
      <c r="N26" s="29">
        <f t="shared" si="112"/>
        <v>0</v>
      </c>
      <c r="O26" s="29">
        <f t="shared" si="112"/>
        <v>0</v>
      </c>
      <c r="P26" s="29">
        <f t="shared" si="112"/>
        <v>0</v>
      </c>
      <c r="Q26" s="29">
        <f t="shared" ref="Q26" si="114">Q66</f>
        <v>0</v>
      </c>
      <c r="R26" s="29">
        <f>SUM(D26:P26)</f>
        <v>0</v>
      </c>
      <c r="S26" s="29">
        <f>S66</f>
        <v>0</v>
      </c>
      <c r="T26" s="29">
        <f t="shared" ref="T26:U26" si="115">T66</f>
        <v>0</v>
      </c>
      <c r="U26" s="29">
        <f t="shared" si="115"/>
        <v>0</v>
      </c>
      <c r="V26" s="29">
        <f t="shared" ref="V26:AC26" si="116">V66</f>
        <v>0</v>
      </c>
      <c r="W26" s="29">
        <f t="shared" si="116"/>
        <v>0</v>
      </c>
      <c r="X26" s="29">
        <f t="shared" ref="X26:AA26" si="117">X66</f>
        <v>0</v>
      </c>
      <c r="Y26" s="29">
        <f t="shared" si="117"/>
        <v>0</v>
      </c>
      <c r="Z26" s="29">
        <f t="shared" si="117"/>
        <v>0</v>
      </c>
      <c r="AA26" s="29">
        <f t="shared" si="117"/>
        <v>0</v>
      </c>
      <c r="AB26" s="29">
        <f t="shared" si="116"/>
        <v>0</v>
      </c>
      <c r="AC26" s="29">
        <f t="shared" si="116"/>
        <v>0</v>
      </c>
      <c r="AD26" s="29">
        <f t="shared" ref="AD26" si="118">AD66</f>
        <v>0</v>
      </c>
      <c r="AE26" s="29">
        <f>SUM(S26:AD26)</f>
        <v>0</v>
      </c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</row>
    <row r="27" spans="1:87" s="22" customFormat="1">
      <c r="A27" s="232"/>
      <c r="B27" s="211" t="s">
        <v>26</v>
      </c>
      <c r="C27" s="211"/>
      <c r="D27" s="19">
        <f t="shared" ref="D27:R27" si="119">IFERROR(D26/D$7,0)</f>
        <v>0</v>
      </c>
      <c r="E27" s="19">
        <f t="shared" si="119"/>
        <v>0</v>
      </c>
      <c r="F27" s="19">
        <f t="shared" si="119"/>
        <v>0</v>
      </c>
      <c r="G27" s="19">
        <f t="shared" si="119"/>
        <v>0</v>
      </c>
      <c r="H27" s="19">
        <f t="shared" si="119"/>
        <v>0</v>
      </c>
      <c r="I27" s="19">
        <f t="shared" si="119"/>
        <v>0</v>
      </c>
      <c r="J27" s="19">
        <f t="shared" si="119"/>
        <v>0</v>
      </c>
      <c r="K27" s="19">
        <f t="shared" si="119"/>
        <v>0</v>
      </c>
      <c r="L27" s="19">
        <f t="shared" si="119"/>
        <v>0</v>
      </c>
      <c r="M27" s="105">
        <f t="shared" ref="M27" si="120">IFERROR(M26/M$7,0)</f>
        <v>0</v>
      </c>
      <c r="N27" s="19">
        <f t="shared" si="119"/>
        <v>0</v>
      </c>
      <c r="O27" s="19">
        <f t="shared" si="119"/>
        <v>0</v>
      </c>
      <c r="P27" s="19">
        <f t="shared" si="119"/>
        <v>0</v>
      </c>
      <c r="Q27" s="19">
        <f t="shared" ref="Q27" si="121">IFERROR(Q26/Q$7,0)</f>
        <v>0</v>
      </c>
      <c r="R27" s="19">
        <f t="shared" si="119"/>
        <v>0</v>
      </c>
      <c r="S27" s="19">
        <f t="shared" si="85"/>
        <v>0</v>
      </c>
      <c r="T27" s="19">
        <f t="shared" si="85"/>
        <v>0</v>
      </c>
      <c r="U27" s="19">
        <f t="shared" si="85"/>
        <v>0</v>
      </c>
      <c r="V27" s="19">
        <f t="shared" ref="V27:AC27" si="122">IFERROR(V26/V$7,0)</f>
        <v>0</v>
      </c>
      <c r="W27" s="19">
        <f t="shared" si="122"/>
        <v>0</v>
      </c>
      <c r="X27" s="19">
        <f t="shared" ref="X27:AA27" si="123">IFERROR(X26/X$7,0)</f>
        <v>0</v>
      </c>
      <c r="Y27" s="19">
        <f t="shared" si="123"/>
        <v>0</v>
      </c>
      <c r="Z27" s="19">
        <f t="shared" si="123"/>
        <v>0</v>
      </c>
      <c r="AA27" s="19">
        <f t="shared" si="123"/>
        <v>0</v>
      </c>
      <c r="AB27" s="19">
        <f t="shared" si="122"/>
        <v>0</v>
      </c>
      <c r="AC27" s="19">
        <f t="shared" si="122"/>
        <v>0</v>
      </c>
      <c r="AD27" s="19">
        <f t="shared" si="85"/>
        <v>0</v>
      </c>
      <c r="AE27" s="19">
        <f t="shared" si="85"/>
        <v>0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</row>
    <row r="28" spans="1:87" s="27" customFormat="1">
      <c r="A28" s="232"/>
      <c r="B28" s="212" t="s">
        <v>27</v>
      </c>
      <c r="C28" s="212"/>
      <c r="D28" s="29">
        <f>D91+D128</f>
        <v>0</v>
      </c>
      <c r="E28" s="29">
        <f t="shared" ref="E28:P28" si="124">E91+E128</f>
        <v>0</v>
      </c>
      <c r="F28" s="29">
        <f t="shared" si="124"/>
        <v>0</v>
      </c>
      <c r="G28" s="29">
        <f t="shared" si="124"/>
        <v>0</v>
      </c>
      <c r="H28" s="29">
        <f t="shared" si="124"/>
        <v>0</v>
      </c>
      <c r="I28" s="29">
        <f t="shared" si="124"/>
        <v>0</v>
      </c>
      <c r="J28" s="29">
        <f t="shared" si="124"/>
        <v>0</v>
      </c>
      <c r="K28" s="29">
        <f t="shared" si="124"/>
        <v>0</v>
      </c>
      <c r="L28" s="29">
        <f t="shared" si="124"/>
        <v>0</v>
      </c>
      <c r="M28" s="108">
        <f t="shared" ref="M28" si="125">M91+M128</f>
        <v>0</v>
      </c>
      <c r="N28" s="29">
        <f t="shared" si="124"/>
        <v>0</v>
      </c>
      <c r="O28" s="29">
        <f t="shared" si="124"/>
        <v>0</v>
      </c>
      <c r="P28" s="29">
        <f t="shared" si="124"/>
        <v>0</v>
      </c>
      <c r="Q28" s="29">
        <f t="shared" ref="Q28" si="126">Q91+Q128</f>
        <v>0</v>
      </c>
      <c r="R28" s="29">
        <f>SUM(D28:P28)</f>
        <v>0</v>
      </c>
      <c r="S28" s="29">
        <f>S91+S128</f>
        <v>0</v>
      </c>
      <c r="T28" s="29">
        <f t="shared" ref="T28:U28" si="127">T91+T128</f>
        <v>0</v>
      </c>
      <c r="U28" s="29">
        <f t="shared" si="127"/>
        <v>0</v>
      </c>
      <c r="V28" s="29">
        <f t="shared" ref="V28:AC28" si="128">V91+V128</f>
        <v>0</v>
      </c>
      <c r="W28" s="29">
        <f t="shared" si="128"/>
        <v>0</v>
      </c>
      <c r="X28" s="29">
        <f t="shared" ref="X28:AA28" si="129">X91+X128</f>
        <v>0</v>
      </c>
      <c r="Y28" s="29">
        <f t="shared" si="129"/>
        <v>0</v>
      </c>
      <c r="Z28" s="29">
        <f t="shared" si="129"/>
        <v>0</v>
      </c>
      <c r="AA28" s="29">
        <f t="shared" si="129"/>
        <v>0</v>
      </c>
      <c r="AB28" s="29">
        <f t="shared" si="128"/>
        <v>0</v>
      </c>
      <c r="AC28" s="29">
        <f t="shared" si="128"/>
        <v>0</v>
      </c>
      <c r="AD28" s="29">
        <f t="shared" ref="AD28" si="130">AD91+AD128</f>
        <v>0</v>
      </c>
      <c r="AE28" s="29">
        <f>SUM(S28:AD28)</f>
        <v>0</v>
      </c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</row>
    <row r="29" spans="1:87" s="27" customFormat="1" ht="13.9" hidden="1" customHeight="1">
      <c r="A29" s="232"/>
      <c r="B29" s="214" t="s">
        <v>11</v>
      </c>
      <c r="C29" s="215"/>
      <c r="D29" s="29"/>
      <c r="E29" s="29"/>
      <c r="F29" s="29"/>
      <c r="G29" s="29"/>
      <c r="H29" s="29"/>
      <c r="I29" s="29"/>
      <c r="J29" s="29"/>
      <c r="K29" s="29"/>
      <c r="L29" s="29"/>
      <c r="M29" s="10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</row>
    <row r="30" spans="1:87" s="22" customFormat="1">
      <c r="A30" s="232"/>
      <c r="B30" s="211" t="s">
        <v>28</v>
      </c>
      <c r="C30" s="211"/>
      <c r="D30" s="19">
        <f t="shared" ref="D30:P30" si="131">IFERROR(D29/D$7,0)</f>
        <v>0</v>
      </c>
      <c r="E30" s="19">
        <f t="shared" si="131"/>
        <v>0</v>
      </c>
      <c r="F30" s="19">
        <f t="shared" si="131"/>
        <v>0</v>
      </c>
      <c r="G30" s="19">
        <f t="shared" si="131"/>
        <v>0</v>
      </c>
      <c r="H30" s="19">
        <f t="shared" si="131"/>
        <v>0</v>
      </c>
      <c r="I30" s="19">
        <f t="shared" si="131"/>
        <v>0</v>
      </c>
      <c r="J30" s="19">
        <f t="shared" si="131"/>
        <v>0</v>
      </c>
      <c r="K30" s="19">
        <f t="shared" si="131"/>
        <v>0</v>
      </c>
      <c r="L30" s="19">
        <f t="shared" si="131"/>
        <v>0</v>
      </c>
      <c r="M30" s="105">
        <f t="shared" ref="M30" si="132">IFERROR(M29/M$7,0)</f>
        <v>0</v>
      </c>
      <c r="N30" s="19">
        <f t="shared" si="131"/>
        <v>0</v>
      </c>
      <c r="O30" s="19">
        <f t="shared" si="131"/>
        <v>0</v>
      </c>
      <c r="P30" s="19">
        <f t="shared" si="131"/>
        <v>0</v>
      </c>
      <c r="Q30" s="19">
        <f t="shared" ref="Q30" si="133">IFERROR(Q29/Q$7,0)</f>
        <v>0</v>
      </c>
      <c r="R30" s="19">
        <f t="shared" ref="R30" si="134">IFERROR(R28/R$7,0)</f>
        <v>0</v>
      </c>
      <c r="S30" s="19">
        <f t="shared" ref="S30:AD30" si="135">IFERROR(S29/S$7,0)</f>
        <v>0</v>
      </c>
      <c r="T30" s="19">
        <f t="shared" si="135"/>
        <v>0</v>
      </c>
      <c r="U30" s="19">
        <f t="shared" si="135"/>
        <v>0</v>
      </c>
      <c r="V30" s="19">
        <f t="shared" ref="V30:AC30" si="136">IFERROR(V29/V$7,0)</f>
        <v>0</v>
      </c>
      <c r="W30" s="19">
        <f t="shared" si="136"/>
        <v>0</v>
      </c>
      <c r="X30" s="19">
        <f t="shared" ref="X30:AA30" si="137">IFERROR(X29/X$7,0)</f>
        <v>0</v>
      </c>
      <c r="Y30" s="19">
        <f t="shared" si="137"/>
        <v>0</v>
      </c>
      <c r="Z30" s="19">
        <f t="shared" si="137"/>
        <v>0</v>
      </c>
      <c r="AA30" s="19">
        <f t="shared" si="137"/>
        <v>0</v>
      </c>
      <c r="AB30" s="19">
        <f t="shared" si="136"/>
        <v>0</v>
      </c>
      <c r="AC30" s="19">
        <f t="shared" si="136"/>
        <v>0</v>
      </c>
      <c r="AD30" s="19">
        <f t="shared" si="135"/>
        <v>0</v>
      </c>
      <c r="AE30" s="19">
        <f t="shared" ref="AE30" si="138">IFERROR(AE28/AE$7,0)</f>
        <v>0</v>
      </c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</row>
    <row r="31" spans="1:87" s="22" customFormat="1">
      <c r="A31" s="232"/>
      <c r="B31" s="212" t="s">
        <v>29</v>
      </c>
      <c r="C31" s="212"/>
      <c r="D31" s="29">
        <f>D104</f>
        <v>0</v>
      </c>
      <c r="E31" s="29">
        <f t="shared" ref="E31:P31" si="139">E104</f>
        <v>0</v>
      </c>
      <c r="F31" s="29">
        <f t="shared" si="139"/>
        <v>0</v>
      </c>
      <c r="G31" s="29">
        <f t="shared" si="139"/>
        <v>0</v>
      </c>
      <c r="H31" s="29">
        <f t="shared" si="139"/>
        <v>0</v>
      </c>
      <c r="I31" s="29">
        <f t="shared" si="139"/>
        <v>0</v>
      </c>
      <c r="J31" s="29">
        <f t="shared" si="139"/>
        <v>0</v>
      </c>
      <c r="K31" s="29">
        <f t="shared" si="139"/>
        <v>0</v>
      </c>
      <c r="L31" s="29">
        <f t="shared" si="139"/>
        <v>0</v>
      </c>
      <c r="M31" s="108">
        <f t="shared" ref="M31" si="140">M104</f>
        <v>0</v>
      </c>
      <c r="N31" s="29">
        <f t="shared" si="139"/>
        <v>0</v>
      </c>
      <c r="O31" s="29">
        <f t="shared" si="139"/>
        <v>0</v>
      </c>
      <c r="P31" s="29">
        <f t="shared" si="139"/>
        <v>0</v>
      </c>
      <c r="Q31" s="29">
        <f t="shared" ref="Q31" si="141">Q104</f>
        <v>0</v>
      </c>
      <c r="R31" s="29">
        <f>SUM(D31:P31)</f>
        <v>0</v>
      </c>
      <c r="S31" s="29">
        <f>S104</f>
        <v>0</v>
      </c>
      <c r="T31" s="29">
        <f t="shared" ref="T31:U31" si="142">T104</f>
        <v>0</v>
      </c>
      <c r="U31" s="29">
        <f t="shared" si="142"/>
        <v>0</v>
      </c>
      <c r="V31" s="29">
        <f t="shared" ref="V31:AC31" si="143">V104</f>
        <v>0</v>
      </c>
      <c r="W31" s="29">
        <f t="shared" si="143"/>
        <v>0</v>
      </c>
      <c r="X31" s="29">
        <f t="shared" ref="X31:AA31" si="144">X104</f>
        <v>0</v>
      </c>
      <c r="Y31" s="29">
        <f t="shared" si="144"/>
        <v>0</v>
      </c>
      <c r="Z31" s="29">
        <f t="shared" si="144"/>
        <v>0</v>
      </c>
      <c r="AA31" s="29">
        <f t="shared" si="144"/>
        <v>0</v>
      </c>
      <c r="AB31" s="29">
        <f t="shared" si="143"/>
        <v>0</v>
      </c>
      <c r="AC31" s="29">
        <f t="shared" si="143"/>
        <v>0</v>
      </c>
      <c r="AD31" s="29">
        <f t="shared" ref="AD31" si="145">AD104</f>
        <v>0</v>
      </c>
      <c r="AE31" s="29">
        <f>SUM(S31:AD31)</f>
        <v>0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</row>
    <row r="32" spans="1:87" s="22" customFormat="1">
      <c r="A32" s="232"/>
      <c r="B32" s="211" t="s">
        <v>30</v>
      </c>
      <c r="C32" s="211"/>
      <c r="D32" s="19">
        <f t="shared" ref="D32:R32" si="146">IFERROR(D31/D$7,0)</f>
        <v>0</v>
      </c>
      <c r="E32" s="19">
        <f t="shared" si="146"/>
        <v>0</v>
      </c>
      <c r="F32" s="19">
        <f t="shared" si="146"/>
        <v>0</v>
      </c>
      <c r="G32" s="19">
        <f t="shared" si="146"/>
        <v>0</v>
      </c>
      <c r="H32" s="19">
        <f t="shared" si="146"/>
        <v>0</v>
      </c>
      <c r="I32" s="19">
        <f t="shared" si="146"/>
        <v>0</v>
      </c>
      <c r="J32" s="19">
        <f t="shared" si="146"/>
        <v>0</v>
      </c>
      <c r="K32" s="19">
        <f t="shared" si="146"/>
        <v>0</v>
      </c>
      <c r="L32" s="19">
        <f t="shared" si="146"/>
        <v>0</v>
      </c>
      <c r="M32" s="105">
        <f t="shared" ref="M32" si="147">IFERROR(M31/M$7,0)</f>
        <v>0</v>
      </c>
      <c r="N32" s="19">
        <f t="shared" si="146"/>
        <v>0</v>
      </c>
      <c r="O32" s="19">
        <f t="shared" si="146"/>
        <v>0</v>
      </c>
      <c r="P32" s="19">
        <f t="shared" si="146"/>
        <v>0</v>
      </c>
      <c r="Q32" s="19">
        <f t="shared" ref="Q32" si="148">IFERROR(Q31/Q$7,0)</f>
        <v>0</v>
      </c>
      <c r="R32" s="19">
        <f t="shared" si="146"/>
        <v>0</v>
      </c>
      <c r="S32" s="19">
        <f t="shared" ref="S32:AE32" si="149">IFERROR(S31/S$7,0)</f>
        <v>0</v>
      </c>
      <c r="T32" s="19">
        <f t="shared" si="149"/>
        <v>0</v>
      </c>
      <c r="U32" s="19">
        <f t="shared" si="149"/>
        <v>0</v>
      </c>
      <c r="V32" s="19">
        <f t="shared" ref="V32:AC32" si="150">IFERROR(V31/V$7,0)</f>
        <v>0</v>
      </c>
      <c r="W32" s="19">
        <f t="shared" si="150"/>
        <v>0</v>
      </c>
      <c r="X32" s="19">
        <f t="shared" ref="X32:AA32" si="151">IFERROR(X31/X$7,0)</f>
        <v>0</v>
      </c>
      <c r="Y32" s="19">
        <f t="shared" si="151"/>
        <v>0</v>
      </c>
      <c r="Z32" s="19">
        <f t="shared" si="151"/>
        <v>0</v>
      </c>
      <c r="AA32" s="19">
        <f t="shared" si="151"/>
        <v>0</v>
      </c>
      <c r="AB32" s="19">
        <f t="shared" si="150"/>
        <v>0</v>
      </c>
      <c r="AC32" s="19">
        <f t="shared" si="150"/>
        <v>0</v>
      </c>
      <c r="AD32" s="19">
        <f t="shared" si="149"/>
        <v>0</v>
      </c>
      <c r="AE32" s="19">
        <f t="shared" si="149"/>
        <v>0</v>
      </c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</row>
    <row r="33" spans="1:87" s="27" customFormat="1">
      <c r="A33" s="232"/>
      <c r="B33" s="212" t="s">
        <v>31</v>
      </c>
      <c r="C33" s="212"/>
      <c r="D33" s="29">
        <f>D16-D20-D22-D24-D26-D28-D31</f>
        <v>0</v>
      </c>
      <c r="E33" s="29">
        <f t="shared" ref="E33:P33" si="152">E16-E20-E22-E24-E26-E28-E31</f>
        <v>0</v>
      </c>
      <c r="F33" s="29">
        <f t="shared" si="152"/>
        <v>0</v>
      </c>
      <c r="G33" s="29">
        <f t="shared" si="152"/>
        <v>0</v>
      </c>
      <c r="H33" s="29">
        <f t="shared" si="152"/>
        <v>0</v>
      </c>
      <c r="I33" s="29">
        <f t="shared" si="152"/>
        <v>0</v>
      </c>
      <c r="J33" s="29">
        <f t="shared" si="152"/>
        <v>0</v>
      </c>
      <c r="K33" s="29">
        <f t="shared" si="152"/>
        <v>0</v>
      </c>
      <c r="L33" s="29">
        <f t="shared" si="152"/>
        <v>0</v>
      </c>
      <c r="M33" s="108">
        <f t="shared" ref="M33" si="153">M16-M20-M22-M24-M26-M28-M31</f>
        <v>0</v>
      </c>
      <c r="N33" s="29">
        <f t="shared" si="152"/>
        <v>0</v>
      </c>
      <c r="O33" s="29">
        <f t="shared" si="152"/>
        <v>0</v>
      </c>
      <c r="P33" s="29">
        <f t="shared" si="152"/>
        <v>0</v>
      </c>
      <c r="Q33" s="29">
        <f t="shared" ref="Q33" si="154">Q16-Q20-Q22-Q24-Q26-Q28-Q31</f>
        <v>0</v>
      </c>
      <c r="R33" s="29">
        <f>SUM(D33:P33)</f>
        <v>0</v>
      </c>
      <c r="S33" s="29">
        <f>S16-S20-S22-S24-S26-S28-S31</f>
        <v>0</v>
      </c>
      <c r="T33" s="29">
        <f t="shared" ref="T33:U33" si="155">T16-T20-T22-T24-T26-T28-T31</f>
        <v>0</v>
      </c>
      <c r="U33" s="29">
        <f t="shared" si="155"/>
        <v>0</v>
      </c>
      <c r="V33" s="29">
        <f t="shared" ref="V33:AC33" si="156">V16-V20-V22-V24-V26-V28-V31</f>
        <v>0</v>
      </c>
      <c r="W33" s="29">
        <f t="shared" si="156"/>
        <v>0</v>
      </c>
      <c r="X33" s="29">
        <f t="shared" ref="X33:AA33" si="157">X16-X20-X22-X24-X26-X28-X31</f>
        <v>0</v>
      </c>
      <c r="Y33" s="29">
        <f t="shared" si="157"/>
        <v>0</v>
      </c>
      <c r="Z33" s="29">
        <f t="shared" si="157"/>
        <v>0</v>
      </c>
      <c r="AA33" s="29">
        <f t="shared" si="157"/>
        <v>0</v>
      </c>
      <c r="AB33" s="29">
        <f t="shared" si="156"/>
        <v>0</v>
      </c>
      <c r="AC33" s="29">
        <f t="shared" si="156"/>
        <v>0</v>
      </c>
      <c r="AD33" s="29">
        <f t="shared" ref="AD33" si="158">AD16-AD20-AD22-AD24-AD26-AD28-AD31</f>
        <v>0</v>
      </c>
      <c r="AE33" s="29">
        <f>SUM(S33:AD33)</f>
        <v>0</v>
      </c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</row>
    <row r="34" spans="1:87" s="22" customFormat="1" ht="14.5" thickBot="1">
      <c r="A34" s="233"/>
      <c r="B34" s="213" t="s">
        <v>32</v>
      </c>
      <c r="C34" s="213"/>
      <c r="D34" s="25">
        <f t="shared" ref="D34:R34" si="159">IFERROR(D33/D$7,0)</f>
        <v>0</v>
      </c>
      <c r="E34" s="25">
        <f t="shared" si="159"/>
        <v>0</v>
      </c>
      <c r="F34" s="25">
        <f t="shared" si="159"/>
        <v>0</v>
      </c>
      <c r="G34" s="25">
        <f t="shared" si="159"/>
        <v>0</v>
      </c>
      <c r="H34" s="25">
        <f t="shared" si="159"/>
        <v>0</v>
      </c>
      <c r="I34" s="25">
        <f t="shared" si="159"/>
        <v>0</v>
      </c>
      <c r="J34" s="25">
        <f t="shared" si="159"/>
        <v>0</v>
      </c>
      <c r="K34" s="25">
        <f t="shared" si="159"/>
        <v>0</v>
      </c>
      <c r="L34" s="25">
        <f t="shared" si="159"/>
        <v>0</v>
      </c>
      <c r="M34" s="106">
        <f t="shared" ref="M34" si="160">IFERROR(M33/M$7,0)</f>
        <v>0</v>
      </c>
      <c r="N34" s="25">
        <f t="shared" si="159"/>
        <v>0</v>
      </c>
      <c r="O34" s="25">
        <f t="shared" si="159"/>
        <v>0</v>
      </c>
      <c r="P34" s="25">
        <f t="shared" si="159"/>
        <v>0</v>
      </c>
      <c r="Q34" s="25">
        <f t="shared" ref="Q34" si="161">IFERROR(Q33/Q$7,0)</f>
        <v>0</v>
      </c>
      <c r="R34" s="25">
        <f t="shared" si="159"/>
        <v>0</v>
      </c>
      <c r="S34" s="25">
        <f t="shared" ref="S34:AE34" si="162">IFERROR(S33/S$7,0)</f>
        <v>0</v>
      </c>
      <c r="T34" s="25">
        <f t="shared" si="162"/>
        <v>0</v>
      </c>
      <c r="U34" s="25">
        <f t="shared" si="162"/>
        <v>0</v>
      </c>
      <c r="V34" s="25">
        <f t="shared" ref="V34:AC34" si="163">IFERROR(V33/V$7,0)</f>
        <v>0</v>
      </c>
      <c r="W34" s="25">
        <f t="shared" si="163"/>
        <v>0</v>
      </c>
      <c r="X34" s="25">
        <f t="shared" ref="X34:AA34" si="164">IFERROR(X33/X$7,0)</f>
        <v>0</v>
      </c>
      <c r="Y34" s="25">
        <f t="shared" si="164"/>
        <v>0</v>
      </c>
      <c r="Z34" s="25">
        <f t="shared" si="164"/>
        <v>0</v>
      </c>
      <c r="AA34" s="25">
        <f t="shared" si="164"/>
        <v>0</v>
      </c>
      <c r="AB34" s="25">
        <f t="shared" si="163"/>
        <v>0</v>
      </c>
      <c r="AC34" s="25">
        <f t="shared" si="163"/>
        <v>0</v>
      </c>
      <c r="AD34" s="25">
        <f t="shared" si="162"/>
        <v>0</v>
      </c>
      <c r="AE34" s="25">
        <f t="shared" si="162"/>
        <v>0</v>
      </c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</row>
    <row r="35" spans="1:87" s="35" customFormat="1" ht="9" customHeight="1" thickBot="1">
      <c r="A35" s="32"/>
      <c r="B35" s="33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109"/>
      <c r="N35" s="34"/>
      <c r="O35" s="34"/>
      <c r="P35" s="34"/>
      <c r="Q35" s="109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</row>
    <row r="36" spans="1:87" ht="14.25" customHeight="1">
      <c r="A36" s="226" t="s">
        <v>33</v>
      </c>
      <c r="B36" s="37" t="s">
        <v>99</v>
      </c>
      <c r="C36" s="251" t="s">
        <v>34</v>
      </c>
      <c r="D36" s="38"/>
      <c r="E36" s="38"/>
      <c r="F36" s="38"/>
      <c r="G36" s="38"/>
      <c r="H36" s="38"/>
      <c r="I36" s="38"/>
      <c r="J36" s="38"/>
      <c r="K36" s="38"/>
      <c r="L36" s="38"/>
      <c r="M36" s="110">
        <f t="shared" ref="M36" si="165">SUM(D36:L36)</f>
        <v>0</v>
      </c>
      <c r="N36" s="38"/>
      <c r="O36" s="38"/>
      <c r="P36" s="38"/>
      <c r="Q36" s="110">
        <f>SUM(N36:P36)</f>
        <v>0</v>
      </c>
      <c r="R36" s="38">
        <f>Q36+M36</f>
        <v>0</v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>
        <f t="shared" ref="AE36:AE47" si="166">SUM(S36:AD36)</f>
        <v>0</v>
      </c>
    </row>
    <row r="37" spans="1:87">
      <c r="A37" s="227"/>
      <c r="B37" s="51" t="s">
        <v>100</v>
      </c>
      <c r="C37" s="252"/>
      <c r="D37" s="40"/>
      <c r="E37" s="40"/>
      <c r="F37" s="40"/>
      <c r="G37" s="40"/>
      <c r="H37" s="40"/>
      <c r="I37" s="40"/>
      <c r="J37" s="40"/>
      <c r="K37" s="40"/>
      <c r="L37" s="40"/>
      <c r="M37" s="111">
        <f>SUM(D37:L37)</f>
        <v>0</v>
      </c>
      <c r="N37" s="40"/>
      <c r="O37" s="40"/>
      <c r="P37" s="40"/>
      <c r="Q37" s="111">
        <f t="shared" ref="Q37:Q47" si="167">SUM(N37:P37)</f>
        <v>0</v>
      </c>
      <c r="R37" s="40">
        <f t="shared" ref="R37:R47" si="168">Q37+M37</f>
        <v>0</v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>
        <f t="shared" si="166"/>
        <v>0</v>
      </c>
    </row>
    <row r="38" spans="1:87">
      <c r="A38" s="227"/>
      <c r="B38" s="51" t="s">
        <v>101</v>
      </c>
      <c r="C38" s="252"/>
      <c r="D38" s="40"/>
      <c r="E38" s="40"/>
      <c r="F38" s="40"/>
      <c r="G38" s="40"/>
      <c r="H38" s="40"/>
      <c r="I38" s="40"/>
      <c r="J38" s="40"/>
      <c r="K38" s="40"/>
      <c r="L38" s="40"/>
      <c r="M38" s="111">
        <f t="shared" ref="M38:M47" si="169">SUM(D38:L38)</f>
        <v>0</v>
      </c>
      <c r="N38" s="40"/>
      <c r="O38" s="40"/>
      <c r="P38" s="40"/>
      <c r="Q38" s="111">
        <f t="shared" si="167"/>
        <v>0</v>
      </c>
      <c r="R38" s="40">
        <f t="shared" si="168"/>
        <v>0</v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>
        <f t="shared" si="166"/>
        <v>0</v>
      </c>
    </row>
    <row r="39" spans="1:87">
      <c r="A39" s="227"/>
      <c r="B39" s="51" t="s">
        <v>102</v>
      </c>
      <c r="C39" s="252"/>
      <c r="D39" s="40"/>
      <c r="E39" s="40"/>
      <c r="F39" s="40"/>
      <c r="G39" s="40"/>
      <c r="H39" s="40"/>
      <c r="I39" s="40"/>
      <c r="J39" s="40"/>
      <c r="K39" s="40"/>
      <c r="L39" s="40"/>
      <c r="M39" s="111">
        <f t="shared" si="169"/>
        <v>0</v>
      </c>
      <c r="N39" s="40"/>
      <c r="O39" s="40"/>
      <c r="P39" s="40"/>
      <c r="Q39" s="111">
        <f t="shared" si="167"/>
        <v>0</v>
      </c>
      <c r="R39" s="40">
        <f t="shared" si="168"/>
        <v>0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>
        <f t="shared" si="166"/>
        <v>0</v>
      </c>
    </row>
    <row r="40" spans="1:87">
      <c r="A40" s="227"/>
      <c r="B40" s="51" t="s">
        <v>103</v>
      </c>
      <c r="C40" s="252"/>
      <c r="D40" s="40"/>
      <c r="E40" s="40"/>
      <c r="F40" s="40"/>
      <c r="G40" s="40"/>
      <c r="H40" s="40"/>
      <c r="I40" s="40"/>
      <c r="J40" s="40"/>
      <c r="K40" s="40"/>
      <c r="L40" s="40"/>
      <c r="M40" s="111">
        <f t="shared" si="169"/>
        <v>0</v>
      </c>
      <c r="N40" s="40"/>
      <c r="O40" s="40"/>
      <c r="P40" s="40"/>
      <c r="Q40" s="111">
        <f t="shared" si="167"/>
        <v>0</v>
      </c>
      <c r="R40" s="40">
        <f t="shared" si="168"/>
        <v>0</v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>
        <f t="shared" si="166"/>
        <v>0</v>
      </c>
    </row>
    <row r="41" spans="1:87" ht="14.15" customHeight="1">
      <c r="A41" s="227"/>
      <c r="B41" s="51" t="s">
        <v>104</v>
      </c>
      <c r="C41" s="252"/>
      <c r="D41" s="41"/>
      <c r="E41" s="41"/>
      <c r="F41" s="41"/>
      <c r="G41" s="41"/>
      <c r="H41" s="41"/>
      <c r="I41" s="41"/>
      <c r="J41" s="41"/>
      <c r="K41" s="41"/>
      <c r="L41" s="41"/>
      <c r="M41" s="112">
        <f t="shared" si="169"/>
        <v>0</v>
      </c>
      <c r="N41" s="41"/>
      <c r="O41" s="41"/>
      <c r="P41" s="41"/>
      <c r="Q41" s="112">
        <f t="shared" si="167"/>
        <v>0</v>
      </c>
      <c r="R41" s="41">
        <f t="shared" si="168"/>
        <v>0</v>
      </c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>
        <f t="shared" si="166"/>
        <v>0</v>
      </c>
    </row>
    <row r="42" spans="1:87" ht="14.15" customHeight="1">
      <c r="A42" s="227"/>
      <c r="B42" s="51" t="s">
        <v>105</v>
      </c>
      <c r="C42" s="252"/>
      <c r="D42" s="41"/>
      <c r="E42" s="41"/>
      <c r="F42" s="41"/>
      <c r="G42" s="41"/>
      <c r="H42" s="41"/>
      <c r="I42" s="41"/>
      <c r="J42" s="41"/>
      <c r="K42" s="41"/>
      <c r="L42" s="41"/>
      <c r="M42" s="112">
        <f t="shared" si="169"/>
        <v>0</v>
      </c>
      <c r="N42" s="41"/>
      <c r="O42" s="41"/>
      <c r="P42" s="41"/>
      <c r="Q42" s="112">
        <f t="shared" si="167"/>
        <v>0</v>
      </c>
      <c r="R42" s="41">
        <f t="shared" si="168"/>
        <v>0</v>
      </c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>
        <f t="shared" si="166"/>
        <v>0</v>
      </c>
    </row>
    <row r="43" spans="1:87" ht="14.15" customHeight="1">
      <c r="A43" s="227"/>
      <c r="B43" s="51" t="s">
        <v>106</v>
      </c>
      <c r="C43" s="252"/>
      <c r="D43" s="41"/>
      <c r="E43" s="41"/>
      <c r="F43" s="41"/>
      <c r="G43" s="41"/>
      <c r="H43" s="41"/>
      <c r="I43" s="41"/>
      <c r="J43" s="41"/>
      <c r="K43" s="41"/>
      <c r="L43" s="41"/>
      <c r="M43" s="112">
        <f t="shared" si="169"/>
        <v>0</v>
      </c>
      <c r="N43" s="41"/>
      <c r="O43" s="41"/>
      <c r="P43" s="41"/>
      <c r="Q43" s="112">
        <f t="shared" si="167"/>
        <v>0</v>
      </c>
      <c r="R43" s="41">
        <f t="shared" si="168"/>
        <v>0</v>
      </c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>
        <f t="shared" si="166"/>
        <v>0</v>
      </c>
    </row>
    <row r="44" spans="1:87" ht="14.15" customHeight="1">
      <c r="A44" s="227"/>
      <c r="B44" s="51" t="s">
        <v>107</v>
      </c>
      <c r="C44" s="252"/>
      <c r="D44" s="41"/>
      <c r="E44" s="41"/>
      <c r="F44" s="41"/>
      <c r="G44" s="41"/>
      <c r="H44" s="41"/>
      <c r="I44" s="41"/>
      <c r="J44" s="41"/>
      <c r="K44" s="41"/>
      <c r="L44" s="41"/>
      <c r="M44" s="112">
        <f t="shared" si="169"/>
        <v>0</v>
      </c>
      <c r="N44" s="41"/>
      <c r="O44" s="41"/>
      <c r="P44" s="41"/>
      <c r="Q44" s="112">
        <f t="shared" si="167"/>
        <v>0</v>
      </c>
      <c r="R44" s="41">
        <f t="shared" si="168"/>
        <v>0</v>
      </c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>
        <f t="shared" si="166"/>
        <v>0</v>
      </c>
    </row>
    <row r="45" spans="1:87" ht="14.15" customHeight="1">
      <c r="A45" s="227"/>
      <c r="B45" s="51" t="s">
        <v>108</v>
      </c>
      <c r="C45" s="252"/>
      <c r="D45" s="41"/>
      <c r="E45" s="41"/>
      <c r="F45" s="41"/>
      <c r="G45" s="41"/>
      <c r="H45" s="41"/>
      <c r="I45" s="41"/>
      <c r="J45" s="41"/>
      <c r="K45" s="41"/>
      <c r="L45" s="41"/>
      <c r="M45" s="112">
        <f t="shared" si="169"/>
        <v>0</v>
      </c>
      <c r="N45" s="41"/>
      <c r="O45" s="41"/>
      <c r="P45" s="41"/>
      <c r="Q45" s="112">
        <f t="shared" si="167"/>
        <v>0</v>
      </c>
      <c r="R45" s="41">
        <f t="shared" si="168"/>
        <v>0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>
        <f t="shared" si="166"/>
        <v>0</v>
      </c>
    </row>
    <row r="46" spans="1:87" ht="14.15" customHeight="1">
      <c r="A46" s="250"/>
      <c r="B46" s="39" t="s">
        <v>35</v>
      </c>
      <c r="C46" s="253"/>
      <c r="D46" s="42"/>
      <c r="E46" s="42"/>
      <c r="F46" s="42"/>
      <c r="G46" s="42"/>
      <c r="H46" s="42"/>
      <c r="I46" s="42"/>
      <c r="J46" s="42"/>
      <c r="K46" s="42"/>
      <c r="L46" s="42"/>
      <c r="M46" s="113">
        <f t="shared" si="169"/>
        <v>0</v>
      </c>
      <c r="N46" s="42"/>
      <c r="O46" s="42"/>
      <c r="P46" s="42"/>
      <c r="Q46" s="113">
        <f t="shared" si="167"/>
        <v>0</v>
      </c>
      <c r="R46" s="42">
        <f t="shared" si="168"/>
        <v>0</v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>
        <f t="shared" si="166"/>
        <v>0</v>
      </c>
    </row>
    <row r="47" spans="1:87" s="9" customFormat="1" ht="14.5" thickBot="1">
      <c r="A47" s="228"/>
      <c r="B47" s="254" t="s">
        <v>36</v>
      </c>
      <c r="C47" s="254"/>
      <c r="D47" s="43"/>
      <c r="E47" s="43"/>
      <c r="F47" s="43"/>
      <c r="G47" s="43"/>
      <c r="H47" s="43"/>
      <c r="I47" s="43"/>
      <c r="J47" s="43"/>
      <c r="K47" s="43"/>
      <c r="L47" s="43"/>
      <c r="M47" s="43">
        <f t="shared" si="169"/>
        <v>0</v>
      </c>
      <c r="N47" s="43"/>
      <c r="O47" s="43"/>
      <c r="P47" s="43"/>
      <c r="Q47" s="43">
        <f t="shared" si="167"/>
        <v>0</v>
      </c>
      <c r="R47" s="43">
        <f t="shared" si="168"/>
        <v>0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>
        <f t="shared" si="166"/>
        <v>0</v>
      </c>
    </row>
    <row r="48" spans="1:87" s="48" customFormat="1" ht="11.15" customHeight="1" thickBot="1">
      <c r="A48" s="44"/>
      <c r="B48" s="45"/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114"/>
      <c r="N48" s="47"/>
      <c r="O48" s="47"/>
      <c r="P48" s="47"/>
      <c r="Q48" s="114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7.149999999999999" customHeight="1" outlineLevel="1">
      <c r="A49" s="231" t="s">
        <v>37</v>
      </c>
      <c r="B49" s="37" t="s">
        <v>38</v>
      </c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115">
        <f t="shared" ref="M49:M53" si="170">SUM(D49:L49)/9</f>
        <v>0</v>
      </c>
      <c r="N49" s="50"/>
      <c r="O49" s="50"/>
      <c r="P49" s="50"/>
      <c r="Q49" s="115">
        <f t="shared" ref="Q49:Q53" si="171">SUM(N49:P49)/3</f>
        <v>0</v>
      </c>
      <c r="R49" s="50">
        <f t="shared" ref="R49:R53" si="172">(M49*9+Q49*3)/12</f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>
        <f>SUM(S49:AD49)/12</f>
        <v>0</v>
      </c>
    </row>
    <row r="50" spans="1:31" s="9" customFormat="1" ht="16.399999999999999" customHeight="1" outlineLevel="1">
      <c r="A50" s="232"/>
      <c r="B50" s="51" t="s">
        <v>39</v>
      </c>
      <c r="C50" s="52"/>
      <c r="D50" s="53"/>
      <c r="E50" s="53"/>
      <c r="F50" s="53"/>
      <c r="G50" s="53"/>
      <c r="H50" s="53"/>
      <c r="I50" s="53"/>
      <c r="J50" s="53"/>
      <c r="K50" s="53"/>
      <c r="L50" s="53"/>
      <c r="M50" s="116">
        <f t="shared" si="170"/>
        <v>0</v>
      </c>
      <c r="N50" s="53"/>
      <c r="O50" s="53"/>
      <c r="P50" s="53"/>
      <c r="Q50" s="116">
        <f t="shared" si="171"/>
        <v>0</v>
      </c>
      <c r="R50" s="53">
        <f t="shared" si="172"/>
        <v>0</v>
      </c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>
        <f t="shared" ref="AE50:AE53" si="173">SUM(S50:AD50)/12</f>
        <v>0</v>
      </c>
    </row>
    <row r="51" spans="1:31" s="9" customFormat="1" ht="16.399999999999999" customHeight="1" outlineLevel="1">
      <c r="A51" s="232"/>
      <c r="B51" s="51" t="s">
        <v>40</v>
      </c>
      <c r="C51" s="52"/>
      <c r="D51" s="53"/>
      <c r="E51" s="53"/>
      <c r="F51" s="53"/>
      <c r="G51" s="53"/>
      <c r="H51" s="53"/>
      <c r="I51" s="53"/>
      <c r="J51" s="53"/>
      <c r="K51" s="53"/>
      <c r="L51" s="53"/>
      <c r="M51" s="116">
        <f t="shared" si="170"/>
        <v>0</v>
      </c>
      <c r="N51" s="53"/>
      <c r="O51" s="53"/>
      <c r="P51" s="53"/>
      <c r="Q51" s="116">
        <f t="shared" si="171"/>
        <v>0</v>
      </c>
      <c r="R51" s="53">
        <f t="shared" si="172"/>
        <v>0</v>
      </c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>
        <f t="shared" si="173"/>
        <v>0</v>
      </c>
    </row>
    <row r="52" spans="1:31" s="9" customFormat="1" ht="16.399999999999999" customHeight="1" outlineLevel="1">
      <c r="A52" s="232"/>
      <c r="B52" s="54" t="s">
        <v>41</v>
      </c>
      <c r="C52" s="55"/>
      <c r="D52" s="56"/>
      <c r="E52" s="56"/>
      <c r="F52" s="56"/>
      <c r="G52" s="56"/>
      <c r="H52" s="56"/>
      <c r="I52" s="56"/>
      <c r="J52" s="56"/>
      <c r="K52" s="56"/>
      <c r="L52" s="56"/>
      <c r="M52" s="117">
        <f t="shared" si="170"/>
        <v>0</v>
      </c>
      <c r="N52" s="56"/>
      <c r="O52" s="56"/>
      <c r="P52" s="56"/>
      <c r="Q52" s="117">
        <f t="shared" si="171"/>
        <v>0</v>
      </c>
      <c r="R52" s="56">
        <f t="shared" si="172"/>
        <v>0</v>
      </c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>
        <f t="shared" si="173"/>
        <v>0</v>
      </c>
    </row>
    <row r="53" spans="1:31" s="9" customFormat="1" ht="14.5" thickBot="1">
      <c r="A53" s="233"/>
      <c r="B53" s="229" t="s">
        <v>36</v>
      </c>
      <c r="C53" s="230"/>
      <c r="D53" s="43">
        <f t="shared" ref="D53" si="174">SUM(D49:D52)</f>
        <v>0</v>
      </c>
      <c r="E53" s="43">
        <f t="shared" ref="E53" si="175">SUM(E49:E52)</f>
        <v>0</v>
      </c>
      <c r="F53" s="43">
        <f t="shared" ref="F53" si="176">SUM(F49:F52)</f>
        <v>0</v>
      </c>
      <c r="G53" s="43">
        <f t="shared" ref="G53" si="177">SUM(G49:G52)</f>
        <v>0</v>
      </c>
      <c r="H53" s="43">
        <f t="shared" ref="H53" si="178">SUM(H49:H52)</f>
        <v>0</v>
      </c>
      <c r="I53" s="43">
        <f t="shared" ref="I53" si="179">SUM(I49:I52)</f>
        <v>0</v>
      </c>
      <c r="J53" s="43">
        <f t="shared" ref="J53" si="180">SUM(J49:J52)</f>
        <v>0</v>
      </c>
      <c r="K53" s="43">
        <f t="shared" ref="K53" si="181">SUM(K49:K52)</f>
        <v>0</v>
      </c>
      <c r="L53" s="43">
        <f t="shared" ref="L53" si="182">SUM(L49:L52)</f>
        <v>0</v>
      </c>
      <c r="M53" s="43">
        <f t="shared" si="170"/>
        <v>0</v>
      </c>
      <c r="N53" s="43">
        <f t="shared" ref="N53" si="183">SUM(N49:N52)</f>
        <v>0</v>
      </c>
      <c r="O53" s="43">
        <f t="shared" ref="O53" si="184">SUM(O49:O52)</f>
        <v>0</v>
      </c>
      <c r="P53" s="43">
        <f t="shared" ref="P53" si="185">SUM(P49:P52)</f>
        <v>0</v>
      </c>
      <c r="Q53" s="43">
        <f t="shared" si="171"/>
        <v>0</v>
      </c>
      <c r="R53" s="43">
        <f t="shared" si="172"/>
        <v>0</v>
      </c>
      <c r="S53" s="43">
        <f t="shared" ref="S53:AD53" si="186">SUM(S49:S52)</f>
        <v>0</v>
      </c>
      <c r="T53" s="43">
        <f t="shared" si="186"/>
        <v>0</v>
      </c>
      <c r="U53" s="43">
        <f t="shared" si="186"/>
        <v>0</v>
      </c>
      <c r="V53" s="43">
        <f t="shared" si="186"/>
        <v>0</v>
      </c>
      <c r="W53" s="43">
        <f t="shared" si="186"/>
        <v>0</v>
      </c>
      <c r="X53" s="43">
        <f t="shared" ref="X53" si="187">SUM(X49:X52)</f>
        <v>0</v>
      </c>
      <c r="Y53" s="43">
        <f t="shared" ref="Y53" si="188">SUM(Y49:Y52)</f>
        <v>0</v>
      </c>
      <c r="Z53" s="43">
        <f t="shared" ref="Z53" si="189">SUM(Z49:Z52)</f>
        <v>0</v>
      </c>
      <c r="AA53" s="43">
        <f t="shared" ref="AA53" si="190">SUM(AA49:AA52)</f>
        <v>0</v>
      </c>
      <c r="AB53" s="43">
        <f t="shared" ref="AB53" si="191">SUM(AB49:AB52)</f>
        <v>0</v>
      </c>
      <c r="AC53" s="43">
        <f t="shared" ref="AC53" si="192">SUM(AC49:AC52)</f>
        <v>0</v>
      </c>
      <c r="AD53" s="43">
        <f t="shared" si="186"/>
        <v>0</v>
      </c>
      <c r="AE53" s="43">
        <f t="shared" si="173"/>
        <v>0</v>
      </c>
    </row>
    <row r="54" spans="1:31" s="9" customFormat="1" ht="17.149999999999999" customHeight="1">
      <c r="A54" s="245" t="s">
        <v>42</v>
      </c>
      <c r="B54" s="57" t="s">
        <v>38</v>
      </c>
      <c r="C54" s="58"/>
      <c r="D54" s="59"/>
      <c r="E54" s="59"/>
      <c r="F54" s="59"/>
      <c r="G54" s="59"/>
      <c r="H54" s="59"/>
      <c r="I54" s="59"/>
      <c r="J54" s="59"/>
      <c r="K54" s="59"/>
      <c r="L54" s="59"/>
      <c r="M54" s="118"/>
      <c r="N54" s="59"/>
      <c r="O54" s="59"/>
      <c r="P54" s="59"/>
      <c r="Q54" s="118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1:31" s="9" customFormat="1" ht="16.399999999999999" customHeight="1" outlineLevel="1">
      <c r="A55" s="246"/>
      <c r="B55" s="60" t="s">
        <v>39</v>
      </c>
      <c r="C55" s="61"/>
      <c r="D55" s="62"/>
      <c r="E55" s="62"/>
      <c r="F55" s="62"/>
      <c r="G55" s="62"/>
      <c r="H55" s="62"/>
      <c r="I55" s="62"/>
      <c r="J55" s="62"/>
      <c r="K55" s="62"/>
      <c r="L55" s="62"/>
      <c r="M55" s="119"/>
      <c r="N55" s="62"/>
      <c r="O55" s="62"/>
      <c r="P55" s="62"/>
      <c r="Q55" s="119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</row>
    <row r="56" spans="1:31" s="9" customFormat="1" ht="16.399999999999999" customHeight="1" outlineLevel="1">
      <c r="A56" s="246"/>
      <c r="B56" s="60" t="s">
        <v>40</v>
      </c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119"/>
      <c r="N56" s="62"/>
      <c r="O56" s="62"/>
      <c r="P56" s="62"/>
      <c r="Q56" s="119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</row>
    <row r="57" spans="1:31" s="9" customFormat="1" ht="16.399999999999999" customHeight="1" outlineLevel="1">
      <c r="A57" s="246"/>
      <c r="B57" s="63" t="s">
        <v>41</v>
      </c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120"/>
      <c r="N57" s="65"/>
      <c r="O57" s="65"/>
      <c r="P57" s="65"/>
      <c r="Q57" s="120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</row>
    <row r="58" spans="1:31" s="9" customFormat="1" ht="14.65" customHeight="1" thickBot="1">
      <c r="A58" s="247"/>
      <c r="B58" s="248" t="s">
        <v>36</v>
      </c>
      <c r="C58" s="249"/>
      <c r="D58" s="66"/>
      <c r="E58" s="66"/>
      <c r="F58" s="66"/>
      <c r="G58" s="66"/>
      <c r="H58" s="66"/>
      <c r="I58" s="66"/>
      <c r="J58" s="66"/>
      <c r="K58" s="66"/>
      <c r="L58" s="66"/>
      <c r="M58" s="121"/>
      <c r="N58" s="66"/>
      <c r="O58" s="66"/>
      <c r="P58" s="66"/>
      <c r="Q58" s="12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 s="9" customFormat="1" ht="14.15" customHeight="1" outlineLevel="1">
      <c r="A59" s="231" t="s">
        <v>43</v>
      </c>
      <c r="B59" s="37" t="s">
        <v>38</v>
      </c>
      <c r="C59" s="49"/>
      <c r="D59" s="50"/>
      <c r="E59" s="50"/>
      <c r="F59" s="50"/>
      <c r="G59" s="50"/>
      <c r="H59" s="50"/>
      <c r="I59" s="50"/>
      <c r="J59" s="50"/>
      <c r="K59" s="50"/>
      <c r="L59" s="50"/>
      <c r="M59" s="115">
        <f t="shared" ref="M59:M122" si="193">SUM(D59:L59)</f>
        <v>0</v>
      </c>
      <c r="N59" s="50"/>
      <c r="O59" s="50"/>
      <c r="P59" s="50"/>
      <c r="Q59" s="115">
        <f t="shared" ref="Q59:Q63" si="194">SUM(N59:P59)</f>
        <v>0</v>
      </c>
      <c r="R59" s="50">
        <f t="shared" ref="R59:R63" si="195">Q59+M59</f>
        <v>0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>
        <f>SUM(S59:AD59)</f>
        <v>0</v>
      </c>
    </row>
    <row r="60" spans="1:31" s="9" customFormat="1" ht="16.399999999999999" customHeight="1" outlineLevel="1">
      <c r="A60" s="232"/>
      <c r="B60" s="51" t="s">
        <v>39</v>
      </c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116">
        <f t="shared" si="193"/>
        <v>0</v>
      </c>
      <c r="N60" s="53"/>
      <c r="O60" s="53"/>
      <c r="P60" s="53"/>
      <c r="Q60" s="116">
        <f t="shared" si="194"/>
        <v>0</v>
      </c>
      <c r="R60" s="53">
        <f t="shared" si="195"/>
        <v>0</v>
      </c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>
        <f>SUM(S60:AD60)</f>
        <v>0</v>
      </c>
    </row>
    <row r="61" spans="1:31" s="9" customFormat="1" ht="16.399999999999999" customHeight="1" outlineLevel="1">
      <c r="A61" s="232"/>
      <c r="B61" s="51" t="s">
        <v>40</v>
      </c>
      <c r="C61" s="52"/>
      <c r="D61" s="53"/>
      <c r="E61" s="53"/>
      <c r="F61" s="53"/>
      <c r="G61" s="53"/>
      <c r="H61" s="53"/>
      <c r="I61" s="53"/>
      <c r="J61" s="53"/>
      <c r="K61" s="53"/>
      <c r="L61" s="53"/>
      <c r="M61" s="116">
        <f t="shared" si="193"/>
        <v>0</v>
      </c>
      <c r="N61" s="53"/>
      <c r="O61" s="53"/>
      <c r="P61" s="53"/>
      <c r="Q61" s="116">
        <f t="shared" si="194"/>
        <v>0</v>
      </c>
      <c r="R61" s="53">
        <f t="shared" si="195"/>
        <v>0</v>
      </c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>
        <f>SUM(S61:AD61)</f>
        <v>0</v>
      </c>
    </row>
    <row r="62" spans="1:31" s="9" customFormat="1" ht="16.399999999999999" customHeight="1" outlineLevel="1">
      <c r="A62" s="232"/>
      <c r="B62" s="54" t="s">
        <v>41</v>
      </c>
      <c r="C62" s="55"/>
      <c r="D62" s="56"/>
      <c r="E62" s="56"/>
      <c r="F62" s="56"/>
      <c r="G62" s="56"/>
      <c r="H62" s="56"/>
      <c r="I62" s="56"/>
      <c r="J62" s="56"/>
      <c r="K62" s="56"/>
      <c r="L62" s="56"/>
      <c r="M62" s="117">
        <f t="shared" si="193"/>
        <v>0</v>
      </c>
      <c r="N62" s="56"/>
      <c r="O62" s="56"/>
      <c r="P62" s="56"/>
      <c r="Q62" s="117">
        <f t="shared" si="194"/>
        <v>0</v>
      </c>
      <c r="R62" s="56">
        <f t="shared" si="195"/>
        <v>0</v>
      </c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>
        <f>SUM(S62:AD62)</f>
        <v>0</v>
      </c>
    </row>
    <row r="63" spans="1:31" s="9" customFormat="1" ht="14.5" thickBot="1">
      <c r="A63" s="233"/>
      <c r="B63" s="229" t="s">
        <v>36</v>
      </c>
      <c r="C63" s="230"/>
      <c r="D63" s="43">
        <f t="shared" ref="D63" si="196">SUM(D59:D62)</f>
        <v>0</v>
      </c>
      <c r="E63" s="43">
        <f t="shared" ref="E63" si="197">SUM(E59:E62)</f>
        <v>0</v>
      </c>
      <c r="F63" s="43">
        <f t="shared" ref="F63" si="198">SUM(F59:F62)</f>
        <v>0</v>
      </c>
      <c r="G63" s="43">
        <f t="shared" ref="G63" si="199">SUM(G59:G62)</f>
        <v>0</v>
      </c>
      <c r="H63" s="43">
        <f t="shared" ref="H63" si="200">SUM(H59:H62)</f>
        <v>0</v>
      </c>
      <c r="I63" s="43">
        <f t="shared" ref="I63" si="201">SUM(I59:I62)</f>
        <v>0</v>
      </c>
      <c r="J63" s="43">
        <f t="shared" ref="J63" si="202">SUM(J59:J62)</f>
        <v>0</v>
      </c>
      <c r="K63" s="43">
        <f t="shared" ref="K63" si="203">SUM(K59:K62)</f>
        <v>0</v>
      </c>
      <c r="L63" s="43">
        <f t="shared" ref="L63" si="204">SUM(L59:L62)</f>
        <v>0</v>
      </c>
      <c r="M63" s="43">
        <f t="shared" si="193"/>
        <v>0</v>
      </c>
      <c r="N63" s="43">
        <f t="shared" ref="N63" si="205">SUM(N59:N62)</f>
        <v>0</v>
      </c>
      <c r="O63" s="43">
        <f t="shared" ref="O63" si="206">SUM(O59:O62)</f>
        <v>0</v>
      </c>
      <c r="P63" s="43">
        <f t="shared" ref="P63" si="207">SUM(P59:P62)</f>
        <v>0</v>
      </c>
      <c r="Q63" s="43">
        <f t="shared" si="194"/>
        <v>0</v>
      </c>
      <c r="R63" s="43">
        <f t="shared" si="195"/>
        <v>0</v>
      </c>
      <c r="S63" s="43">
        <f t="shared" ref="S63:AD63" si="208">SUM(S59:S62)</f>
        <v>0</v>
      </c>
      <c r="T63" s="43">
        <f t="shared" si="208"/>
        <v>0</v>
      </c>
      <c r="U63" s="43">
        <f t="shared" si="208"/>
        <v>0</v>
      </c>
      <c r="V63" s="43">
        <f t="shared" si="208"/>
        <v>0</v>
      </c>
      <c r="W63" s="43">
        <f t="shared" si="208"/>
        <v>0</v>
      </c>
      <c r="X63" s="43">
        <f t="shared" ref="X63" si="209">SUM(X59:X62)</f>
        <v>0</v>
      </c>
      <c r="Y63" s="43">
        <f t="shared" ref="Y63" si="210">SUM(Y59:Y62)</f>
        <v>0</v>
      </c>
      <c r="Z63" s="43">
        <f t="shared" ref="Z63" si="211">SUM(Z59:Z62)</f>
        <v>0</v>
      </c>
      <c r="AA63" s="43">
        <f t="shared" ref="AA63" si="212">SUM(AA59:AA62)</f>
        <v>0</v>
      </c>
      <c r="AB63" s="43">
        <f t="shared" ref="AB63" si="213">SUM(AB59:AB62)</f>
        <v>0</v>
      </c>
      <c r="AC63" s="43">
        <f t="shared" ref="AC63" si="214">SUM(AC59:AC62)</f>
        <v>0</v>
      </c>
      <c r="AD63" s="43">
        <f t="shared" si="208"/>
        <v>0</v>
      </c>
      <c r="AE63" s="43">
        <f>SUM(S63:AD63)</f>
        <v>0</v>
      </c>
    </row>
    <row r="64" spans="1:31" s="48" customFormat="1" ht="9" customHeight="1" thickBot="1">
      <c r="A64" s="44"/>
      <c r="B64" s="45"/>
      <c r="C64" s="46"/>
      <c r="D64" s="47"/>
      <c r="E64" s="47"/>
      <c r="F64" s="47"/>
      <c r="G64" s="47"/>
      <c r="H64" s="47"/>
      <c r="I64" s="47"/>
      <c r="J64" s="47"/>
      <c r="K64" s="47"/>
      <c r="L64" s="47"/>
      <c r="M64" s="114"/>
      <c r="N64" s="47"/>
      <c r="O64" s="47"/>
      <c r="P64" s="47"/>
      <c r="Q64" s="114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87" s="9" customFormat="1" ht="14.25" customHeight="1">
      <c r="A65" s="236" t="s">
        <v>44</v>
      </c>
      <c r="B65" s="67" t="s">
        <v>45</v>
      </c>
      <c r="C65" s="67" t="s">
        <v>46</v>
      </c>
      <c r="D65" s="14"/>
      <c r="E65" s="14"/>
      <c r="F65" s="14"/>
      <c r="G65" s="14"/>
      <c r="H65" s="14"/>
      <c r="I65" s="14"/>
      <c r="J65" s="14"/>
      <c r="K65" s="14"/>
      <c r="L65" s="14"/>
      <c r="M65" s="102">
        <f t="shared" si="193"/>
        <v>0</v>
      </c>
      <c r="N65" s="14"/>
      <c r="O65" s="14"/>
      <c r="P65" s="14"/>
      <c r="Q65" s="102">
        <f t="shared" ref="Q65:Q120" si="215">SUM(N65:P65)</f>
        <v>0</v>
      </c>
      <c r="R65" s="14">
        <f t="shared" ref="R65:R120" si="216">Q65+M65</f>
        <v>0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>
        <f t="shared" ref="AE65:AE96" si="217">SUM(S65:AD65)</f>
        <v>0</v>
      </c>
    </row>
    <row r="66" spans="1:87" s="70" customFormat="1" ht="14.25" customHeight="1">
      <c r="A66" s="237"/>
      <c r="B66" s="68" t="s">
        <v>47</v>
      </c>
      <c r="C66" s="68" t="s">
        <v>25</v>
      </c>
      <c r="D66" s="69">
        <f>SUM(D67:D71)</f>
        <v>0</v>
      </c>
      <c r="E66" s="69">
        <f t="shared" ref="E66" si="218">SUM(E67:E71)</f>
        <v>0</v>
      </c>
      <c r="F66" s="69">
        <f>SUM(F67:F71)</f>
        <v>0</v>
      </c>
      <c r="G66" s="69">
        <f t="shared" ref="G66" si="219">SUM(G67:G71)</f>
        <v>0</v>
      </c>
      <c r="H66" s="69">
        <f>SUM(H67:H71)</f>
        <v>0</v>
      </c>
      <c r="I66" s="69">
        <f t="shared" ref="I66" si="220">SUM(I67:I71)</f>
        <v>0</v>
      </c>
      <c r="J66" s="69">
        <f>SUM(J67:J71)</f>
        <v>0</v>
      </c>
      <c r="K66" s="69">
        <f t="shared" ref="K66" si="221">SUM(K67:K71)</f>
        <v>0</v>
      </c>
      <c r="L66" s="69">
        <f>SUM(L67:L71)</f>
        <v>0</v>
      </c>
      <c r="M66" s="122">
        <f t="shared" si="193"/>
        <v>0</v>
      </c>
      <c r="N66" s="69">
        <f t="shared" ref="N66" si="222">SUM(N67:N71)</f>
        <v>0</v>
      </c>
      <c r="O66" s="69">
        <f>SUM(O67:O71)</f>
        <v>0</v>
      </c>
      <c r="P66" s="69">
        <f>SUM(P67:P71)</f>
        <v>0</v>
      </c>
      <c r="Q66" s="122">
        <f t="shared" si="215"/>
        <v>0</v>
      </c>
      <c r="R66" s="69">
        <f t="shared" si="216"/>
        <v>0</v>
      </c>
      <c r="S66" s="69">
        <f>SUM(S67:S71)</f>
        <v>0</v>
      </c>
      <c r="T66" s="69">
        <f t="shared" ref="T66" si="223">SUM(T67:T71)</f>
        <v>0</v>
      </c>
      <c r="U66" s="69">
        <f>SUM(U67:U71)</f>
        <v>0</v>
      </c>
      <c r="V66" s="69">
        <f t="shared" ref="V66" si="224">SUM(V67:V71)</f>
        <v>0</v>
      </c>
      <c r="W66" s="69">
        <f>SUM(W67:W71)</f>
        <v>0</v>
      </c>
      <c r="X66" s="69">
        <f t="shared" ref="X66" si="225">SUM(X67:X71)</f>
        <v>0</v>
      </c>
      <c r="Y66" s="69">
        <f>SUM(Y67:Y71)</f>
        <v>0</v>
      </c>
      <c r="Z66" s="69">
        <f t="shared" ref="Z66" si="226">SUM(Z67:Z71)</f>
        <v>0</v>
      </c>
      <c r="AA66" s="69">
        <f>SUM(AA67:AA71)</f>
        <v>0</v>
      </c>
      <c r="AB66" s="69">
        <f t="shared" ref="AB66" si="227">SUM(AB67:AB71)</f>
        <v>0</v>
      </c>
      <c r="AC66" s="69">
        <f>SUM(AC67:AC71)</f>
        <v>0</v>
      </c>
      <c r="AD66" s="69">
        <f>SUM(AD67:AD71)</f>
        <v>0</v>
      </c>
      <c r="AE66" s="69">
        <f t="shared" si="217"/>
        <v>0</v>
      </c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1:87" ht="14.25" customHeight="1">
      <c r="A67" s="237"/>
      <c r="B67" s="71"/>
      <c r="C67" s="72" t="s">
        <v>48</v>
      </c>
      <c r="D67" s="15"/>
      <c r="E67" s="15"/>
      <c r="F67" s="15"/>
      <c r="G67" s="15"/>
      <c r="H67" s="15"/>
      <c r="I67" s="15"/>
      <c r="J67" s="15"/>
      <c r="K67" s="15"/>
      <c r="L67" s="15"/>
      <c r="M67" s="103">
        <f t="shared" si="193"/>
        <v>0</v>
      </c>
      <c r="N67" s="15"/>
      <c r="O67" s="15"/>
      <c r="P67" s="15"/>
      <c r="Q67" s="103">
        <f t="shared" si="215"/>
        <v>0</v>
      </c>
      <c r="R67" s="15">
        <f t="shared" si="216"/>
        <v>0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>
        <f t="shared" si="217"/>
        <v>0</v>
      </c>
    </row>
    <row r="68" spans="1:87" ht="14.25" customHeight="1">
      <c r="A68" s="237"/>
      <c r="B68" s="71"/>
      <c r="C68" s="72" t="s">
        <v>49</v>
      </c>
      <c r="D68" s="15"/>
      <c r="E68" s="15"/>
      <c r="F68" s="15"/>
      <c r="G68" s="15"/>
      <c r="H68" s="15"/>
      <c r="I68" s="15"/>
      <c r="J68" s="15"/>
      <c r="K68" s="15"/>
      <c r="L68" s="15"/>
      <c r="M68" s="103">
        <f t="shared" si="193"/>
        <v>0</v>
      </c>
      <c r="N68" s="15"/>
      <c r="O68" s="15"/>
      <c r="P68" s="15"/>
      <c r="Q68" s="103">
        <f t="shared" si="215"/>
        <v>0</v>
      </c>
      <c r="R68" s="15">
        <f t="shared" si="216"/>
        <v>0</v>
      </c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f t="shared" si="217"/>
        <v>0</v>
      </c>
    </row>
    <row r="69" spans="1:87" ht="14.25" customHeight="1">
      <c r="A69" s="237"/>
      <c r="B69" s="71"/>
      <c r="C69" s="72" t="s">
        <v>50</v>
      </c>
      <c r="D69" s="15"/>
      <c r="E69" s="15"/>
      <c r="F69" s="15"/>
      <c r="G69" s="15"/>
      <c r="H69" s="15"/>
      <c r="I69" s="15"/>
      <c r="J69" s="15"/>
      <c r="K69" s="15"/>
      <c r="L69" s="15"/>
      <c r="M69" s="103">
        <f t="shared" si="193"/>
        <v>0</v>
      </c>
      <c r="N69" s="15"/>
      <c r="O69" s="15"/>
      <c r="P69" s="15"/>
      <c r="Q69" s="103">
        <f t="shared" si="215"/>
        <v>0</v>
      </c>
      <c r="R69" s="15">
        <f t="shared" si="216"/>
        <v>0</v>
      </c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>
        <f t="shared" si="217"/>
        <v>0</v>
      </c>
    </row>
    <row r="70" spans="1:87" ht="14.25" customHeight="1">
      <c r="A70" s="237"/>
      <c r="B70" s="71"/>
      <c r="C70" s="72" t="s">
        <v>51</v>
      </c>
      <c r="D70" s="15"/>
      <c r="E70" s="15"/>
      <c r="F70" s="15"/>
      <c r="G70" s="15"/>
      <c r="H70" s="15"/>
      <c r="I70" s="15"/>
      <c r="J70" s="15"/>
      <c r="K70" s="15"/>
      <c r="L70" s="15"/>
      <c r="M70" s="103">
        <f t="shared" si="193"/>
        <v>0</v>
      </c>
      <c r="N70" s="15"/>
      <c r="O70" s="15"/>
      <c r="P70" s="15"/>
      <c r="Q70" s="103">
        <f t="shared" si="215"/>
        <v>0</v>
      </c>
      <c r="R70" s="15">
        <f t="shared" si="216"/>
        <v>0</v>
      </c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>
        <f t="shared" si="217"/>
        <v>0</v>
      </c>
    </row>
    <row r="71" spans="1:87" ht="14.25" customHeight="1">
      <c r="A71" s="237"/>
      <c r="B71" s="71"/>
      <c r="C71" s="72" t="s">
        <v>98</v>
      </c>
      <c r="D71" s="15"/>
      <c r="E71" s="15"/>
      <c r="F71" s="15"/>
      <c r="G71" s="15"/>
      <c r="H71" s="15"/>
      <c r="I71" s="15"/>
      <c r="J71" s="15"/>
      <c r="K71" s="15"/>
      <c r="L71" s="15"/>
      <c r="M71" s="103">
        <f t="shared" si="193"/>
        <v>0</v>
      </c>
      <c r="N71" s="15"/>
      <c r="O71" s="15"/>
      <c r="P71" s="15"/>
      <c r="Q71" s="103">
        <f t="shared" si="215"/>
        <v>0</v>
      </c>
      <c r="R71" s="15">
        <f t="shared" si="216"/>
        <v>0</v>
      </c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>
        <f t="shared" si="217"/>
        <v>0</v>
      </c>
    </row>
    <row r="72" spans="1:87" s="70" customFormat="1" ht="14.25" customHeight="1">
      <c r="A72" s="237"/>
      <c r="B72" s="73" t="s">
        <v>52</v>
      </c>
      <c r="C72" s="74" t="s">
        <v>52</v>
      </c>
      <c r="D72" s="15"/>
      <c r="E72" s="15"/>
      <c r="F72" s="15"/>
      <c r="G72" s="15"/>
      <c r="H72" s="15"/>
      <c r="I72" s="15"/>
      <c r="J72" s="15"/>
      <c r="K72" s="15"/>
      <c r="L72" s="15"/>
      <c r="M72" s="103">
        <f t="shared" si="193"/>
        <v>0</v>
      </c>
      <c r="N72" s="15"/>
      <c r="O72" s="15"/>
      <c r="P72" s="15"/>
      <c r="Q72" s="103">
        <f t="shared" si="215"/>
        <v>0</v>
      </c>
      <c r="R72" s="15">
        <f t="shared" si="216"/>
        <v>0</v>
      </c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>
        <f t="shared" si="217"/>
        <v>0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s="70" customFormat="1" ht="14.25" customHeight="1">
      <c r="A73" s="237"/>
      <c r="B73" s="73" t="s">
        <v>53</v>
      </c>
      <c r="C73" s="74" t="s">
        <v>53</v>
      </c>
      <c r="D73" s="15"/>
      <c r="E73" s="15"/>
      <c r="F73" s="15"/>
      <c r="G73" s="15"/>
      <c r="H73" s="15"/>
      <c r="I73" s="15"/>
      <c r="J73" s="15"/>
      <c r="K73" s="15"/>
      <c r="L73" s="15"/>
      <c r="M73" s="103">
        <f t="shared" si="193"/>
        <v>0</v>
      </c>
      <c r="N73" s="15"/>
      <c r="O73" s="15"/>
      <c r="P73" s="15"/>
      <c r="Q73" s="103">
        <f t="shared" si="215"/>
        <v>0</v>
      </c>
      <c r="R73" s="15">
        <f t="shared" si="216"/>
        <v>0</v>
      </c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>
        <f t="shared" si="217"/>
        <v>0</v>
      </c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1:87" ht="14.25" customHeight="1">
      <c r="A74" s="237"/>
      <c r="B74" s="68" t="s">
        <v>54</v>
      </c>
      <c r="C74" s="75" t="s">
        <v>54</v>
      </c>
      <c r="D74" s="69">
        <f>SUM(D75:D76)</f>
        <v>0</v>
      </c>
      <c r="E74" s="69">
        <f t="shared" ref="E74:P74" si="228">SUM(E75:E76)</f>
        <v>0</v>
      </c>
      <c r="F74" s="69">
        <f t="shared" si="228"/>
        <v>0</v>
      </c>
      <c r="G74" s="69">
        <f t="shared" si="228"/>
        <v>0</v>
      </c>
      <c r="H74" s="69">
        <f t="shared" si="228"/>
        <v>0</v>
      </c>
      <c r="I74" s="69">
        <f t="shared" si="228"/>
        <v>0</v>
      </c>
      <c r="J74" s="69">
        <f t="shared" si="228"/>
        <v>0</v>
      </c>
      <c r="K74" s="69">
        <f t="shared" si="228"/>
        <v>0</v>
      </c>
      <c r="L74" s="69">
        <f t="shared" si="228"/>
        <v>0</v>
      </c>
      <c r="M74" s="122">
        <f t="shared" si="193"/>
        <v>0</v>
      </c>
      <c r="N74" s="69">
        <f t="shared" si="228"/>
        <v>0</v>
      </c>
      <c r="O74" s="69">
        <f t="shared" si="228"/>
        <v>0</v>
      </c>
      <c r="P74" s="69">
        <f t="shared" si="228"/>
        <v>0</v>
      </c>
      <c r="Q74" s="122">
        <f t="shared" si="215"/>
        <v>0</v>
      </c>
      <c r="R74" s="69">
        <f t="shared" si="216"/>
        <v>0</v>
      </c>
      <c r="S74" s="69">
        <f>SUM(S75:S76)</f>
        <v>0</v>
      </c>
      <c r="T74" s="69">
        <f t="shared" ref="T74:U74" si="229">SUM(T75:T76)</f>
        <v>0</v>
      </c>
      <c r="U74" s="69">
        <f t="shared" si="229"/>
        <v>0</v>
      </c>
      <c r="V74" s="69">
        <f t="shared" ref="V74:AC74" si="230">SUM(V75:V76)</f>
        <v>0</v>
      </c>
      <c r="W74" s="69">
        <f t="shared" si="230"/>
        <v>0</v>
      </c>
      <c r="X74" s="69">
        <f t="shared" ref="X74:AA74" si="231">SUM(X75:X76)</f>
        <v>0</v>
      </c>
      <c r="Y74" s="69">
        <f t="shared" si="231"/>
        <v>0</v>
      </c>
      <c r="Z74" s="69">
        <f t="shared" si="231"/>
        <v>0</v>
      </c>
      <c r="AA74" s="69">
        <f t="shared" si="231"/>
        <v>0</v>
      </c>
      <c r="AB74" s="69">
        <f t="shared" si="230"/>
        <v>0</v>
      </c>
      <c r="AC74" s="69">
        <f t="shared" si="230"/>
        <v>0</v>
      </c>
      <c r="AD74" s="69">
        <f t="shared" ref="AD74" si="232">SUM(AD75:AD76)</f>
        <v>0</v>
      </c>
      <c r="AE74" s="69">
        <f t="shared" si="217"/>
        <v>0</v>
      </c>
    </row>
    <row r="75" spans="1:87" ht="14.25" customHeight="1">
      <c r="A75" s="237"/>
      <c r="B75" s="71"/>
      <c r="C75" s="72" t="s">
        <v>55</v>
      </c>
      <c r="D75" s="15"/>
      <c r="E75" s="15"/>
      <c r="F75" s="15"/>
      <c r="G75" s="15"/>
      <c r="H75" s="15"/>
      <c r="I75" s="15"/>
      <c r="J75" s="15"/>
      <c r="K75" s="15"/>
      <c r="L75" s="15"/>
      <c r="M75" s="103">
        <f t="shared" si="193"/>
        <v>0</v>
      </c>
      <c r="N75" s="15"/>
      <c r="O75" s="15"/>
      <c r="P75" s="15"/>
      <c r="Q75" s="103">
        <f t="shared" si="215"/>
        <v>0</v>
      </c>
      <c r="R75" s="15">
        <f t="shared" si="216"/>
        <v>0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f t="shared" si="217"/>
        <v>0</v>
      </c>
    </row>
    <row r="76" spans="1:87" ht="14.25" customHeight="1">
      <c r="A76" s="237"/>
      <c r="B76" s="71"/>
      <c r="C76" s="72" t="s">
        <v>56</v>
      </c>
      <c r="D76" s="15"/>
      <c r="E76" s="15"/>
      <c r="F76" s="15"/>
      <c r="G76" s="15"/>
      <c r="H76" s="15"/>
      <c r="I76" s="15"/>
      <c r="J76" s="15"/>
      <c r="K76" s="15"/>
      <c r="L76" s="15"/>
      <c r="M76" s="103">
        <f t="shared" si="193"/>
        <v>0</v>
      </c>
      <c r="N76" s="15"/>
      <c r="O76" s="15"/>
      <c r="P76" s="15"/>
      <c r="Q76" s="103">
        <f t="shared" si="215"/>
        <v>0</v>
      </c>
      <c r="R76" s="15">
        <f t="shared" si="216"/>
        <v>0</v>
      </c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>
        <f t="shared" si="217"/>
        <v>0</v>
      </c>
    </row>
    <row r="77" spans="1:87" ht="14.25" customHeight="1">
      <c r="A77" s="237"/>
      <c r="B77" s="76" t="s">
        <v>22</v>
      </c>
      <c r="C77" s="77" t="s">
        <v>22</v>
      </c>
      <c r="D77" s="15"/>
      <c r="E77" s="15"/>
      <c r="F77" s="15"/>
      <c r="G77" s="15"/>
      <c r="H77" s="15"/>
      <c r="I77" s="15"/>
      <c r="J77" s="15"/>
      <c r="K77" s="15"/>
      <c r="L77" s="15"/>
      <c r="M77" s="103">
        <f t="shared" si="193"/>
        <v>0</v>
      </c>
      <c r="N77" s="15"/>
      <c r="O77" s="15"/>
      <c r="P77" s="15"/>
      <c r="Q77" s="103">
        <f t="shared" si="215"/>
        <v>0</v>
      </c>
      <c r="R77" s="15">
        <f t="shared" si="216"/>
        <v>0</v>
      </c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>
        <f t="shared" si="217"/>
        <v>0</v>
      </c>
    </row>
    <row r="78" spans="1:87" ht="14.25" customHeight="1">
      <c r="A78" s="237"/>
      <c r="B78" s="239" t="s">
        <v>57</v>
      </c>
      <c r="C78" s="78" t="s">
        <v>58</v>
      </c>
      <c r="D78" s="79">
        <f>D79+D85</f>
        <v>0</v>
      </c>
      <c r="E78" s="79">
        <f t="shared" ref="E78:P78" si="233">E79+E85</f>
        <v>0</v>
      </c>
      <c r="F78" s="79">
        <f t="shared" si="233"/>
        <v>0</v>
      </c>
      <c r="G78" s="79">
        <f t="shared" si="233"/>
        <v>0</v>
      </c>
      <c r="H78" s="79">
        <f t="shared" si="233"/>
        <v>0</v>
      </c>
      <c r="I78" s="79">
        <f t="shared" si="233"/>
        <v>0</v>
      </c>
      <c r="J78" s="79">
        <f t="shared" si="233"/>
        <v>0</v>
      </c>
      <c r="K78" s="79">
        <f t="shared" si="233"/>
        <v>0</v>
      </c>
      <c r="L78" s="79">
        <f t="shared" si="233"/>
        <v>0</v>
      </c>
      <c r="M78" s="123">
        <f t="shared" si="193"/>
        <v>0</v>
      </c>
      <c r="N78" s="79">
        <f t="shared" si="233"/>
        <v>0</v>
      </c>
      <c r="O78" s="79">
        <f t="shared" si="233"/>
        <v>0</v>
      </c>
      <c r="P78" s="79">
        <f t="shared" si="233"/>
        <v>0</v>
      </c>
      <c r="Q78" s="123">
        <f t="shared" si="215"/>
        <v>0</v>
      </c>
      <c r="R78" s="79">
        <f t="shared" si="216"/>
        <v>0</v>
      </c>
      <c r="S78" s="79">
        <f>S79+S85</f>
        <v>0</v>
      </c>
      <c r="T78" s="79">
        <f t="shared" ref="T78:U78" si="234">T79+T85</f>
        <v>0</v>
      </c>
      <c r="U78" s="79">
        <f t="shared" si="234"/>
        <v>0</v>
      </c>
      <c r="V78" s="79">
        <f t="shared" ref="V78:AC78" si="235">V79+V85</f>
        <v>0</v>
      </c>
      <c r="W78" s="79">
        <f t="shared" si="235"/>
        <v>0</v>
      </c>
      <c r="X78" s="79">
        <f t="shared" ref="X78:AA78" si="236">X79+X85</f>
        <v>0</v>
      </c>
      <c r="Y78" s="79">
        <f t="shared" si="236"/>
        <v>0</v>
      </c>
      <c r="Z78" s="79">
        <f t="shared" si="236"/>
        <v>0</v>
      </c>
      <c r="AA78" s="79">
        <f t="shared" si="236"/>
        <v>0</v>
      </c>
      <c r="AB78" s="79">
        <f t="shared" si="235"/>
        <v>0</v>
      </c>
      <c r="AC78" s="79">
        <f t="shared" si="235"/>
        <v>0</v>
      </c>
      <c r="AD78" s="79">
        <f t="shared" ref="AD78" si="237">AD79+AD85</f>
        <v>0</v>
      </c>
      <c r="AE78" s="79">
        <f t="shared" si="217"/>
        <v>0</v>
      </c>
    </row>
    <row r="79" spans="1:87" ht="14.25" customHeight="1">
      <c r="A79" s="237"/>
      <c r="B79" s="240"/>
      <c r="C79" s="80" t="s">
        <v>59</v>
      </c>
      <c r="D79" s="69">
        <f>SUM(D80:D84)</f>
        <v>0</v>
      </c>
      <c r="E79" s="69">
        <f t="shared" ref="E79:P79" si="238">SUM(E80:E84)</f>
        <v>0</v>
      </c>
      <c r="F79" s="69">
        <f t="shared" si="238"/>
        <v>0</v>
      </c>
      <c r="G79" s="69">
        <f t="shared" si="238"/>
        <v>0</v>
      </c>
      <c r="H79" s="69">
        <f t="shared" si="238"/>
        <v>0</v>
      </c>
      <c r="I79" s="69">
        <f t="shared" si="238"/>
        <v>0</v>
      </c>
      <c r="J79" s="69">
        <f t="shared" si="238"/>
        <v>0</v>
      </c>
      <c r="K79" s="69">
        <f t="shared" si="238"/>
        <v>0</v>
      </c>
      <c r="L79" s="69">
        <f t="shared" si="238"/>
        <v>0</v>
      </c>
      <c r="M79" s="122">
        <f t="shared" si="193"/>
        <v>0</v>
      </c>
      <c r="N79" s="69">
        <f t="shared" si="238"/>
        <v>0</v>
      </c>
      <c r="O79" s="69">
        <f t="shared" si="238"/>
        <v>0</v>
      </c>
      <c r="P79" s="69">
        <f t="shared" si="238"/>
        <v>0</v>
      </c>
      <c r="Q79" s="122">
        <f t="shared" si="215"/>
        <v>0</v>
      </c>
      <c r="R79" s="69">
        <f t="shared" si="216"/>
        <v>0</v>
      </c>
      <c r="S79" s="69">
        <f>SUM(S80:S84)</f>
        <v>0</v>
      </c>
      <c r="T79" s="69">
        <f t="shared" ref="T79:U79" si="239">SUM(T80:T84)</f>
        <v>0</v>
      </c>
      <c r="U79" s="69">
        <f t="shared" si="239"/>
        <v>0</v>
      </c>
      <c r="V79" s="69">
        <f t="shared" ref="V79:AC79" si="240">SUM(V80:V84)</f>
        <v>0</v>
      </c>
      <c r="W79" s="69">
        <f t="shared" si="240"/>
        <v>0</v>
      </c>
      <c r="X79" s="69">
        <f t="shared" ref="X79:AA79" si="241">SUM(X80:X84)</f>
        <v>0</v>
      </c>
      <c r="Y79" s="69">
        <f t="shared" si="241"/>
        <v>0</v>
      </c>
      <c r="Z79" s="69">
        <f t="shared" si="241"/>
        <v>0</v>
      </c>
      <c r="AA79" s="69">
        <f t="shared" si="241"/>
        <v>0</v>
      </c>
      <c r="AB79" s="69">
        <f t="shared" si="240"/>
        <v>0</v>
      </c>
      <c r="AC79" s="69">
        <f t="shared" si="240"/>
        <v>0</v>
      </c>
      <c r="AD79" s="69">
        <f t="shared" ref="AD79" si="242">SUM(AD80:AD84)</f>
        <v>0</v>
      </c>
      <c r="AE79" s="69">
        <f t="shared" si="217"/>
        <v>0</v>
      </c>
    </row>
    <row r="80" spans="1:87" ht="14.25" customHeight="1">
      <c r="A80" s="237"/>
      <c r="B80" s="240"/>
      <c r="C80" s="81" t="s">
        <v>60</v>
      </c>
      <c r="D80" s="15"/>
      <c r="E80" s="15"/>
      <c r="F80" s="15"/>
      <c r="G80" s="15"/>
      <c r="H80" s="15"/>
      <c r="I80" s="15"/>
      <c r="J80" s="15"/>
      <c r="K80" s="15"/>
      <c r="L80" s="15"/>
      <c r="M80" s="103">
        <f t="shared" si="193"/>
        <v>0</v>
      </c>
      <c r="N80" s="15"/>
      <c r="O80" s="15"/>
      <c r="P80" s="15"/>
      <c r="Q80" s="103">
        <f t="shared" si="215"/>
        <v>0</v>
      </c>
      <c r="R80" s="15">
        <f t="shared" si="216"/>
        <v>0</v>
      </c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>
        <f t="shared" si="217"/>
        <v>0</v>
      </c>
    </row>
    <row r="81" spans="1:31" ht="14.25" customHeight="1">
      <c r="A81" s="237"/>
      <c r="B81" s="240"/>
      <c r="C81" s="81" t="s">
        <v>61</v>
      </c>
      <c r="D81" s="15"/>
      <c r="E81" s="15"/>
      <c r="F81" s="15"/>
      <c r="G81" s="15"/>
      <c r="H81" s="15"/>
      <c r="I81" s="15"/>
      <c r="J81" s="15"/>
      <c r="K81" s="15"/>
      <c r="L81" s="15"/>
      <c r="M81" s="103">
        <f t="shared" si="193"/>
        <v>0</v>
      </c>
      <c r="N81" s="15"/>
      <c r="O81" s="15"/>
      <c r="P81" s="15"/>
      <c r="Q81" s="103">
        <f t="shared" si="215"/>
        <v>0</v>
      </c>
      <c r="R81" s="15">
        <f t="shared" si="216"/>
        <v>0</v>
      </c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>
        <f t="shared" si="217"/>
        <v>0</v>
      </c>
    </row>
    <row r="82" spans="1:31" ht="14.25" customHeight="1">
      <c r="A82" s="237"/>
      <c r="B82" s="240"/>
      <c r="C82" s="81" t="s">
        <v>123</v>
      </c>
      <c r="D82" s="15"/>
      <c r="E82" s="15"/>
      <c r="F82" s="15"/>
      <c r="G82" s="15"/>
      <c r="H82" s="15"/>
      <c r="I82" s="15"/>
      <c r="J82" s="15"/>
      <c r="K82" s="15"/>
      <c r="L82" s="15"/>
      <c r="M82" s="103">
        <f t="shared" si="193"/>
        <v>0</v>
      </c>
      <c r="N82" s="15"/>
      <c r="O82" s="15"/>
      <c r="P82" s="15"/>
      <c r="Q82" s="103">
        <f t="shared" si="215"/>
        <v>0</v>
      </c>
      <c r="R82" s="15">
        <f t="shared" si="216"/>
        <v>0</v>
      </c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>
        <f t="shared" si="217"/>
        <v>0</v>
      </c>
    </row>
    <row r="83" spans="1:31" s="9" customFormat="1" ht="14.25" customHeight="1">
      <c r="A83" s="237"/>
      <c r="B83" s="240"/>
      <c r="C83" s="81" t="s">
        <v>124</v>
      </c>
      <c r="D83" s="15"/>
      <c r="E83" s="15"/>
      <c r="F83" s="15"/>
      <c r="G83" s="15"/>
      <c r="H83" s="15"/>
      <c r="I83" s="15"/>
      <c r="J83" s="15"/>
      <c r="K83" s="15"/>
      <c r="L83" s="15"/>
      <c r="M83" s="103">
        <f t="shared" si="193"/>
        <v>0</v>
      </c>
      <c r="N83" s="15"/>
      <c r="O83" s="15"/>
      <c r="P83" s="15"/>
      <c r="Q83" s="103">
        <f t="shared" si="215"/>
        <v>0</v>
      </c>
      <c r="R83" s="15">
        <f t="shared" si="216"/>
        <v>0</v>
      </c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>
        <f t="shared" si="217"/>
        <v>0</v>
      </c>
    </row>
    <row r="84" spans="1:31" s="9" customFormat="1" ht="14.25" customHeight="1">
      <c r="A84" s="237"/>
      <c r="B84" s="240"/>
      <c r="C84" s="81" t="s">
        <v>62</v>
      </c>
      <c r="D84" s="15"/>
      <c r="E84" s="15"/>
      <c r="F84" s="15"/>
      <c r="G84" s="15"/>
      <c r="H84" s="15"/>
      <c r="I84" s="15"/>
      <c r="J84" s="15"/>
      <c r="K84" s="15"/>
      <c r="L84" s="15"/>
      <c r="M84" s="103">
        <f t="shared" si="193"/>
        <v>0</v>
      </c>
      <c r="N84" s="15"/>
      <c r="O84" s="15"/>
      <c r="P84" s="15"/>
      <c r="Q84" s="103">
        <f t="shared" si="215"/>
        <v>0</v>
      </c>
      <c r="R84" s="15">
        <f t="shared" si="216"/>
        <v>0</v>
      </c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>
        <f t="shared" si="217"/>
        <v>0</v>
      </c>
    </row>
    <row r="85" spans="1:31" s="9" customFormat="1" ht="14.25" customHeight="1">
      <c r="A85" s="237"/>
      <c r="B85" s="240"/>
      <c r="C85" s="80" t="s">
        <v>63</v>
      </c>
      <c r="D85" s="69">
        <f>SUM(D86:D90)</f>
        <v>0</v>
      </c>
      <c r="E85" s="69">
        <f t="shared" ref="E85:P85" si="243">SUM(E86:E90)</f>
        <v>0</v>
      </c>
      <c r="F85" s="69">
        <f t="shared" si="243"/>
        <v>0</v>
      </c>
      <c r="G85" s="69">
        <f t="shared" si="243"/>
        <v>0</v>
      </c>
      <c r="H85" s="69">
        <f t="shared" si="243"/>
        <v>0</v>
      </c>
      <c r="I85" s="69">
        <f t="shared" si="243"/>
        <v>0</v>
      </c>
      <c r="J85" s="69">
        <f t="shared" si="243"/>
        <v>0</v>
      </c>
      <c r="K85" s="69">
        <f t="shared" si="243"/>
        <v>0</v>
      </c>
      <c r="L85" s="69">
        <f t="shared" si="243"/>
        <v>0</v>
      </c>
      <c r="M85" s="122">
        <f t="shared" si="193"/>
        <v>0</v>
      </c>
      <c r="N85" s="69">
        <f t="shared" si="243"/>
        <v>0</v>
      </c>
      <c r="O85" s="69">
        <f t="shared" si="243"/>
        <v>0</v>
      </c>
      <c r="P85" s="69">
        <f t="shared" si="243"/>
        <v>0</v>
      </c>
      <c r="Q85" s="122">
        <f t="shared" si="215"/>
        <v>0</v>
      </c>
      <c r="R85" s="69">
        <f t="shared" si="216"/>
        <v>0</v>
      </c>
      <c r="S85" s="69">
        <f>SUM(S86:S90)</f>
        <v>0</v>
      </c>
      <c r="T85" s="69">
        <f t="shared" ref="T85:U85" si="244">SUM(T86:T90)</f>
        <v>0</v>
      </c>
      <c r="U85" s="69">
        <f t="shared" si="244"/>
        <v>0</v>
      </c>
      <c r="V85" s="69">
        <f t="shared" ref="V85:AC85" si="245">SUM(V86:V90)</f>
        <v>0</v>
      </c>
      <c r="W85" s="69">
        <f t="shared" si="245"/>
        <v>0</v>
      </c>
      <c r="X85" s="69">
        <f t="shared" ref="X85:AA85" si="246">SUM(X86:X90)</f>
        <v>0</v>
      </c>
      <c r="Y85" s="69">
        <f t="shared" si="246"/>
        <v>0</v>
      </c>
      <c r="Z85" s="69">
        <f t="shared" si="246"/>
        <v>0</v>
      </c>
      <c r="AA85" s="69">
        <f t="shared" si="246"/>
        <v>0</v>
      </c>
      <c r="AB85" s="69">
        <f t="shared" si="245"/>
        <v>0</v>
      </c>
      <c r="AC85" s="69">
        <f t="shared" si="245"/>
        <v>0</v>
      </c>
      <c r="AD85" s="69">
        <f t="shared" ref="AD85" si="247">SUM(AD86:AD90)</f>
        <v>0</v>
      </c>
      <c r="AE85" s="69">
        <f t="shared" si="217"/>
        <v>0</v>
      </c>
    </row>
    <row r="86" spans="1:31" s="9" customFormat="1" ht="14.25" customHeight="1">
      <c r="A86" s="237"/>
      <c r="B86" s="240"/>
      <c r="C86" s="81" t="s">
        <v>64</v>
      </c>
      <c r="D86" s="15"/>
      <c r="E86" s="15"/>
      <c r="F86" s="15"/>
      <c r="G86" s="15"/>
      <c r="H86" s="15"/>
      <c r="I86" s="15"/>
      <c r="J86" s="15"/>
      <c r="K86" s="15"/>
      <c r="L86" s="15"/>
      <c r="M86" s="103">
        <f t="shared" si="193"/>
        <v>0</v>
      </c>
      <c r="N86" s="15"/>
      <c r="O86" s="15"/>
      <c r="P86" s="15"/>
      <c r="Q86" s="103">
        <f t="shared" si="215"/>
        <v>0</v>
      </c>
      <c r="R86" s="15">
        <f t="shared" si="216"/>
        <v>0</v>
      </c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>
        <f t="shared" si="217"/>
        <v>0</v>
      </c>
    </row>
    <row r="87" spans="1:31" s="9" customFormat="1" ht="14.25" customHeight="1">
      <c r="A87" s="237"/>
      <c r="B87" s="240"/>
      <c r="C87" s="81" t="s">
        <v>65</v>
      </c>
      <c r="D87" s="15"/>
      <c r="E87" s="15"/>
      <c r="F87" s="15"/>
      <c r="G87" s="15"/>
      <c r="H87" s="15"/>
      <c r="I87" s="15"/>
      <c r="J87" s="15"/>
      <c r="K87" s="15"/>
      <c r="L87" s="15"/>
      <c r="M87" s="103">
        <f t="shared" si="193"/>
        <v>0</v>
      </c>
      <c r="N87" s="15"/>
      <c r="O87" s="15"/>
      <c r="P87" s="15"/>
      <c r="Q87" s="103">
        <f t="shared" si="215"/>
        <v>0</v>
      </c>
      <c r="R87" s="15">
        <f t="shared" si="216"/>
        <v>0</v>
      </c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>
        <f t="shared" si="217"/>
        <v>0</v>
      </c>
    </row>
    <row r="88" spans="1:31" s="9" customFormat="1" ht="14.25" customHeight="1">
      <c r="A88" s="237"/>
      <c r="B88" s="240"/>
      <c r="C88" s="81" t="s">
        <v>66</v>
      </c>
      <c r="D88" s="15"/>
      <c r="E88" s="15"/>
      <c r="F88" s="15"/>
      <c r="G88" s="15"/>
      <c r="H88" s="15"/>
      <c r="I88" s="15"/>
      <c r="J88" s="15"/>
      <c r="K88" s="15"/>
      <c r="L88" s="15"/>
      <c r="M88" s="103">
        <f t="shared" si="193"/>
        <v>0</v>
      </c>
      <c r="N88" s="15"/>
      <c r="O88" s="15"/>
      <c r="P88" s="15"/>
      <c r="Q88" s="103">
        <f t="shared" si="215"/>
        <v>0</v>
      </c>
      <c r="R88" s="15">
        <f t="shared" si="216"/>
        <v>0</v>
      </c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>
        <f t="shared" si="217"/>
        <v>0</v>
      </c>
    </row>
    <row r="89" spans="1:31" s="9" customFormat="1" ht="14.25" customHeight="1">
      <c r="A89" s="237"/>
      <c r="B89" s="240"/>
      <c r="C89" s="81" t="s">
        <v>67</v>
      </c>
      <c r="D89" s="15"/>
      <c r="E89" s="15"/>
      <c r="F89" s="15"/>
      <c r="G89" s="15"/>
      <c r="H89" s="15"/>
      <c r="I89" s="15"/>
      <c r="J89" s="15"/>
      <c r="K89" s="15"/>
      <c r="L89" s="15"/>
      <c r="M89" s="103">
        <f t="shared" si="193"/>
        <v>0</v>
      </c>
      <c r="N89" s="15"/>
      <c r="O89" s="15"/>
      <c r="P89" s="15"/>
      <c r="Q89" s="103">
        <f t="shared" si="215"/>
        <v>0</v>
      </c>
      <c r="R89" s="15">
        <f t="shared" si="216"/>
        <v>0</v>
      </c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>
        <f t="shared" si="217"/>
        <v>0</v>
      </c>
    </row>
    <row r="90" spans="1:31" s="9" customFormat="1" ht="14.25" customHeight="1">
      <c r="A90" s="237"/>
      <c r="B90" s="241"/>
      <c r="C90" s="81" t="s">
        <v>68</v>
      </c>
      <c r="D90" s="15"/>
      <c r="E90" s="15"/>
      <c r="F90" s="15"/>
      <c r="G90" s="15"/>
      <c r="H90" s="15"/>
      <c r="I90" s="15"/>
      <c r="J90" s="15"/>
      <c r="K90" s="15"/>
      <c r="L90" s="15"/>
      <c r="M90" s="103">
        <f t="shared" si="193"/>
        <v>0</v>
      </c>
      <c r="N90" s="15"/>
      <c r="O90" s="15"/>
      <c r="P90" s="15"/>
      <c r="Q90" s="103">
        <f t="shared" si="215"/>
        <v>0</v>
      </c>
      <c r="R90" s="15">
        <f t="shared" si="216"/>
        <v>0</v>
      </c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>
        <f t="shared" si="217"/>
        <v>0</v>
      </c>
    </row>
    <row r="91" spans="1:31" s="9" customFormat="1" ht="14.25" customHeight="1">
      <c r="A91" s="237"/>
      <c r="B91" s="239" t="s">
        <v>69</v>
      </c>
      <c r="C91" s="78" t="s">
        <v>70</v>
      </c>
      <c r="D91" s="79">
        <f>D92+D98</f>
        <v>0</v>
      </c>
      <c r="E91" s="79">
        <f t="shared" ref="E91:P91" si="248">E92+E98</f>
        <v>0</v>
      </c>
      <c r="F91" s="79">
        <f t="shared" si="248"/>
        <v>0</v>
      </c>
      <c r="G91" s="79">
        <f t="shared" si="248"/>
        <v>0</v>
      </c>
      <c r="H91" s="79">
        <f t="shared" si="248"/>
        <v>0</v>
      </c>
      <c r="I91" s="79">
        <f t="shared" si="248"/>
        <v>0</v>
      </c>
      <c r="J91" s="79">
        <f t="shared" si="248"/>
        <v>0</v>
      </c>
      <c r="K91" s="79">
        <f t="shared" si="248"/>
        <v>0</v>
      </c>
      <c r="L91" s="79">
        <f t="shared" si="248"/>
        <v>0</v>
      </c>
      <c r="M91" s="123">
        <f t="shared" si="193"/>
        <v>0</v>
      </c>
      <c r="N91" s="79">
        <f t="shared" si="248"/>
        <v>0</v>
      </c>
      <c r="O91" s="79">
        <f t="shared" si="248"/>
        <v>0</v>
      </c>
      <c r="P91" s="79">
        <f t="shared" si="248"/>
        <v>0</v>
      </c>
      <c r="Q91" s="123">
        <f t="shared" si="215"/>
        <v>0</v>
      </c>
      <c r="R91" s="79">
        <f t="shared" si="216"/>
        <v>0</v>
      </c>
      <c r="S91" s="79">
        <f>S92+S98</f>
        <v>0</v>
      </c>
      <c r="T91" s="79">
        <f t="shared" ref="T91:U91" si="249">T92+T98</f>
        <v>0</v>
      </c>
      <c r="U91" s="79">
        <f t="shared" si="249"/>
        <v>0</v>
      </c>
      <c r="V91" s="79">
        <f t="shared" ref="V91" si="250">V92+V98</f>
        <v>0</v>
      </c>
      <c r="W91" s="79">
        <f t="shared" ref="W91:AD91" si="251">W92+W98</f>
        <v>0</v>
      </c>
      <c r="X91" s="79">
        <f t="shared" ref="X91:AA91" si="252">X92+X98</f>
        <v>0</v>
      </c>
      <c r="Y91" s="79">
        <f t="shared" si="252"/>
        <v>0</v>
      </c>
      <c r="Z91" s="79">
        <f t="shared" si="252"/>
        <v>0</v>
      </c>
      <c r="AA91" s="79">
        <f t="shared" si="252"/>
        <v>0</v>
      </c>
      <c r="AB91" s="79">
        <f t="shared" si="251"/>
        <v>0</v>
      </c>
      <c r="AC91" s="79">
        <f t="shared" ref="AC91" si="253">AC92+AC98</f>
        <v>0</v>
      </c>
      <c r="AD91" s="79">
        <f t="shared" si="251"/>
        <v>0</v>
      </c>
      <c r="AE91" s="79">
        <f t="shared" si="217"/>
        <v>0</v>
      </c>
    </row>
    <row r="92" spans="1:31" s="9" customFormat="1" ht="14.25" customHeight="1">
      <c r="A92" s="237"/>
      <c r="B92" s="240"/>
      <c r="C92" s="80" t="s">
        <v>71</v>
      </c>
      <c r="D92" s="69">
        <f>SUM(D93:D97)</f>
        <v>0</v>
      </c>
      <c r="E92" s="69">
        <f t="shared" ref="E92:P92" si="254">SUM(E93:E97)</f>
        <v>0</v>
      </c>
      <c r="F92" s="69">
        <f t="shared" si="254"/>
        <v>0</v>
      </c>
      <c r="G92" s="69">
        <f t="shared" si="254"/>
        <v>0</v>
      </c>
      <c r="H92" s="69">
        <f t="shared" si="254"/>
        <v>0</v>
      </c>
      <c r="I92" s="69">
        <f t="shared" si="254"/>
        <v>0</v>
      </c>
      <c r="J92" s="69">
        <f t="shared" si="254"/>
        <v>0</v>
      </c>
      <c r="K92" s="69">
        <f t="shared" si="254"/>
        <v>0</v>
      </c>
      <c r="L92" s="69">
        <f t="shared" si="254"/>
        <v>0</v>
      </c>
      <c r="M92" s="122">
        <f t="shared" si="193"/>
        <v>0</v>
      </c>
      <c r="N92" s="69">
        <f t="shared" si="254"/>
        <v>0</v>
      </c>
      <c r="O92" s="69">
        <f t="shared" si="254"/>
        <v>0</v>
      </c>
      <c r="P92" s="69">
        <f t="shared" si="254"/>
        <v>0</v>
      </c>
      <c r="Q92" s="122">
        <f t="shared" si="215"/>
        <v>0</v>
      </c>
      <c r="R92" s="69">
        <f t="shared" si="216"/>
        <v>0</v>
      </c>
      <c r="S92" s="69">
        <f>SUM(S93:S97)</f>
        <v>0</v>
      </c>
      <c r="T92" s="69">
        <f t="shared" ref="T92:U92" si="255">SUM(T93:T97)</f>
        <v>0</v>
      </c>
      <c r="U92" s="69">
        <f t="shared" si="255"/>
        <v>0</v>
      </c>
      <c r="V92" s="69">
        <f t="shared" ref="V92" si="256">SUM(V93:V97)</f>
        <v>0</v>
      </c>
      <c r="W92" s="69">
        <f t="shared" ref="W92:AD92" si="257">SUM(W93:W97)</f>
        <v>0</v>
      </c>
      <c r="X92" s="69">
        <f t="shared" ref="X92:AA92" si="258">SUM(X93:X97)</f>
        <v>0</v>
      </c>
      <c r="Y92" s="69">
        <f t="shared" si="258"/>
        <v>0</v>
      </c>
      <c r="Z92" s="69">
        <f t="shared" si="258"/>
        <v>0</v>
      </c>
      <c r="AA92" s="69">
        <f t="shared" si="258"/>
        <v>0</v>
      </c>
      <c r="AB92" s="69">
        <f t="shared" si="257"/>
        <v>0</v>
      </c>
      <c r="AC92" s="69">
        <f t="shared" ref="AC92" si="259">SUM(AC93:AC97)</f>
        <v>0</v>
      </c>
      <c r="AD92" s="69">
        <f t="shared" si="257"/>
        <v>0</v>
      </c>
      <c r="AE92" s="69">
        <f t="shared" si="217"/>
        <v>0</v>
      </c>
    </row>
    <row r="93" spans="1:31" s="9" customFormat="1" ht="14.25" customHeight="1">
      <c r="A93" s="237"/>
      <c r="B93" s="240"/>
      <c r="C93" s="81" t="s">
        <v>60</v>
      </c>
      <c r="D93" s="15"/>
      <c r="E93" s="15"/>
      <c r="F93" s="15"/>
      <c r="G93" s="15"/>
      <c r="H93" s="15"/>
      <c r="I93" s="15"/>
      <c r="J93" s="15"/>
      <c r="K93" s="15"/>
      <c r="L93" s="15"/>
      <c r="M93" s="103">
        <f t="shared" si="193"/>
        <v>0</v>
      </c>
      <c r="N93" s="15"/>
      <c r="O93" s="15"/>
      <c r="P93" s="15"/>
      <c r="Q93" s="103">
        <f t="shared" si="215"/>
        <v>0</v>
      </c>
      <c r="R93" s="15">
        <f t="shared" si="216"/>
        <v>0</v>
      </c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>
        <f t="shared" si="217"/>
        <v>0</v>
      </c>
    </row>
    <row r="94" spans="1:31" s="9" customFormat="1" ht="14.25" customHeight="1">
      <c r="A94" s="237"/>
      <c r="B94" s="240"/>
      <c r="C94" s="81" t="s">
        <v>61</v>
      </c>
      <c r="D94" s="15"/>
      <c r="E94" s="15"/>
      <c r="F94" s="15"/>
      <c r="G94" s="15"/>
      <c r="H94" s="15"/>
      <c r="I94" s="15"/>
      <c r="J94" s="15"/>
      <c r="K94" s="15"/>
      <c r="L94" s="15"/>
      <c r="M94" s="103">
        <f t="shared" si="193"/>
        <v>0</v>
      </c>
      <c r="N94" s="15"/>
      <c r="O94" s="15"/>
      <c r="P94" s="15"/>
      <c r="Q94" s="103">
        <f t="shared" si="215"/>
        <v>0</v>
      </c>
      <c r="R94" s="15">
        <f t="shared" si="216"/>
        <v>0</v>
      </c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>
        <f t="shared" si="217"/>
        <v>0</v>
      </c>
    </row>
    <row r="95" spans="1:31" s="9" customFormat="1" ht="14.25" customHeight="1">
      <c r="A95" s="237"/>
      <c r="B95" s="240"/>
      <c r="C95" s="81" t="s">
        <v>123</v>
      </c>
      <c r="D95" s="15"/>
      <c r="E95" s="15"/>
      <c r="F95" s="15"/>
      <c r="G95" s="15"/>
      <c r="H95" s="15"/>
      <c r="I95" s="15"/>
      <c r="J95" s="15"/>
      <c r="K95" s="15"/>
      <c r="L95" s="15"/>
      <c r="M95" s="103">
        <f t="shared" si="193"/>
        <v>0</v>
      </c>
      <c r="N95" s="15"/>
      <c r="O95" s="15"/>
      <c r="P95" s="15"/>
      <c r="Q95" s="103">
        <f t="shared" si="215"/>
        <v>0</v>
      </c>
      <c r="R95" s="15">
        <f t="shared" si="216"/>
        <v>0</v>
      </c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>
        <f t="shared" si="217"/>
        <v>0</v>
      </c>
    </row>
    <row r="96" spans="1:31" s="9" customFormat="1" ht="14.25" customHeight="1">
      <c r="A96" s="237"/>
      <c r="B96" s="240"/>
      <c r="C96" s="81" t="s">
        <v>124</v>
      </c>
      <c r="D96" s="15"/>
      <c r="E96" s="15"/>
      <c r="F96" s="15"/>
      <c r="G96" s="15"/>
      <c r="H96" s="15"/>
      <c r="I96" s="15"/>
      <c r="J96" s="15"/>
      <c r="K96" s="15"/>
      <c r="L96" s="15"/>
      <c r="M96" s="103">
        <f t="shared" si="193"/>
        <v>0</v>
      </c>
      <c r="N96" s="15"/>
      <c r="O96" s="15"/>
      <c r="P96" s="15"/>
      <c r="Q96" s="103">
        <f t="shared" si="215"/>
        <v>0</v>
      </c>
      <c r="R96" s="15">
        <f t="shared" si="216"/>
        <v>0</v>
      </c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>
        <f t="shared" si="217"/>
        <v>0</v>
      </c>
    </row>
    <row r="97" spans="1:31" s="9" customFormat="1" ht="14.25" customHeight="1">
      <c r="A97" s="237"/>
      <c r="B97" s="240"/>
      <c r="C97" s="81" t="s">
        <v>62</v>
      </c>
      <c r="D97" s="15"/>
      <c r="E97" s="15"/>
      <c r="F97" s="15"/>
      <c r="G97" s="15"/>
      <c r="H97" s="15"/>
      <c r="I97" s="15"/>
      <c r="J97" s="15"/>
      <c r="K97" s="15"/>
      <c r="L97" s="15"/>
      <c r="M97" s="103">
        <f t="shared" si="193"/>
        <v>0</v>
      </c>
      <c r="N97" s="15"/>
      <c r="O97" s="15"/>
      <c r="P97" s="15"/>
      <c r="Q97" s="103">
        <f t="shared" si="215"/>
        <v>0</v>
      </c>
      <c r="R97" s="15">
        <f t="shared" si="216"/>
        <v>0</v>
      </c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>
        <f t="shared" ref="AE97:AE120" si="260">SUM(S97:AD97)</f>
        <v>0</v>
      </c>
    </row>
    <row r="98" spans="1:31" s="9" customFormat="1" ht="14.25" customHeight="1">
      <c r="A98" s="237"/>
      <c r="B98" s="240"/>
      <c r="C98" s="80" t="s">
        <v>72</v>
      </c>
      <c r="D98" s="69">
        <f>SUM(D99:D103)</f>
        <v>0</v>
      </c>
      <c r="E98" s="69">
        <f t="shared" ref="E98:P98" si="261">SUM(E99:E103)</f>
        <v>0</v>
      </c>
      <c r="F98" s="69">
        <f t="shared" si="261"/>
        <v>0</v>
      </c>
      <c r="G98" s="69">
        <f t="shared" si="261"/>
        <v>0</v>
      </c>
      <c r="H98" s="69">
        <f t="shared" si="261"/>
        <v>0</v>
      </c>
      <c r="I98" s="69">
        <f t="shared" si="261"/>
        <v>0</v>
      </c>
      <c r="J98" s="69">
        <f t="shared" si="261"/>
        <v>0</v>
      </c>
      <c r="K98" s="69">
        <f t="shared" si="261"/>
        <v>0</v>
      </c>
      <c r="L98" s="69">
        <f t="shared" si="261"/>
        <v>0</v>
      </c>
      <c r="M98" s="122">
        <f t="shared" si="193"/>
        <v>0</v>
      </c>
      <c r="N98" s="69">
        <f t="shared" si="261"/>
        <v>0</v>
      </c>
      <c r="O98" s="69">
        <f t="shared" si="261"/>
        <v>0</v>
      </c>
      <c r="P98" s="69">
        <f t="shared" si="261"/>
        <v>0</v>
      </c>
      <c r="Q98" s="122">
        <f t="shared" si="215"/>
        <v>0</v>
      </c>
      <c r="R98" s="69">
        <f t="shared" si="216"/>
        <v>0</v>
      </c>
      <c r="S98" s="69">
        <f>SUM(S99:S103)</f>
        <v>0</v>
      </c>
      <c r="T98" s="69">
        <f t="shared" ref="T98:U98" si="262">SUM(T99:T103)</f>
        <v>0</v>
      </c>
      <c r="U98" s="69">
        <f t="shared" si="262"/>
        <v>0</v>
      </c>
      <c r="V98" s="69">
        <f t="shared" ref="V98" si="263">SUM(V99:V103)</f>
        <v>0</v>
      </c>
      <c r="W98" s="69">
        <f t="shared" ref="W98:AD98" si="264">SUM(W99:W103)</f>
        <v>0</v>
      </c>
      <c r="X98" s="69">
        <f t="shared" ref="X98:AA98" si="265">SUM(X99:X103)</f>
        <v>0</v>
      </c>
      <c r="Y98" s="69">
        <f t="shared" si="265"/>
        <v>0</v>
      </c>
      <c r="Z98" s="69">
        <f t="shared" si="265"/>
        <v>0</v>
      </c>
      <c r="AA98" s="69">
        <f t="shared" si="265"/>
        <v>0</v>
      </c>
      <c r="AB98" s="69">
        <f t="shared" si="264"/>
        <v>0</v>
      </c>
      <c r="AC98" s="69">
        <f t="shared" ref="AC98" si="266">SUM(AC99:AC103)</f>
        <v>0</v>
      </c>
      <c r="AD98" s="69">
        <f t="shared" si="264"/>
        <v>0</v>
      </c>
      <c r="AE98" s="69">
        <f t="shared" si="260"/>
        <v>0</v>
      </c>
    </row>
    <row r="99" spans="1:31" s="9" customFormat="1" ht="14.25" customHeight="1">
      <c r="A99" s="237"/>
      <c r="B99" s="240"/>
      <c r="C99" s="81" t="s">
        <v>64</v>
      </c>
      <c r="D99" s="15"/>
      <c r="E99" s="15"/>
      <c r="F99" s="15"/>
      <c r="G99" s="15"/>
      <c r="H99" s="15"/>
      <c r="I99" s="15"/>
      <c r="J99" s="15"/>
      <c r="K99" s="15"/>
      <c r="L99" s="15"/>
      <c r="M99" s="103">
        <f t="shared" si="193"/>
        <v>0</v>
      </c>
      <c r="N99" s="15"/>
      <c r="O99" s="15"/>
      <c r="P99" s="15"/>
      <c r="Q99" s="103">
        <f t="shared" si="215"/>
        <v>0</v>
      </c>
      <c r="R99" s="15">
        <f t="shared" si="216"/>
        <v>0</v>
      </c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>
        <f t="shared" si="260"/>
        <v>0</v>
      </c>
    </row>
    <row r="100" spans="1:31" s="9" customFormat="1" ht="14.25" customHeight="1">
      <c r="A100" s="237"/>
      <c r="B100" s="240"/>
      <c r="C100" s="81" t="s">
        <v>65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03">
        <f t="shared" si="193"/>
        <v>0</v>
      </c>
      <c r="N100" s="15"/>
      <c r="O100" s="15"/>
      <c r="P100" s="15"/>
      <c r="Q100" s="103">
        <f t="shared" si="215"/>
        <v>0</v>
      </c>
      <c r="R100" s="15">
        <f t="shared" si="216"/>
        <v>0</v>
      </c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>
        <f t="shared" si="260"/>
        <v>0</v>
      </c>
    </row>
    <row r="101" spans="1:31" s="9" customFormat="1" ht="14.25" customHeight="1">
      <c r="A101" s="237"/>
      <c r="B101" s="240"/>
      <c r="C101" s="81" t="s">
        <v>66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03">
        <f t="shared" si="193"/>
        <v>0</v>
      </c>
      <c r="N101" s="15"/>
      <c r="O101" s="15"/>
      <c r="P101" s="15"/>
      <c r="Q101" s="103">
        <f t="shared" si="215"/>
        <v>0</v>
      </c>
      <c r="R101" s="15">
        <f t="shared" si="216"/>
        <v>0</v>
      </c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>
        <f t="shared" si="260"/>
        <v>0</v>
      </c>
    </row>
    <row r="102" spans="1:31" s="9" customFormat="1" ht="14.25" customHeight="1">
      <c r="A102" s="237"/>
      <c r="B102" s="240"/>
      <c r="C102" s="81" t="s">
        <v>67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03">
        <f t="shared" si="193"/>
        <v>0</v>
      </c>
      <c r="N102" s="15"/>
      <c r="O102" s="15"/>
      <c r="P102" s="15"/>
      <c r="Q102" s="103">
        <f t="shared" si="215"/>
        <v>0</v>
      </c>
      <c r="R102" s="15">
        <f t="shared" si="216"/>
        <v>0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>
        <f t="shared" si="260"/>
        <v>0</v>
      </c>
    </row>
    <row r="103" spans="1:31" s="9" customFormat="1" ht="14.25" customHeight="1">
      <c r="A103" s="237"/>
      <c r="B103" s="241"/>
      <c r="C103" s="81" t="s">
        <v>68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03">
        <f t="shared" si="193"/>
        <v>0</v>
      </c>
      <c r="N103" s="15"/>
      <c r="O103" s="15"/>
      <c r="P103" s="15"/>
      <c r="Q103" s="103">
        <f t="shared" si="215"/>
        <v>0</v>
      </c>
      <c r="R103" s="15">
        <f t="shared" si="216"/>
        <v>0</v>
      </c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>
        <f t="shared" si="260"/>
        <v>0</v>
      </c>
    </row>
    <row r="104" spans="1:31" s="9" customFormat="1" ht="14.25" customHeight="1">
      <c r="A104" s="237"/>
      <c r="B104" s="239" t="s">
        <v>73</v>
      </c>
      <c r="C104" s="78" t="s">
        <v>74</v>
      </c>
      <c r="D104" s="79">
        <f>D105+D111</f>
        <v>0</v>
      </c>
      <c r="E104" s="79">
        <f t="shared" ref="E104:P104" si="267">E105+E111</f>
        <v>0</v>
      </c>
      <c r="F104" s="79">
        <f t="shared" si="267"/>
        <v>0</v>
      </c>
      <c r="G104" s="79">
        <f t="shared" si="267"/>
        <v>0</v>
      </c>
      <c r="H104" s="79">
        <f t="shared" si="267"/>
        <v>0</v>
      </c>
      <c r="I104" s="79">
        <f t="shared" si="267"/>
        <v>0</v>
      </c>
      <c r="J104" s="79">
        <f t="shared" si="267"/>
        <v>0</v>
      </c>
      <c r="K104" s="79">
        <f t="shared" si="267"/>
        <v>0</v>
      </c>
      <c r="L104" s="79">
        <f t="shared" si="267"/>
        <v>0</v>
      </c>
      <c r="M104" s="123">
        <f t="shared" si="193"/>
        <v>0</v>
      </c>
      <c r="N104" s="79">
        <f t="shared" si="267"/>
        <v>0</v>
      </c>
      <c r="O104" s="79">
        <f t="shared" si="267"/>
        <v>0</v>
      </c>
      <c r="P104" s="79">
        <f t="shared" si="267"/>
        <v>0</v>
      </c>
      <c r="Q104" s="123">
        <f t="shared" si="215"/>
        <v>0</v>
      </c>
      <c r="R104" s="79">
        <f t="shared" si="216"/>
        <v>0</v>
      </c>
      <c r="S104" s="79">
        <f>S105+S111</f>
        <v>0</v>
      </c>
      <c r="T104" s="79">
        <f t="shared" ref="T104:U104" si="268">T105+T111</f>
        <v>0</v>
      </c>
      <c r="U104" s="79">
        <f t="shared" si="268"/>
        <v>0</v>
      </c>
      <c r="V104" s="79">
        <f t="shared" ref="V104" si="269">V105+V111</f>
        <v>0</v>
      </c>
      <c r="W104" s="79">
        <f t="shared" ref="W104:AD104" si="270">W105+W111</f>
        <v>0</v>
      </c>
      <c r="X104" s="79">
        <f t="shared" ref="X104:AA104" si="271">X105+X111</f>
        <v>0</v>
      </c>
      <c r="Y104" s="79">
        <f t="shared" si="271"/>
        <v>0</v>
      </c>
      <c r="Z104" s="79">
        <f t="shared" si="271"/>
        <v>0</v>
      </c>
      <c r="AA104" s="79">
        <f t="shared" si="271"/>
        <v>0</v>
      </c>
      <c r="AB104" s="79">
        <f t="shared" si="270"/>
        <v>0</v>
      </c>
      <c r="AC104" s="79">
        <f t="shared" ref="AC104" si="272">AC105+AC111</f>
        <v>0</v>
      </c>
      <c r="AD104" s="79">
        <f t="shared" si="270"/>
        <v>0</v>
      </c>
      <c r="AE104" s="79">
        <f t="shared" si="260"/>
        <v>0</v>
      </c>
    </row>
    <row r="105" spans="1:31" s="9" customFormat="1" ht="14.25" customHeight="1">
      <c r="A105" s="237"/>
      <c r="B105" s="240"/>
      <c r="C105" s="80" t="s">
        <v>75</v>
      </c>
      <c r="D105" s="69">
        <f>SUM(D106:D110)</f>
        <v>0</v>
      </c>
      <c r="E105" s="69">
        <f t="shared" ref="E105:P105" si="273">SUM(E106:E110)</f>
        <v>0</v>
      </c>
      <c r="F105" s="69">
        <f t="shared" si="273"/>
        <v>0</v>
      </c>
      <c r="G105" s="69">
        <f t="shared" si="273"/>
        <v>0</v>
      </c>
      <c r="H105" s="69">
        <f t="shared" si="273"/>
        <v>0</v>
      </c>
      <c r="I105" s="69">
        <f t="shared" si="273"/>
        <v>0</v>
      </c>
      <c r="J105" s="69">
        <f t="shared" si="273"/>
        <v>0</v>
      </c>
      <c r="K105" s="69">
        <f t="shared" si="273"/>
        <v>0</v>
      </c>
      <c r="L105" s="69">
        <f t="shared" si="273"/>
        <v>0</v>
      </c>
      <c r="M105" s="122">
        <f t="shared" si="193"/>
        <v>0</v>
      </c>
      <c r="N105" s="69">
        <f t="shared" si="273"/>
        <v>0</v>
      </c>
      <c r="O105" s="69">
        <f t="shared" si="273"/>
        <v>0</v>
      </c>
      <c r="P105" s="69">
        <f t="shared" si="273"/>
        <v>0</v>
      </c>
      <c r="Q105" s="122">
        <f t="shared" si="215"/>
        <v>0</v>
      </c>
      <c r="R105" s="69">
        <f t="shared" si="216"/>
        <v>0</v>
      </c>
      <c r="S105" s="69">
        <f>SUM(S106:S110)</f>
        <v>0</v>
      </c>
      <c r="T105" s="69">
        <f t="shared" ref="T105:U105" si="274">SUM(T106:T110)</f>
        <v>0</v>
      </c>
      <c r="U105" s="69">
        <f t="shared" si="274"/>
        <v>0</v>
      </c>
      <c r="V105" s="69">
        <f t="shared" ref="V105" si="275">SUM(V106:V110)</f>
        <v>0</v>
      </c>
      <c r="W105" s="69">
        <f t="shared" ref="W105:AD105" si="276">SUM(W106:W110)</f>
        <v>0</v>
      </c>
      <c r="X105" s="69">
        <f t="shared" ref="X105:AA105" si="277">SUM(X106:X110)</f>
        <v>0</v>
      </c>
      <c r="Y105" s="69">
        <f t="shared" si="277"/>
        <v>0</v>
      </c>
      <c r="Z105" s="69">
        <f t="shared" si="277"/>
        <v>0</v>
      </c>
      <c r="AA105" s="69">
        <f t="shared" si="277"/>
        <v>0</v>
      </c>
      <c r="AB105" s="69">
        <f t="shared" si="276"/>
        <v>0</v>
      </c>
      <c r="AC105" s="69">
        <f t="shared" ref="AC105" si="278">SUM(AC106:AC110)</f>
        <v>0</v>
      </c>
      <c r="AD105" s="69">
        <f t="shared" si="276"/>
        <v>0</v>
      </c>
      <c r="AE105" s="69">
        <f t="shared" si="260"/>
        <v>0</v>
      </c>
    </row>
    <row r="106" spans="1:31" s="9" customFormat="1" ht="14.25" customHeight="1">
      <c r="A106" s="237"/>
      <c r="B106" s="240"/>
      <c r="C106" s="81" t="s">
        <v>60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03">
        <f t="shared" si="193"/>
        <v>0</v>
      </c>
      <c r="N106" s="15"/>
      <c r="O106" s="15"/>
      <c r="P106" s="15"/>
      <c r="Q106" s="103">
        <f t="shared" si="215"/>
        <v>0</v>
      </c>
      <c r="R106" s="15">
        <f t="shared" si="216"/>
        <v>0</v>
      </c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>
        <f t="shared" si="260"/>
        <v>0</v>
      </c>
    </row>
    <row r="107" spans="1:31" s="9" customFormat="1" ht="14.25" customHeight="1">
      <c r="A107" s="237"/>
      <c r="B107" s="240"/>
      <c r="C107" s="81" t="s">
        <v>61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03">
        <f t="shared" si="193"/>
        <v>0</v>
      </c>
      <c r="N107" s="15"/>
      <c r="O107" s="15"/>
      <c r="P107" s="15"/>
      <c r="Q107" s="103">
        <f t="shared" si="215"/>
        <v>0</v>
      </c>
      <c r="R107" s="15">
        <f t="shared" si="216"/>
        <v>0</v>
      </c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>
        <f t="shared" si="260"/>
        <v>0</v>
      </c>
    </row>
    <row r="108" spans="1:31" s="9" customFormat="1" ht="14.25" customHeight="1">
      <c r="A108" s="237"/>
      <c r="B108" s="240"/>
      <c r="C108" s="81" t="s">
        <v>123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03">
        <f t="shared" si="193"/>
        <v>0</v>
      </c>
      <c r="N108" s="15"/>
      <c r="O108" s="15"/>
      <c r="P108" s="15"/>
      <c r="Q108" s="103">
        <f t="shared" si="215"/>
        <v>0</v>
      </c>
      <c r="R108" s="15">
        <f t="shared" si="216"/>
        <v>0</v>
      </c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>
        <f t="shared" si="260"/>
        <v>0</v>
      </c>
    </row>
    <row r="109" spans="1:31" s="9" customFormat="1" ht="14.25" customHeight="1">
      <c r="A109" s="237"/>
      <c r="B109" s="240"/>
      <c r="C109" s="81" t="s">
        <v>124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03">
        <f t="shared" si="193"/>
        <v>0</v>
      </c>
      <c r="N109" s="15"/>
      <c r="O109" s="15"/>
      <c r="P109" s="15"/>
      <c r="Q109" s="103">
        <f t="shared" si="215"/>
        <v>0</v>
      </c>
      <c r="R109" s="15">
        <f t="shared" si="216"/>
        <v>0</v>
      </c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>
        <f t="shared" si="260"/>
        <v>0</v>
      </c>
    </row>
    <row r="110" spans="1:31" s="9" customFormat="1" ht="14.25" customHeight="1">
      <c r="A110" s="237"/>
      <c r="B110" s="240"/>
      <c r="C110" s="81" t="s">
        <v>62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03">
        <f t="shared" si="193"/>
        <v>0</v>
      </c>
      <c r="N110" s="15"/>
      <c r="O110" s="15"/>
      <c r="P110" s="15"/>
      <c r="Q110" s="103">
        <f t="shared" si="215"/>
        <v>0</v>
      </c>
      <c r="R110" s="15">
        <f t="shared" si="216"/>
        <v>0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>
        <f t="shared" si="260"/>
        <v>0</v>
      </c>
    </row>
    <row r="111" spans="1:31" s="9" customFormat="1" ht="14.25" customHeight="1">
      <c r="A111" s="237"/>
      <c r="B111" s="240"/>
      <c r="C111" s="80" t="s">
        <v>76</v>
      </c>
      <c r="D111" s="69">
        <f>SUM(D112:D116)</f>
        <v>0</v>
      </c>
      <c r="E111" s="69">
        <f t="shared" ref="E111:P111" si="279">SUM(E112:E116)</f>
        <v>0</v>
      </c>
      <c r="F111" s="69">
        <f t="shared" si="279"/>
        <v>0</v>
      </c>
      <c r="G111" s="69">
        <f t="shared" si="279"/>
        <v>0</v>
      </c>
      <c r="H111" s="69">
        <f t="shared" si="279"/>
        <v>0</v>
      </c>
      <c r="I111" s="69">
        <f t="shared" si="279"/>
        <v>0</v>
      </c>
      <c r="J111" s="69">
        <f t="shared" si="279"/>
        <v>0</v>
      </c>
      <c r="K111" s="69">
        <f t="shared" si="279"/>
        <v>0</v>
      </c>
      <c r="L111" s="69">
        <f t="shared" si="279"/>
        <v>0</v>
      </c>
      <c r="M111" s="122">
        <f t="shared" si="193"/>
        <v>0</v>
      </c>
      <c r="N111" s="69">
        <f t="shared" si="279"/>
        <v>0</v>
      </c>
      <c r="O111" s="69">
        <f t="shared" si="279"/>
        <v>0</v>
      </c>
      <c r="P111" s="69">
        <f t="shared" si="279"/>
        <v>0</v>
      </c>
      <c r="Q111" s="122">
        <f t="shared" si="215"/>
        <v>0</v>
      </c>
      <c r="R111" s="69">
        <f t="shared" si="216"/>
        <v>0</v>
      </c>
      <c r="S111" s="69">
        <f>SUM(S112:S116)</f>
        <v>0</v>
      </c>
      <c r="T111" s="69">
        <f t="shared" ref="T111:U111" si="280">SUM(T112:T116)</f>
        <v>0</v>
      </c>
      <c r="U111" s="69">
        <f t="shared" si="280"/>
        <v>0</v>
      </c>
      <c r="V111" s="69">
        <f t="shared" ref="V111" si="281">SUM(V112:V116)</f>
        <v>0</v>
      </c>
      <c r="W111" s="69">
        <f t="shared" ref="W111:AD111" si="282">SUM(W112:W116)</f>
        <v>0</v>
      </c>
      <c r="X111" s="69">
        <f t="shared" ref="X111:AA111" si="283">SUM(X112:X116)</f>
        <v>0</v>
      </c>
      <c r="Y111" s="69">
        <f t="shared" si="283"/>
        <v>0</v>
      </c>
      <c r="Z111" s="69">
        <f t="shared" si="283"/>
        <v>0</v>
      </c>
      <c r="AA111" s="69">
        <f t="shared" si="283"/>
        <v>0</v>
      </c>
      <c r="AB111" s="69">
        <f t="shared" si="282"/>
        <v>0</v>
      </c>
      <c r="AC111" s="69">
        <f t="shared" ref="AC111" si="284">SUM(AC112:AC116)</f>
        <v>0</v>
      </c>
      <c r="AD111" s="69">
        <f t="shared" si="282"/>
        <v>0</v>
      </c>
      <c r="AE111" s="69">
        <f t="shared" si="260"/>
        <v>0</v>
      </c>
    </row>
    <row r="112" spans="1:31" s="9" customFormat="1" ht="14.25" customHeight="1">
      <c r="A112" s="237"/>
      <c r="B112" s="240"/>
      <c r="C112" s="82" t="s">
        <v>64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03">
        <f t="shared" si="193"/>
        <v>0</v>
      </c>
      <c r="N112" s="15"/>
      <c r="O112" s="15"/>
      <c r="P112" s="15"/>
      <c r="Q112" s="103">
        <f t="shared" si="215"/>
        <v>0</v>
      </c>
      <c r="R112" s="15">
        <f t="shared" si="216"/>
        <v>0</v>
      </c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>
        <f t="shared" si="260"/>
        <v>0</v>
      </c>
    </row>
    <row r="113" spans="1:87" s="9" customFormat="1" ht="13.4" customHeight="1">
      <c r="A113" s="237"/>
      <c r="B113" s="240"/>
      <c r="C113" s="82" t="s">
        <v>65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03">
        <f t="shared" si="193"/>
        <v>0</v>
      </c>
      <c r="N113" s="15"/>
      <c r="O113" s="15"/>
      <c r="P113" s="15"/>
      <c r="Q113" s="103">
        <f t="shared" si="215"/>
        <v>0</v>
      </c>
      <c r="R113" s="15">
        <f t="shared" si="216"/>
        <v>0</v>
      </c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>
        <f t="shared" si="260"/>
        <v>0</v>
      </c>
    </row>
    <row r="114" spans="1:87" s="9" customFormat="1" ht="14.25" customHeight="1">
      <c r="A114" s="237"/>
      <c r="B114" s="240"/>
      <c r="C114" s="82" t="s">
        <v>67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03">
        <f t="shared" si="193"/>
        <v>0</v>
      </c>
      <c r="N114" s="15"/>
      <c r="O114" s="15"/>
      <c r="P114" s="15"/>
      <c r="Q114" s="103">
        <f t="shared" si="215"/>
        <v>0</v>
      </c>
      <c r="R114" s="15">
        <f t="shared" si="216"/>
        <v>0</v>
      </c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>
        <f t="shared" si="260"/>
        <v>0</v>
      </c>
    </row>
    <row r="115" spans="1:87" ht="14.15" customHeight="1">
      <c r="A115" s="237"/>
      <c r="B115" s="241"/>
      <c r="C115" s="82" t="s">
        <v>68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03">
        <f t="shared" si="193"/>
        <v>0</v>
      </c>
      <c r="N115" s="15"/>
      <c r="O115" s="15"/>
      <c r="P115" s="15"/>
      <c r="Q115" s="103">
        <f t="shared" si="215"/>
        <v>0</v>
      </c>
      <c r="R115" s="15">
        <f t="shared" si="216"/>
        <v>0</v>
      </c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>
        <f t="shared" si="260"/>
        <v>0</v>
      </c>
    </row>
    <row r="116" spans="1:87" ht="14.15" customHeight="1">
      <c r="A116" s="237"/>
      <c r="B116" s="242" t="s">
        <v>77</v>
      </c>
      <c r="C116" s="83" t="s">
        <v>78</v>
      </c>
      <c r="D116" s="79">
        <f>SUM(D117:D119)</f>
        <v>0</v>
      </c>
      <c r="E116" s="79">
        <f t="shared" ref="E116:P116" si="285">SUM(E117:E119)</f>
        <v>0</v>
      </c>
      <c r="F116" s="79">
        <f t="shared" si="285"/>
        <v>0</v>
      </c>
      <c r="G116" s="79">
        <f t="shared" si="285"/>
        <v>0</v>
      </c>
      <c r="H116" s="79">
        <f t="shared" si="285"/>
        <v>0</v>
      </c>
      <c r="I116" s="79">
        <f t="shared" si="285"/>
        <v>0</v>
      </c>
      <c r="J116" s="79">
        <f t="shared" si="285"/>
        <v>0</v>
      </c>
      <c r="K116" s="79">
        <f t="shared" si="285"/>
        <v>0</v>
      </c>
      <c r="L116" s="79">
        <f t="shared" si="285"/>
        <v>0</v>
      </c>
      <c r="M116" s="123">
        <f t="shared" si="193"/>
        <v>0</v>
      </c>
      <c r="N116" s="79">
        <f t="shared" si="285"/>
        <v>0</v>
      </c>
      <c r="O116" s="79">
        <f t="shared" si="285"/>
        <v>0</v>
      </c>
      <c r="P116" s="79">
        <f t="shared" si="285"/>
        <v>0</v>
      </c>
      <c r="Q116" s="123">
        <f t="shared" si="215"/>
        <v>0</v>
      </c>
      <c r="R116" s="79">
        <f t="shared" si="216"/>
        <v>0</v>
      </c>
      <c r="S116" s="79">
        <f>SUM(S117:S119)</f>
        <v>0</v>
      </c>
      <c r="T116" s="79">
        <f t="shared" ref="T116:U116" si="286">SUM(T117:T119)</f>
        <v>0</v>
      </c>
      <c r="U116" s="79">
        <f t="shared" si="286"/>
        <v>0</v>
      </c>
      <c r="V116" s="79">
        <f t="shared" ref="V116:AC116" si="287">SUM(V117:V119)</f>
        <v>0</v>
      </c>
      <c r="W116" s="79">
        <f t="shared" si="287"/>
        <v>0</v>
      </c>
      <c r="X116" s="79">
        <f t="shared" ref="X116:AA116" si="288">SUM(X117:X119)</f>
        <v>0</v>
      </c>
      <c r="Y116" s="79">
        <f t="shared" si="288"/>
        <v>0</v>
      </c>
      <c r="Z116" s="79">
        <f t="shared" si="288"/>
        <v>0</v>
      </c>
      <c r="AA116" s="79">
        <f t="shared" si="288"/>
        <v>0</v>
      </c>
      <c r="AB116" s="79">
        <f t="shared" si="287"/>
        <v>0</v>
      </c>
      <c r="AC116" s="79">
        <f t="shared" si="287"/>
        <v>0</v>
      </c>
      <c r="AD116" s="79">
        <f t="shared" ref="AD116" si="289">SUM(AD117:AD119)</f>
        <v>0</v>
      </c>
      <c r="AE116" s="79">
        <f t="shared" si="260"/>
        <v>0</v>
      </c>
    </row>
    <row r="117" spans="1:87" ht="14.25" customHeight="1">
      <c r="A117" s="237"/>
      <c r="B117" s="243"/>
      <c r="C117" s="84" t="s">
        <v>79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03">
        <f t="shared" si="193"/>
        <v>0</v>
      </c>
      <c r="N117" s="15"/>
      <c r="O117" s="15"/>
      <c r="P117" s="15"/>
      <c r="Q117" s="103">
        <f t="shared" si="215"/>
        <v>0</v>
      </c>
      <c r="R117" s="15">
        <f t="shared" si="216"/>
        <v>0</v>
      </c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>
        <f t="shared" si="260"/>
        <v>0</v>
      </c>
    </row>
    <row r="118" spans="1:87" ht="14.25" customHeight="1">
      <c r="A118" s="237"/>
      <c r="B118" s="243"/>
      <c r="C118" s="84" t="s">
        <v>80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03">
        <f t="shared" si="193"/>
        <v>0</v>
      </c>
      <c r="N118" s="15"/>
      <c r="O118" s="15"/>
      <c r="P118" s="15"/>
      <c r="Q118" s="103">
        <f t="shared" si="215"/>
        <v>0</v>
      </c>
      <c r="R118" s="15">
        <f t="shared" si="216"/>
        <v>0</v>
      </c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>
        <f t="shared" si="260"/>
        <v>0</v>
      </c>
    </row>
    <row r="119" spans="1:87" ht="14.25" customHeight="1">
      <c r="A119" s="237"/>
      <c r="B119" s="244"/>
      <c r="C119" s="84" t="s">
        <v>77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03">
        <f t="shared" si="193"/>
        <v>0</v>
      </c>
      <c r="N119" s="15"/>
      <c r="O119" s="15"/>
      <c r="P119" s="15"/>
      <c r="Q119" s="103">
        <f t="shared" si="215"/>
        <v>0</v>
      </c>
      <c r="R119" s="15">
        <f t="shared" si="216"/>
        <v>0</v>
      </c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>
        <f t="shared" si="260"/>
        <v>0</v>
      </c>
    </row>
    <row r="120" spans="1:87" ht="17.149999999999999" customHeight="1" thickBot="1">
      <c r="A120" s="238"/>
      <c r="B120" s="229" t="s">
        <v>81</v>
      </c>
      <c r="C120" s="230"/>
      <c r="D120" s="43">
        <f>D116+D104+D91+D77+D74+D73+D72+D66+D65</f>
        <v>0</v>
      </c>
      <c r="E120" s="43">
        <f t="shared" ref="E120:P120" si="290">E116+E104+E91+E77+E74+E73+E72+E66+E65</f>
        <v>0</v>
      </c>
      <c r="F120" s="43">
        <f t="shared" si="290"/>
        <v>0</v>
      </c>
      <c r="G120" s="43">
        <f t="shared" si="290"/>
        <v>0</v>
      </c>
      <c r="H120" s="43">
        <f t="shared" si="290"/>
        <v>0</v>
      </c>
      <c r="I120" s="43">
        <f t="shared" si="290"/>
        <v>0</v>
      </c>
      <c r="J120" s="43">
        <f t="shared" si="290"/>
        <v>0</v>
      </c>
      <c r="K120" s="43">
        <f t="shared" si="290"/>
        <v>0</v>
      </c>
      <c r="L120" s="43">
        <f t="shared" si="290"/>
        <v>0</v>
      </c>
      <c r="M120" s="43">
        <f t="shared" si="193"/>
        <v>0</v>
      </c>
      <c r="N120" s="43">
        <f t="shared" si="290"/>
        <v>0</v>
      </c>
      <c r="O120" s="43">
        <f t="shared" si="290"/>
        <v>0</v>
      </c>
      <c r="P120" s="43">
        <f t="shared" si="290"/>
        <v>0</v>
      </c>
      <c r="Q120" s="43">
        <f t="shared" si="215"/>
        <v>0</v>
      </c>
      <c r="R120" s="43">
        <f t="shared" si="216"/>
        <v>0</v>
      </c>
      <c r="S120" s="43">
        <f>S116+S104+S91+S77+S74+S73+S72+S66+S65</f>
        <v>0</v>
      </c>
      <c r="T120" s="43">
        <f t="shared" ref="T120:U120" si="291">T116+T104+T91+T77+T74+T73+T72+T66+T65</f>
        <v>0</v>
      </c>
      <c r="U120" s="43">
        <f t="shared" si="291"/>
        <v>0</v>
      </c>
      <c r="V120" s="43">
        <f t="shared" ref="V120:AC120" si="292">V116+V104+V91+V77+V74+V73+V72+V66+V65</f>
        <v>0</v>
      </c>
      <c r="W120" s="43">
        <f t="shared" si="292"/>
        <v>0</v>
      </c>
      <c r="X120" s="43">
        <f t="shared" ref="X120:AA120" si="293">X116+X104+X91+X77+X74+X73+X72+X66+X65</f>
        <v>0</v>
      </c>
      <c r="Y120" s="43">
        <f t="shared" si="293"/>
        <v>0</v>
      </c>
      <c r="Z120" s="43">
        <f t="shared" si="293"/>
        <v>0</v>
      </c>
      <c r="AA120" s="43">
        <f t="shared" si="293"/>
        <v>0</v>
      </c>
      <c r="AB120" s="43">
        <f t="shared" si="292"/>
        <v>0</v>
      </c>
      <c r="AC120" s="43">
        <f t="shared" si="292"/>
        <v>0</v>
      </c>
      <c r="AD120" s="43">
        <f t="shared" ref="AD120" si="294">AD116+AD104+AD91+AD77+AD74+AD73+AD72+AD66+AD65</f>
        <v>0</v>
      </c>
      <c r="AE120" s="43">
        <f t="shared" si="260"/>
        <v>0</v>
      </c>
    </row>
    <row r="121" spans="1:87" s="89" customFormat="1" ht="6.75" customHeight="1" thickBot="1">
      <c r="A121" s="85"/>
      <c r="B121" s="86"/>
      <c r="C121" s="87"/>
      <c r="D121" s="88"/>
      <c r="E121" s="88"/>
      <c r="F121" s="88"/>
      <c r="G121" s="88"/>
      <c r="H121" s="88"/>
      <c r="I121" s="88"/>
      <c r="J121" s="88"/>
      <c r="K121" s="88"/>
      <c r="L121" s="88"/>
      <c r="M121" s="124"/>
      <c r="N121" s="88"/>
      <c r="O121" s="88"/>
      <c r="P121" s="88"/>
      <c r="Q121" s="124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</row>
    <row r="122" spans="1:87" ht="14.25" customHeight="1">
      <c r="A122" s="231" t="s">
        <v>82</v>
      </c>
      <c r="B122" s="234" t="s">
        <v>83</v>
      </c>
      <c r="C122" s="235"/>
      <c r="D122" s="90"/>
      <c r="E122" s="90"/>
      <c r="F122" s="90"/>
      <c r="G122" s="90"/>
      <c r="H122" s="90"/>
      <c r="I122" s="90"/>
      <c r="J122" s="90"/>
      <c r="K122" s="90"/>
      <c r="L122" s="90"/>
      <c r="M122" s="125">
        <f t="shared" si="193"/>
        <v>0</v>
      </c>
      <c r="N122" s="90"/>
      <c r="O122" s="90"/>
      <c r="P122" s="90"/>
      <c r="Q122" s="125">
        <f t="shared" ref="Q122:Q134" si="295">SUM(N122:P122)</f>
        <v>0</v>
      </c>
      <c r="R122" s="90">
        <f t="shared" ref="R122:R134" si="296">Q122+M122</f>
        <v>0</v>
      </c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>
        <f t="shared" ref="AE122:AE134" si="297">SUM(S122:AD122)</f>
        <v>0</v>
      </c>
    </row>
    <row r="123" spans="1:87">
      <c r="A123" s="232"/>
      <c r="B123" s="209" t="s">
        <v>84</v>
      </c>
      <c r="C123" s="210"/>
      <c r="D123" s="41"/>
      <c r="E123" s="41"/>
      <c r="F123" s="41"/>
      <c r="G123" s="41"/>
      <c r="H123" s="41"/>
      <c r="I123" s="41"/>
      <c r="J123" s="41"/>
      <c r="K123" s="41"/>
      <c r="L123" s="41"/>
      <c r="M123" s="112">
        <f t="shared" ref="M123:M134" si="298">SUM(D123:L123)</f>
        <v>0</v>
      </c>
      <c r="N123" s="41"/>
      <c r="O123" s="41"/>
      <c r="P123" s="41"/>
      <c r="Q123" s="112">
        <f t="shared" si="295"/>
        <v>0</v>
      </c>
      <c r="R123" s="41">
        <f t="shared" si="296"/>
        <v>0</v>
      </c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>
        <f t="shared" si="297"/>
        <v>0</v>
      </c>
    </row>
    <row r="124" spans="1:87" ht="14.25" customHeight="1">
      <c r="A124" s="232"/>
      <c r="B124" s="209" t="s">
        <v>85</v>
      </c>
      <c r="C124" s="210" t="s">
        <v>85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112">
        <f t="shared" si="298"/>
        <v>0</v>
      </c>
      <c r="N124" s="41"/>
      <c r="O124" s="41"/>
      <c r="P124" s="41"/>
      <c r="Q124" s="112">
        <f t="shared" si="295"/>
        <v>0</v>
      </c>
      <c r="R124" s="41">
        <f t="shared" si="296"/>
        <v>0</v>
      </c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>
        <f t="shared" si="297"/>
        <v>0</v>
      </c>
    </row>
    <row r="125" spans="1:87" ht="14.15" customHeight="1">
      <c r="A125" s="232"/>
      <c r="B125" s="209" t="s">
        <v>86</v>
      </c>
      <c r="C125" s="210" t="s">
        <v>86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112">
        <f t="shared" si="298"/>
        <v>0</v>
      </c>
      <c r="N125" s="41"/>
      <c r="O125" s="41"/>
      <c r="P125" s="41"/>
      <c r="Q125" s="112">
        <f t="shared" si="295"/>
        <v>0</v>
      </c>
      <c r="R125" s="41">
        <f t="shared" si="296"/>
        <v>0</v>
      </c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>
        <f t="shared" si="297"/>
        <v>0</v>
      </c>
    </row>
    <row r="126" spans="1:87">
      <c r="A126" s="232"/>
      <c r="B126" s="209" t="s">
        <v>87</v>
      </c>
      <c r="C126" s="210" t="s">
        <v>87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03">
        <f t="shared" si="298"/>
        <v>0</v>
      </c>
      <c r="N126" s="15"/>
      <c r="O126" s="15"/>
      <c r="P126" s="15"/>
      <c r="Q126" s="103">
        <f t="shared" si="295"/>
        <v>0</v>
      </c>
      <c r="R126" s="15">
        <f t="shared" si="296"/>
        <v>0</v>
      </c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>
        <f t="shared" si="297"/>
        <v>0</v>
      </c>
    </row>
    <row r="127" spans="1:87">
      <c r="A127" s="232"/>
      <c r="B127" s="209" t="s">
        <v>88</v>
      </c>
      <c r="C127" s="210" t="s">
        <v>89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03">
        <f t="shared" si="298"/>
        <v>0</v>
      </c>
      <c r="N127" s="15"/>
      <c r="O127" s="15"/>
      <c r="P127" s="15"/>
      <c r="Q127" s="103">
        <f t="shared" si="295"/>
        <v>0</v>
      </c>
      <c r="R127" s="15">
        <f t="shared" si="296"/>
        <v>0</v>
      </c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>
        <f t="shared" si="297"/>
        <v>0</v>
      </c>
    </row>
    <row r="128" spans="1:87">
      <c r="A128" s="232"/>
      <c r="B128" s="209" t="s">
        <v>90</v>
      </c>
      <c r="C128" s="210" t="s">
        <v>89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03">
        <f t="shared" si="298"/>
        <v>0</v>
      </c>
      <c r="N128" s="15"/>
      <c r="O128" s="15"/>
      <c r="P128" s="15"/>
      <c r="Q128" s="103">
        <f t="shared" si="295"/>
        <v>0</v>
      </c>
      <c r="R128" s="15">
        <f t="shared" si="296"/>
        <v>0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>
        <f t="shared" si="297"/>
        <v>0</v>
      </c>
    </row>
    <row r="129" spans="1:31">
      <c r="A129" s="232"/>
      <c r="B129" s="91" t="s">
        <v>91</v>
      </c>
      <c r="C129" s="92" t="s">
        <v>91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103">
        <f t="shared" si="298"/>
        <v>0</v>
      </c>
      <c r="N129" s="15"/>
      <c r="O129" s="15"/>
      <c r="P129" s="15"/>
      <c r="Q129" s="103">
        <f t="shared" si="295"/>
        <v>0</v>
      </c>
      <c r="R129" s="15">
        <f t="shared" si="296"/>
        <v>0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>
        <f t="shared" si="297"/>
        <v>0</v>
      </c>
    </row>
    <row r="130" spans="1:31">
      <c r="A130" s="232"/>
      <c r="B130" s="209" t="s">
        <v>92</v>
      </c>
      <c r="C130" s="210" t="s">
        <v>92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103">
        <f t="shared" si="298"/>
        <v>0</v>
      </c>
      <c r="N130" s="15"/>
      <c r="O130" s="15"/>
      <c r="P130" s="15"/>
      <c r="Q130" s="103">
        <f t="shared" si="295"/>
        <v>0</v>
      </c>
      <c r="R130" s="15">
        <f t="shared" si="296"/>
        <v>0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>
        <f t="shared" si="297"/>
        <v>0</v>
      </c>
    </row>
    <row r="131" spans="1:31" s="9" customFormat="1">
      <c r="A131" s="232"/>
      <c r="B131" s="209" t="s">
        <v>93</v>
      </c>
      <c r="C131" s="210" t="s">
        <v>93</v>
      </c>
      <c r="D131" s="15"/>
      <c r="E131" s="15"/>
      <c r="F131" s="15"/>
      <c r="G131" s="15"/>
      <c r="H131" s="15"/>
      <c r="I131" s="15"/>
      <c r="J131" s="15"/>
      <c r="K131" s="15"/>
      <c r="L131" s="15"/>
      <c r="M131" s="103">
        <f t="shared" si="298"/>
        <v>0</v>
      </c>
      <c r="N131" s="15"/>
      <c r="O131" s="15"/>
      <c r="P131" s="15"/>
      <c r="Q131" s="103">
        <f t="shared" si="295"/>
        <v>0</v>
      </c>
      <c r="R131" s="15">
        <f t="shared" si="296"/>
        <v>0</v>
      </c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>
        <f t="shared" si="297"/>
        <v>0</v>
      </c>
    </row>
    <row r="132" spans="1:31" s="9" customFormat="1">
      <c r="A132" s="232"/>
      <c r="B132" s="209" t="s">
        <v>94</v>
      </c>
      <c r="C132" s="210" t="s">
        <v>95</v>
      </c>
      <c r="D132" s="15"/>
      <c r="E132" s="15"/>
      <c r="F132" s="15"/>
      <c r="G132" s="15"/>
      <c r="H132" s="15"/>
      <c r="I132" s="15"/>
      <c r="J132" s="15"/>
      <c r="K132" s="15"/>
      <c r="L132" s="15"/>
      <c r="M132" s="103">
        <f t="shared" si="298"/>
        <v>0</v>
      </c>
      <c r="N132" s="15"/>
      <c r="O132" s="15"/>
      <c r="P132" s="15"/>
      <c r="Q132" s="103">
        <f t="shared" si="295"/>
        <v>0</v>
      </c>
      <c r="R132" s="15">
        <f t="shared" si="296"/>
        <v>0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>
        <f t="shared" si="297"/>
        <v>0</v>
      </c>
    </row>
    <row r="133" spans="1:31" s="9" customFormat="1">
      <c r="A133" s="232"/>
      <c r="B133" s="209" t="s">
        <v>96</v>
      </c>
      <c r="C133" s="210" t="s">
        <v>95</v>
      </c>
      <c r="D133" s="15"/>
      <c r="E133" s="15"/>
      <c r="F133" s="15"/>
      <c r="G133" s="15"/>
      <c r="H133" s="15"/>
      <c r="I133" s="15"/>
      <c r="J133" s="15"/>
      <c r="K133" s="15"/>
      <c r="L133" s="15"/>
      <c r="M133" s="103">
        <f t="shared" si="298"/>
        <v>0</v>
      </c>
      <c r="N133" s="15"/>
      <c r="O133" s="15"/>
      <c r="P133" s="15"/>
      <c r="Q133" s="103">
        <f t="shared" si="295"/>
        <v>0</v>
      </c>
      <c r="R133" s="15">
        <f t="shared" si="296"/>
        <v>0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>
        <f t="shared" si="297"/>
        <v>0</v>
      </c>
    </row>
    <row r="134" spans="1:31" s="9" customFormat="1" ht="14.5" thickBot="1">
      <c r="A134" s="233"/>
      <c r="B134" s="229" t="s">
        <v>81</v>
      </c>
      <c r="C134" s="230"/>
      <c r="D134" s="43">
        <f>SUM(D122:D133)</f>
        <v>0</v>
      </c>
      <c r="E134" s="43">
        <f t="shared" ref="E134:P134" si="299">SUM(E122:E133)</f>
        <v>0</v>
      </c>
      <c r="F134" s="43">
        <f t="shared" si="299"/>
        <v>0</v>
      </c>
      <c r="G134" s="43">
        <f t="shared" si="299"/>
        <v>0</v>
      </c>
      <c r="H134" s="43">
        <f t="shared" si="299"/>
        <v>0</v>
      </c>
      <c r="I134" s="43">
        <f t="shared" si="299"/>
        <v>0</v>
      </c>
      <c r="J134" s="43">
        <f t="shared" si="299"/>
        <v>0</v>
      </c>
      <c r="K134" s="43">
        <f t="shared" si="299"/>
        <v>0</v>
      </c>
      <c r="L134" s="43">
        <f t="shared" si="299"/>
        <v>0</v>
      </c>
      <c r="M134" s="43">
        <f t="shared" si="298"/>
        <v>0</v>
      </c>
      <c r="N134" s="43">
        <f t="shared" si="299"/>
        <v>0</v>
      </c>
      <c r="O134" s="43">
        <f t="shared" si="299"/>
        <v>0</v>
      </c>
      <c r="P134" s="43">
        <f t="shared" si="299"/>
        <v>0</v>
      </c>
      <c r="Q134" s="43">
        <f t="shared" si="295"/>
        <v>0</v>
      </c>
      <c r="R134" s="43">
        <f t="shared" si="296"/>
        <v>0</v>
      </c>
      <c r="S134" s="43">
        <f>SUM(S122:S133)</f>
        <v>0</v>
      </c>
      <c r="T134" s="43">
        <f t="shared" ref="T134:U134" si="300">SUM(T122:T133)</f>
        <v>0</v>
      </c>
      <c r="U134" s="43">
        <f t="shared" si="300"/>
        <v>0</v>
      </c>
      <c r="V134" s="43">
        <f t="shared" ref="V134:AC134" si="301">SUM(V122:V133)</f>
        <v>0</v>
      </c>
      <c r="W134" s="43">
        <f t="shared" si="301"/>
        <v>0</v>
      </c>
      <c r="X134" s="43">
        <f t="shared" ref="X134:AA134" si="302">SUM(X122:X133)</f>
        <v>0</v>
      </c>
      <c r="Y134" s="43">
        <f t="shared" si="302"/>
        <v>0</v>
      </c>
      <c r="Z134" s="43">
        <f t="shared" si="302"/>
        <v>0</v>
      </c>
      <c r="AA134" s="43">
        <f t="shared" si="302"/>
        <v>0</v>
      </c>
      <c r="AB134" s="43">
        <f t="shared" si="301"/>
        <v>0</v>
      </c>
      <c r="AC134" s="43">
        <f t="shared" si="301"/>
        <v>0</v>
      </c>
      <c r="AD134" s="43">
        <f t="shared" ref="AD134" si="303">SUM(AD122:AD133)</f>
        <v>0</v>
      </c>
      <c r="AE134" s="43">
        <f t="shared" si="297"/>
        <v>0</v>
      </c>
    </row>
    <row r="135" spans="1:31" s="9" customFormat="1" ht="11.65" customHeight="1">
      <c r="A135" s="46"/>
      <c r="B135" s="93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126"/>
      <c r="N135" s="94"/>
      <c r="O135" s="94"/>
      <c r="P135" s="94"/>
      <c r="Q135" s="126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</row>
  </sheetData>
  <mergeCells count="66">
    <mergeCell ref="B15:C15"/>
    <mergeCell ref="B10:C10"/>
    <mergeCell ref="B11:C11"/>
    <mergeCell ref="B12:C12"/>
    <mergeCell ref="B13:C13"/>
    <mergeCell ref="B14:C14"/>
    <mergeCell ref="B5:C5"/>
    <mergeCell ref="B6:C6"/>
    <mergeCell ref="B7:C7"/>
    <mergeCell ref="B8:C8"/>
    <mergeCell ref="B9:C9"/>
    <mergeCell ref="A36:A47"/>
    <mergeCell ref="C36:C46"/>
    <mergeCell ref="B47:C47"/>
    <mergeCell ref="B31:C31"/>
    <mergeCell ref="B17:C17"/>
    <mergeCell ref="B18:C18"/>
    <mergeCell ref="B19:C19"/>
    <mergeCell ref="A20:A34"/>
    <mergeCell ref="B20:C20"/>
    <mergeCell ref="B21:C21"/>
    <mergeCell ref="B22:C22"/>
    <mergeCell ref="B23:C23"/>
    <mergeCell ref="B24:C24"/>
    <mergeCell ref="B25:C25"/>
    <mergeCell ref="B26:C26"/>
    <mergeCell ref="B27:C27"/>
    <mergeCell ref="A49:A53"/>
    <mergeCell ref="B53:C53"/>
    <mergeCell ref="A54:A58"/>
    <mergeCell ref="B58:C58"/>
    <mergeCell ref="A59:A63"/>
    <mergeCell ref="B63:C63"/>
    <mergeCell ref="A65:A120"/>
    <mergeCell ref="B78:B90"/>
    <mergeCell ref="B91:B103"/>
    <mergeCell ref="B104:B115"/>
    <mergeCell ref="B116:B119"/>
    <mergeCell ref="B120:C120"/>
    <mergeCell ref="B134:C134"/>
    <mergeCell ref="A122:A134"/>
    <mergeCell ref="B122:C122"/>
    <mergeCell ref="B123:C123"/>
    <mergeCell ref="B124:C124"/>
    <mergeCell ref="B125:C125"/>
    <mergeCell ref="B126:C126"/>
    <mergeCell ref="B127:C127"/>
    <mergeCell ref="B128:C128"/>
    <mergeCell ref="B130:C130"/>
    <mergeCell ref="B131:C131"/>
    <mergeCell ref="D2:R2"/>
    <mergeCell ref="D3:R3"/>
    <mergeCell ref="AF3:AF4"/>
    <mergeCell ref="B132:C132"/>
    <mergeCell ref="B133:C133"/>
    <mergeCell ref="B32:C32"/>
    <mergeCell ref="B33:C33"/>
    <mergeCell ref="B34:C34"/>
    <mergeCell ref="B28:C28"/>
    <mergeCell ref="B29:C29"/>
    <mergeCell ref="B30:C30"/>
    <mergeCell ref="S2:AE2"/>
    <mergeCell ref="A3:C4"/>
    <mergeCell ref="S3:AE3"/>
    <mergeCell ref="B16:C16"/>
    <mergeCell ref="A5:A19"/>
  </mergeCells>
  <phoneticPr fontId="4" type="noConversion"/>
  <pageMargins left="0.7" right="0.7" top="0.75" bottom="0.75" header="0.3" footer="0.3"/>
  <pageSetup paperSize="9" orientation="landscape" r:id="rId1"/>
  <customProperties>
    <customPr name="_pios_id" r:id="rId2"/>
  </customProperties>
  <ignoredErrors>
    <ignoredError sqref="AE6 R6" formula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19"/>
  <sheetViews>
    <sheetView tabSelected="1" zoomScale="96" zoomScaleNormal="96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3" sqref="B13"/>
    </sheetView>
  </sheetViews>
  <sheetFormatPr defaultColWidth="9" defaultRowHeight="14" outlineLevelRow="1" outlineLevelCol="2"/>
  <cols>
    <col min="1" max="1" width="18.58203125" style="132" customWidth="1" outlineLevel="1"/>
    <col min="2" max="2" width="11.08203125" style="132" customWidth="1" outlineLevel="1"/>
    <col min="3" max="3" width="16.08203125" style="132" bestFit="1" customWidth="1" outlineLevel="1"/>
    <col min="4" max="4" width="8.25" style="132" customWidth="1" outlineLevel="1"/>
    <col min="5" max="5" width="21.83203125" style="134" customWidth="1"/>
    <col min="6" max="6" width="23.75" style="135" customWidth="1"/>
    <col min="7" max="7" width="21.75" style="135" customWidth="1"/>
    <col min="8" max="8" width="10.5" style="135" bestFit="1" customWidth="1"/>
    <col min="9" max="9" width="9.58203125" style="135" customWidth="1"/>
    <col min="10" max="10" width="12.25" style="136" bestFit="1" customWidth="1" outlineLevel="2"/>
    <col min="11" max="11" width="11.58203125" style="136" bestFit="1" customWidth="1" outlineLevel="2"/>
    <col min="12" max="12" width="11.58203125" style="136" customWidth="1" outlineLevel="2"/>
    <col min="13" max="13" width="12.83203125" style="136" customWidth="1" outlineLevel="2"/>
    <col min="14" max="18" width="10.33203125" style="136" customWidth="1" outlineLevel="2"/>
    <col min="19" max="21" width="10.33203125" style="136" customWidth="1" outlineLevel="1"/>
    <col min="22" max="23" width="13.83203125" style="167" bestFit="1" customWidth="1" outlineLevel="1"/>
    <col min="24" max="24" width="12" style="168" customWidth="1" outlineLevel="1"/>
    <col min="25" max="36" width="9.08203125" style="136" customWidth="1" outlineLevel="1"/>
    <col min="37" max="37" width="12" style="168" customWidth="1" outlineLevel="1"/>
    <col min="38" max="16384" width="9" style="48"/>
  </cols>
  <sheetData>
    <row r="1" spans="1:37" s="130" customFormat="1" ht="22.4" customHeight="1">
      <c r="A1" s="261" t="s">
        <v>174</v>
      </c>
      <c r="B1" s="261"/>
      <c r="C1" s="261"/>
      <c r="D1" s="261"/>
      <c r="E1" s="261"/>
      <c r="F1" s="261"/>
      <c r="G1" s="261"/>
      <c r="H1" s="261"/>
      <c r="I1" s="148"/>
      <c r="J1" s="149" t="s">
        <v>179</v>
      </c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5"/>
      <c r="W1" s="155"/>
      <c r="X1" s="155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s="137" customFormat="1">
      <c r="A2" s="145" t="s">
        <v>173</v>
      </c>
      <c r="B2" s="145" t="s">
        <v>175</v>
      </c>
      <c r="C2" s="145" t="s">
        <v>176</v>
      </c>
      <c r="D2" s="145" t="s">
        <v>166</v>
      </c>
      <c r="E2" s="150" t="s">
        <v>170</v>
      </c>
      <c r="F2" s="150" t="s">
        <v>171</v>
      </c>
      <c r="G2" s="150" t="s">
        <v>172</v>
      </c>
      <c r="H2" s="150" t="s">
        <v>178</v>
      </c>
      <c r="I2" s="150" t="s">
        <v>263</v>
      </c>
      <c r="J2" s="151" t="s">
        <v>167</v>
      </c>
      <c r="K2" s="151" t="s">
        <v>141</v>
      </c>
      <c r="L2" s="151" t="s">
        <v>142</v>
      </c>
      <c r="M2" s="151" t="s">
        <v>143</v>
      </c>
      <c r="N2" s="151" t="s">
        <v>144</v>
      </c>
      <c r="O2" s="151" t="s">
        <v>145</v>
      </c>
      <c r="P2" s="151" t="s">
        <v>146</v>
      </c>
      <c r="Q2" s="151" t="s">
        <v>147</v>
      </c>
      <c r="R2" s="151" t="s">
        <v>148</v>
      </c>
      <c r="S2" s="151" t="s">
        <v>149</v>
      </c>
      <c r="T2" s="151" t="s">
        <v>150</v>
      </c>
      <c r="U2" s="151" t="s">
        <v>151</v>
      </c>
      <c r="V2" s="156" t="s">
        <v>126</v>
      </c>
      <c r="W2" s="156" t="s">
        <v>127</v>
      </c>
      <c r="X2" s="156" t="s">
        <v>168</v>
      </c>
      <c r="Y2" s="151" t="s">
        <v>152</v>
      </c>
      <c r="Z2" s="151" t="s">
        <v>153</v>
      </c>
      <c r="AA2" s="151" t="s">
        <v>154</v>
      </c>
      <c r="AB2" s="151" t="s">
        <v>155</v>
      </c>
      <c r="AC2" s="151" t="s">
        <v>156</v>
      </c>
      <c r="AD2" s="151" t="s">
        <v>157</v>
      </c>
      <c r="AE2" s="151" t="s">
        <v>158</v>
      </c>
      <c r="AF2" s="151" t="s">
        <v>159</v>
      </c>
      <c r="AG2" s="151" t="s">
        <v>160</v>
      </c>
      <c r="AH2" s="151" t="s">
        <v>161</v>
      </c>
      <c r="AI2" s="151" t="s">
        <v>162</v>
      </c>
      <c r="AJ2" s="151" t="s">
        <v>163</v>
      </c>
      <c r="AK2" s="151" t="s">
        <v>169</v>
      </c>
    </row>
    <row r="3" spans="1:37" ht="16.399999999999999" customHeight="1">
      <c r="A3" s="199" t="s">
        <v>275</v>
      </c>
      <c r="B3" s="199" t="s">
        <v>289</v>
      </c>
      <c r="C3" s="170" t="s">
        <v>293</v>
      </c>
      <c r="D3" s="170">
        <v>1</v>
      </c>
      <c r="E3" s="170" t="s">
        <v>164</v>
      </c>
      <c r="F3" s="170" t="s">
        <v>181</v>
      </c>
      <c r="G3" s="170"/>
      <c r="H3" s="170" t="s">
        <v>182</v>
      </c>
      <c r="I3" s="170"/>
      <c r="J3" s="142">
        <v>125984.10700000002</v>
      </c>
      <c r="K3" s="142">
        <v>85045.117000000013</v>
      </c>
      <c r="L3" s="142">
        <v>142542.633</v>
      </c>
      <c r="M3" s="142">
        <v>127810.56899999999</v>
      </c>
      <c r="N3" s="142">
        <v>127162.76</v>
      </c>
      <c r="O3" s="142">
        <v>78104.789000000004</v>
      </c>
      <c r="P3" s="142">
        <v>66944.7</v>
      </c>
      <c r="Q3" s="142">
        <v>60280.727835504178</v>
      </c>
      <c r="R3" s="142">
        <v>63239.271941101135</v>
      </c>
      <c r="S3" s="142">
        <v>64684.28085923761</v>
      </c>
      <c r="T3" s="142">
        <v>79961.082818756156</v>
      </c>
      <c r="U3" s="142">
        <v>77454.537642513169</v>
      </c>
      <c r="V3" s="157">
        <f>SUM(J3:R3)</f>
        <v>877114.67477660545</v>
      </c>
      <c r="W3" s="157">
        <f>SUM(S3:U3)</f>
        <v>222099.90132050694</v>
      </c>
      <c r="X3" s="158">
        <f>SUM(J3:U3)</f>
        <v>1099214.5760971124</v>
      </c>
      <c r="Y3" s="142">
        <v>2</v>
      </c>
      <c r="Z3" s="142">
        <v>2</v>
      </c>
      <c r="AA3" s="142">
        <v>2</v>
      </c>
      <c r="AB3" s="142">
        <v>2</v>
      </c>
      <c r="AC3" s="142">
        <v>2</v>
      </c>
      <c r="AD3" s="142">
        <v>2</v>
      </c>
      <c r="AE3" s="142">
        <v>2</v>
      </c>
      <c r="AF3" s="142">
        <v>2</v>
      </c>
      <c r="AG3" s="142">
        <v>2</v>
      </c>
      <c r="AH3" s="142">
        <v>2</v>
      </c>
      <c r="AI3" s="142">
        <v>2</v>
      </c>
      <c r="AJ3" s="142">
        <v>2</v>
      </c>
      <c r="AK3" s="152">
        <f>SUM(Y3:AJ3)</f>
        <v>24</v>
      </c>
    </row>
    <row r="4" spans="1:37">
      <c r="A4" s="170" t="str">
        <f>A3</f>
        <v>精密制造事业部</v>
      </c>
      <c r="B4" s="170" t="str">
        <f>B3</f>
        <v>CNC-沭阳</v>
      </c>
      <c r="C4" s="170" t="s">
        <v>183</v>
      </c>
      <c r="D4" s="170">
        <v>2</v>
      </c>
      <c r="E4" s="170" t="s">
        <v>184</v>
      </c>
      <c r="F4" s="170" t="s">
        <v>185</v>
      </c>
      <c r="G4" s="170"/>
      <c r="H4" s="170" t="s">
        <v>186</v>
      </c>
      <c r="I4" s="170"/>
      <c r="J4" s="158">
        <f t="shared" ref="J4:AK4" si="0">J40+J64</f>
        <v>10885.054953074019</v>
      </c>
      <c r="K4" s="158">
        <f t="shared" si="0"/>
        <v>10906.940415987516</v>
      </c>
      <c r="L4" s="158">
        <f t="shared" si="0"/>
        <v>10711.022718891107</v>
      </c>
      <c r="M4" s="158">
        <f t="shared" si="0"/>
        <v>10249.235248764418</v>
      </c>
      <c r="N4" s="158">
        <f t="shared" si="0"/>
        <v>9718.3761953485464</v>
      </c>
      <c r="O4" s="158">
        <f t="shared" si="0"/>
        <v>7684.4932144231725</v>
      </c>
      <c r="P4" s="158">
        <f t="shared" si="0"/>
        <v>6598.4494817190262</v>
      </c>
      <c r="Q4" s="158">
        <f t="shared" si="0"/>
        <v>5960.7687322289594</v>
      </c>
      <c r="R4" s="158">
        <f t="shared" si="0"/>
        <v>5474.955034750742</v>
      </c>
      <c r="S4" s="158">
        <f t="shared" si="0"/>
        <v>5365.0785266668736</v>
      </c>
      <c r="T4" s="158">
        <f t="shared" si="0"/>
        <v>5375.9993838411119</v>
      </c>
      <c r="U4" s="158">
        <f t="shared" si="0"/>
        <v>5035.0554370907239</v>
      </c>
      <c r="V4" s="159">
        <f t="shared" si="0"/>
        <v>8687.6995550208339</v>
      </c>
      <c r="W4" s="159">
        <f t="shared" si="0"/>
        <v>5258.7111158662365</v>
      </c>
      <c r="X4" s="158">
        <f t="shared" si="0"/>
        <v>7830.4524452321839</v>
      </c>
      <c r="Y4" s="158">
        <f t="shared" si="0"/>
        <v>0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  <c r="AH4" s="158">
        <f t="shared" si="0"/>
        <v>0</v>
      </c>
      <c r="AI4" s="158">
        <f t="shared" si="0"/>
        <v>0</v>
      </c>
      <c r="AJ4" s="158">
        <f t="shared" si="0"/>
        <v>0</v>
      </c>
      <c r="AK4" s="158">
        <f t="shared" si="0"/>
        <v>0</v>
      </c>
    </row>
    <row r="5" spans="1:37" ht="16.399999999999999" customHeight="1">
      <c r="A5" s="170" t="str">
        <f t="shared" ref="A5:A56" si="1">A4</f>
        <v>精密制造事业部</v>
      </c>
      <c r="B5" s="170" t="str">
        <f t="shared" ref="B5:B56" si="2">B4</f>
        <v>CNC-沭阳</v>
      </c>
      <c r="C5" s="170" t="s">
        <v>187</v>
      </c>
      <c r="D5" s="170">
        <v>3</v>
      </c>
      <c r="E5" s="170" t="s">
        <v>188</v>
      </c>
      <c r="F5" s="170" t="s">
        <v>189</v>
      </c>
      <c r="G5" s="170"/>
      <c r="H5" s="170" t="s">
        <v>190</v>
      </c>
      <c r="I5" s="170"/>
      <c r="J5" s="142">
        <v>424989.13993001595</v>
      </c>
      <c r="K5" s="142">
        <v>274568.07563360839</v>
      </c>
      <c r="L5" s="142">
        <v>450718.59986233956</v>
      </c>
      <c r="M5" s="142">
        <v>420864.85177265486</v>
      </c>
      <c r="N5" s="142">
        <v>412517.92100070382</v>
      </c>
      <c r="O5" s="142">
        <v>273939.64265176072</v>
      </c>
      <c r="P5" s="142">
        <v>258851.20988705289</v>
      </c>
      <c r="Q5" s="142">
        <v>204400.47567814085</v>
      </c>
      <c r="R5" s="142">
        <v>200404.392796</v>
      </c>
      <c r="S5" s="142">
        <v>200902.44004927867</v>
      </c>
      <c r="T5" s="142">
        <v>251552.6827620925</v>
      </c>
      <c r="U5" s="142">
        <v>238082.40061855086</v>
      </c>
      <c r="V5" s="157">
        <f>SUM(J5:R5)</f>
        <v>2921254.3092122767</v>
      </c>
      <c r="W5" s="157">
        <f t="shared" ref="W5" si="3">SUM(S5:U5)</f>
        <v>690537.52342992206</v>
      </c>
      <c r="X5" s="158">
        <f t="shared" ref="X5" si="4">SUM(J5:U5)</f>
        <v>3611791.8326421985</v>
      </c>
      <c r="Y5" s="142">
        <v>2</v>
      </c>
      <c r="Z5" s="142">
        <v>2</v>
      </c>
      <c r="AA5" s="142">
        <v>2</v>
      </c>
      <c r="AB5" s="142">
        <v>2</v>
      </c>
      <c r="AC5" s="142">
        <v>2</v>
      </c>
      <c r="AD5" s="142">
        <v>2</v>
      </c>
      <c r="AE5" s="142">
        <v>2</v>
      </c>
      <c r="AF5" s="142">
        <v>2</v>
      </c>
      <c r="AG5" s="142">
        <v>2</v>
      </c>
      <c r="AH5" s="142">
        <v>2</v>
      </c>
      <c r="AI5" s="142">
        <v>2</v>
      </c>
      <c r="AJ5" s="142">
        <v>2</v>
      </c>
      <c r="AK5" s="152">
        <f t="shared" ref="AK5" si="5">SUM(Y5:AJ5)</f>
        <v>24</v>
      </c>
    </row>
    <row r="6" spans="1:37" ht="16.399999999999999" customHeight="1">
      <c r="A6" s="170" t="str">
        <f t="shared" si="1"/>
        <v>精密制造事业部</v>
      </c>
      <c r="B6" s="170" t="str">
        <f t="shared" si="2"/>
        <v>CNC-沭阳</v>
      </c>
      <c r="C6" s="170" t="s">
        <v>187</v>
      </c>
      <c r="D6" s="170">
        <v>4</v>
      </c>
      <c r="E6" s="170" t="s">
        <v>164</v>
      </c>
      <c r="F6" s="170" t="s">
        <v>191</v>
      </c>
      <c r="G6" s="170"/>
      <c r="H6" s="170" t="s">
        <v>192</v>
      </c>
      <c r="I6" s="170"/>
      <c r="J6" s="158">
        <f>IFERROR(J5/J4,0)</f>
        <v>39.043361908797337</v>
      </c>
      <c r="K6" s="158">
        <f t="shared" ref="K6:AK6" si="6">IFERROR(K5/K4,0)</f>
        <v>25.173702721538977</v>
      </c>
      <c r="L6" s="158">
        <f t="shared" si="6"/>
        <v>42.079884590983454</v>
      </c>
      <c r="M6" s="158">
        <f t="shared" si="6"/>
        <v>41.063049247834527</v>
      </c>
      <c r="N6" s="158">
        <f t="shared" si="6"/>
        <v>42.447206478603391</v>
      </c>
      <c r="O6" s="158">
        <f t="shared" si="6"/>
        <v>35.648368084651068</v>
      </c>
      <c r="P6" s="158">
        <f t="shared" si="6"/>
        <v>39.229096260295542</v>
      </c>
      <c r="Q6" s="158">
        <f t="shared" si="6"/>
        <v>34.290958911554299</v>
      </c>
      <c r="R6" s="158">
        <f t="shared" si="6"/>
        <v>36.603842684367144</v>
      </c>
      <c r="S6" s="158">
        <f t="shared" si="6"/>
        <v>37.44631864206692</v>
      </c>
      <c r="T6" s="158">
        <f t="shared" si="6"/>
        <v>46.79179903148723</v>
      </c>
      <c r="U6" s="158">
        <f t="shared" si="6"/>
        <v>47.284961127680425</v>
      </c>
      <c r="V6" s="159">
        <f t="shared" si="6"/>
        <v>336.25176500538771</v>
      </c>
      <c r="W6" s="159">
        <f t="shared" si="6"/>
        <v>131.31307429048113</v>
      </c>
      <c r="X6" s="158">
        <f t="shared" si="6"/>
        <v>461.24944349050367</v>
      </c>
      <c r="Y6" s="158">
        <f t="shared" si="6"/>
        <v>0</v>
      </c>
      <c r="Z6" s="158">
        <f t="shared" si="6"/>
        <v>0</v>
      </c>
      <c r="AA6" s="158">
        <f t="shared" si="6"/>
        <v>0</v>
      </c>
      <c r="AB6" s="158">
        <f t="shared" si="6"/>
        <v>0</v>
      </c>
      <c r="AC6" s="158">
        <f t="shared" si="6"/>
        <v>0</v>
      </c>
      <c r="AD6" s="158">
        <f t="shared" si="6"/>
        <v>0</v>
      </c>
      <c r="AE6" s="158">
        <f t="shared" si="6"/>
        <v>0</v>
      </c>
      <c r="AF6" s="158">
        <f t="shared" si="6"/>
        <v>0</v>
      </c>
      <c r="AG6" s="158">
        <f t="shared" si="6"/>
        <v>0</v>
      </c>
      <c r="AH6" s="158">
        <f t="shared" si="6"/>
        <v>0</v>
      </c>
      <c r="AI6" s="158">
        <f t="shared" si="6"/>
        <v>0</v>
      </c>
      <c r="AJ6" s="158">
        <f t="shared" si="6"/>
        <v>0</v>
      </c>
      <c r="AK6" s="158">
        <f t="shared" si="6"/>
        <v>0</v>
      </c>
    </row>
    <row r="7" spans="1:37" s="138" customFormat="1" ht="16.399999999999999" customHeight="1">
      <c r="A7" s="170" t="str">
        <f t="shared" si="1"/>
        <v>精密制造事业部</v>
      </c>
      <c r="B7" s="170" t="str">
        <f t="shared" si="2"/>
        <v>CNC-沭阳</v>
      </c>
      <c r="C7" s="170" t="s">
        <v>187</v>
      </c>
      <c r="D7" s="170">
        <v>5</v>
      </c>
      <c r="E7" s="170" t="s">
        <v>193</v>
      </c>
      <c r="F7" s="170" t="s">
        <v>194</v>
      </c>
      <c r="G7" s="170"/>
      <c r="H7" s="170" t="s">
        <v>195</v>
      </c>
      <c r="I7" s="170"/>
      <c r="J7" s="131">
        <f>IFERROR(1-J8/J5,"")</f>
        <v>0.28953905666849844</v>
      </c>
      <c r="K7" s="131">
        <f t="shared" ref="K7:M7" si="7">IFERROR(1-K8/K5,"")</f>
        <v>0.15832238130839249</v>
      </c>
      <c r="L7" s="131">
        <f t="shared" si="7"/>
        <v>0.33175142207277941</v>
      </c>
      <c r="M7" s="131">
        <f t="shared" si="7"/>
        <v>0.29243043510630129</v>
      </c>
      <c r="N7" s="131">
        <f t="shared" ref="N7" si="8">IFERROR(1-N8/N5,"")</f>
        <v>0.33657380590589758</v>
      </c>
      <c r="O7" s="131">
        <f t="shared" ref="O7" si="9">IFERROR(1-O8/O5,"")</f>
        <v>0.21813451122805838</v>
      </c>
      <c r="P7" s="131">
        <f t="shared" ref="P7" si="10">IFERROR(1-P8/P5,"")</f>
        <v>0.24424191868710854</v>
      </c>
      <c r="Q7" s="131">
        <f t="shared" ref="Q7" si="11">IFERROR(1-Q8/Q5,"")</f>
        <v>0.16921046872833312</v>
      </c>
      <c r="R7" s="131">
        <f t="shared" ref="R7" si="12">IFERROR(1-R8/R5,"")</f>
        <v>0.16843202499114085</v>
      </c>
      <c r="S7" s="131">
        <f t="shared" ref="S7" si="13">IFERROR(1-S8/S5,"")</f>
        <v>0.18830687459394246</v>
      </c>
      <c r="T7" s="131">
        <f t="shared" ref="T7" si="14">IFERROR(1-T8/T5,"")</f>
        <v>0.25256417517177376</v>
      </c>
      <c r="U7" s="131">
        <f t="shared" ref="U7" si="15">IFERROR(1-U8/U5,"")</f>
        <v>0.24204089264966555</v>
      </c>
      <c r="V7" s="147">
        <f t="shared" ref="V7" si="16">IFERROR(1-V8/V5,"")</f>
        <v>0.26334010115975814</v>
      </c>
      <c r="W7" s="147">
        <f t="shared" ref="W7" si="17">IFERROR(1-W8/W5,"")</f>
        <v>0.23024119297415058</v>
      </c>
      <c r="X7" s="131">
        <f t="shared" ref="X7" si="18">IFERROR(1-X8/X5,"")</f>
        <v>0.25701192967430353</v>
      </c>
      <c r="Y7" s="131">
        <f t="shared" ref="Y7" si="19">IFERROR(1-Y8/Y5,"")</f>
        <v>1</v>
      </c>
      <c r="Z7" s="131">
        <f t="shared" ref="Z7" si="20">IFERROR(1-Z8/Z5,"")</f>
        <v>1</v>
      </c>
      <c r="AA7" s="131">
        <f t="shared" ref="AA7" si="21">IFERROR(1-AA8/AA5,"")</f>
        <v>1</v>
      </c>
      <c r="AB7" s="131">
        <f t="shared" ref="AB7" si="22">IFERROR(1-AB8/AB5,"")</f>
        <v>1</v>
      </c>
      <c r="AC7" s="131">
        <f t="shared" ref="AC7" si="23">IFERROR(1-AC8/AC5,"")</f>
        <v>1</v>
      </c>
      <c r="AD7" s="131">
        <f t="shared" ref="AD7" si="24">IFERROR(1-AD8/AD5,"")</f>
        <v>1</v>
      </c>
      <c r="AE7" s="131">
        <f t="shared" ref="AE7" si="25">IFERROR(1-AE8/AE5,"")</f>
        <v>1</v>
      </c>
      <c r="AF7" s="131">
        <f t="shared" ref="AF7" si="26">IFERROR(1-AF8/AF5,"")</f>
        <v>1</v>
      </c>
      <c r="AG7" s="131">
        <f t="shared" ref="AG7" si="27">IFERROR(1-AG8/AG5,"")</f>
        <v>1</v>
      </c>
      <c r="AH7" s="131">
        <f t="shared" ref="AH7" si="28">IFERROR(1-AH8/AH5,"")</f>
        <v>1</v>
      </c>
      <c r="AI7" s="131">
        <f t="shared" ref="AI7" si="29">IFERROR(1-AI8/AI5,"")</f>
        <v>1</v>
      </c>
      <c r="AJ7" s="131">
        <f t="shared" ref="AJ7" si="30">IFERROR(1-AJ8/AJ5,"")</f>
        <v>1</v>
      </c>
      <c r="AK7" s="131">
        <f t="shared" ref="AK7" si="31">IFERROR(1-AK8/AK5,"")</f>
        <v>1</v>
      </c>
    </row>
    <row r="8" spans="1:37">
      <c r="A8" s="170" t="str">
        <f t="shared" si="1"/>
        <v>精密制造事业部</v>
      </c>
      <c r="B8" s="170" t="str">
        <f t="shared" si="2"/>
        <v>CNC-沭阳</v>
      </c>
      <c r="C8" s="170" t="s">
        <v>196</v>
      </c>
      <c r="D8" s="170">
        <v>6</v>
      </c>
      <c r="E8" s="170" t="s">
        <v>197</v>
      </c>
      <c r="F8" s="170" t="s">
        <v>198</v>
      </c>
      <c r="G8" s="170"/>
      <c r="H8" s="170" t="s">
        <v>190</v>
      </c>
      <c r="I8" s="170"/>
      <c r="J8" s="158">
        <f>J9+J11+J14+J16</f>
        <v>301938.18526032264</v>
      </c>
      <c r="K8" s="158">
        <f t="shared" ref="K8:AK8" si="32">K9+K11+K14+K16</f>
        <v>231097.80406803268</v>
      </c>
      <c r="L8" s="158">
        <f t="shared" si="32"/>
        <v>301192.06340335635</v>
      </c>
      <c r="M8" s="158">
        <f t="shared" si="32"/>
        <v>297791.16004782839</v>
      </c>
      <c r="N8" s="158">
        <f t="shared" si="32"/>
        <v>273675.19432510855</v>
      </c>
      <c r="O8" s="158">
        <f t="shared" si="32"/>
        <v>214183.95259592991</v>
      </c>
      <c r="P8" s="158">
        <f t="shared" si="32"/>
        <v>195628.89372975964</v>
      </c>
      <c r="Q8" s="158">
        <f t="shared" si="32"/>
        <v>169813.77538034838</v>
      </c>
      <c r="R8" s="158">
        <f t="shared" si="32"/>
        <v>166649.87510024972</v>
      </c>
      <c r="S8" s="158">
        <f t="shared" si="32"/>
        <v>163071.1294653021</v>
      </c>
      <c r="T8" s="158">
        <f t="shared" si="32"/>
        <v>188019.48692803775</v>
      </c>
      <c r="U8" s="158">
        <f t="shared" si="32"/>
        <v>180456.72384866152</v>
      </c>
      <c r="V8" s="159">
        <f t="shared" si="32"/>
        <v>2151970.9039109363</v>
      </c>
      <c r="W8" s="159">
        <f t="shared" si="32"/>
        <v>531547.34024200134</v>
      </c>
      <c r="X8" s="158">
        <f t="shared" si="32"/>
        <v>2683518.244152938</v>
      </c>
      <c r="Y8" s="158">
        <f t="shared" si="32"/>
        <v>0</v>
      </c>
      <c r="Z8" s="158">
        <f t="shared" si="32"/>
        <v>0</v>
      </c>
      <c r="AA8" s="158">
        <f t="shared" si="32"/>
        <v>0</v>
      </c>
      <c r="AB8" s="158">
        <f t="shared" si="32"/>
        <v>0</v>
      </c>
      <c r="AC8" s="158">
        <f t="shared" si="32"/>
        <v>0</v>
      </c>
      <c r="AD8" s="158">
        <f t="shared" si="32"/>
        <v>0</v>
      </c>
      <c r="AE8" s="158">
        <f t="shared" si="32"/>
        <v>0</v>
      </c>
      <c r="AF8" s="158">
        <f t="shared" si="32"/>
        <v>0</v>
      </c>
      <c r="AG8" s="158">
        <f t="shared" si="32"/>
        <v>0</v>
      </c>
      <c r="AH8" s="158">
        <f t="shared" si="32"/>
        <v>0</v>
      </c>
      <c r="AI8" s="158">
        <f t="shared" si="32"/>
        <v>0</v>
      </c>
      <c r="AJ8" s="158">
        <f t="shared" si="32"/>
        <v>0</v>
      </c>
      <c r="AK8" s="158">
        <f t="shared" si="32"/>
        <v>0</v>
      </c>
    </row>
    <row r="9" spans="1:37">
      <c r="A9" s="170" t="str">
        <f t="shared" si="1"/>
        <v>精密制造事业部</v>
      </c>
      <c r="B9" s="170" t="str">
        <f t="shared" si="2"/>
        <v>CNC-沭阳</v>
      </c>
      <c r="C9" s="170" t="s">
        <v>199</v>
      </c>
      <c r="D9" s="170">
        <v>7</v>
      </c>
      <c r="E9" s="170" t="s">
        <v>188</v>
      </c>
      <c r="F9" s="170" t="s">
        <v>200</v>
      </c>
      <c r="G9" s="170"/>
      <c r="H9" s="170" t="s">
        <v>201</v>
      </c>
      <c r="I9" s="170"/>
      <c r="J9" s="158">
        <f>J35</f>
        <v>115276.48819395933</v>
      </c>
      <c r="K9" s="158">
        <f t="shared" ref="K9:AK9" si="33">K35</f>
        <v>69461.931104769319</v>
      </c>
      <c r="L9" s="158">
        <f t="shared" si="33"/>
        <v>119989.96620247464</v>
      </c>
      <c r="M9" s="158">
        <f t="shared" si="33"/>
        <v>116311.08827574454</v>
      </c>
      <c r="N9" s="158">
        <f t="shared" si="33"/>
        <v>105147.79889150198</v>
      </c>
      <c r="O9" s="158">
        <f t="shared" si="33"/>
        <v>72308.361609063009</v>
      </c>
      <c r="P9" s="158">
        <f t="shared" si="33"/>
        <v>64333.367853598989</v>
      </c>
      <c r="Q9" s="158">
        <f t="shared" si="33"/>
        <v>48110.09353547205</v>
      </c>
      <c r="R9" s="158">
        <f t="shared" si="33"/>
        <v>47190.828146307344</v>
      </c>
      <c r="S9" s="158">
        <f t="shared" si="33"/>
        <v>47104.942873778127</v>
      </c>
      <c r="T9" s="158">
        <f t="shared" si="33"/>
        <v>62291.097937576211</v>
      </c>
      <c r="U9" s="158">
        <f t="shared" si="33"/>
        <v>61025.505955861045</v>
      </c>
      <c r="V9" s="159">
        <f t="shared" si="33"/>
        <v>758129.92381289124</v>
      </c>
      <c r="W9" s="159">
        <f t="shared" si="33"/>
        <v>170421.54676721539</v>
      </c>
      <c r="X9" s="158">
        <f t="shared" si="33"/>
        <v>928551.47058010672</v>
      </c>
      <c r="Y9" s="158">
        <f t="shared" si="33"/>
        <v>0</v>
      </c>
      <c r="Z9" s="158">
        <f t="shared" si="33"/>
        <v>0</v>
      </c>
      <c r="AA9" s="158">
        <f t="shared" si="33"/>
        <v>0</v>
      </c>
      <c r="AB9" s="158">
        <f t="shared" si="33"/>
        <v>0</v>
      </c>
      <c r="AC9" s="158">
        <f t="shared" si="33"/>
        <v>0</v>
      </c>
      <c r="AD9" s="158">
        <f t="shared" si="33"/>
        <v>0</v>
      </c>
      <c r="AE9" s="158">
        <f t="shared" si="33"/>
        <v>0</v>
      </c>
      <c r="AF9" s="158">
        <f t="shared" si="33"/>
        <v>0</v>
      </c>
      <c r="AG9" s="158">
        <f t="shared" si="33"/>
        <v>0</v>
      </c>
      <c r="AH9" s="158">
        <f t="shared" si="33"/>
        <v>0</v>
      </c>
      <c r="AI9" s="158">
        <f t="shared" si="33"/>
        <v>0</v>
      </c>
      <c r="AJ9" s="158">
        <f t="shared" si="33"/>
        <v>0</v>
      </c>
      <c r="AK9" s="158">
        <f t="shared" si="33"/>
        <v>0</v>
      </c>
    </row>
    <row r="10" spans="1:37" s="139" customFormat="1">
      <c r="A10" s="170" t="str">
        <f t="shared" si="1"/>
        <v>精密制造事业部</v>
      </c>
      <c r="B10" s="170" t="str">
        <f t="shared" si="2"/>
        <v>CNC-沭阳</v>
      </c>
      <c r="C10" s="170" t="s">
        <v>199</v>
      </c>
      <c r="D10" s="170">
        <v>8</v>
      </c>
      <c r="E10" s="170" t="s">
        <v>197</v>
      </c>
      <c r="F10" s="170" t="s">
        <v>202</v>
      </c>
      <c r="G10" s="170"/>
      <c r="H10" s="170" t="s">
        <v>195</v>
      </c>
      <c r="I10" s="170"/>
      <c r="J10" s="131">
        <f>IFERROR(J9/J$5,0)</f>
        <v>0.27124572692126253</v>
      </c>
      <c r="K10" s="131">
        <f t="shared" ref="K10:AK10" si="34">IFERROR(K9/K$5,0)</f>
        <v>0.25298618910619941</v>
      </c>
      <c r="L10" s="131">
        <f t="shared" si="34"/>
        <v>0.2662192468629484</v>
      </c>
      <c r="M10" s="131">
        <f t="shared" si="34"/>
        <v>0.27636208579987126</v>
      </c>
      <c r="N10" s="131">
        <f t="shared" si="34"/>
        <v>0.25489268111414387</v>
      </c>
      <c r="O10" s="131">
        <f t="shared" si="34"/>
        <v>0.26395727507385014</v>
      </c>
      <c r="P10" s="131">
        <f t="shared" si="34"/>
        <v>0.24853415937932144</v>
      </c>
      <c r="Q10" s="131">
        <f t="shared" si="34"/>
        <v>0.23537172981548532</v>
      </c>
      <c r="R10" s="131">
        <f t="shared" si="34"/>
        <v>0.2354780126718323</v>
      </c>
      <c r="S10" s="131">
        <f t="shared" si="34"/>
        <v>0.2344667534263094</v>
      </c>
      <c r="T10" s="131">
        <f t="shared" si="34"/>
        <v>0.24762645046599802</v>
      </c>
      <c r="U10" s="131">
        <f t="shared" si="34"/>
        <v>0.25632094517408049</v>
      </c>
      <c r="V10" s="147">
        <f t="shared" si="34"/>
        <v>0.25952205579024812</v>
      </c>
      <c r="W10" s="147">
        <f t="shared" si="34"/>
        <v>0.24679549044739249</v>
      </c>
      <c r="X10" s="131">
        <f>IFERROR(X9/X$5,0)</f>
        <v>0.25708886713463408</v>
      </c>
      <c r="Y10" s="131">
        <f t="shared" si="34"/>
        <v>0</v>
      </c>
      <c r="Z10" s="131">
        <f t="shared" si="34"/>
        <v>0</v>
      </c>
      <c r="AA10" s="131">
        <f t="shared" si="34"/>
        <v>0</v>
      </c>
      <c r="AB10" s="131">
        <f t="shared" si="34"/>
        <v>0</v>
      </c>
      <c r="AC10" s="131">
        <f t="shared" si="34"/>
        <v>0</v>
      </c>
      <c r="AD10" s="131">
        <f t="shared" si="34"/>
        <v>0</v>
      </c>
      <c r="AE10" s="131">
        <f t="shared" si="34"/>
        <v>0</v>
      </c>
      <c r="AF10" s="131">
        <f t="shared" si="34"/>
        <v>0</v>
      </c>
      <c r="AG10" s="131">
        <f t="shared" si="34"/>
        <v>0</v>
      </c>
      <c r="AH10" s="131">
        <f t="shared" si="34"/>
        <v>0</v>
      </c>
      <c r="AI10" s="131">
        <f t="shared" si="34"/>
        <v>0</v>
      </c>
      <c r="AJ10" s="131">
        <f t="shared" si="34"/>
        <v>0</v>
      </c>
      <c r="AK10" s="131">
        <f t="shared" si="34"/>
        <v>0</v>
      </c>
    </row>
    <row r="11" spans="1:37">
      <c r="A11" s="170" t="str">
        <f t="shared" si="1"/>
        <v>精密制造事业部</v>
      </c>
      <c r="B11" s="170" t="str">
        <f t="shared" si="2"/>
        <v>CNC-沭阳</v>
      </c>
      <c r="C11" s="170" t="s">
        <v>196</v>
      </c>
      <c r="D11" s="170">
        <v>9</v>
      </c>
      <c r="E11" s="170" t="s">
        <v>197</v>
      </c>
      <c r="F11" s="170" t="s">
        <v>203</v>
      </c>
      <c r="G11" s="170"/>
      <c r="H11" s="170" t="s">
        <v>201</v>
      </c>
      <c r="I11" s="170"/>
      <c r="J11" s="158">
        <f t="shared" ref="J11:AK11" si="35">J50+J109+J111</f>
        <v>72387.722098728598</v>
      </c>
      <c r="K11" s="158">
        <f t="shared" si="35"/>
        <v>61444.134229361647</v>
      </c>
      <c r="L11" s="158">
        <f t="shared" si="35"/>
        <v>68454.363778974381</v>
      </c>
      <c r="M11" s="158">
        <f t="shared" si="35"/>
        <v>65349.948857848736</v>
      </c>
      <c r="N11" s="158">
        <f t="shared" si="35"/>
        <v>62108.248625204207</v>
      </c>
      <c r="O11" s="158">
        <f t="shared" si="35"/>
        <v>47455.274267751127</v>
      </c>
      <c r="P11" s="158">
        <f t="shared" si="35"/>
        <v>43506.27907999554</v>
      </c>
      <c r="Q11" s="158">
        <f t="shared" si="35"/>
        <v>38850.162690070465</v>
      </c>
      <c r="R11" s="158">
        <f t="shared" si="35"/>
        <v>41602.5980440368</v>
      </c>
      <c r="S11" s="158">
        <f t="shared" si="35"/>
        <v>38861.476666666698</v>
      </c>
      <c r="T11" s="158">
        <f t="shared" si="35"/>
        <v>44044.597000000002</v>
      </c>
      <c r="U11" s="158">
        <f t="shared" si="35"/>
        <v>40722.053666666667</v>
      </c>
      <c r="V11" s="159">
        <f t="shared" si="35"/>
        <v>501158.7316719715</v>
      </c>
      <c r="W11" s="159">
        <f t="shared" si="35"/>
        <v>123628.12733333337</v>
      </c>
      <c r="X11" s="158">
        <f t="shared" si="35"/>
        <v>624786.85900530475</v>
      </c>
      <c r="Y11" s="158">
        <f t="shared" si="35"/>
        <v>0</v>
      </c>
      <c r="Z11" s="158">
        <f t="shared" si="35"/>
        <v>0</v>
      </c>
      <c r="AA11" s="158">
        <f t="shared" si="35"/>
        <v>0</v>
      </c>
      <c r="AB11" s="158">
        <f t="shared" si="35"/>
        <v>0</v>
      </c>
      <c r="AC11" s="158">
        <f t="shared" si="35"/>
        <v>0</v>
      </c>
      <c r="AD11" s="158">
        <f t="shared" si="35"/>
        <v>0</v>
      </c>
      <c r="AE11" s="158">
        <f t="shared" si="35"/>
        <v>0</v>
      </c>
      <c r="AF11" s="158">
        <f t="shared" si="35"/>
        <v>0</v>
      </c>
      <c r="AG11" s="158">
        <f t="shared" si="35"/>
        <v>0</v>
      </c>
      <c r="AH11" s="158">
        <f t="shared" si="35"/>
        <v>0</v>
      </c>
      <c r="AI11" s="158">
        <f t="shared" si="35"/>
        <v>0</v>
      </c>
      <c r="AJ11" s="158">
        <f t="shared" si="35"/>
        <v>0</v>
      </c>
      <c r="AK11" s="158">
        <f t="shared" si="35"/>
        <v>0</v>
      </c>
    </row>
    <row r="12" spans="1:37" ht="13.9" customHeight="1">
      <c r="A12" s="170" t="str">
        <f t="shared" si="1"/>
        <v>精密制造事业部</v>
      </c>
      <c r="B12" s="170" t="str">
        <f t="shared" si="2"/>
        <v>CNC-沭阳</v>
      </c>
      <c r="C12" s="170" t="s">
        <v>196</v>
      </c>
      <c r="D12" s="170">
        <v>10</v>
      </c>
      <c r="E12" s="170" t="s">
        <v>197</v>
      </c>
      <c r="F12" s="170" t="s">
        <v>204</v>
      </c>
      <c r="G12" s="170"/>
      <c r="H12" s="170" t="s">
        <v>201</v>
      </c>
      <c r="I12" s="170"/>
      <c r="J12" s="158">
        <f>J111</f>
        <v>0</v>
      </c>
      <c r="K12" s="158">
        <f t="shared" ref="K12:AK12" si="36">K111</f>
        <v>0</v>
      </c>
      <c r="L12" s="158">
        <f t="shared" si="36"/>
        <v>0</v>
      </c>
      <c r="M12" s="158">
        <f t="shared" si="36"/>
        <v>0</v>
      </c>
      <c r="N12" s="158">
        <f t="shared" si="36"/>
        <v>245.03815</v>
      </c>
      <c r="O12" s="158">
        <f t="shared" si="36"/>
        <v>1144.2720199999999</v>
      </c>
      <c r="P12" s="158">
        <f t="shared" si="36"/>
        <v>1052.2</v>
      </c>
      <c r="Q12" s="158">
        <f t="shared" si="36"/>
        <v>1031.9443593513358</v>
      </c>
      <c r="R12" s="158">
        <f t="shared" si="36"/>
        <v>6148</v>
      </c>
      <c r="S12" s="158">
        <f t="shared" si="36"/>
        <v>4152</v>
      </c>
      <c r="T12" s="158">
        <f t="shared" si="36"/>
        <v>9957</v>
      </c>
      <c r="U12" s="158">
        <f t="shared" si="36"/>
        <v>8132</v>
      </c>
      <c r="V12" s="159">
        <f t="shared" si="36"/>
        <v>9621.4545293513365</v>
      </c>
      <c r="W12" s="159">
        <f t="shared" si="36"/>
        <v>22241</v>
      </c>
      <c r="X12" s="158">
        <f>X111</f>
        <v>31862.454529351337</v>
      </c>
      <c r="Y12" s="158">
        <f t="shared" si="36"/>
        <v>0</v>
      </c>
      <c r="Z12" s="158">
        <f t="shared" si="36"/>
        <v>0</v>
      </c>
      <c r="AA12" s="158">
        <f t="shared" si="36"/>
        <v>0</v>
      </c>
      <c r="AB12" s="158">
        <f t="shared" si="36"/>
        <v>0</v>
      </c>
      <c r="AC12" s="158">
        <f t="shared" si="36"/>
        <v>0</v>
      </c>
      <c r="AD12" s="158">
        <f t="shared" si="36"/>
        <v>0</v>
      </c>
      <c r="AE12" s="158">
        <f t="shared" si="36"/>
        <v>0</v>
      </c>
      <c r="AF12" s="158">
        <f t="shared" si="36"/>
        <v>0</v>
      </c>
      <c r="AG12" s="158">
        <f t="shared" si="36"/>
        <v>0</v>
      </c>
      <c r="AH12" s="158">
        <f t="shared" si="36"/>
        <v>0</v>
      </c>
      <c r="AI12" s="158">
        <f t="shared" si="36"/>
        <v>0</v>
      </c>
      <c r="AJ12" s="158">
        <f t="shared" si="36"/>
        <v>0</v>
      </c>
      <c r="AK12" s="158">
        <f t="shared" si="36"/>
        <v>0</v>
      </c>
    </row>
    <row r="13" spans="1:37" s="36" customFormat="1">
      <c r="A13" s="170" t="str">
        <f t="shared" si="1"/>
        <v>精密制造事业部</v>
      </c>
      <c r="B13" s="170" t="str">
        <f t="shared" si="2"/>
        <v>CNC-沭阳</v>
      </c>
      <c r="C13" s="170" t="s">
        <v>196</v>
      </c>
      <c r="D13" s="170">
        <v>11</v>
      </c>
      <c r="E13" s="170" t="s">
        <v>193</v>
      </c>
      <c r="F13" s="170" t="s">
        <v>205</v>
      </c>
      <c r="G13" s="170"/>
      <c r="H13" s="170" t="s">
        <v>195</v>
      </c>
      <c r="I13" s="170"/>
      <c r="J13" s="131">
        <f>IFERROR(J11/J$5,0)</f>
        <v>0.1703284044167549</v>
      </c>
      <c r="K13" s="131">
        <f t="shared" ref="K13:AK13" si="37">IFERROR(K11/K$5,0)</f>
        <v>0.22378469925015784</v>
      </c>
      <c r="L13" s="131">
        <f t="shared" si="37"/>
        <v>0.15187827571323217</v>
      </c>
      <c r="M13" s="131">
        <f t="shared" si="37"/>
        <v>0.15527537779075418</v>
      </c>
      <c r="N13" s="131">
        <f t="shared" si="37"/>
        <v>0.15055891020331755</v>
      </c>
      <c r="O13" s="131">
        <f t="shared" si="37"/>
        <v>0.17323259170662467</v>
      </c>
      <c r="P13" s="131">
        <f t="shared" si="37"/>
        <v>0.16807446679109234</v>
      </c>
      <c r="Q13" s="131">
        <f t="shared" si="37"/>
        <v>0.19006884676357536</v>
      </c>
      <c r="R13" s="131">
        <f t="shared" si="37"/>
        <v>0.20759324415800517</v>
      </c>
      <c r="S13" s="131">
        <f t="shared" si="37"/>
        <v>0.19343456782871576</v>
      </c>
      <c r="T13" s="131">
        <f t="shared" si="37"/>
        <v>0.17509094523017052</v>
      </c>
      <c r="U13" s="131">
        <f t="shared" si="37"/>
        <v>0.17104184753206697</v>
      </c>
      <c r="V13" s="147">
        <f t="shared" si="37"/>
        <v>0.17155600937978938</v>
      </c>
      <c r="W13" s="147">
        <f t="shared" si="37"/>
        <v>0.17903172983166576</v>
      </c>
      <c r="X13" s="131">
        <f t="shared" si="37"/>
        <v>0.1729852903920665</v>
      </c>
      <c r="Y13" s="131">
        <f t="shared" si="37"/>
        <v>0</v>
      </c>
      <c r="Z13" s="131">
        <f t="shared" si="37"/>
        <v>0</v>
      </c>
      <c r="AA13" s="131">
        <f t="shared" si="37"/>
        <v>0</v>
      </c>
      <c r="AB13" s="131">
        <f t="shared" si="37"/>
        <v>0</v>
      </c>
      <c r="AC13" s="131">
        <f t="shared" si="37"/>
        <v>0</v>
      </c>
      <c r="AD13" s="131">
        <f t="shared" si="37"/>
        <v>0</v>
      </c>
      <c r="AE13" s="131">
        <f t="shared" si="37"/>
        <v>0</v>
      </c>
      <c r="AF13" s="131">
        <f t="shared" si="37"/>
        <v>0</v>
      </c>
      <c r="AG13" s="131">
        <f t="shared" si="37"/>
        <v>0</v>
      </c>
      <c r="AH13" s="131">
        <f t="shared" si="37"/>
        <v>0</v>
      </c>
      <c r="AI13" s="131">
        <f t="shared" si="37"/>
        <v>0</v>
      </c>
      <c r="AJ13" s="131">
        <f t="shared" si="37"/>
        <v>0</v>
      </c>
      <c r="AK13" s="131">
        <f t="shared" si="37"/>
        <v>0</v>
      </c>
    </row>
    <row r="14" spans="1:37">
      <c r="A14" s="170" t="str">
        <f t="shared" si="1"/>
        <v>精密制造事业部</v>
      </c>
      <c r="B14" s="170" t="str">
        <f t="shared" si="2"/>
        <v>CNC-沭阳</v>
      </c>
      <c r="C14" s="170" t="s">
        <v>196</v>
      </c>
      <c r="D14" s="170">
        <v>12</v>
      </c>
      <c r="E14" s="170" t="s">
        <v>197</v>
      </c>
      <c r="F14" s="170" t="s">
        <v>206</v>
      </c>
      <c r="G14" s="170"/>
      <c r="H14" s="170" t="s">
        <v>201</v>
      </c>
      <c r="I14" s="170"/>
      <c r="J14" s="158">
        <f t="shared" ref="J14:AK14" si="38">J104+J118-J109-J111-J16</f>
        <v>60683.685533035838</v>
      </c>
      <c r="K14" s="158">
        <f t="shared" si="38"/>
        <v>47671.688117058155</v>
      </c>
      <c r="L14" s="158">
        <f t="shared" si="38"/>
        <v>58474.325666519551</v>
      </c>
      <c r="M14" s="158">
        <f t="shared" si="38"/>
        <v>59471.442301477553</v>
      </c>
      <c r="N14" s="158">
        <f t="shared" si="38"/>
        <v>52675.595832533902</v>
      </c>
      <c r="O14" s="158">
        <f t="shared" si="38"/>
        <v>44189.044420898746</v>
      </c>
      <c r="P14" s="158">
        <f t="shared" si="38"/>
        <v>38393.422600664766</v>
      </c>
      <c r="Q14" s="158">
        <f t="shared" si="38"/>
        <v>32820.97811724215</v>
      </c>
      <c r="R14" s="158">
        <f t="shared" si="38"/>
        <v>27040.966093319279</v>
      </c>
      <c r="S14" s="158">
        <f t="shared" si="38"/>
        <v>26339.717882966019</v>
      </c>
      <c r="T14" s="158">
        <f t="shared" si="38"/>
        <v>30601.218057097365</v>
      </c>
      <c r="U14" s="158">
        <f t="shared" si="38"/>
        <v>27771.160674491897</v>
      </c>
      <c r="V14" s="159">
        <f t="shared" si="38"/>
        <v>421421.14868274989</v>
      </c>
      <c r="W14" s="159">
        <f t="shared" si="38"/>
        <v>84712.096614555281</v>
      </c>
      <c r="X14" s="158">
        <f t="shared" si="38"/>
        <v>506133.24529730517</v>
      </c>
      <c r="Y14" s="158">
        <f t="shared" si="38"/>
        <v>0</v>
      </c>
      <c r="Z14" s="158">
        <f t="shared" si="38"/>
        <v>0</v>
      </c>
      <c r="AA14" s="158">
        <f t="shared" si="38"/>
        <v>0</v>
      </c>
      <c r="AB14" s="158">
        <f t="shared" si="38"/>
        <v>0</v>
      </c>
      <c r="AC14" s="158">
        <f t="shared" si="38"/>
        <v>0</v>
      </c>
      <c r="AD14" s="158">
        <f t="shared" si="38"/>
        <v>0</v>
      </c>
      <c r="AE14" s="158">
        <f t="shared" si="38"/>
        <v>0</v>
      </c>
      <c r="AF14" s="158">
        <f t="shared" si="38"/>
        <v>0</v>
      </c>
      <c r="AG14" s="158">
        <f t="shared" si="38"/>
        <v>0</v>
      </c>
      <c r="AH14" s="158">
        <f t="shared" si="38"/>
        <v>0</v>
      </c>
      <c r="AI14" s="158">
        <f t="shared" si="38"/>
        <v>0</v>
      </c>
      <c r="AJ14" s="158">
        <f t="shared" si="38"/>
        <v>0</v>
      </c>
      <c r="AK14" s="158">
        <f t="shared" si="38"/>
        <v>0</v>
      </c>
    </row>
    <row r="15" spans="1:37" s="36" customFormat="1">
      <c r="A15" s="170" t="str">
        <f t="shared" si="1"/>
        <v>精密制造事业部</v>
      </c>
      <c r="B15" s="170" t="str">
        <f t="shared" si="2"/>
        <v>CNC-沭阳</v>
      </c>
      <c r="C15" s="170" t="s">
        <v>196</v>
      </c>
      <c r="D15" s="170">
        <v>13</v>
      </c>
      <c r="E15" s="170" t="s">
        <v>197</v>
      </c>
      <c r="F15" s="170" t="s">
        <v>207</v>
      </c>
      <c r="G15" s="170"/>
      <c r="H15" s="170" t="s">
        <v>195</v>
      </c>
      <c r="I15" s="170"/>
      <c r="J15" s="131">
        <f t="shared" ref="J15" si="39">IFERROR(J14/J$5,0)</f>
        <v>0.14278879112776571</v>
      </c>
      <c r="K15" s="131">
        <f t="shared" ref="K15:AK15" si="40">IFERROR(K14/K$5,0)</f>
        <v>0.17362429338169905</v>
      </c>
      <c r="L15" s="131">
        <f t="shared" si="40"/>
        <v>0.12973577235192654</v>
      </c>
      <c r="M15" s="131">
        <f t="shared" si="40"/>
        <v>0.14130769545374905</v>
      </c>
      <c r="N15" s="131">
        <f t="shared" si="40"/>
        <v>0.12769286654201875</v>
      </c>
      <c r="O15" s="131">
        <f t="shared" si="40"/>
        <v>0.16130941835633852</v>
      </c>
      <c r="P15" s="131">
        <f t="shared" si="40"/>
        <v>0.14832236100969878</v>
      </c>
      <c r="Q15" s="131">
        <f t="shared" si="40"/>
        <v>0.1605719263047298</v>
      </c>
      <c r="R15" s="131">
        <f t="shared" si="40"/>
        <v>0.13493200281715087</v>
      </c>
      <c r="S15" s="131">
        <f t="shared" si="40"/>
        <v>0.13110700833949673</v>
      </c>
      <c r="T15" s="131">
        <f t="shared" si="40"/>
        <v>0.12164934088991074</v>
      </c>
      <c r="U15" s="131">
        <f t="shared" si="40"/>
        <v>0.11664516403707678</v>
      </c>
      <c r="V15" s="147">
        <f t="shared" si="40"/>
        <v>0.14426034301559562</v>
      </c>
      <c r="W15" s="147">
        <f t="shared" si="40"/>
        <v>0.12267558784320304</v>
      </c>
      <c r="X15" s="131">
        <f t="shared" si="40"/>
        <v>0.14013355939371636</v>
      </c>
      <c r="Y15" s="131">
        <f t="shared" si="40"/>
        <v>0</v>
      </c>
      <c r="Z15" s="131">
        <f t="shared" si="40"/>
        <v>0</v>
      </c>
      <c r="AA15" s="131">
        <f t="shared" si="40"/>
        <v>0</v>
      </c>
      <c r="AB15" s="131">
        <f t="shared" si="40"/>
        <v>0</v>
      </c>
      <c r="AC15" s="131">
        <f t="shared" si="40"/>
        <v>0</v>
      </c>
      <c r="AD15" s="131">
        <f t="shared" si="40"/>
        <v>0</v>
      </c>
      <c r="AE15" s="131">
        <f t="shared" si="40"/>
        <v>0</v>
      </c>
      <c r="AF15" s="131">
        <f t="shared" si="40"/>
        <v>0</v>
      </c>
      <c r="AG15" s="131">
        <f t="shared" si="40"/>
        <v>0</v>
      </c>
      <c r="AH15" s="131">
        <f t="shared" si="40"/>
        <v>0</v>
      </c>
      <c r="AI15" s="131">
        <f t="shared" si="40"/>
        <v>0</v>
      </c>
      <c r="AJ15" s="131">
        <f t="shared" si="40"/>
        <v>0</v>
      </c>
      <c r="AK15" s="131">
        <f t="shared" si="40"/>
        <v>0</v>
      </c>
    </row>
    <row r="16" spans="1:37">
      <c r="A16" s="170" t="str">
        <f t="shared" si="1"/>
        <v>精密制造事业部</v>
      </c>
      <c r="B16" s="170" t="str">
        <f t="shared" si="2"/>
        <v>CNC-沭阳</v>
      </c>
      <c r="C16" s="170" t="s">
        <v>196</v>
      </c>
      <c r="D16" s="170">
        <v>14</v>
      </c>
      <c r="E16" s="170" t="s">
        <v>197</v>
      </c>
      <c r="F16" s="170" t="s">
        <v>208</v>
      </c>
      <c r="G16" s="170"/>
      <c r="H16" s="170" t="s">
        <v>201</v>
      </c>
      <c r="I16" s="170"/>
      <c r="J16" s="158">
        <f t="shared" ref="J16:AK16" si="41">J51+J113+J114+J115+J116+J117</f>
        <v>53590.289434598904</v>
      </c>
      <c r="K16" s="158">
        <f t="shared" si="41"/>
        <v>52520.05061684356</v>
      </c>
      <c r="L16" s="158">
        <f t="shared" si="41"/>
        <v>54273.407755387831</v>
      </c>
      <c r="M16" s="158">
        <f t="shared" si="41"/>
        <v>56658.680612757569</v>
      </c>
      <c r="N16" s="158">
        <f t="shared" si="41"/>
        <v>53743.550975868435</v>
      </c>
      <c r="O16" s="158">
        <f t="shared" si="41"/>
        <v>50231.272298217023</v>
      </c>
      <c r="P16" s="158">
        <f t="shared" si="41"/>
        <v>49395.824195500347</v>
      </c>
      <c r="Q16" s="158">
        <f t="shared" si="41"/>
        <v>50032.5410375637</v>
      </c>
      <c r="R16" s="158">
        <f t="shared" si="41"/>
        <v>50815.482816586285</v>
      </c>
      <c r="S16" s="158">
        <f t="shared" si="41"/>
        <v>50764.992041891273</v>
      </c>
      <c r="T16" s="158">
        <f t="shared" si="41"/>
        <v>51082.573933364161</v>
      </c>
      <c r="U16" s="158">
        <f t="shared" si="41"/>
        <v>50938.003551641916</v>
      </c>
      <c r="V16" s="159">
        <f t="shared" si="41"/>
        <v>471261.09974332369</v>
      </c>
      <c r="W16" s="159">
        <f t="shared" si="41"/>
        <v>152785.56952689734</v>
      </c>
      <c r="X16" s="158">
        <f t="shared" si="41"/>
        <v>624046.66927022103</v>
      </c>
      <c r="Y16" s="158">
        <f t="shared" si="41"/>
        <v>0</v>
      </c>
      <c r="Z16" s="158">
        <f t="shared" si="41"/>
        <v>0</v>
      </c>
      <c r="AA16" s="158">
        <f t="shared" si="41"/>
        <v>0</v>
      </c>
      <c r="AB16" s="158">
        <f t="shared" si="41"/>
        <v>0</v>
      </c>
      <c r="AC16" s="158">
        <f t="shared" si="41"/>
        <v>0</v>
      </c>
      <c r="AD16" s="158">
        <f t="shared" si="41"/>
        <v>0</v>
      </c>
      <c r="AE16" s="158">
        <f t="shared" si="41"/>
        <v>0</v>
      </c>
      <c r="AF16" s="158">
        <f t="shared" si="41"/>
        <v>0</v>
      </c>
      <c r="AG16" s="158">
        <f t="shared" si="41"/>
        <v>0</v>
      </c>
      <c r="AH16" s="158">
        <f t="shared" si="41"/>
        <v>0</v>
      </c>
      <c r="AI16" s="158">
        <f t="shared" si="41"/>
        <v>0</v>
      </c>
      <c r="AJ16" s="158">
        <f t="shared" si="41"/>
        <v>0</v>
      </c>
      <c r="AK16" s="158">
        <f t="shared" si="41"/>
        <v>0</v>
      </c>
    </row>
    <row r="17" spans="1:37" s="36" customFormat="1">
      <c r="A17" s="170" t="str">
        <f t="shared" si="1"/>
        <v>精密制造事业部</v>
      </c>
      <c r="B17" s="170" t="str">
        <f t="shared" si="2"/>
        <v>CNC-沭阳</v>
      </c>
      <c r="C17" s="170" t="s">
        <v>196</v>
      </c>
      <c r="D17" s="170">
        <v>15</v>
      </c>
      <c r="E17" s="170" t="s">
        <v>197</v>
      </c>
      <c r="F17" s="170" t="s">
        <v>209</v>
      </c>
      <c r="G17" s="170"/>
      <c r="H17" s="170" t="s">
        <v>195</v>
      </c>
      <c r="I17" s="170"/>
      <c r="J17" s="131">
        <f>IFERROR(J16/J$5,0)</f>
        <v>0.12609802086571847</v>
      </c>
      <c r="K17" s="131">
        <f t="shared" ref="K17:AK17" si="42">IFERROR(K16/K$5,0)</f>
        <v>0.19128243695355115</v>
      </c>
      <c r="L17" s="131">
        <f t="shared" si="42"/>
        <v>0.12041528299911353</v>
      </c>
      <c r="M17" s="131">
        <f t="shared" si="42"/>
        <v>0.13462440584932422</v>
      </c>
      <c r="N17" s="131">
        <f t="shared" si="42"/>
        <v>0.13028173623462225</v>
      </c>
      <c r="O17" s="131">
        <f t="shared" si="42"/>
        <v>0.18336620363512826</v>
      </c>
      <c r="P17" s="131">
        <f t="shared" si="42"/>
        <v>0.1908270941327789</v>
      </c>
      <c r="Q17" s="131">
        <f t="shared" si="42"/>
        <v>0.24477702838787629</v>
      </c>
      <c r="R17" s="131">
        <f t="shared" si="42"/>
        <v>0.25356471536187075</v>
      </c>
      <c r="S17" s="131">
        <f t="shared" si="42"/>
        <v>0.25268479581153569</v>
      </c>
      <c r="T17" s="131">
        <f t="shared" si="42"/>
        <v>0.20306908824214695</v>
      </c>
      <c r="U17" s="131">
        <f t="shared" si="42"/>
        <v>0.21395115060711017</v>
      </c>
      <c r="V17" s="147">
        <f t="shared" si="42"/>
        <v>0.16132149065460871</v>
      </c>
      <c r="W17" s="147">
        <f t="shared" si="42"/>
        <v>0.22125599890358819</v>
      </c>
      <c r="X17" s="131">
        <f t="shared" si="42"/>
        <v>0.17278035340527945</v>
      </c>
      <c r="Y17" s="131">
        <f t="shared" si="42"/>
        <v>0</v>
      </c>
      <c r="Z17" s="131">
        <f t="shared" si="42"/>
        <v>0</v>
      </c>
      <c r="AA17" s="131">
        <f t="shared" si="42"/>
        <v>0</v>
      </c>
      <c r="AB17" s="131">
        <f t="shared" si="42"/>
        <v>0</v>
      </c>
      <c r="AC17" s="131">
        <f t="shared" si="42"/>
        <v>0</v>
      </c>
      <c r="AD17" s="131">
        <f t="shared" si="42"/>
        <v>0</v>
      </c>
      <c r="AE17" s="131">
        <f t="shared" si="42"/>
        <v>0</v>
      </c>
      <c r="AF17" s="131">
        <f t="shared" si="42"/>
        <v>0</v>
      </c>
      <c r="AG17" s="131">
        <f t="shared" si="42"/>
        <v>0</v>
      </c>
      <c r="AH17" s="131">
        <f t="shared" si="42"/>
        <v>0</v>
      </c>
      <c r="AI17" s="131">
        <f t="shared" si="42"/>
        <v>0</v>
      </c>
      <c r="AJ17" s="131">
        <f t="shared" si="42"/>
        <v>0</v>
      </c>
      <c r="AK17" s="131">
        <f t="shared" si="42"/>
        <v>0</v>
      </c>
    </row>
    <row r="18" spans="1:37" s="140" customFormat="1" ht="13.9" customHeight="1">
      <c r="A18" s="170" t="str">
        <f t="shared" si="1"/>
        <v>精密制造事业部</v>
      </c>
      <c r="B18" s="170" t="str">
        <f t="shared" si="2"/>
        <v>CNC-沭阳</v>
      </c>
      <c r="C18" s="170" t="s">
        <v>196</v>
      </c>
      <c r="D18" s="170">
        <v>16</v>
      </c>
      <c r="E18" s="184" t="s">
        <v>210</v>
      </c>
      <c r="F18" s="170" t="s">
        <v>211</v>
      </c>
      <c r="G18" s="170"/>
      <c r="H18" s="170" t="s">
        <v>201</v>
      </c>
      <c r="I18" s="170"/>
      <c r="J18" s="158">
        <f>J58+J59</f>
        <v>20957.215226138454</v>
      </c>
      <c r="K18" s="158">
        <f t="shared" ref="K18:AK18" si="43">K58+K59</f>
        <v>14993.892322622327</v>
      </c>
      <c r="L18" s="158">
        <f t="shared" si="43"/>
        <v>18365.053562315676</v>
      </c>
      <c r="M18" s="158">
        <f t="shared" si="43"/>
        <v>17491.555204622066</v>
      </c>
      <c r="N18" s="158">
        <f t="shared" si="43"/>
        <v>17527.505481895816</v>
      </c>
      <c r="O18" s="158">
        <f t="shared" si="43"/>
        <v>10751.76294988906</v>
      </c>
      <c r="P18" s="158">
        <f t="shared" si="43"/>
        <v>10046.999641966369</v>
      </c>
      <c r="Q18" s="158">
        <f t="shared" si="43"/>
        <v>10375.3116392917</v>
      </c>
      <c r="R18" s="158">
        <f t="shared" si="43"/>
        <v>8091.7525706511442</v>
      </c>
      <c r="S18" s="158">
        <f t="shared" si="43"/>
        <v>7606.5777675579284</v>
      </c>
      <c r="T18" s="158">
        <f t="shared" si="43"/>
        <v>11078.878115619758</v>
      </c>
      <c r="U18" s="158">
        <f t="shared" si="43"/>
        <v>9109.5899614388218</v>
      </c>
      <c r="V18" s="159">
        <f t="shared" si="43"/>
        <v>128601.0485993926</v>
      </c>
      <c r="W18" s="159">
        <f t="shared" si="43"/>
        <v>27795.04584461651</v>
      </c>
      <c r="X18" s="158">
        <f t="shared" si="43"/>
        <v>156396.09444400913</v>
      </c>
      <c r="Y18" s="158">
        <f t="shared" si="43"/>
        <v>0</v>
      </c>
      <c r="Z18" s="158">
        <f t="shared" si="43"/>
        <v>0</v>
      </c>
      <c r="AA18" s="158">
        <f t="shared" si="43"/>
        <v>0</v>
      </c>
      <c r="AB18" s="158">
        <f t="shared" si="43"/>
        <v>0</v>
      </c>
      <c r="AC18" s="158">
        <f t="shared" si="43"/>
        <v>0</v>
      </c>
      <c r="AD18" s="158">
        <f t="shared" si="43"/>
        <v>0</v>
      </c>
      <c r="AE18" s="158">
        <f t="shared" si="43"/>
        <v>0</v>
      </c>
      <c r="AF18" s="158">
        <f t="shared" si="43"/>
        <v>0</v>
      </c>
      <c r="AG18" s="158">
        <f t="shared" si="43"/>
        <v>0</v>
      </c>
      <c r="AH18" s="158">
        <f t="shared" si="43"/>
        <v>0</v>
      </c>
      <c r="AI18" s="158">
        <f t="shared" si="43"/>
        <v>0</v>
      </c>
      <c r="AJ18" s="158">
        <f t="shared" si="43"/>
        <v>0</v>
      </c>
      <c r="AK18" s="158">
        <f t="shared" si="43"/>
        <v>0</v>
      </c>
    </row>
    <row r="19" spans="1:37" s="36" customFormat="1">
      <c r="A19" s="170" t="str">
        <f t="shared" si="1"/>
        <v>精密制造事业部</v>
      </c>
      <c r="B19" s="170" t="str">
        <f t="shared" si="2"/>
        <v>CNC-沭阳</v>
      </c>
      <c r="C19" s="170" t="s">
        <v>196</v>
      </c>
      <c r="D19" s="170">
        <v>17</v>
      </c>
      <c r="E19" s="184" t="s">
        <v>210</v>
      </c>
      <c r="F19" s="170" t="s">
        <v>212</v>
      </c>
      <c r="G19" s="170"/>
      <c r="H19" s="170" t="s">
        <v>195</v>
      </c>
      <c r="I19" s="170"/>
      <c r="J19" s="131">
        <f t="shared" ref="J19" si="44">IFERROR(J18/J$5,0)</f>
        <v>4.9312354733557502E-2</v>
      </c>
      <c r="K19" s="131">
        <f t="shared" ref="K19:AK19" si="45">IFERROR(K18/K$5,0)</f>
        <v>5.4609015589381964E-2</v>
      </c>
      <c r="L19" s="131">
        <f t="shared" si="45"/>
        <v>4.0746163055895207E-2</v>
      </c>
      <c r="M19" s="131">
        <f t="shared" si="45"/>
        <v>4.1560978853303607E-2</v>
      </c>
      <c r="N19" s="131">
        <f t="shared" si="45"/>
        <v>4.2489076448792421E-2</v>
      </c>
      <c r="O19" s="131">
        <f t="shared" si="45"/>
        <v>3.9248656550074368E-2</v>
      </c>
      <c r="P19" s="131">
        <f t="shared" si="45"/>
        <v>3.8813802131155872E-2</v>
      </c>
      <c r="Q19" s="131">
        <f t="shared" si="45"/>
        <v>5.0759723551862868E-2</v>
      </c>
      <c r="R19" s="131">
        <f t="shared" si="45"/>
        <v>4.0377121767425909E-2</v>
      </c>
      <c r="S19" s="131">
        <f t="shared" si="45"/>
        <v>3.7862047696842989E-2</v>
      </c>
      <c r="T19" s="131">
        <f t="shared" si="45"/>
        <v>4.4041979572516328E-2</v>
      </c>
      <c r="U19" s="131">
        <f t="shared" si="45"/>
        <v>3.8262340844059106E-2</v>
      </c>
      <c r="V19" s="147">
        <f t="shared" si="45"/>
        <v>4.4022544765734611E-2</v>
      </c>
      <c r="W19" s="147">
        <f t="shared" si="45"/>
        <v>4.0251318576516489E-2</v>
      </c>
      <c r="X19" s="131">
        <f t="shared" si="45"/>
        <v>4.3301525029917881E-2</v>
      </c>
      <c r="Y19" s="131">
        <f t="shared" si="45"/>
        <v>0</v>
      </c>
      <c r="Z19" s="131">
        <f t="shared" si="45"/>
        <v>0</v>
      </c>
      <c r="AA19" s="131">
        <f t="shared" si="45"/>
        <v>0</v>
      </c>
      <c r="AB19" s="131">
        <f t="shared" si="45"/>
        <v>0</v>
      </c>
      <c r="AC19" s="131">
        <f t="shared" si="45"/>
        <v>0</v>
      </c>
      <c r="AD19" s="131">
        <f t="shared" si="45"/>
        <v>0</v>
      </c>
      <c r="AE19" s="131">
        <f t="shared" si="45"/>
        <v>0</v>
      </c>
      <c r="AF19" s="131">
        <f t="shared" si="45"/>
        <v>0</v>
      </c>
      <c r="AG19" s="131">
        <f t="shared" si="45"/>
        <v>0</v>
      </c>
      <c r="AH19" s="131">
        <f t="shared" si="45"/>
        <v>0</v>
      </c>
      <c r="AI19" s="131">
        <f t="shared" si="45"/>
        <v>0</v>
      </c>
      <c r="AJ19" s="131">
        <f t="shared" si="45"/>
        <v>0</v>
      </c>
      <c r="AK19" s="131">
        <f t="shared" si="45"/>
        <v>0</v>
      </c>
    </row>
    <row r="20" spans="1:37" s="36" customFormat="1">
      <c r="A20" s="170" t="str">
        <f t="shared" si="1"/>
        <v>精密制造事业部</v>
      </c>
      <c r="B20" s="170" t="str">
        <f t="shared" si="2"/>
        <v>CNC-沭阳</v>
      </c>
      <c r="C20" s="170" t="s">
        <v>196</v>
      </c>
      <c r="D20" s="170">
        <v>18</v>
      </c>
      <c r="E20" s="184" t="s">
        <v>210</v>
      </c>
      <c r="F20" s="170" t="s">
        <v>213</v>
      </c>
      <c r="G20" s="170"/>
      <c r="H20" s="170" t="s">
        <v>201</v>
      </c>
      <c r="I20" s="170"/>
      <c r="J20" s="158">
        <f>J60</f>
        <v>6482.6851582490535</v>
      </c>
      <c r="K20" s="158">
        <f t="shared" ref="K20:AK20" si="46">K60</f>
        <v>5396.9934120784546</v>
      </c>
      <c r="L20" s="158">
        <f t="shared" si="46"/>
        <v>5380.786601243597</v>
      </c>
      <c r="M20" s="158">
        <f t="shared" si="46"/>
        <v>5642.7736455504682</v>
      </c>
      <c r="N20" s="158">
        <f t="shared" si="46"/>
        <v>5139.8763697620998</v>
      </c>
      <c r="O20" s="158">
        <f t="shared" si="46"/>
        <v>4105.7943502104899</v>
      </c>
      <c r="P20" s="158">
        <f t="shared" si="46"/>
        <v>4201.617524796502</v>
      </c>
      <c r="Q20" s="158">
        <f t="shared" si="46"/>
        <v>3076.4383925623438</v>
      </c>
      <c r="R20" s="158">
        <f t="shared" si="46"/>
        <v>2303.0754350233087</v>
      </c>
      <c r="S20" s="158">
        <f t="shared" si="46"/>
        <v>2196.7104381156405</v>
      </c>
      <c r="T20" s="158">
        <f t="shared" si="46"/>
        <v>2214.9069051931283</v>
      </c>
      <c r="U20" s="158">
        <f t="shared" si="46"/>
        <v>2199.5009593263881</v>
      </c>
      <c r="V20" s="159">
        <f t="shared" si="46"/>
        <v>41730.040889476317</v>
      </c>
      <c r="W20" s="159">
        <f t="shared" si="46"/>
        <v>6611.1183026351564</v>
      </c>
      <c r="X20" s="158">
        <f t="shared" si="46"/>
        <v>48341.159192111474</v>
      </c>
      <c r="Y20" s="158">
        <f t="shared" si="46"/>
        <v>0</v>
      </c>
      <c r="Z20" s="158">
        <f t="shared" si="46"/>
        <v>0</v>
      </c>
      <c r="AA20" s="158">
        <f t="shared" si="46"/>
        <v>0</v>
      </c>
      <c r="AB20" s="158">
        <f t="shared" si="46"/>
        <v>0</v>
      </c>
      <c r="AC20" s="158">
        <f t="shared" si="46"/>
        <v>0</v>
      </c>
      <c r="AD20" s="158">
        <f t="shared" si="46"/>
        <v>0</v>
      </c>
      <c r="AE20" s="158">
        <f t="shared" si="46"/>
        <v>0</v>
      </c>
      <c r="AF20" s="158">
        <f t="shared" si="46"/>
        <v>0</v>
      </c>
      <c r="AG20" s="158">
        <f t="shared" si="46"/>
        <v>0</v>
      </c>
      <c r="AH20" s="158">
        <f t="shared" si="46"/>
        <v>0</v>
      </c>
      <c r="AI20" s="158">
        <f t="shared" si="46"/>
        <v>0</v>
      </c>
      <c r="AJ20" s="158">
        <f t="shared" si="46"/>
        <v>0</v>
      </c>
      <c r="AK20" s="158">
        <f t="shared" si="46"/>
        <v>0</v>
      </c>
    </row>
    <row r="21" spans="1:37" s="36" customFormat="1">
      <c r="A21" s="170" t="str">
        <f t="shared" si="1"/>
        <v>精密制造事业部</v>
      </c>
      <c r="B21" s="170" t="str">
        <f t="shared" si="2"/>
        <v>CNC-沭阳</v>
      </c>
      <c r="C21" s="170" t="s">
        <v>196</v>
      </c>
      <c r="D21" s="170">
        <v>19</v>
      </c>
      <c r="E21" s="184" t="s">
        <v>210</v>
      </c>
      <c r="F21" s="170" t="s">
        <v>214</v>
      </c>
      <c r="G21" s="170"/>
      <c r="H21" s="170" t="s">
        <v>195</v>
      </c>
      <c r="I21" s="170"/>
      <c r="J21" s="131">
        <f t="shared" ref="J21" si="47">IFERROR(J20/J$5,0)</f>
        <v>1.5253766624052026E-2</v>
      </c>
      <c r="K21" s="131">
        <f t="shared" ref="K21:AK21" si="48">IFERROR(K20/K$5,0)</f>
        <v>1.9656303449059238E-2</v>
      </c>
      <c r="L21" s="131">
        <f t="shared" si="48"/>
        <v>1.1938239519928888E-2</v>
      </c>
      <c r="M21" s="131">
        <f t="shared" si="48"/>
        <v>1.3407566875170212E-2</v>
      </c>
      <c r="N21" s="131">
        <f t="shared" si="48"/>
        <v>1.2459765038312918E-2</v>
      </c>
      <c r="O21" s="131">
        <f t="shared" si="48"/>
        <v>1.4987952493717325E-2</v>
      </c>
      <c r="P21" s="131">
        <f t="shared" si="48"/>
        <v>1.6231786309323551E-2</v>
      </c>
      <c r="Q21" s="131">
        <f t="shared" si="48"/>
        <v>1.5051033430111271E-2</v>
      </c>
      <c r="R21" s="131">
        <f t="shared" si="48"/>
        <v>1.149214048101084E-2</v>
      </c>
      <c r="S21" s="131">
        <f t="shared" si="48"/>
        <v>1.0934214823756332E-2</v>
      </c>
      <c r="T21" s="131">
        <f t="shared" si="48"/>
        <v>8.804942491064149E-3</v>
      </c>
      <c r="U21" s="131">
        <f t="shared" si="48"/>
        <v>9.2384021398136378E-3</v>
      </c>
      <c r="V21" s="147">
        <f t="shared" si="48"/>
        <v>1.428497366965936E-2</v>
      </c>
      <c r="W21" s="147">
        <f t="shared" si="48"/>
        <v>9.5738726402549712E-3</v>
      </c>
      <c r="X21" s="131">
        <f t="shared" si="48"/>
        <v>1.3384259512195532E-2</v>
      </c>
      <c r="Y21" s="131">
        <f t="shared" si="48"/>
        <v>0</v>
      </c>
      <c r="Z21" s="131">
        <f t="shared" si="48"/>
        <v>0</v>
      </c>
      <c r="AA21" s="131">
        <f t="shared" si="48"/>
        <v>0</v>
      </c>
      <c r="AB21" s="131">
        <f t="shared" si="48"/>
        <v>0</v>
      </c>
      <c r="AC21" s="131">
        <f t="shared" si="48"/>
        <v>0</v>
      </c>
      <c r="AD21" s="131">
        <f t="shared" si="48"/>
        <v>0</v>
      </c>
      <c r="AE21" s="131">
        <f t="shared" si="48"/>
        <v>0</v>
      </c>
      <c r="AF21" s="131">
        <f t="shared" si="48"/>
        <v>0</v>
      </c>
      <c r="AG21" s="131">
        <f t="shared" si="48"/>
        <v>0</v>
      </c>
      <c r="AH21" s="131">
        <f t="shared" si="48"/>
        <v>0</v>
      </c>
      <c r="AI21" s="131">
        <f t="shared" si="48"/>
        <v>0</v>
      </c>
      <c r="AJ21" s="131">
        <f t="shared" si="48"/>
        <v>0</v>
      </c>
      <c r="AK21" s="131">
        <f t="shared" si="48"/>
        <v>0</v>
      </c>
    </row>
    <row r="22" spans="1:37" s="36" customFormat="1">
      <c r="A22" s="170" t="str">
        <f t="shared" si="1"/>
        <v>精密制造事业部</v>
      </c>
      <c r="B22" s="170" t="str">
        <f t="shared" si="2"/>
        <v>CNC-沭阳</v>
      </c>
      <c r="C22" s="170" t="s">
        <v>196</v>
      </c>
      <c r="D22" s="170">
        <v>20</v>
      </c>
      <c r="E22" s="184" t="s">
        <v>210</v>
      </c>
      <c r="F22" s="170" t="s">
        <v>215</v>
      </c>
      <c r="G22" s="170"/>
      <c r="H22" s="170" t="s">
        <v>201</v>
      </c>
      <c r="I22" s="170"/>
      <c r="J22" s="158">
        <f>J63</f>
        <v>1414.5121714548561</v>
      </c>
      <c r="K22" s="158">
        <f t="shared" ref="K22:AK22" si="49">K63</f>
        <v>1380.5700990517144</v>
      </c>
      <c r="L22" s="158">
        <f t="shared" si="49"/>
        <v>2592.5153532228078</v>
      </c>
      <c r="M22" s="158">
        <f t="shared" si="49"/>
        <v>2302.3951367241825</v>
      </c>
      <c r="N22" s="158">
        <f t="shared" si="49"/>
        <v>1573.4540516098505</v>
      </c>
      <c r="O22" s="158">
        <f t="shared" si="49"/>
        <v>2788.2275969856382</v>
      </c>
      <c r="P22" s="158">
        <f t="shared" si="49"/>
        <v>1407.6504558406091</v>
      </c>
      <c r="Q22" s="158">
        <f t="shared" si="49"/>
        <v>1269.5836884365776</v>
      </c>
      <c r="R22" s="158">
        <f t="shared" si="49"/>
        <v>869.98647753588966</v>
      </c>
      <c r="S22" s="158">
        <f t="shared" si="49"/>
        <v>783.55014454083471</v>
      </c>
      <c r="T22" s="158">
        <f t="shared" si="49"/>
        <v>827.4953472547013</v>
      </c>
      <c r="U22" s="158">
        <f t="shared" si="49"/>
        <v>806.44744555233194</v>
      </c>
      <c r="V22" s="159">
        <f t="shared" si="49"/>
        <v>15598.895030862126</v>
      </c>
      <c r="W22" s="159">
        <f t="shared" si="49"/>
        <v>2417.4929373478681</v>
      </c>
      <c r="X22" s="158">
        <f t="shared" si="49"/>
        <v>18016.387968209994</v>
      </c>
      <c r="Y22" s="158">
        <f t="shared" si="49"/>
        <v>0</v>
      </c>
      <c r="Z22" s="158">
        <f t="shared" si="49"/>
        <v>0</v>
      </c>
      <c r="AA22" s="158">
        <f t="shared" si="49"/>
        <v>0</v>
      </c>
      <c r="AB22" s="158">
        <f t="shared" si="49"/>
        <v>0</v>
      </c>
      <c r="AC22" s="158">
        <f t="shared" si="49"/>
        <v>0</v>
      </c>
      <c r="AD22" s="158">
        <f t="shared" si="49"/>
        <v>0</v>
      </c>
      <c r="AE22" s="158">
        <f t="shared" si="49"/>
        <v>0</v>
      </c>
      <c r="AF22" s="158">
        <f t="shared" si="49"/>
        <v>0</v>
      </c>
      <c r="AG22" s="158">
        <f t="shared" si="49"/>
        <v>0</v>
      </c>
      <c r="AH22" s="158">
        <f t="shared" si="49"/>
        <v>0</v>
      </c>
      <c r="AI22" s="158">
        <f t="shared" si="49"/>
        <v>0</v>
      </c>
      <c r="AJ22" s="158">
        <f t="shared" si="49"/>
        <v>0</v>
      </c>
      <c r="AK22" s="158">
        <f t="shared" si="49"/>
        <v>0</v>
      </c>
    </row>
    <row r="23" spans="1:37" s="36" customFormat="1">
      <c r="A23" s="170" t="str">
        <f t="shared" si="1"/>
        <v>精密制造事业部</v>
      </c>
      <c r="B23" s="170" t="str">
        <f t="shared" si="2"/>
        <v>CNC-沭阳</v>
      </c>
      <c r="C23" s="170" t="s">
        <v>196</v>
      </c>
      <c r="D23" s="170">
        <v>21</v>
      </c>
      <c r="E23" s="184" t="s">
        <v>210</v>
      </c>
      <c r="F23" s="170" t="s">
        <v>216</v>
      </c>
      <c r="G23" s="170"/>
      <c r="H23" s="170" t="s">
        <v>195</v>
      </c>
      <c r="I23" s="170"/>
      <c r="J23" s="131">
        <f t="shared" ref="J23" si="50">IFERROR(J22/J$5,0)</f>
        <v>3.3283489824887935E-3</v>
      </c>
      <c r="K23" s="131">
        <f t="shared" ref="K23:AK23" si="51">IFERROR(K22/K$5,0)</f>
        <v>5.0281522928906971E-3</v>
      </c>
      <c r="L23" s="131">
        <f t="shared" si="51"/>
        <v>5.7519599901460139E-3</v>
      </c>
      <c r="M23" s="131">
        <f t="shared" si="51"/>
        <v>5.4706282243020456E-3</v>
      </c>
      <c r="N23" s="131">
        <f t="shared" si="51"/>
        <v>3.8142683541914921E-3</v>
      </c>
      <c r="O23" s="131">
        <f t="shared" si="51"/>
        <v>1.0178255217081182E-2</v>
      </c>
      <c r="P23" s="131">
        <f t="shared" si="51"/>
        <v>5.4380679018453237E-3</v>
      </c>
      <c r="Q23" s="131">
        <f t="shared" si="51"/>
        <v>6.2112560365844118E-3</v>
      </c>
      <c r="R23" s="131">
        <f t="shared" si="51"/>
        <v>4.3411547291854289E-3</v>
      </c>
      <c r="S23" s="131">
        <f t="shared" si="51"/>
        <v>3.9001524538409809E-3</v>
      </c>
      <c r="T23" s="131">
        <f t="shared" si="51"/>
        <v>3.2895508732749637E-3</v>
      </c>
      <c r="U23" s="131">
        <f t="shared" si="51"/>
        <v>3.3872619036818268E-3</v>
      </c>
      <c r="V23" s="147">
        <f t="shared" si="51"/>
        <v>5.3397935885521747E-3</v>
      </c>
      <c r="W23" s="147">
        <f t="shared" si="51"/>
        <v>3.5008856945819584E-3</v>
      </c>
      <c r="X23" s="131">
        <f t="shared" si="51"/>
        <v>4.9882132755779962E-3</v>
      </c>
      <c r="Y23" s="131">
        <f t="shared" si="51"/>
        <v>0</v>
      </c>
      <c r="Z23" s="131">
        <f t="shared" si="51"/>
        <v>0</v>
      </c>
      <c r="AA23" s="131">
        <f t="shared" si="51"/>
        <v>0</v>
      </c>
      <c r="AB23" s="131">
        <f t="shared" si="51"/>
        <v>0</v>
      </c>
      <c r="AC23" s="131">
        <f t="shared" si="51"/>
        <v>0</v>
      </c>
      <c r="AD23" s="131">
        <f t="shared" si="51"/>
        <v>0</v>
      </c>
      <c r="AE23" s="131">
        <f t="shared" si="51"/>
        <v>0</v>
      </c>
      <c r="AF23" s="131">
        <f t="shared" si="51"/>
        <v>0</v>
      </c>
      <c r="AG23" s="131">
        <f t="shared" si="51"/>
        <v>0</v>
      </c>
      <c r="AH23" s="131">
        <f t="shared" si="51"/>
        <v>0</v>
      </c>
      <c r="AI23" s="131">
        <f t="shared" si="51"/>
        <v>0</v>
      </c>
      <c r="AJ23" s="131">
        <f t="shared" si="51"/>
        <v>0</v>
      </c>
      <c r="AK23" s="131">
        <f t="shared" si="51"/>
        <v>0</v>
      </c>
    </row>
    <row r="24" spans="1:37" s="141" customFormat="1">
      <c r="A24" s="170" t="str">
        <f t="shared" si="1"/>
        <v>精密制造事业部</v>
      </c>
      <c r="B24" s="170" t="str">
        <f t="shared" si="2"/>
        <v>CNC-沭阳</v>
      </c>
      <c r="C24" s="170" t="s">
        <v>196</v>
      </c>
      <c r="D24" s="170">
        <v>22</v>
      </c>
      <c r="E24" s="184" t="s">
        <v>210</v>
      </c>
      <c r="F24" s="170" t="s">
        <v>217</v>
      </c>
      <c r="G24" s="170"/>
      <c r="H24" s="170" t="s">
        <v>201</v>
      </c>
      <c r="I24" s="170"/>
      <c r="J24" s="158">
        <f>J52</f>
        <v>14218.951854944436</v>
      </c>
      <c r="K24" s="158">
        <f t="shared" ref="K24:AK24" si="52">K52</f>
        <v>10748.197974456809</v>
      </c>
      <c r="L24" s="158">
        <f t="shared" si="52"/>
        <v>14828.380932895952</v>
      </c>
      <c r="M24" s="158">
        <f t="shared" si="52"/>
        <v>14697.3059724267</v>
      </c>
      <c r="N24" s="158">
        <f t="shared" si="52"/>
        <v>12191.711633634983</v>
      </c>
      <c r="O24" s="158">
        <f t="shared" si="52"/>
        <v>10362.46122364574</v>
      </c>
      <c r="P24" s="158">
        <f t="shared" si="52"/>
        <v>10081.649836239898</v>
      </c>
      <c r="Q24" s="158">
        <f t="shared" si="52"/>
        <v>8929.6033697405255</v>
      </c>
      <c r="R24" s="158">
        <f t="shared" si="52"/>
        <v>7899.5046486190722</v>
      </c>
      <c r="S24" s="158">
        <f t="shared" si="52"/>
        <v>7463.4552079819969</v>
      </c>
      <c r="T24" s="158">
        <f t="shared" si="52"/>
        <v>8092.9925869585468</v>
      </c>
      <c r="U24" s="158">
        <f t="shared" si="52"/>
        <v>7464.2176852578186</v>
      </c>
      <c r="V24" s="159">
        <f t="shared" si="52"/>
        <v>103957.76744660412</v>
      </c>
      <c r="W24" s="159">
        <f t="shared" si="52"/>
        <v>23020.665480198368</v>
      </c>
      <c r="X24" s="158">
        <f t="shared" si="52"/>
        <v>126978.43292680252</v>
      </c>
      <c r="Y24" s="158">
        <f t="shared" si="52"/>
        <v>0</v>
      </c>
      <c r="Z24" s="158">
        <f t="shared" si="52"/>
        <v>0</v>
      </c>
      <c r="AA24" s="158">
        <f t="shared" si="52"/>
        <v>0</v>
      </c>
      <c r="AB24" s="158">
        <f t="shared" si="52"/>
        <v>0</v>
      </c>
      <c r="AC24" s="158">
        <f t="shared" si="52"/>
        <v>0</v>
      </c>
      <c r="AD24" s="158">
        <f t="shared" si="52"/>
        <v>0</v>
      </c>
      <c r="AE24" s="158">
        <f t="shared" si="52"/>
        <v>0</v>
      </c>
      <c r="AF24" s="158">
        <f t="shared" si="52"/>
        <v>0</v>
      </c>
      <c r="AG24" s="158">
        <f t="shared" si="52"/>
        <v>0</v>
      </c>
      <c r="AH24" s="158">
        <f t="shared" si="52"/>
        <v>0</v>
      </c>
      <c r="AI24" s="158">
        <f t="shared" si="52"/>
        <v>0</v>
      </c>
      <c r="AJ24" s="158">
        <f t="shared" si="52"/>
        <v>0</v>
      </c>
      <c r="AK24" s="158">
        <f t="shared" si="52"/>
        <v>0</v>
      </c>
    </row>
    <row r="25" spans="1:37" s="36" customFormat="1">
      <c r="A25" s="170" t="str">
        <f t="shared" si="1"/>
        <v>精密制造事业部</v>
      </c>
      <c r="B25" s="170" t="str">
        <f t="shared" si="2"/>
        <v>CNC-沭阳</v>
      </c>
      <c r="C25" s="170" t="s">
        <v>196</v>
      </c>
      <c r="D25" s="170">
        <v>23</v>
      </c>
      <c r="E25" s="184" t="s">
        <v>218</v>
      </c>
      <c r="F25" s="170" t="s">
        <v>219</v>
      </c>
      <c r="G25" s="170"/>
      <c r="H25" s="170" t="s">
        <v>195</v>
      </c>
      <c r="I25" s="170"/>
      <c r="J25" s="131">
        <f t="shared" ref="J25" si="53">IFERROR(J24/J$5,0)</f>
        <v>3.3457212241437294E-2</v>
      </c>
      <c r="K25" s="131">
        <f t="shared" ref="K25:AK25" si="54">IFERROR(K24/K$5,0)</f>
        <v>3.9145840060442846E-2</v>
      </c>
      <c r="L25" s="131">
        <f t="shared" si="54"/>
        <v>3.2899420919005565E-2</v>
      </c>
      <c r="M25" s="131">
        <f t="shared" si="54"/>
        <v>3.4921675950183584E-2</v>
      </c>
      <c r="N25" s="131">
        <f t="shared" si="54"/>
        <v>2.9554380580751015E-2</v>
      </c>
      <c r="O25" s="131">
        <f t="shared" si="54"/>
        <v>3.7827534282136643E-2</v>
      </c>
      <c r="P25" s="131">
        <f t="shared" si="54"/>
        <v>3.8947663565640368E-2</v>
      </c>
      <c r="Q25" s="131">
        <f t="shared" si="54"/>
        <v>4.3686803272422532E-2</v>
      </c>
      <c r="R25" s="131">
        <f t="shared" si="54"/>
        <v>3.9417821827190724E-2</v>
      </c>
      <c r="S25" s="131">
        <f t="shared" si="54"/>
        <v>3.7149649382811435E-2</v>
      </c>
      <c r="T25" s="131">
        <f t="shared" si="54"/>
        <v>3.2172157728934038E-2</v>
      </c>
      <c r="U25" s="131">
        <f t="shared" si="54"/>
        <v>3.1351404664374097E-2</v>
      </c>
      <c r="V25" s="147">
        <f t="shared" si="54"/>
        <v>3.5586688607961894E-2</v>
      </c>
      <c r="W25" s="147">
        <f t="shared" si="54"/>
        <v>3.3337312889028803E-2</v>
      </c>
      <c r="X25" s="131">
        <f t="shared" si="54"/>
        <v>3.5156631060298878E-2</v>
      </c>
      <c r="Y25" s="131">
        <f t="shared" si="54"/>
        <v>0</v>
      </c>
      <c r="Z25" s="131">
        <f t="shared" si="54"/>
        <v>0</v>
      </c>
      <c r="AA25" s="131">
        <f t="shared" si="54"/>
        <v>0</v>
      </c>
      <c r="AB25" s="131">
        <f t="shared" si="54"/>
        <v>0</v>
      </c>
      <c r="AC25" s="131">
        <f t="shared" si="54"/>
        <v>0</v>
      </c>
      <c r="AD25" s="131">
        <f t="shared" si="54"/>
        <v>0</v>
      </c>
      <c r="AE25" s="131">
        <f t="shared" si="54"/>
        <v>0</v>
      </c>
      <c r="AF25" s="131">
        <f t="shared" si="54"/>
        <v>0</v>
      </c>
      <c r="AG25" s="131">
        <f t="shared" si="54"/>
        <v>0</v>
      </c>
      <c r="AH25" s="131">
        <f t="shared" si="54"/>
        <v>0</v>
      </c>
      <c r="AI25" s="131">
        <f t="shared" si="54"/>
        <v>0</v>
      </c>
      <c r="AJ25" s="131">
        <f t="shared" si="54"/>
        <v>0</v>
      </c>
      <c r="AK25" s="131">
        <f t="shared" si="54"/>
        <v>0</v>
      </c>
    </row>
    <row r="26" spans="1:37" s="140" customFormat="1">
      <c r="A26" s="170" t="str">
        <f t="shared" si="1"/>
        <v>精密制造事业部</v>
      </c>
      <c r="B26" s="170" t="str">
        <f t="shared" si="2"/>
        <v>CNC-沭阳</v>
      </c>
      <c r="C26" s="170" t="s">
        <v>196</v>
      </c>
      <c r="D26" s="170">
        <v>24</v>
      </c>
      <c r="E26" s="184" t="s">
        <v>218</v>
      </c>
      <c r="F26" s="170" t="s">
        <v>220</v>
      </c>
      <c r="G26" s="170"/>
      <c r="H26" s="170" t="s">
        <v>201</v>
      </c>
      <c r="I26" s="170"/>
      <c r="J26" s="158">
        <f t="shared" ref="J26:AK26" si="55">J76+J112</f>
        <v>8547.3269043231139</v>
      </c>
      <c r="K26" s="158">
        <f t="shared" si="55"/>
        <v>6275.3958331535905</v>
      </c>
      <c r="L26" s="158">
        <f t="shared" si="55"/>
        <v>6495.8488988515746</v>
      </c>
      <c r="M26" s="158">
        <f t="shared" si="55"/>
        <v>8141.6702805313735</v>
      </c>
      <c r="N26" s="158">
        <f t="shared" si="55"/>
        <v>6310.3845454316634</v>
      </c>
      <c r="O26" s="158">
        <f t="shared" si="55"/>
        <v>6437.6372563145933</v>
      </c>
      <c r="P26" s="158">
        <f t="shared" si="55"/>
        <v>5645.3444687978963</v>
      </c>
      <c r="Q26" s="158">
        <f t="shared" si="55"/>
        <v>3715.8910608988308</v>
      </c>
      <c r="R26" s="158">
        <f t="shared" si="55"/>
        <v>3247.5029001695102</v>
      </c>
      <c r="S26" s="158">
        <f t="shared" si="55"/>
        <v>3489.625705248246</v>
      </c>
      <c r="T26" s="158">
        <f t="shared" si="55"/>
        <v>3530.327333913172</v>
      </c>
      <c r="U26" s="158">
        <f t="shared" si="55"/>
        <v>3217.6576550450586</v>
      </c>
      <c r="V26" s="159">
        <f t="shared" si="55"/>
        <v>54817.002148472151</v>
      </c>
      <c r="W26" s="159">
        <f t="shared" si="55"/>
        <v>10237.610694206476</v>
      </c>
      <c r="X26" s="158">
        <f t="shared" si="55"/>
        <v>65054.612842678624</v>
      </c>
      <c r="Y26" s="158">
        <f t="shared" si="55"/>
        <v>0</v>
      </c>
      <c r="Z26" s="158">
        <f t="shared" si="55"/>
        <v>0</v>
      </c>
      <c r="AA26" s="158">
        <f t="shared" si="55"/>
        <v>0</v>
      </c>
      <c r="AB26" s="158">
        <f t="shared" si="55"/>
        <v>0</v>
      </c>
      <c r="AC26" s="158">
        <f t="shared" si="55"/>
        <v>0</v>
      </c>
      <c r="AD26" s="158">
        <f t="shared" si="55"/>
        <v>0</v>
      </c>
      <c r="AE26" s="158">
        <f t="shared" si="55"/>
        <v>0</v>
      </c>
      <c r="AF26" s="158">
        <f t="shared" si="55"/>
        <v>0</v>
      </c>
      <c r="AG26" s="158">
        <f t="shared" si="55"/>
        <v>0</v>
      </c>
      <c r="AH26" s="158">
        <f t="shared" si="55"/>
        <v>0</v>
      </c>
      <c r="AI26" s="158">
        <f t="shared" si="55"/>
        <v>0</v>
      </c>
      <c r="AJ26" s="158">
        <f t="shared" si="55"/>
        <v>0</v>
      </c>
      <c r="AK26" s="158">
        <f t="shared" si="55"/>
        <v>0</v>
      </c>
    </row>
    <row r="27" spans="1:37" s="140" customFormat="1" ht="13.9" customHeight="1">
      <c r="A27" s="170" t="str">
        <f t="shared" si="1"/>
        <v>精密制造事业部</v>
      </c>
      <c r="B27" s="170" t="str">
        <f t="shared" si="2"/>
        <v>CNC-沭阳</v>
      </c>
      <c r="C27" s="170" t="s">
        <v>196</v>
      </c>
      <c r="D27" s="170">
        <v>25</v>
      </c>
      <c r="E27" s="184" t="s">
        <v>210</v>
      </c>
      <c r="F27" s="170" t="s">
        <v>204</v>
      </c>
      <c r="G27" s="170"/>
      <c r="H27" s="170" t="s">
        <v>190</v>
      </c>
      <c r="I27" s="170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57"/>
      <c r="W27" s="160"/>
      <c r="X27" s="158">
        <f t="shared" ref="X27" si="56">SUM(J27:U27)</f>
        <v>0</v>
      </c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52">
        <f t="shared" ref="AK27" si="57">SUM(Y27:AJ27)</f>
        <v>0</v>
      </c>
    </row>
    <row r="28" spans="1:37" s="36" customFormat="1">
      <c r="A28" s="170" t="str">
        <f t="shared" si="1"/>
        <v>精密制造事业部</v>
      </c>
      <c r="B28" s="170" t="str">
        <f t="shared" si="2"/>
        <v>CNC-沭阳</v>
      </c>
      <c r="C28" s="170" t="s">
        <v>196</v>
      </c>
      <c r="D28" s="170">
        <v>26</v>
      </c>
      <c r="E28" s="184" t="s">
        <v>210</v>
      </c>
      <c r="F28" s="170" t="s">
        <v>221</v>
      </c>
      <c r="G28" s="170"/>
      <c r="H28" s="170" t="s">
        <v>195</v>
      </c>
      <c r="I28" s="170"/>
      <c r="J28" s="181">
        <f t="shared" ref="J28:U28" si="58">IFERROR(J26/J$5,0)</f>
        <v>2.0111871342713895E-2</v>
      </c>
      <c r="K28" s="181">
        <f t="shared" si="58"/>
        <v>2.2855518867851414E-2</v>
      </c>
      <c r="L28" s="181">
        <f t="shared" si="58"/>
        <v>1.4412205089462837E-2</v>
      </c>
      <c r="M28" s="181">
        <f t="shared" si="58"/>
        <v>1.9345094384192924E-2</v>
      </c>
      <c r="N28" s="181">
        <f t="shared" si="58"/>
        <v>1.5297237342134517E-2</v>
      </c>
      <c r="O28" s="181">
        <f t="shared" si="58"/>
        <v>2.35002031615347E-2</v>
      </c>
      <c r="P28" s="181">
        <f t="shared" si="58"/>
        <v>2.1809225737292035E-2</v>
      </c>
      <c r="Q28" s="181">
        <f t="shared" si="58"/>
        <v>1.8179463861669565E-2</v>
      </c>
      <c r="R28" s="181">
        <f t="shared" si="58"/>
        <v>1.6204749081899013E-2</v>
      </c>
      <c r="S28" s="181">
        <f t="shared" si="58"/>
        <v>1.7369752723721463E-2</v>
      </c>
      <c r="T28" s="181">
        <f t="shared" si="58"/>
        <v>1.4034147022999556E-2</v>
      </c>
      <c r="U28" s="181">
        <f t="shared" si="58"/>
        <v>1.3514890838992766E-2</v>
      </c>
      <c r="V28" s="182">
        <f t="shared" ref="V28:W28" si="59">IFERROR(V26/V$5,0)</f>
        <v>1.8764885335591917E-2</v>
      </c>
      <c r="W28" s="182">
        <f t="shared" si="59"/>
        <v>1.4825567542450025E-2</v>
      </c>
      <c r="X28" s="181">
        <f>IFERROR(X26/X$5,0)</f>
        <v>1.801172821056192E-2</v>
      </c>
      <c r="Y28" s="181">
        <f t="shared" ref="Y28:AK28" si="60">IFERROR(Y26/Y$5,0)</f>
        <v>0</v>
      </c>
      <c r="Z28" s="181">
        <f t="shared" si="60"/>
        <v>0</v>
      </c>
      <c r="AA28" s="181">
        <f t="shared" si="60"/>
        <v>0</v>
      </c>
      <c r="AB28" s="181">
        <f t="shared" si="60"/>
        <v>0</v>
      </c>
      <c r="AC28" s="181">
        <f t="shared" si="60"/>
        <v>0</v>
      </c>
      <c r="AD28" s="181">
        <f t="shared" si="60"/>
        <v>0</v>
      </c>
      <c r="AE28" s="181">
        <f t="shared" si="60"/>
        <v>0</v>
      </c>
      <c r="AF28" s="181">
        <f t="shared" si="60"/>
        <v>0</v>
      </c>
      <c r="AG28" s="181">
        <f t="shared" si="60"/>
        <v>0</v>
      </c>
      <c r="AH28" s="181">
        <f t="shared" si="60"/>
        <v>0</v>
      </c>
      <c r="AI28" s="181">
        <f t="shared" si="60"/>
        <v>0</v>
      </c>
      <c r="AJ28" s="181">
        <f t="shared" si="60"/>
        <v>0</v>
      </c>
      <c r="AK28" s="181">
        <f t="shared" si="60"/>
        <v>0</v>
      </c>
    </row>
    <row r="29" spans="1:37" s="36" customFormat="1">
      <c r="A29" s="170" t="str">
        <f t="shared" si="1"/>
        <v>精密制造事业部</v>
      </c>
      <c r="B29" s="170" t="str">
        <f t="shared" si="2"/>
        <v>CNC-沭阳</v>
      </c>
      <c r="C29" s="170" t="s">
        <v>196</v>
      </c>
      <c r="D29" s="170">
        <v>27</v>
      </c>
      <c r="E29" s="184" t="s">
        <v>210</v>
      </c>
      <c r="F29" s="170" t="s">
        <v>222</v>
      </c>
      <c r="G29" s="170"/>
      <c r="H29" s="170" t="s">
        <v>201</v>
      </c>
      <c r="I29" s="170"/>
      <c r="J29" s="158">
        <f>J88</f>
        <v>4265.9415443373146</v>
      </c>
      <c r="K29" s="158">
        <f t="shared" ref="K29:AK29" si="61">K88</f>
        <v>3909.3631737472733</v>
      </c>
      <c r="L29" s="158">
        <f>L88</f>
        <v>4141.3260969015646</v>
      </c>
      <c r="M29" s="158">
        <f t="shared" si="61"/>
        <v>4314.3056372867231</v>
      </c>
      <c r="N29" s="158">
        <f t="shared" si="61"/>
        <v>3932.7798568851813</v>
      </c>
      <c r="O29" s="158">
        <f t="shared" si="61"/>
        <v>3631.3627814574284</v>
      </c>
      <c r="P29" s="158">
        <f t="shared" si="61"/>
        <v>3636.9159632941632</v>
      </c>
      <c r="Q29" s="158">
        <f t="shared" si="61"/>
        <v>3092.0949741352833</v>
      </c>
      <c r="R29" s="158">
        <f t="shared" si="61"/>
        <v>2803.778963609971</v>
      </c>
      <c r="S29" s="158">
        <f t="shared" si="61"/>
        <v>3010.8253739634056</v>
      </c>
      <c r="T29" s="158">
        <f t="shared" si="61"/>
        <v>2936.8519840020085</v>
      </c>
      <c r="U29" s="158">
        <f t="shared" si="61"/>
        <v>2980.9316693500309</v>
      </c>
      <c r="V29" s="159">
        <f t="shared" si="61"/>
        <v>33727.868991654905</v>
      </c>
      <c r="W29" s="159">
        <f t="shared" si="61"/>
        <v>8928.6090273154441</v>
      </c>
      <c r="X29" s="158">
        <f t="shared" si="61"/>
        <v>42656.478018970345</v>
      </c>
      <c r="Y29" s="158">
        <f t="shared" si="61"/>
        <v>0</v>
      </c>
      <c r="Z29" s="158">
        <f t="shared" si="61"/>
        <v>0</v>
      </c>
      <c r="AA29" s="158">
        <f t="shared" si="61"/>
        <v>0</v>
      </c>
      <c r="AB29" s="158">
        <f t="shared" si="61"/>
        <v>0</v>
      </c>
      <c r="AC29" s="158">
        <f t="shared" si="61"/>
        <v>0</v>
      </c>
      <c r="AD29" s="158">
        <f t="shared" si="61"/>
        <v>0</v>
      </c>
      <c r="AE29" s="158">
        <f t="shared" si="61"/>
        <v>0</v>
      </c>
      <c r="AF29" s="158">
        <f t="shared" si="61"/>
        <v>0</v>
      </c>
      <c r="AG29" s="158">
        <f t="shared" si="61"/>
        <v>0</v>
      </c>
      <c r="AH29" s="158">
        <f t="shared" si="61"/>
        <v>0</v>
      </c>
      <c r="AI29" s="158">
        <f t="shared" si="61"/>
        <v>0</v>
      </c>
      <c r="AJ29" s="158">
        <f t="shared" si="61"/>
        <v>0</v>
      </c>
      <c r="AK29" s="158">
        <f t="shared" si="61"/>
        <v>0</v>
      </c>
    </row>
    <row r="30" spans="1:37" s="36" customFormat="1">
      <c r="A30" s="170" t="str">
        <f t="shared" si="1"/>
        <v>精密制造事业部</v>
      </c>
      <c r="B30" s="170" t="str">
        <f t="shared" si="2"/>
        <v>CNC-沭阳</v>
      </c>
      <c r="C30" s="170" t="s">
        <v>196</v>
      </c>
      <c r="D30" s="170">
        <v>28</v>
      </c>
      <c r="E30" s="184" t="s">
        <v>210</v>
      </c>
      <c r="F30" s="170" t="s">
        <v>223</v>
      </c>
      <c r="G30" s="170"/>
      <c r="H30" s="170" t="s">
        <v>195</v>
      </c>
      <c r="I30" s="170"/>
      <c r="J30" s="131">
        <f t="shared" ref="J30" si="62">IFERROR(J29/J$5,0)</f>
        <v>1.0037766012185154E-2</v>
      </c>
      <c r="K30" s="131">
        <f t="shared" ref="K30:AK30" si="63">IFERROR(K29/K$5,0)</f>
        <v>1.4238229133980023E-2</v>
      </c>
      <c r="L30" s="131">
        <f t="shared" si="63"/>
        <v>9.1882742317854794E-3</v>
      </c>
      <c r="M30" s="131">
        <f t="shared" si="63"/>
        <v>1.0251047620430059E-2</v>
      </c>
      <c r="N30" s="131">
        <f t="shared" si="63"/>
        <v>9.53359758854809E-3</v>
      </c>
      <c r="O30" s="131">
        <f t="shared" si="63"/>
        <v>1.3256068914690498E-2</v>
      </c>
      <c r="P30" s="131">
        <f t="shared" si="63"/>
        <v>1.4050218134507058E-2</v>
      </c>
      <c r="Q30" s="131">
        <f t="shared" si="63"/>
        <v>1.5127631009060125E-2</v>
      </c>
      <c r="R30" s="131">
        <f t="shared" si="63"/>
        <v>1.3990606316020501E-2</v>
      </c>
      <c r="S30" s="131">
        <f t="shared" si="63"/>
        <v>1.4986504759349317E-2</v>
      </c>
      <c r="T30" s="131">
        <f t="shared" si="63"/>
        <v>1.1674898282756755E-2</v>
      </c>
      <c r="U30" s="131">
        <f t="shared" si="63"/>
        <v>1.2520588088852475E-2</v>
      </c>
      <c r="V30" s="147">
        <f t="shared" si="63"/>
        <v>1.1545680526783616E-2</v>
      </c>
      <c r="W30" s="147">
        <f t="shared" si="63"/>
        <v>1.2929940407824265E-2</v>
      </c>
      <c r="X30" s="131">
        <f t="shared" si="63"/>
        <v>1.1810336806638464E-2</v>
      </c>
      <c r="Y30" s="131">
        <f t="shared" si="63"/>
        <v>0</v>
      </c>
      <c r="Z30" s="131">
        <f t="shared" si="63"/>
        <v>0</v>
      </c>
      <c r="AA30" s="131">
        <f t="shared" si="63"/>
        <v>0</v>
      </c>
      <c r="AB30" s="131">
        <f t="shared" si="63"/>
        <v>0</v>
      </c>
      <c r="AC30" s="131">
        <f t="shared" si="63"/>
        <v>0</v>
      </c>
      <c r="AD30" s="131">
        <f t="shared" si="63"/>
        <v>0</v>
      </c>
      <c r="AE30" s="131">
        <f t="shared" si="63"/>
        <v>0</v>
      </c>
      <c r="AF30" s="131">
        <f t="shared" si="63"/>
        <v>0</v>
      </c>
      <c r="AG30" s="131">
        <f t="shared" si="63"/>
        <v>0</v>
      </c>
      <c r="AH30" s="131">
        <f t="shared" si="63"/>
        <v>0</v>
      </c>
      <c r="AI30" s="131">
        <f t="shared" si="63"/>
        <v>0</v>
      </c>
      <c r="AJ30" s="131">
        <f t="shared" si="63"/>
        <v>0</v>
      </c>
      <c r="AK30" s="131">
        <f t="shared" si="63"/>
        <v>0</v>
      </c>
    </row>
    <row r="31" spans="1:37" s="140" customFormat="1">
      <c r="A31" s="170" t="str">
        <f t="shared" si="1"/>
        <v>精密制造事业部</v>
      </c>
      <c r="B31" s="170" t="str">
        <f t="shared" si="2"/>
        <v>CNC-沭阳</v>
      </c>
      <c r="C31" s="170" t="s">
        <v>196</v>
      </c>
      <c r="D31" s="170">
        <v>29</v>
      </c>
      <c r="E31" s="184" t="s">
        <v>218</v>
      </c>
      <c r="F31" s="170" t="s">
        <v>224</v>
      </c>
      <c r="G31" s="170"/>
      <c r="H31" s="170" t="s">
        <v>201</v>
      </c>
      <c r="I31" s="170"/>
      <c r="J31" s="158">
        <f>J14-J18-J20-J22-J24-J26-J29</f>
        <v>4797.0526735886069</v>
      </c>
      <c r="K31" s="158">
        <f t="shared" ref="K31:AK31" si="64">K14-K18-K20-K22-K24-K26-K29</f>
        <v>4967.2753019479878</v>
      </c>
      <c r="L31" s="158">
        <f t="shared" si="64"/>
        <v>6670.4142210883765</v>
      </c>
      <c r="M31" s="158">
        <f t="shared" si="64"/>
        <v>6881.4364243360342</v>
      </c>
      <c r="N31" s="158">
        <f t="shared" si="64"/>
        <v>5999.8838933143088</v>
      </c>
      <c r="O31" s="158">
        <f t="shared" si="64"/>
        <v>6111.7982623957978</v>
      </c>
      <c r="P31" s="158">
        <f t="shared" si="64"/>
        <v>3373.2447097293266</v>
      </c>
      <c r="Q31" s="158">
        <f t="shared" si="64"/>
        <v>2362.0549921768879</v>
      </c>
      <c r="R31" s="158">
        <f t="shared" si="64"/>
        <v>1825.3650977103848</v>
      </c>
      <c r="S31" s="158">
        <f t="shared" si="64"/>
        <v>1788.973245557966</v>
      </c>
      <c r="T31" s="158">
        <f t="shared" si="64"/>
        <v>1919.765784156049</v>
      </c>
      <c r="U31" s="158">
        <f t="shared" si="64"/>
        <v>1992.815298521446</v>
      </c>
      <c r="V31" s="159">
        <f t="shared" si="64"/>
        <v>42988.525576287691</v>
      </c>
      <c r="W31" s="159">
        <f t="shared" si="64"/>
        <v>5701.5543282354556</v>
      </c>
      <c r="X31" s="158">
        <f t="shared" si="64"/>
        <v>48690.079904523125</v>
      </c>
      <c r="Y31" s="158">
        <f t="shared" si="64"/>
        <v>0</v>
      </c>
      <c r="Z31" s="158">
        <f t="shared" si="64"/>
        <v>0</v>
      </c>
      <c r="AA31" s="158">
        <f t="shared" si="64"/>
        <v>0</v>
      </c>
      <c r="AB31" s="158">
        <f t="shared" si="64"/>
        <v>0</v>
      </c>
      <c r="AC31" s="158">
        <f t="shared" si="64"/>
        <v>0</v>
      </c>
      <c r="AD31" s="158">
        <f t="shared" si="64"/>
        <v>0</v>
      </c>
      <c r="AE31" s="158">
        <f t="shared" si="64"/>
        <v>0</v>
      </c>
      <c r="AF31" s="158">
        <f t="shared" si="64"/>
        <v>0</v>
      </c>
      <c r="AG31" s="158">
        <f t="shared" si="64"/>
        <v>0</v>
      </c>
      <c r="AH31" s="158">
        <f t="shared" si="64"/>
        <v>0</v>
      </c>
      <c r="AI31" s="158">
        <f t="shared" si="64"/>
        <v>0</v>
      </c>
      <c r="AJ31" s="158">
        <f t="shared" si="64"/>
        <v>0</v>
      </c>
      <c r="AK31" s="158">
        <f t="shared" si="64"/>
        <v>0</v>
      </c>
    </row>
    <row r="32" spans="1:37" s="36" customFormat="1">
      <c r="A32" s="170" t="str">
        <f t="shared" si="1"/>
        <v>精密制造事业部</v>
      </c>
      <c r="B32" s="170" t="str">
        <f t="shared" si="2"/>
        <v>CNC-沭阳</v>
      </c>
      <c r="C32" s="170" t="s">
        <v>196</v>
      </c>
      <c r="D32" s="170">
        <v>30</v>
      </c>
      <c r="E32" s="184" t="s">
        <v>218</v>
      </c>
      <c r="F32" s="170" t="s">
        <v>225</v>
      </c>
      <c r="G32" s="170"/>
      <c r="H32" s="170" t="s">
        <v>195</v>
      </c>
      <c r="I32" s="170"/>
      <c r="J32" s="131">
        <f t="shared" ref="J32" si="65">IFERROR(J31/J$5,0)</f>
        <v>1.1287471191331029E-2</v>
      </c>
      <c r="K32" s="131">
        <f t="shared" ref="K32:AK32" si="66">IFERROR(K31/K$5,0)</f>
        <v>1.8091233988092863E-2</v>
      </c>
      <c r="L32" s="131">
        <f t="shared" si="66"/>
        <v>1.4799509545702538E-2</v>
      </c>
      <c r="M32" s="131">
        <f t="shared" si="66"/>
        <v>1.6350703546166613E-2</v>
      </c>
      <c r="N32" s="131">
        <f t="shared" si="66"/>
        <v>1.4544541189288288E-2</v>
      </c>
      <c r="O32" s="131">
        <f t="shared" si="66"/>
        <v>2.2310747737103814E-2</v>
      </c>
      <c r="P32" s="131">
        <f t="shared" si="66"/>
        <v>1.3031597229934555E-2</v>
      </c>
      <c r="Q32" s="131">
        <f t="shared" si="66"/>
        <v>1.1556015143019027E-2</v>
      </c>
      <c r="R32" s="131">
        <f t="shared" si="66"/>
        <v>9.1084086144184485E-3</v>
      </c>
      <c r="S32" s="131">
        <f t="shared" si="66"/>
        <v>8.9046864991742004E-3</v>
      </c>
      <c r="T32" s="131">
        <f t="shared" si="66"/>
        <v>7.6316649183649507E-3</v>
      </c>
      <c r="U32" s="131">
        <f t="shared" si="66"/>
        <v>8.3702755573028705E-3</v>
      </c>
      <c r="V32" s="147">
        <f t="shared" si="66"/>
        <v>1.4715776521312056E-2</v>
      </c>
      <c r="W32" s="147">
        <f t="shared" si="66"/>
        <v>8.2566900925465318E-3</v>
      </c>
      <c r="X32" s="131">
        <f t="shared" si="66"/>
        <v>1.34808654985257E-2</v>
      </c>
      <c r="Y32" s="131">
        <f t="shared" si="66"/>
        <v>0</v>
      </c>
      <c r="Z32" s="131">
        <f t="shared" si="66"/>
        <v>0</v>
      </c>
      <c r="AA32" s="131">
        <f t="shared" si="66"/>
        <v>0</v>
      </c>
      <c r="AB32" s="131">
        <f t="shared" si="66"/>
        <v>0</v>
      </c>
      <c r="AC32" s="131">
        <f t="shared" si="66"/>
        <v>0</v>
      </c>
      <c r="AD32" s="131">
        <f t="shared" si="66"/>
        <v>0</v>
      </c>
      <c r="AE32" s="131">
        <f t="shared" si="66"/>
        <v>0</v>
      </c>
      <c r="AF32" s="131">
        <f t="shared" si="66"/>
        <v>0</v>
      </c>
      <c r="AG32" s="131">
        <f t="shared" si="66"/>
        <v>0</v>
      </c>
      <c r="AH32" s="131">
        <f t="shared" si="66"/>
        <v>0</v>
      </c>
      <c r="AI32" s="131">
        <f t="shared" si="66"/>
        <v>0</v>
      </c>
      <c r="AJ32" s="131">
        <f t="shared" si="66"/>
        <v>0</v>
      </c>
      <c r="AK32" s="131">
        <f t="shared" si="66"/>
        <v>0</v>
      </c>
    </row>
    <row r="33" spans="1:37" ht="14.25" customHeight="1">
      <c r="A33" s="170" t="str">
        <f t="shared" si="1"/>
        <v>精密制造事业部</v>
      </c>
      <c r="B33" s="170" t="str">
        <f t="shared" si="2"/>
        <v>CNC-沭阳</v>
      </c>
      <c r="C33" s="170" t="s">
        <v>196</v>
      </c>
      <c r="D33" s="170">
        <v>31</v>
      </c>
      <c r="E33" s="170" t="s">
        <v>271</v>
      </c>
      <c r="F33" s="170" t="s">
        <v>267</v>
      </c>
      <c r="G33" s="170"/>
      <c r="H33" s="170" t="s">
        <v>195</v>
      </c>
      <c r="I33" s="170"/>
      <c r="J33" s="180">
        <v>2.3E-2</v>
      </c>
      <c r="K33" s="180">
        <v>2.3E-2</v>
      </c>
      <c r="L33" s="180">
        <v>2.3E-2</v>
      </c>
      <c r="M33" s="180">
        <v>2.3E-2</v>
      </c>
      <c r="N33" s="180">
        <v>2.3E-2</v>
      </c>
      <c r="O33" s="180">
        <v>2.3E-2</v>
      </c>
      <c r="P33" s="180">
        <v>2.3E-2</v>
      </c>
      <c r="Q33" s="180">
        <v>2.3E-2</v>
      </c>
      <c r="R33" s="180">
        <v>2.3E-2</v>
      </c>
      <c r="S33" s="180">
        <v>2.5000000000000001E-2</v>
      </c>
      <c r="T33" s="180">
        <v>2.8000000000000001E-2</v>
      </c>
      <c r="U33" s="180">
        <v>0.03</v>
      </c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</row>
    <row r="34" spans="1:37">
      <c r="A34" s="170" t="str">
        <f t="shared" si="1"/>
        <v>精密制造事业部</v>
      </c>
      <c r="B34" s="170" t="str">
        <f t="shared" si="2"/>
        <v>CNC-沭阳</v>
      </c>
      <c r="C34" s="170" t="s">
        <v>196</v>
      </c>
      <c r="D34" s="170">
        <v>32</v>
      </c>
      <c r="E34" s="170" t="s">
        <v>271</v>
      </c>
      <c r="F34" s="170" t="s">
        <v>270</v>
      </c>
      <c r="G34" s="170"/>
      <c r="H34" s="170" t="s">
        <v>195</v>
      </c>
      <c r="I34" s="170"/>
      <c r="J34" s="183">
        <v>0.99</v>
      </c>
      <c r="K34" s="183">
        <v>0.99</v>
      </c>
      <c r="L34" s="183">
        <v>0.99</v>
      </c>
      <c r="M34" s="183">
        <v>0.99</v>
      </c>
      <c r="N34" s="183">
        <v>0.99</v>
      </c>
      <c r="O34" s="183">
        <v>0.99</v>
      </c>
      <c r="P34" s="183">
        <v>0.99</v>
      </c>
      <c r="Q34" s="183">
        <v>0.99</v>
      </c>
      <c r="R34" s="183">
        <v>0.96</v>
      </c>
      <c r="S34" s="183">
        <v>0.99</v>
      </c>
      <c r="T34" s="183">
        <v>0.99</v>
      </c>
      <c r="U34" s="183">
        <v>0.97</v>
      </c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</row>
    <row r="35" spans="1:37" ht="14.15" customHeight="1">
      <c r="A35" s="170" t="str">
        <f t="shared" si="1"/>
        <v>精密制造事业部</v>
      </c>
      <c r="B35" s="170" t="str">
        <f t="shared" si="2"/>
        <v>CNC-沭阳</v>
      </c>
      <c r="C35" s="170" t="s">
        <v>177</v>
      </c>
      <c r="D35" s="170">
        <v>33</v>
      </c>
      <c r="E35" s="170" t="s">
        <v>33</v>
      </c>
      <c r="F35" s="170" t="s">
        <v>81</v>
      </c>
      <c r="G35" s="170"/>
      <c r="H35" s="170" t="s">
        <v>190</v>
      </c>
      <c r="I35" s="170"/>
      <c r="J35" s="169">
        <v>115276.48819395933</v>
      </c>
      <c r="K35" s="169">
        <v>69461.931104769319</v>
      </c>
      <c r="L35" s="169">
        <v>119989.96620247464</v>
      </c>
      <c r="M35" s="169">
        <v>116311.08827574454</v>
      </c>
      <c r="N35" s="169">
        <v>105147.79889150198</v>
      </c>
      <c r="O35" s="169">
        <v>72308.361609063009</v>
      </c>
      <c r="P35" s="169">
        <v>64333.367853598989</v>
      </c>
      <c r="Q35" s="169">
        <v>48110.09353547205</v>
      </c>
      <c r="R35" s="169">
        <v>47190.828146307344</v>
      </c>
      <c r="S35" s="169">
        <v>47104.942873778127</v>
      </c>
      <c r="T35" s="169">
        <v>62291.097937576211</v>
      </c>
      <c r="U35" s="169">
        <v>61025.505955861045</v>
      </c>
      <c r="V35" s="172">
        <f>SUM(J35:R35)</f>
        <v>758129.92381289124</v>
      </c>
      <c r="W35" s="172">
        <f>SUM(S35:U35)</f>
        <v>170421.54676721539</v>
      </c>
      <c r="X35" s="173">
        <f>SUM(J35:U35)</f>
        <v>928551.47058010672</v>
      </c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74">
        <f>SUM(Y35:AJ35)</f>
        <v>0</v>
      </c>
    </row>
    <row r="36" spans="1:37" ht="17.149999999999999" customHeight="1" outlineLevel="1">
      <c r="A36" s="170" t="str">
        <f t="shared" si="1"/>
        <v>精密制造事业部</v>
      </c>
      <c r="B36" s="170" t="str">
        <f t="shared" si="2"/>
        <v>CNC-沭阳</v>
      </c>
      <c r="C36" s="170" t="s">
        <v>196</v>
      </c>
      <c r="D36" s="170">
        <v>34</v>
      </c>
      <c r="E36" s="170" t="s">
        <v>227</v>
      </c>
      <c r="F36" s="170" t="s">
        <v>228</v>
      </c>
      <c r="G36" s="170"/>
      <c r="H36" s="170" t="s">
        <v>229</v>
      </c>
      <c r="I36" s="170"/>
      <c r="J36" s="153">
        <v>5748.5170617733202</v>
      </c>
      <c r="K36" s="153">
        <v>5759.4843767515895</v>
      </c>
      <c r="L36" s="153">
        <v>5645.2407639752037</v>
      </c>
      <c r="M36" s="153">
        <v>5389.2283099318574</v>
      </c>
      <c r="N36" s="153">
        <v>5101.6867046285643</v>
      </c>
      <c r="O36" s="153">
        <v>3986.3338444115693</v>
      </c>
      <c r="P36" s="153">
        <v>3416.8669814798982</v>
      </c>
      <c r="Q36" s="153">
        <v>2972</v>
      </c>
      <c r="R36" s="153">
        <v>2770</v>
      </c>
      <c r="S36" s="153">
        <v>2747</v>
      </c>
      <c r="T36" s="153">
        <v>2973</v>
      </c>
      <c r="U36" s="153">
        <v>2837</v>
      </c>
      <c r="V36" s="171">
        <f>IFERROR(AVERAGE(J36:R36),0)</f>
        <v>4532.1508936613336</v>
      </c>
      <c r="W36" s="179">
        <f>IFERROR(AVERAGE(S36:U36),0)</f>
        <v>2852.3333333333335</v>
      </c>
      <c r="X36" s="173">
        <f>IFERROR(AVERAGE(J36:U36),0)</f>
        <v>4112.1965035793337</v>
      </c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73">
        <f>IFERROR(AVERAGE(Y36:AJ36),0)</f>
        <v>0</v>
      </c>
    </row>
    <row r="37" spans="1:37" ht="16.399999999999999" customHeight="1" outlineLevel="1">
      <c r="A37" s="170" t="str">
        <f t="shared" si="1"/>
        <v>精密制造事业部</v>
      </c>
      <c r="B37" s="170" t="str">
        <f t="shared" si="2"/>
        <v>CNC-沭阳</v>
      </c>
      <c r="C37" s="170" t="s">
        <v>196</v>
      </c>
      <c r="D37" s="170">
        <v>35</v>
      </c>
      <c r="E37" s="170" t="s">
        <v>227</v>
      </c>
      <c r="F37" s="170" t="s">
        <v>230</v>
      </c>
      <c r="G37" s="170"/>
      <c r="H37" s="170" t="s">
        <v>229</v>
      </c>
      <c r="I37" s="170"/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/>
      <c r="R37" s="153"/>
      <c r="S37" s="153"/>
      <c r="T37" s="153"/>
      <c r="U37" s="153"/>
      <c r="V37" s="171">
        <f t="shared" ref="V37:V40" si="67">IFERROR(AVERAGE(J37:R37),0)</f>
        <v>0</v>
      </c>
      <c r="W37" s="179">
        <f t="shared" ref="W37:W40" si="68">IFERROR(AVERAGE(S37:U37),0)</f>
        <v>0</v>
      </c>
      <c r="X37" s="173">
        <f t="shared" ref="X37:X40" si="69">IFERROR(AVERAGE(J37:U37),0)</f>
        <v>0</v>
      </c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73">
        <f t="shared" ref="AK37:AK40" si="70">IFERROR(AVERAGE(Y37:AJ37),0)</f>
        <v>0</v>
      </c>
    </row>
    <row r="38" spans="1:37" ht="16.399999999999999" customHeight="1" outlineLevel="1">
      <c r="A38" s="170" t="str">
        <f t="shared" si="1"/>
        <v>精密制造事业部</v>
      </c>
      <c r="B38" s="170" t="str">
        <f t="shared" si="2"/>
        <v>CNC-沭阳</v>
      </c>
      <c r="C38" s="170" t="s">
        <v>196</v>
      </c>
      <c r="D38" s="170">
        <v>36</v>
      </c>
      <c r="E38" s="170" t="s">
        <v>231</v>
      </c>
      <c r="F38" s="170" t="s">
        <v>232</v>
      </c>
      <c r="G38" s="170"/>
      <c r="H38" s="170" t="s">
        <v>229</v>
      </c>
      <c r="I38" s="170"/>
      <c r="J38" s="153">
        <v>4128.7170910820951</v>
      </c>
      <c r="K38" s="153">
        <v>4136.5940687978218</v>
      </c>
      <c r="L38" s="153">
        <v>4054.541680060312</v>
      </c>
      <c r="M38" s="153">
        <v>3870.6676507793472</v>
      </c>
      <c r="N38" s="153">
        <v>3664.1486603239787</v>
      </c>
      <c r="O38" s="153">
        <v>2863.0765982459984</v>
      </c>
      <c r="P38" s="153">
        <v>2454.0724073346123</v>
      </c>
      <c r="Q38" s="153">
        <v>2399.8704815483497</v>
      </c>
      <c r="R38" s="153">
        <v>2185</v>
      </c>
      <c r="S38" s="153">
        <v>2097</v>
      </c>
      <c r="T38" s="153">
        <v>1895</v>
      </c>
      <c r="U38" s="153">
        <v>1693</v>
      </c>
      <c r="V38" s="171">
        <f t="shared" si="67"/>
        <v>3306.2987375747243</v>
      </c>
      <c r="W38" s="179">
        <f t="shared" si="68"/>
        <v>1895</v>
      </c>
      <c r="X38" s="173">
        <f t="shared" si="69"/>
        <v>2953.4740531810435</v>
      </c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73">
        <f t="shared" si="70"/>
        <v>0</v>
      </c>
    </row>
    <row r="39" spans="1:37" ht="16.399999999999999" customHeight="1" outlineLevel="1">
      <c r="A39" s="170" t="str">
        <f t="shared" si="1"/>
        <v>精密制造事业部</v>
      </c>
      <c r="B39" s="170" t="str">
        <f t="shared" si="2"/>
        <v>CNC-沭阳</v>
      </c>
      <c r="C39" s="170" t="s">
        <v>196</v>
      </c>
      <c r="D39" s="170">
        <v>37</v>
      </c>
      <c r="E39" s="170" t="s">
        <v>231</v>
      </c>
      <c r="F39" s="170" t="s">
        <v>233</v>
      </c>
      <c r="G39" s="170"/>
      <c r="H39" s="170" t="s">
        <v>229</v>
      </c>
      <c r="I39" s="170"/>
      <c r="J39" s="153">
        <v>605.76387020364791</v>
      </c>
      <c r="K39" s="153">
        <v>606.91957750965173</v>
      </c>
      <c r="L39" s="153">
        <v>594.8808808722755</v>
      </c>
      <c r="M39" s="153">
        <v>567.90295016160451</v>
      </c>
      <c r="N39" s="153">
        <v>537.60255898222078</v>
      </c>
      <c r="O39" s="153">
        <v>420.0695573424324</v>
      </c>
      <c r="P39" s="153">
        <v>360.06061118549007</v>
      </c>
      <c r="Q39" s="153">
        <v>300.35592368460141</v>
      </c>
      <c r="R39" s="153">
        <v>306.84041903010859</v>
      </c>
      <c r="S39" s="153">
        <v>310.58431485426257</v>
      </c>
      <c r="T39" s="153">
        <v>294.34340269017218</v>
      </c>
      <c r="U39" s="153">
        <v>294.6676021752603</v>
      </c>
      <c r="V39" s="171">
        <f t="shared" si="67"/>
        <v>477.82181655244807</v>
      </c>
      <c r="W39" s="179">
        <f t="shared" si="68"/>
        <v>299.86510657323169</v>
      </c>
      <c r="X39" s="173">
        <f t="shared" si="69"/>
        <v>433.33263905764397</v>
      </c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73">
        <f t="shared" si="70"/>
        <v>0</v>
      </c>
    </row>
    <row r="40" spans="1:37">
      <c r="A40" s="170" t="str">
        <f t="shared" si="1"/>
        <v>精密制造事业部</v>
      </c>
      <c r="B40" s="170" t="str">
        <f t="shared" si="2"/>
        <v>CNC-沭阳</v>
      </c>
      <c r="C40" s="170" t="s">
        <v>196</v>
      </c>
      <c r="D40" s="170">
        <v>38</v>
      </c>
      <c r="E40" s="170" t="s">
        <v>231</v>
      </c>
      <c r="F40" s="170" t="s">
        <v>234</v>
      </c>
      <c r="G40" s="170"/>
      <c r="H40" s="170" t="s">
        <v>229</v>
      </c>
      <c r="I40" s="170"/>
      <c r="J40" s="158">
        <f>SUM(J36:J39)</f>
        <v>10482.998023059063</v>
      </c>
      <c r="K40" s="158">
        <f t="shared" ref="K40:AJ40" si="71">SUM(K36:K39)</f>
        <v>10502.998023059063</v>
      </c>
      <c r="L40" s="158">
        <f t="shared" si="71"/>
        <v>10294.663324907791</v>
      </c>
      <c r="M40" s="158">
        <f t="shared" si="71"/>
        <v>9827.7989108728088</v>
      </c>
      <c r="N40" s="158">
        <f t="shared" si="71"/>
        <v>9303.4379239347636</v>
      </c>
      <c r="O40" s="158">
        <f t="shared" si="71"/>
        <v>7269.4800000000005</v>
      </c>
      <c r="P40" s="158">
        <f t="shared" si="71"/>
        <v>6231.0000000000009</v>
      </c>
      <c r="Q40" s="158">
        <f t="shared" si="71"/>
        <v>5672.226405232951</v>
      </c>
      <c r="R40" s="158">
        <f t="shared" si="71"/>
        <v>5261.8404190301089</v>
      </c>
      <c r="S40" s="158">
        <f t="shared" si="71"/>
        <v>5154.5843148542626</v>
      </c>
      <c r="T40" s="158">
        <f t="shared" si="71"/>
        <v>5162.3434026901723</v>
      </c>
      <c r="U40" s="158">
        <f t="shared" si="71"/>
        <v>4824.6676021752601</v>
      </c>
      <c r="V40" s="179">
        <f t="shared" si="67"/>
        <v>8316.2714477885056</v>
      </c>
      <c r="W40" s="179">
        <f t="shared" si="68"/>
        <v>5047.198439906565</v>
      </c>
      <c r="X40" s="173">
        <f t="shared" si="69"/>
        <v>7499.0031958180198</v>
      </c>
      <c r="Y40" s="158">
        <f t="shared" si="71"/>
        <v>0</v>
      </c>
      <c r="Z40" s="158">
        <f t="shared" si="71"/>
        <v>0</v>
      </c>
      <c r="AA40" s="158">
        <f t="shared" si="71"/>
        <v>0</v>
      </c>
      <c r="AB40" s="158">
        <f t="shared" si="71"/>
        <v>0</v>
      </c>
      <c r="AC40" s="158">
        <f t="shared" si="71"/>
        <v>0</v>
      </c>
      <c r="AD40" s="158">
        <f t="shared" si="71"/>
        <v>0</v>
      </c>
      <c r="AE40" s="158">
        <f t="shared" si="71"/>
        <v>0</v>
      </c>
      <c r="AF40" s="158">
        <f t="shared" si="71"/>
        <v>0</v>
      </c>
      <c r="AG40" s="158">
        <f t="shared" si="71"/>
        <v>0</v>
      </c>
      <c r="AH40" s="158">
        <f t="shared" si="71"/>
        <v>0</v>
      </c>
      <c r="AI40" s="158">
        <f t="shared" si="71"/>
        <v>0</v>
      </c>
      <c r="AJ40" s="158">
        <f t="shared" si="71"/>
        <v>0</v>
      </c>
      <c r="AK40" s="173">
        <f t="shared" si="70"/>
        <v>0</v>
      </c>
    </row>
    <row r="41" spans="1:37" ht="17.149999999999999" customHeight="1">
      <c r="A41" s="170" t="str">
        <f t="shared" si="1"/>
        <v>精密制造事业部</v>
      </c>
      <c r="B41" s="170" t="str">
        <f t="shared" si="2"/>
        <v>CNC-沭阳</v>
      </c>
      <c r="C41" s="170" t="s">
        <v>196</v>
      </c>
      <c r="D41" s="170">
        <v>39</v>
      </c>
      <c r="E41" s="170" t="s">
        <v>268</v>
      </c>
      <c r="F41" s="170" t="s">
        <v>228</v>
      </c>
      <c r="G41" s="170"/>
      <c r="H41" s="170" t="s">
        <v>269</v>
      </c>
      <c r="I41" s="170"/>
      <c r="J41" s="175">
        <f>IFERROR(J46/J36,0)</f>
        <v>12.592416673874881</v>
      </c>
      <c r="K41" s="175">
        <f t="shared" ref="K41:U41" si="72">IFERROR(K46/K36,0)</f>
        <v>10.668339422428783</v>
      </c>
      <c r="L41" s="175">
        <f t="shared" si="72"/>
        <v>12.126030871138779</v>
      </c>
      <c r="M41" s="175">
        <f t="shared" si="72"/>
        <v>12.126030871138772</v>
      </c>
      <c r="N41" s="175">
        <f t="shared" si="72"/>
        <v>12.126030871138774</v>
      </c>
      <c r="O41" s="175">
        <f t="shared" si="72"/>
        <v>11.617442004430814</v>
      </c>
      <c r="P41" s="175">
        <f t="shared" si="72"/>
        <v>12.424855667517974</v>
      </c>
      <c r="Q41" s="175">
        <f t="shared" si="72"/>
        <v>12.724837930928375</v>
      </c>
      <c r="R41" s="175">
        <f t="shared" si="72"/>
        <v>12.799493878713646</v>
      </c>
      <c r="S41" s="175">
        <f t="shared" si="72"/>
        <v>12.635411964567419</v>
      </c>
      <c r="T41" s="175">
        <f t="shared" si="72"/>
        <v>11.46572384796502</v>
      </c>
      <c r="U41" s="175">
        <f t="shared" si="72"/>
        <v>11.487505698507814</v>
      </c>
      <c r="V41" s="176">
        <f t="shared" ref="V41:X41" si="73">IFERROR(V46/V36,0)</f>
        <v>108.45562927529272</v>
      </c>
      <c r="W41" s="176">
        <f t="shared" si="73"/>
        <v>35.545329204160346</v>
      </c>
      <c r="X41" s="173">
        <f t="shared" si="73"/>
        <v>144.18678775682554</v>
      </c>
      <c r="Y41" s="175">
        <f>IFERROR(Y46/Y36,0)</f>
        <v>0</v>
      </c>
      <c r="Z41" s="175">
        <f t="shared" ref="Z41:AK41" si="74">IFERROR(Z46/Z36,0)</f>
        <v>0</v>
      </c>
      <c r="AA41" s="175">
        <f t="shared" si="74"/>
        <v>0</v>
      </c>
      <c r="AB41" s="175">
        <f t="shared" si="74"/>
        <v>0</v>
      </c>
      <c r="AC41" s="175">
        <f t="shared" si="74"/>
        <v>0</v>
      </c>
      <c r="AD41" s="175">
        <f t="shared" si="74"/>
        <v>0</v>
      </c>
      <c r="AE41" s="175">
        <f t="shared" si="74"/>
        <v>0</v>
      </c>
      <c r="AF41" s="175">
        <f t="shared" si="74"/>
        <v>0</v>
      </c>
      <c r="AG41" s="175">
        <f t="shared" si="74"/>
        <v>0</v>
      </c>
      <c r="AH41" s="175">
        <f t="shared" si="74"/>
        <v>0</v>
      </c>
      <c r="AI41" s="175">
        <f t="shared" si="74"/>
        <v>0</v>
      </c>
      <c r="AJ41" s="175">
        <f t="shared" si="74"/>
        <v>0</v>
      </c>
      <c r="AK41" s="176">
        <f t="shared" si="74"/>
        <v>0</v>
      </c>
    </row>
    <row r="42" spans="1:37" ht="16.399999999999999" customHeight="1" outlineLevel="1">
      <c r="A42" s="170" t="str">
        <f t="shared" si="1"/>
        <v>精密制造事业部</v>
      </c>
      <c r="B42" s="170" t="str">
        <f t="shared" si="2"/>
        <v>CNC-沭阳</v>
      </c>
      <c r="C42" s="170" t="s">
        <v>196</v>
      </c>
      <c r="D42" s="170">
        <v>40</v>
      </c>
      <c r="E42" s="170" t="s">
        <v>268</v>
      </c>
      <c r="F42" s="170" t="s">
        <v>230</v>
      </c>
      <c r="G42" s="170"/>
      <c r="H42" s="170" t="s">
        <v>269</v>
      </c>
      <c r="I42" s="170"/>
      <c r="J42" s="175">
        <f t="shared" ref="J42:U45" si="75">IFERROR(J47/J37,0)</f>
        <v>0</v>
      </c>
      <c r="K42" s="175">
        <f t="shared" si="75"/>
        <v>0</v>
      </c>
      <c r="L42" s="175">
        <f t="shared" si="75"/>
        <v>0</v>
      </c>
      <c r="M42" s="175">
        <f t="shared" si="75"/>
        <v>0</v>
      </c>
      <c r="N42" s="175">
        <f t="shared" si="75"/>
        <v>0</v>
      </c>
      <c r="O42" s="175">
        <f t="shared" si="75"/>
        <v>0</v>
      </c>
      <c r="P42" s="175">
        <f t="shared" si="75"/>
        <v>0</v>
      </c>
      <c r="Q42" s="175">
        <f t="shared" si="75"/>
        <v>0</v>
      </c>
      <c r="R42" s="175">
        <f t="shared" si="75"/>
        <v>0</v>
      </c>
      <c r="S42" s="175">
        <f t="shared" si="75"/>
        <v>0</v>
      </c>
      <c r="T42" s="175">
        <f t="shared" si="75"/>
        <v>0</v>
      </c>
      <c r="U42" s="175">
        <f t="shared" si="75"/>
        <v>0</v>
      </c>
      <c r="V42" s="176">
        <f t="shared" ref="V42:AJ42" si="76">IFERROR(V47/V37,0)</f>
        <v>0</v>
      </c>
      <c r="W42" s="176">
        <f t="shared" si="76"/>
        <v>0</v>
      </c>
      <c r="X42" s="173">
        <f t="shared" si="76"/>
        <v>0</v>
      </c>
      <c r="Y42" s="175">
        <f t="shared" si="76"/>
        <v>0</v>
      </c>
      <c r="Z42" s="175">
        <f t="shared" si="76"/>
        <v>0</v>
      </c>
      <c r="AA42" s="175">
        <f t="shared" si="76"/>
        <v>0</v>
      </c>
      <c r="AB42" s="175">
        <f t="shared" si="76"/>
        <v>0</v>
      </c>
      <c r="AC42" s="175">
        <f t="shared" si="76"/>
        <v>0</v>
      </c>
      <c r="AD42" s="175">
        <f t="shared" si="76"/>
        <v>0</v>
      </c>
      <c r="AE42" s="175">
        <f t="shared" si="76"/>
        <v>0</v>
      </c>
      <c r="AF42" s="175">
        <f t="shared" si="76"/>
        <v>0</v>
      </c>
      <c r="AG42" s="175">
        <f t="shared" si="76"/>
        <v>0</v>
      </c>
      <c r="AH42" s="175">
        <f t="shared" si="76"/>
        <v>0</v>
      </c>
      <c r="AI42" s="175">
        <f t="shared" si="76"/>
        <v>0</v>
      </c>
      <c r="AJ42" s="175">
        <f t="shared" si="76"/>
        <v>0</v>
      </c>
      <c r="AK42" s="176">
        <f t="shared" ref="AK42" si="77">IFERROR(AK47/AK37,0)</f>
        <v>0</v>
      </c>
    </row>
    <row r="43" spans="1:37" ht="16.399999999999999" customHeight="1" outlineLevel="1">
      <c r="A43" s="170" t="str">
        <f t="shared" si="1"/>
        <v>精密制造事业部</v>
      </c>
      <c r="B43" s="170" t="str">
        <f t="shared" si="2"/>
        <v>CNC-沭阳</v>
      </c>
      <c r="C43" s="170" t="s">
        <v>196</v>
      </c>
      <c r="D43" s="170">
        <v>41</v>
      </c>
      <c r="E43" s="170" t="s">
        <v>268</v>
      </c>
      <c r="F43" s="170" t="s">
        <v>232</v>
      </c>
      <c r="G43" s="170"/>
      <c r="H43" s="170" t="s">
        <v>269</v>
      </c>
      <c r="I43" s="170"/>
      <c r="J43" s="175">
        <f t="shared" si="75"/>
        <v>0</v>
      </c>
      <c r="K43" s="175">
        <f t="shared" si="75"/>
        <v>0</v>
      </c>
      <c r="L43" s="175">
        <f t="shared" si="75"/>
        <v>0</v>
      </c>
      <c r="M43" s="175">
        <f t="shared" si="75"/>
        <v>0</v>
      </c>
      <c r="N43" s="175">
        <f t="shared" si="75"/>
        <v>0</v>
      </c>
      <c r="O43" s="175">
        <f t="shared" si="75"/>
        <v>0</v>
      </c>
      <c r="P43" s="175">
        <f t="shared" si="75"/>
        <v>0</v>
      </c>
      <c r="Q43" s="175">
        <f t="shared" si="75"/>
        <v>0</v>
      </c>
      <c r="R43" s="175">
        <f t="shared" si="75"/>
        <v>0</v>
      </c>
      <c r="S43" s="175">
        <f t="shared" si="75"/>
        <v>0</v>
      </c>
      <c r="T43" s="175">
        <f t="shared" si="75"/>
        <v>0</v>
      </c>
      <c r="U43" s="175">
        <f t="shared" si="75"/>
        <v>0</v>
      </c>
      <c r="V43" s="176">
        <f t="shared" ref="V43:AJ43" si="78">IFERROR(V48/V38,0)</f>
        <v>0</v>
      </c>
      <c r="W43" s="176">
        <f t="shared" si="78"/>
        <v>0</v>
      </c>
      <c r="X43" s="173">
        <f t="shared" si="78"/>
        <v>0</v>
      </c>
      <c r="Y43" s="175">
        <f t="shared" si="78"/>
        <v>0</v>
      </c>
      <c r="Z43" s="175">
        <f t="shared" si="78"/>
        <v>0</v>
      </c>
      <c r="AA43" s="175">
        <f t="shared" si="78"/>
        <v>0</v>
      </c>
      <c r="AB43" s="175">
        <f t="shared" si="78"/>
        <v>0</v>
      </c>
      <c r="AC43" s="175">
        <f t="shared" si="78"/>
        <v>0</v>
      </c>
      <c r="AD43" s="175">
        <f t="shared" si="78"/>
        <v>0</v>
      </c>
      <c r="AE43" s="175">
        <f t="shared" si="78"/>
        <v>0</v>
      </c>
      <c r="AF43" s="175">
        <f t="shared" si="78"/>
        <v>0</v>
      </c>
      <c r="AG43" s="175">
        <f t="shared" si="78"/>
        <v>0</v>
      </c>
      <c r="AH43" s="175">
        <f t="shared" si="78"/>
        <v>0</v>
      </c>
      <c r="AI43" s="175">
        <f t="shared" si="78"/>
        <v>0</v>
      </c>
      <c r="AJ43" s="175">
        <f t="shared" si="78"/>
        <v>0</v>
      </c>
      <c r="AK43" s="176">
        <f t="shared" ref="AK43" si="79">IFERROR(AK48/AK38,0)</f>
        <v>0</v>
      </c>
    </row>
    <row r="44" spans="1:37" ht="16.399999999999999" customHeight="1" outlineLevel="1">
      <c r="A44" s="170" t="str">
        <f t="shared" si="1"/>
        <v>精密制造事业部</v>
      </c>
      <c r="B44" s="170" t="str">
        <f t="shared" si="2"/>
        <v>CNC-沭阳</v>
      </c>
      <c r="C44" s="170" t="s">
        <v>196</v>
      </c>
      <c r="D44" s="170">
        <v>42</v>
      </c>
      <c r="E44" s="170" t="s">
        <v>268</v>
      </c>
      <c r="F44" s="170" t="s">
        <v>233</v>
      </c>
      <c r="G44" s="170"/>
      <c r="H44" s="170" t="s">
        <v>269</v>
      </c>
      <c r="I44" s="170"/>
      <c r="J44" s="175">
        <f t="shared" si="75"/>
        <v>0</v>
      </c>
      <c r="K44" s="175">
        <f t="shared" si="75"/>
        <v>0</v>
      </c>
      <c r="L44" s="175">
        <f t="shared" si="75"/>
        <v>0</v>
      </c>
      <c r="M44" s="175">
        <f t="shared" si="75"/>
        <v>0</v>
      </c>
      <c r="N44" s="175">
        <f t="shared" si="75"/>
        <v>0</v>
      </c>
      <c r="O44" s="175">
        <f t="shared" si="75"/>
        <v>0</v>
      </c>
      <c r="P44" s="175">
        <f t="shared" si="75"/>
        <v>0</v>
      </c>
      <c r="Q44" s="175">
        <f t="shared" si="75"/>
        <v>0</v>
      </c>
      <c r="R44" s="175">
        <f t="shared" si="75"/>
        <v>0</v>
      </c>
      <c r="S44" s="175">
        <f t="shared" si="75"/>
        <v>0</v>
      </c>
      <c r="T44" s="175">
        <f t="shared" si="75"/>
        <v>0</v>
      </c>
      <c r="U44" s="175">
        <f t="shared" si="75"/>
        <v>0</v>
      </c>
      <c r="V44" s="176">
        <f t="shared" ref="V44:AJ45" si="80">IFERROR(V49/V39,0)</f>
        <v>0</v>
      </c>
      <c r="W44" s="176">
        <f t="shared" si="80"/>
        <v>0</v>
      </c>
      <c r="X44" s="173">
        <f t="shared" si="80"/>
        <v>0</v>
      </c>
      <c r="Y44" s="175">
        <f t="shared" si="80"/>
        <v>0</v>
      </c>
      <c r="Z44" s="175">
        <f t="shared" si="80"/>
        <v>0</v>
      </c>
      <c r="AA44" s="175">
        <f t="shared" si="80"/>
        <v>0</v>
      </c>
      <c r="AB44" s="175">
        <f t="shared" si="80"/>
        <v>0</v>
      </c>
      <c r="AC44" s="175">
        <f t="shared" si="80"/>
        <v>0</v>
      </c>
      <c r="AD44" s="175">
        <f t="shared" si="80"/>
        <v>0</v>
      </c>
      <c r="AE44" s="175">
        <f t="shared" si="80"/>
        <v>0</v>
      </c>
      <c r="AF44" s="175">
        <f t="shared" si="80"/>
        <v>0</v>
      </c>
      <c r="AG44" s="175">
        <f t="shared" si="80"/>
        <v>0</v>
      </c>
      <c r="AH44" s="175">
        <f t="shared" si="80"/>
        <v>0</v>
      </c>
      <c r="AI44" s="175">
        <f t="shared" si="80"/>
        <v>0</v>
      </c>
      <c r="AJ44" s="175">
        <f t="shared" si="80"/>
        <v>0</v>
      </c>
      <c r="AK44" s="176">
        <f t="shared" ref="AK44:AK45" si="81">IFERROR(AK49/AK39,0)</f>
        <v>0</v>
      </c>
    </row>
    <row r="45" spans="1:37" ht="14.65" customHeight="1">
      <c r="A45" s="170" t="str">
        <f t="shared" si="1"/>
        <v>精密制造事业部</v>
      </c>
      <c r="B45" s="170" t="str">
        <f t="shared" si="2"/>
        <v>CNC-沭阳</v>
      </c>
      <c r="C45" s="170" t="s">
        <v>196</v>
      </c>
      <c r="D45" s="170">
        <v>43</v>
      </c>
      <c r="E45" s="170" t="s">
        <v>268</v>
      </c>
      <c r="F45" s="170" t="s">
        <v>234</v>
      </c>
      <c r="G45" s="170"/>
      <c r="H45" s="170" t="s">
        <v>269</v>
      </c>
      <c r="I45" s="170"/>
      <c r="J45" s="178">
        <f t="shared" si="75"/>
        <v>6.9052500000000006</v>
      </c>
      <c r="K45" s="178">
        <f t="shared" si="75"/>
        <v>5.8501519370433686</v>
      </c>
      <c r="L45" s="178">
        <f t="shared" si="75"/>
        <v>6.6495000000000024</v>
      </c>
      <c r="M45" s="178">
        <f t="shared" si="75"/>
        <v>6.6494999999999997</v>
      </c>
      <c r="N45" s="178">
        <f t="shared" si="75"/>
        <v>6.6494999999999997</v>
      </c>
      <c r="O45" s="178">
        <f t="shared" si="75"/>
        <v>6.3706072852186297</v>
      </c>
      <c r="P45" s="178">
        <f t="shared" si="75"/>
        <v>6.8133652832603975</v>
      </c>
      <c r="Q45" s="178">
        <f t="shared" si="75"/>
        <v>6.6672617820455251</v>
      </c>
      <c r="R45" s="178">
        <f t="shared" si="75"/>
        <v>6.7380603022111387</v>
      </c>
      <c r="S45" s="178">
        <f t="shared" si="75"/>
        <v>6.7337101396600305</v>
      </c>
      <c r="T45" s="178">
        <f t="shared" si="75"/>
        <v>6.6031246550232323</v>
      </c>
      <c r="U45" s="178">
        <f t="shared" si="75"/>
        <v>6.7548806164331499</v>
      </c>
      <c r="V45" s="177">
        <f t="shared" si="80"/>
        <v>59.105487384413316</v>
      </c>
      <c r="W45" s="177">
        <f t="shared" si="80"/>
        <v>20.087802875293779</v>
      </c>
      <c r="X45" s="178">
        <f t="shared" si="80"/>
        <v>79.067095851700728</v>
      </c>
      <c r="Y45" s="178">
        <f>IFERROR(Y50/Y40,0)</f>
        <v>0</v>
      </c>
      <c r="Z45" s="178">
        <f>IFERROR(Z50/Z40,0)</f>
        <v>0</v>
      </c>
      <c r="AA45" s="178">
        <f t="shared" si="80"/>
        <v>0</v>
      </c>
      <c r="AB45" s="178">
        <f t="shared" si="80"/>
        <v>0</v>
      </c>
      <c r="AC45" s="178">
        <f t="shared" si="80"/>
        <v>0</v>
      </c>
      <c r="AD45" s="178">
        <f t="shared" si="80"/>
        <v>0</v>
      </c>
      <c r="AE45" s="178">
        <f t="shared" si="80"/>
        <v>0</v>
      </c>
      <c r="AF45" s="178">
        <f t="shared" si="80"/>
        <v>0</v>
      </c>
      <c r="AG45" s="178">
        <f t="shared" si="80"/>
        <v>0</v>
      </c>
      <c r="AH45" s="178">
        <f t="shared" si="80"/>
        <v>0</v>
      </c>
      <c r="AI45" s="178">
        <f t="shared" si="80"/>
        <v>0</v>
      </c>
      <c r="AJ45" s="178">
        <f t="shared" si="80"/>
        <v>0</v>
      </c>
      <c r="AK45" s="177">
        <f t="shared" si="81"/>
        <v>0</v>
      </c>
    </row>
    <row r="46" spans="1:37" ht="14.15" customHeight="1" outlineLevel="1">
      <c r="A46" s="170" t="str">
        <f t="shared" si="1"/>
        <v>精密制造事业部</v>
      </c>
      <c r="B46" s="170" t="str">
        <f t="shared" si="2"/>
        <v>CNC-沭阳</v>
      </c>
      <c r="C46" s="170" t="s">
        <v>196</v>
      </c>
      <c r="D46" s="170">
        <v>44</v>
      </c>
      <c r="E46" s="170" t="s">
        <v>235</v>
      </c>
      <c r="F46" s="170" t="s">
        <v>228</v>
      </c>
      <c r="G46" s="170"/>
      <c r="H46" s="170" t="s">
        <v>226</v>
      </c>
      <c r="I46" s="170"/>
      <c r="J46" s="146">
        <v>72387.722098728598</v>
      </c>
      <c r="K46" s="146">
        <v>61444.134229361647</v>
      </c>
      <c r="L46" s="146">
        <v>68454.363778974381</v>
      </c>
      <c r="M46" s="146">
        <v>65349.948857848736</v>
      </c>
      <c r="N46" s="146">
        <v>61863.210475204207</v>
      </c>
      <c r="O46" s="146">
        <v>46311.00224775113</v>
      </c>
      <c r="P46" s="146">
        <v>42454.079079995543</v>
      </c>
      <c r="Q46" s="146">
        <v>37818.21833071913</v>
      </c>
      <c r="R46" s="146">
        <v>35454.5980440368</v>
      </c>
      <c r="S46" s="146">
        <v>34709.476666666698</v>
      </c>
      <c r="T46" s="146">
        <v>34087.597000000002</v>
      </c>
      <c r="U46" s="146">
        <v>32590.053666666667</v>
      </c>
      <c r="V46" s="161">
        <f>SUM(J46:R46)</f>
        <v>491537.27714262018</v>
      </c>
      <c r="W46" s="161">
        <f t="shared" ref="W46:W49" si="82">SUM(S46:U46)</f>
        <v>101387.12733333337</v>
      </c>
      <c r="X46" s="158">
        <f t="shared" ref="X46:X82" si="83">SUM(J46:U46)</f>
        <v>592924.40447595343</v>
      </c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52">
        <f t="shared" ref="AK46:AK82" si="84">SUM(Y46:AJ46)</f>
        <v>0</v>
      </c>
    </row>
    <row r="47" spans="1:37" ht="16.399999999999999" customHeight="1" outlineLevel="1">
      <c r="A47" s="170" t="str">
        <f t="shared" si="1"/>
        <v>精密制造事业部</v>
      </c>
      <c r="B47" s="170" t="str">
        <f t="shared" si="2"/>
        <v>CNC-沭阳</v>
      </c>
      <c r="C47" s="170" t="s">
        <v>196</v>
      </c>
      <c r="D47" s="170">
        <v>45</v>
      </c>
      <c r="E47" s="170" t="s">
        <v>235</v>
      </c>
      <c r="F47" s="170" t="s">
        <v>230</v>
      </c>
      <c r="G47" s="170"/>
      <c r="H47" s="170" t="s">
        <v>201</v>
      </c>
      <c r="I47" s="170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61">
        <f>SUM(J47:R47)</f>
        <v>0</v>
      </c>
      <c r="W47" s="161">
        <f t="shared" si="82"/>
        <v>0</v>
      </c>
      <c r="X47" s="158">
        <f t="shared" si="83"/>
        <v>0</v>
      </c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52">
        <f t="shared" si="84"/>
        <v>0</v>
      </c>
    </row>
    <row r="48" spans="1:37" ht="16.399999999999999" customHeight="1" outlineLevel="1">
      <c r="A48" s="170" t="str">
        <f t="shared" si="1"/>
        <v>精密制造事业部</v>
      </c>
      <c r="B48" s="170" t="str">
        <f t="shared" si="2"/>
        <v>CNC-沭阳</v>
      </c>
      <c r="C48" s="170" t="s">
        <v>196</v>
      </c>
      <c r="D48" s="170">
        <v>46</v>
      </c>
      <c r="E48" s="170" t="s">
        <v>235</v>
      </c>
      <c r="F48" s="170" t="s">
        <v>232</v>
      </c>
      <c r="G48" s="170"/>
      <c r="H48" s="170" t="s">
        <v>201</v>
      </c>
      <c r="I48" s="170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61">
        <f>SUM(J48:R48)</f>
        <v>0</v>
      </c>
      <c r="W48" s="161">
        <f t="shared" si="82"/>
        <v>0</v>
      </c>
      <c r="X48" s="158">
        <f t="shared" si="83"/>
        <v>0</v>
      </c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52">
        <f t="shared" si="84"/>
        <v>0</v>
      </c>
    </row>
    <row r="49" spans="1:37" ht="16.399999999999999" customHeight="1" outlineLevel="1">
      <c r="A49" s="170" t="str">
        <f t="shared" si="1"/>
        <v>精密制造事业部</v>
      </c>
      <c r="B49" s="170" t="str">
        <f t="shared" si="2"/>
        <v>CNC-沭阳</v>
      </c>
      <c r="C49" s="170" t="s">
        <v>196</v>
      </c>
      <c r="D49" s="170">
        <v>47</v>
      </c>
      <c r="E49" s="170" t="s">
        <v>236</v>
      </c>
      <c r="F49" s="170" t="s">
        <v>233</v>
      </c>
      <c r="G49" s="170"/>
      <c r="H49" s="170" t="s">
        <v>201</v>
      </c>
      <c r="I49" s="170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61">
        <f>SUM(J49:R49)</f>
        <v>0</v>
      </c>
      <c r="W49" s="161">
        <f t="shared" si="82"/>
        <v>0</v>
      </c>
      <c r="X49" s="158">
        <f t="shared" si="83"/>
        <v>0</v>
      </c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52">
        <f t="shared" si="84"/>
        <v>0</v>
      </c>
    </row>
    <row r="50" spans="1:37">
      <c r="A50" s="170" t="str">
        <f t="shared" si="1"/>
        <v>精密制造事业部</v>
      </c>
      <c r="B50" s="170" t="str">
        <f t="shared" si="2"/>
        <v>CNC-沭阳</v>
      </c>
      <c r="C50" s="170" t="s">
        <v>196</v>
      </c>
      <c r="D50" s="170">
        <v>48</v>
      </c>
      <c r="E50" s="170" t="s">
        <v>235</v>
      </c>
      <c r="F50" s="170" t="s">
        <v>234</v>
      </c>
      <c r="G50" s="170"/>
      <c r="H50" s="170" t="s">
        <v>201</v>
      </c>
      <c r="I50" s="170"/>
      <c r="J50" s="164">
        <f>SUM(J46:J49)</f>
        <v>72387.722098728598</v>
      </c>
      <c r="K50" s="164">
        <f t="shared" ref="K50:AK50" si="85">SUM(K46:K49)</f>
        <v>61444.134229361647</v>
      </c>
      <c r="L50" s="164">
        <f t="shared" si="85"/>
        <v>68454.363778974381</v>
      </c>
      <c r="M50" s="164">
        <f t="shared" si="85"/>
        <v>65349.948857848736</v>
      </c>
      <c r="N50" s="164">
        <f t="shared" si="85"/>
        <v>61863.210475204207</v>
      </c>
      <c r="O50" s="164">
        <f t="shared" si="85"/>
        <v>46311.00224775113</v>
      </c>
      <c r="P50" s="164">
        <f t="shared" si="85"/>
        <v>42454.079079995543</v>
      </c>
      <c r="Q50" s="164">
        <f t="shared" si="85"/>
        <v>37818.21833071913</v>
      </c>
      <c r="R50" s="164">
        <f t="shared" si="85"/>
        <v>35454.5980440368</v>
      </c>
      <c r="S50" s="164">
        <f t="shared" si="85"/>
        <v>34709.476666666698</v>
      </c>
      <c r="T50" s="164">
        <f t="shared" si="85"/>
        <v>34087.597000000002</v>
      </c>
      <c r="U50" s="164">
        <f t="shared" si="85"/>
        <v>32590.053666666667</v>
      </c>
      <c r="V50" s="163">
        <f t="shared" si="85"/>
        <v>491537.27714262018</v>
      </c>
      <c r="W50" s="163">
        <f t="shared" si="85"/>
        <v>101387.12733333337</v>
      </c>
      <c r="X50" s="164">
        <f t="shared" si="85"/>
        <v>592924.40447595343</v>
      </c>
      <c r="Y50" s="164">
        <f t="shared" si="85"/>
        <v>0</v>
      </c>
      <c r="Z50" s="164">
        <f t="shared" si="85"/>
        <v>0</v>
      </c>
      <c r="AA50" s="164">
        <f t="shared" si="85"/>
        <v>0</v>
      </c>
      <c r="AB50" s="164">
        <f t="shared" si="85"/>
        <v>0</v>
      </c>
      <c r="AC50" s="164">
        <f t="shared" si="85"/>
        <v>0</v>
      </c>
      <c r="AD50" s="164">
        <f t="shared" si="85"/>
        <v>0</v>
      </c>
      <c r="AE50" s="164">
        <f t="shared" si="85"/>
        <v>0</v>
      </c>
      <c r="AF50" s="164">
        <f t="shared" si="85"/>
        <v>0</v>
      </c>
      <c r="AG50" s="164">
        <f t="shared" si="85"/>
        <v>0</v>
      </c>
      <c r="AH50" s="164">
        <f t="shared" si="85"/>
        <v>0</v>
      </c>
      <c r="AI50" s="164">
        <f t="shared" si="85"/>
        <v>0</v>
      </c>
      <c r="AJ50" s="164">
        <f t="shared" si="85"/>
        <v>0</v>
      </c>
      <c r="AK50" s="164">
        <f t="shared" si="85"/>
        <v>0</v>
      </c>
    </row>
    <row r="51" spans="1:37" ht="14.25" customHeight="1">
      <c r="A51" s="170" t="str">
        <f t="shared" si="1"/>
        <v>精密制造事业部</v>
      </c>
      <c r="B51" s="170" t="str">
        <f t="shared" si="2"/>
        <v>CNC-沭阳</v>
      </c>
      <c r="C51" s="170" t="s">
        <v>196</v>
      </c>
      <c r="D51" s="170">
        <v>49</v>
      </c>
      <c r="E51" s="170" t="s">
        <v>237</v>
      </c>
      <c r="F51" s="170" t="s">
        <v>238</v>
      </c>
      <c r="G51" s="170" t="s">
        <v>46</v>
      </c>
      <c r="H51" s="170" t="s">
        <v>201</v>
      </c>
      <c r="I51" s="170"/>
      <c r="J51" s="142">
        <v>29721.859788485737</v>
      </c>
      <c r="K51" s="142">
        <v>28791.470823218329</v>
      </c>
      <c r="L51" s="142">
        <v>29244.549829223917</v>
      </c>
      <c r="M51" s="142">
        <v>29721.297425548633</v>
      </c>
      <c r="N51" s="142">
        <v>27073.715962054499</v>
      </c>
      <c r="O51" s="142">
        <v>20578.656262359833</v>
      </c>
      <c r="P51" s="142">
        <v>17874.841554765557</v>
      </c>
      <c r="Q51" s="142">
        <v>17890.483450456424</v>
      </c>
      <c r="R51" s="142">
        <v>19295.190688971245</v>
      </c>
      <c r="S51" s="142">
        <v>18128.19642633593</v>
      </c>
      <c r="T51" s="142">
        <v>20046.353885563145</v>
      </c>
      <c r="U51" s="142">
        <v>19764.888899303663</v>
      </c>
      <c r="V51" s="157">
        <f>SUM(J51:R51)</f>
        <v>220192.06578508421</v>
      </c>
      <c r="W51" s="157">
        <f t="shared" ref="W51:W103" si="86">SUM(S51:U51)</f>
        <v>57939.439211202742</v>
      </c>
      <c r="X51" s="158">
        <f t="shared" si="83"/>
        <v>278131.50499628694</v>
      </c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52">
        <f t="shared" si="84"/>
        <v>0</v>
      </c>
    </row>
    <row r="52" spans="1:37" ht="14.25" customHeight="1">
      <c r="A52" s="170" t="str">
        <f t="shared" si="1"/>
        <v>精密制造事业部</v>
      </c>
      <c r="B52" s="170" t="str">
        <f t="shared" si="2"/>
        <v>CNC-沭阳</v>
      </c>
      <c r="C52" s="170" t="s">
        <v>196</v>
      </c>
      <c r="D52" s="170">
        <v>50</v>
      </c>
      <c r="E52" s="170" t="s">
        <v>237</v>
      </c>
      <c r="F52" s="170" t="s">
        <v>217</v>
      </c>
      <c r="G52" s="170" t="s">
        <v>25</v>
      </c>
      <c r="H52" s="170" t="s">
        <v>201</v>
      </c>
      <c r="I52" s="170"/>
      <c r="J52" s="164">
        <f>SUM(J53:J57)</f>
        <v>14218.951854944436</v>
      </c>
      <c r="K52" s="164">
        <f t="shared" ref="K52:AK52" si="87">SUM(K53:K57)</f>
        <v>10748.197974456809</v>
      </c>
      <c r="L52" s="164">
        <f t="shared" si="87"/>
        <v>14828.380932895952</v>
      </c>
      <c r="M52" s="164">
        <f t="shared" si="87"/>
        <v>14697.3059724267</v>
      </c>
      <c r="N52" s="164">
        <f t="shared" si="87"/>
        <v>12191.711633634983</v>
      </c>
      <c r="O52" s="164">
        <f t="shared" si="87"/>
        <v>10362.46122364574</v>
      </c>
      <c r="P52" s="164">
        <f t="shared" si="87"/>
        <v>10081.649836239898</v>
      </c>
      <c r="Q52" s="164">
        <f t="shared" si="87"/>
        <v>8929.6033697405255</v>
      </c>
      <c r="R52" s="164">
        <f t="shared" si="87"/>
        <v>7899.5046486190722</v>
      </c>
      <c r="S52" s="164">
        <f t="shared" si="87"/>
        <v>7463.4552079819969</v>
      </c>
      <c r="T52" s="164">
        <f t="shared" si="87"/>
        <v>8092.9925869585468</v>
      </c>
      <c r="U52" s="164">
        <f t="shared" si="87"/>
        <v>7464.2176852578186</v>
      </c>
      <c r="V52" s="163">
        <f t="shared" si="87"/>
        <v>103957.76744660412</v>
      </c>
      <c r="W52" s="163">
        <f t="shared" si="87"/>
        <v>23020.665480198368</v>
      </c>
      <c r="X52" s="164">
        <f t="shared" si="87"/>
        <v>126978.43292680252</v>
      </c>
      <c r="Y52" s="164">
        <f t="shared" si="87"/>
        <v>0</v>
      </c>
      <c r="Z52" s="164">
        <f t="shared" si="87"/>
        <v>0</v>
      </c>
      <c r="AA52" s="164">
        <f t="shared" si="87"/>
        <v>0</v>
      </c>
      <c r="AB52" s="164">
        <f t="shared" si="87"/>
        <v>0</v>
      </c>
      <c r="AC52" s="164">
        <f t="shared" si="87"/>
        <v>0</v>
      </c>
      <c r="AD52" s="164">
        <f t="shared" si="87"/>
        <v>0</v>
      </c>
      <c r="AE52" s="164">
        <f t="shared" si="87"/>
        <v>0</v>
      </c>
      <c r="AF52" s="164">
        <f t="shared" si="87"/>
        <v>0</v>
      </c>
      <c r="AG52" s="164">
        <f t="shared" si="87"/>
        <v>0</v>
      </c>
      <c r="AH52" s="164">
        <f t="shared" si="87"/>
        <v>0</v>
      </c>
      <c r="AI52" s="164">
        <f t="shared" si="87"/>
        <v>0</v>
      </c>
      <c r="AJ52" s="164">
        <f t="shared" si="87"/>
        <v>0</v>
      </c>
      <c r="AK52" s="164">
        <f t="shared" si="87"/>
        <v>0</v>
      </c>
    </row>
    <row r="53" spans="1:37" ht="14.25" customHeight="1">
      <c r="A53" s="170" t="str">
        <f t="shared" si="1"/>
        <v>精密制造事业部</v>
      </c>
      <c r="B53" s="170" t="str">
        <f t="shared" si="2"/>
        <v>CNC-沭阳</v>
      </c>
      <c r="C53" s="170" t="s">
        <v>196</v>
      </c>
      <c r="D53" s="170">
        <v>51</v>
      </c>
      <c r="E53" s="170" t="s">
        <v>237</v>
      </c>
      <c r="F53" s="170" t="s">
        <v>217</v>
      </c>
      <c r="G53" s="170" t="s">
        <v>48</v>
      </c>
      <c r="H53" s="170" t="s">
        <v>201</v>
      </c>
      <c r="I53" s="170"/>
      <c r="J53" s="142">
        <v>7002.8201194455105</v>
      </c>
      <c r="K53" s="142">
        <v>5046.7574429865181</v>
      </c>
      <c r="L53" s="142">
        <v>6832.3552345200287</v>
      </c>
      <c r="M53" s="142">
        <v>6750.4797148883372</v>
      </c>
      <c r="N53" s="142">
        <v>5730.6659154703393</v>
      </c>
      <c r="O53" s="142">
        <v>4338.6013250623109</v>
      </c>
      <c r="P53" s="142">
        <v>4186.7978653192722</v>
      </c>
      <c r="Q53" s="142">
        <v>3744.9954258422385</v>
      </c>
      <c r="R53" s="142">
        <v>3371.5900753737396</v>
      </c>
      <c r="S53" s="142">
        <v>3208.9297952888123</v>
      </c>
      <c r="T53" s="142">
        <v>3495.3672595878202</v>
      </c>
      <c r="U53" s="142">
        <v>3238.8126352617892</v>
      </c>
      <c r="V53" s="157">
        <f t="shared" ref="V53:V59" si="88">SUM(J53:R53)</f>
        <v>47005.063118908292</v>
      </c>
      <c r="W53" s="157">
        <f t="shared" si="86"/>
        <v>9943.1096901384226</v>
      </c>
      <c r="X53" s="158">
        <f t="shared" si="83"/>
        <v>56948.172809046722</v>
      </c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52">
        <f t="shared" si="84"/>
        <v>0</v>
      </c>
    </row>
    <row r="54" spans="1:37" ht="14.25" customHeight="1">
      <c r="A54" s="170" t="str">
        <f t="shared" si="1"/>
        <v>精密制造事业部</v>
      </c>
      <c r="B54" s="170" t="str">
        <f t="shared" si="2"/>
        <v>CNC-沭阳</v>
      </c>
      <c r="C54" s="170" t="s">
        <v>196</v>
      </c>
      <c r="D54" s="170">
        <v>52</v>
      </c>
      <c r="E54" s="170" t="s">
        <v>237</v>
      </c>
      <c r="F54" s="170" t="s">
        <v>217</v>
      </c>
      <c r="G54" s="170" t="s">
        <v>49</v>
      </c>
      <c r="H54" s="170" t="s">
        <v>201</v>
      </c>
      <c r="I54" s="170"/>
      <c r="J54" s="142">
        <v>4925.7339798722969</v>
      </c>
      <c r="K54" s="142">
        <v>3800.3485010934628</v>
      </c>
      <c r="L54" s="142">
        <v>5137.143459919911</v>
      </c>
      <c r="M54" s="142">
        <v>5113.0908907043759</v>
      </c>
      <c r="N54" s="142">
        <v>3849.2334852345366</v>
      </c>
      <c r="O54" s="142">
        <v>3332.1807701495795</v>
      </c>
      <c r="P54" s="142">
        <v>3021.2608908702728</v>
      </c>
      <c r="Q54" s="142">
        <v>2720.0208114779571</v>
      </c>
      <c r="R54" s="142">
        <v>2362.7213187379857</v>
      </c>
      <c r="S54" s="142">
        <v>2198.3122756409393</v>
      </c>
      <c r="T54" s="142">
        <v>2508.1760089978179</v>
      </c>
      <c r="U54" s="142">
        <v>2269.7716034074588</v>
      </c>
      <c r="V54" s="157">
        <f t="shared" si="88"/>
        <v>34261.73410806038</v>
      </c>
      <c r="W54" s="157">
        <f t="shared" si="86"/>
        <v>6976.2598880462156</v>
      </c>
      <c r="X54" s="158">
        <f t="shared" si="83"/>
        <v>41237.993996106605</v>
      </c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52">
        <f t="shared" si="84"/>
        <v>0</v>
      </c>
    </row>
    <row r="55" spans="1:37" ht="14.25" customHeight="1">
      <c r="A55" s="170" t="str">
        <f t="shared" si="1"/>
        <v>精密制造事业部</v>
      </c>
      <c r="B55" s="170" t="str">
        <f t="shared" si="2"/>
        <v>CNC-沭阳</v>
      </c>
      <c r="C55" s="170" t="s">
        <v>196</v>
      </c>
      <c r="D55" s="170">
        <v>53</v>
      </c>
      <c r="E55" s="170" t="s">
        <v>237</v>
      </c>
      <c r="F55" s="170" t="s">
        <v>217</v>
      </c>
      <c r="G55" s="170" t="s">
        <v>50</v>
      </c>
      <c r="H55" s="170" t="s">
        <v>201</v>
      </c>
      <c r="I55" s="170"/>
      <c r="J55" s="142">
        <v>1859.8931065932784</v>
      </c>
      <c r="K55" s="142">
        <v>1548.5603664113266</v>
      </c>
      <c r="L55" s="142">
        <v>2513.7209022445909</v>
      </c>
      <c r="M55" s="142">
        <v>2386.8292828228336</v>
      </c>
      <c r="N55" s="142">
        <v>2228.2877277469306</v>
      </c>
      <c r="O55" s="142">
        <v>2268.5060610900673</v>
      </c>
      <c r="P55" s="142">
        <v>2506.6514305363676</v>
      </c>
      <c r="Q55" s="142">
        <v>2093.8017944931926</v>
      </c>
      <c r="R55" s="142">
        <v>1820.7381879130585</v>
      </c>
      <c r="S55" s="142">
        <v>1713.5777820521025</v>
      </c>
      <c r="T55" s="142">
        <v>1692.5791028797923</v>
      </c>
      <c r="U55" s="142">
        <v>1584.7218419898097</v>
      </c>
      <c r="V55" s="157">
        <f t="shared" si="88"/>
        <v>19226.988859851645</v>
      </c>
      <c r="W55" s="157">
        <f t="shared" si="86"/>
        <v>4990.8787269217046</v>
      </c>
      <c r="X55" s="158">
        <f t="shared" si="83"/>
        <v>24217.867586773351</v>
      </c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52">
        <f t="shared" si="84"/>
        <v>0</v>
      </c>
    </row>
    <row r="56" spans="1:37" ht="14.25" customHeight="1">
      <c r="A56" s="170" t="str">
        <f t="shared" si="1"/>
        <v>精密制造事业部</v>
      </c>
      <c r="B56" s="170" t="str">
        <f t="shared" si="2"/>
        <v>CNC-沭阳</v>
      </c>
      <c r="C56" s="170" t="s">
        <v>196</v>
      </c>
      <c r="D56" s="170">
        <v>54</v>
      </c>
      <c r="E56" s="170" t="s">
        <v>237</v>
      </c>
      <c r="F56" s="170" t="s">
        <v>217</v>
      </c>
      <c r="G56" s="170" t="s">
        <v>51</v>
      </c>
      <c r="H56" s="170" t="s">
        <v>201</v>
      </c>
      <c r="I56" s="170"/>
      <c r="J56" s="142">
        <v>430.50464903335245</v>
      </c>
      <c r="K56" s="142">
        <v>352.53166396550256</v>
      </c>
      <c r="L56" s="142">
        <v>345.16133621142137</v>
      </c>
      <c r="M56" s="142">
        <v>446.90608401115384</v>
      </c>
      <c r="N56" s="142">
        <v>383.52450518317801</v>
      </c>
      <c r="O56" s="142">
        <v>423.17306734378121</v>
      </c>
      <c r="P56" s="142">
        <v>366.93964951398704</v>
      </c>
      <c r="Q56" s="142">
        <v>370.78533792713733</v>
      </c>
      <c r="R56" s="142">
        <v>344.45506659428912</v>
      </c>
      <c r="S56" s="142">
        <v>342.63535500014336</v>
      </c>
      <c r="T56" s="142">
        <v>396.87021549311743</v>
      </c>
      <c r="U56" s="142">
        <v>370.9116045987613</v>
      </c>
      <c r="V56" s="157">
        <f t="shared" si="88"/>
        <v>3463.9813597838033</v>
      </c>
      <c r="W56" s="157">
        <f t="shared" si="86"/>
        <v>1110.4171750920223</v>
      </c>
      <c r="X56" s="158">
        <f t="shared" si="83"/>
        <v>4574.3985348758251</v>
      </c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52">
        <f t="shared" si="84"/>
        <v>0</v>
      </c>
    </row>
    <row r="57" spans="1:37" ht="14.25" customHeight="1">
      <c r="A57" s="170" t="str">
        <f t="shared" ref="A57:A117" si="89">A56</f>
        <v>精密制造事业部</v>
      </c>
      <c r="B57" s="170" t="str">
        <f t="shared" ref="B57:B117" si="90">B56</f>
        <v>CNC-沭阳</v>
      </c>
      <c r="C57" s="170" t="s">
        <v>196</v>
      </c>
      <c r="D57" s="170">
        <v>55</v>
      </c>
      <c r="E57" s="170" t="s">
        <v>237</v>
      </c>
      <c r="F57" s="170" t="s">
        <v>217</v>
      </c>
      <c r="G57" s="170" t="s">
        <v>98</v>
      </c>
      <c r="H57" s="170" t="s">
        <v>201</v>
      </c>
      <c r="I57" s="170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57">
        <f t="shared" si="88"/>
        <v>0</v>
      </c>
      <c r="W57" s="157">
        <f t="shared" si="86"/>
        <v>0</v>
      </c>
      <c r="X57" s="158">
        <f t="shared" si="83"/>
        <v>0</v>
      </c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52">
        <f t="shared" si="84"/>
        <v>0</v>
      </c>
    </row>
    <row r="58" spans="1:37" ht="14.25" customHeight="1">
      <c r="A58" s="170" t="str">
        <f t="shared" si="89"/>
        <v>精密制造事业部</v>
      </c>
      <c r="B58" s="170" t="str">
        <f t="shared" si="90"/>
        <v>CNC-沭阳</v>
      </c>
      <c r="C58" s="170" t="s">
        <v>196</v>
      </c>
      <c r="D58" s="170">
        <v>56</v>
      </c>
      <c r="E58" s="170" t="s">
        <v>237</v>
      </c>
      <c r="F58" s="170" t="s">
        <v>239</v>
      </c>
      <c r="G58" s="170" t="s">
        <v>52</v>
      </c>
      <c r="H58" s="170" t="s">
        <v>201</v>
      </c>
      <c r="I58" s="170"/>
      <c r="J58" s="142">
        <v>14253.648290188068</v>
      </c>
      <c r="K58" s="142">
        <v>10168.711911131664</v>
      </c>
      <c r="L58" s="142">
        <v>12186.39183610026</v>
      </c>
      <c r="M58" s="142">
        <v>12763.553228421746</v>
      </c>
      <c r="N58" s="142">
        <v>11481.892492853565</v>
      </c>
      <c r="O58" s="142">
        <v>7375.5452051105085</v>
      </c>
      <c r="P58" s="142">
        <v>6080.8897466883682</v>
      </c>
      <c r="Q58" s="142">
        <v>6404.0700906257425</v>
      </c>
      <c r="R58" s="142">
        <v>4955.3736742162037</v>
      </c>
      <c r="S58" s="142">
        <v>4663.7370330165886</v>
      </c>
      <c r="T58" s="142">
        <v>6397.0693845583837</v>
      </c>
      <c r="U58" s="142">
        <v>5986.0027626099863</v>
      </c>
      <c r="V58" s="157">
        <f t="shared" si="88"/>
        <v>85670.076475336115</v>
      </c>
      <c r="W58" s="157">
        <f t="shared" si="86"/>
        <v>17046.809180184959</v>
      </c>
      <c r="X58" s="158">
        <f t="shared" si="83"/>
        <v>102716.88565552108</v>
      </c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52">
        <f t="shared" si="84"/>
        <v>0</v>
      </c>
    </row>
    <row r="59" spans="1:37" ht="14.25" customHeight="1">
      <c r="A59" s="170" t="str">
        <f t="shared" si="89"/>
        <v>精密制造事业部</v>
      </c>
      <c r="B59" s="170" t="str">
        <f t="shared" si="90"/>
        <v>CNC-沭阳</v>
      </c>
      <c r="C59" s="170" t="s">
        <v>196</v>
      </c>
      <c r="D59" s="170">
        <v>57</v>
      </c>
      <c r="E59" s="170" t="s">
        <v>237</v>
      </c>
      <c r="F59" s="170" t="s">
        <v>240</v>
      </c>
      <c r="G59" s="170" t="s">
        <v>53</v>
      </c>
      <c r="H59" s="170" t="s">
        <v>201</v>
      </c>
      <c r="I59" s="170"/>
      <c r="J59" s="142">
        <v>6703.5669359503854</v>
      </c>
      <c r="K59" s="142">
        <v>4825.1804114906618</v>
      </c>
      <c r="L59" s="142">
        <v>6178.6617262154168</v>
      </c>
      <c r="M59" s="142">
        <v>4728.0019762003203</v>
      </c>
      <c r="N59" s="142">
        <v>6045.612989042249</v>
      </c>
      <c r="O59" s="142">
        <v>3376.2177447785516</v>
      </c>
      <c r="P59" s="142">
        <v>3966.1098952780012</v>
      </c>
      <c r="Q59" s="142">
        <v>3971.2415486659575</v>
      </c>
      <c r="R59" s="142">
        <v>3136.3788964349405</v>
      </c>
      <c r="S59" s="142">
        <v>2942.8407345413402</v>
      </c>
      <c r="T59" s="142">
        <v>4681.8087310613755</v>
      </c>
      <c r="U59" s="142">
        <v>3123.5871988288354</v>
      </c>
      <c r="V59" s="157">
        <f t="shared" si="88"/>
        <v>42930.972124056483</v>
      </c>
      <c r="W59" s="157">
        <f t="shared" si="86"/>
        <v>10748.236664431552</v>
      </c>
      <c r="X59" s="158">
        <f t="shared" si="83"/>
        <v>53679.208788488038</v>
      </c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52">
        <f t="shared" si="84"/>
        <v>0</v>
      </c>
    </row>
    <row r="60" spans="1:37" ht="14.25" customHeight="1">
      <c r="A60" s="170" t="str">
        <f t="shared" si="89"/>
        <v>精密制造事业部</v>
      </c>
      <c r="B60" s="170" t="str">
        <f t="shared" si="90"/>
        <v>CNC-沭阳</v>
      </c>
      <c r="C60" s="170" t="s">
        <v>196</v>
      </c>
      <c r="D60" s="170">
        <v>58</v>
      </c>
      <c r="E60" s="170" t="s">
        <v>237</v>
      </c>
      <c r="F60" s="170" t="s">
        <v>213</v>
      </c>
      <c r="G60" s="170" t="s">
        <v>54</v>
      </c>
      <c r="H60" s="170" t="s">
        <v>201</v>
      </c>
      <c r="I60" s="170"/>
      <c r="J60" s="164">
        <f>SUM(J61:J62)</f>
        <v>6482.6851582490535</v>
      </c>
      <c r="K60" s="164">
        <f t="shared" ref="K60:AK60" si="91">SUM(K61:K62)</f>
        <v>5396.9934120784546</v>
      </c>
      <c r="L60" s="164">
        <f t="shared" si="91"/>
        <v>5380.786601243597</v>
      </c>
      <c r="M60" s="164">
        <f t="shared" si="91"/>
        <v>5642.7736455504682</v>
      </c>
      <c r="N60" s="164">
        <f t="shared" si="91"/>
        <v>5139.8763697620998</v>
      </c>
      <c r="O60" s="164">
        <f t="shared" si="91"/>
        <v>4105.7943502104899</v>
      </c>
      <c r="P60" s="164">
        <f t="shared" si="91"/>
        <v>4201.617524796502</v>
      </c>
      <c r="Q60" s="164">
        <f t="shared" si="91"/>
        <v>3076.4383925623438</v>
      </c>
      <c r="R60" s="164">
        <f t="shared" si="91"/>
        <v>2303.0754350233087</v>
      </c>
      <c r="S60" s="164">
        <f t="shared" si="91"/>
        <v>2196.7104381156405</v>
      </c>
      <c r="T60" s="164">
        <f t="shared" si="91"/>
        <v>2214.9069051931283</v>
      </c>
      <c r="U60" s="164">
        <f t="shared" si="91"/>
        <v>2199.5009593263881</v>
      </c>
      <c r="V60" s="159">
        <f t="shared" si="91"/>
        <v>41730.040889476317</v>
      </c>
      <c r="W60" s="159">
        <f t="shared" si="91"/>
        <v>6611.1183026351564</v>
      </c>
      <c r="X60" s="158">
        <f t="shared" si="91"/>
        <v>48341.159192111474</v>
      </c>
      <c r="Y60" s="164">
        <f t="shared" si="91"/>
        <v>0</v>
      </c>
      <c r="Z60" s="164">
        <f t="shared" si="91"/>
        <v>0</v>
      </c>
      <c r="AA60" s="164">
        <f t="shared" si="91"/>
        <v>0</v>
      </c>
      <c r="AB60" s="164">
        <f t="shared" si="91"/>
        <v>0</v>
      </c>
      <c r="AC60" s="164">
        <f t="shared" si="91"/>
        <v>0</v>
      </c>
      <c r="AD60" s="164">
        <f t="shared" si="91"/>
        <v>0</v>
      </c>
      <c r="AE60" s="164">
        <f t="shared" si="91"/>
        <v>0</v>
      </c>
      <c r="AF60" s="164">
        <f t="shared" si="91"/>
        <v>0</v>
      </c>
      <c r="AG60" s="164">
        <f t="shared" si="91"/>
        <v>0</v>
      </c>
      <c r="AH60" s="164">
        <f t="shared" si="91"/>
        <v>0</v>
      </c>
      <c r="AI60" s="164">
        <f t="shared" si="91"/>
        <v>0</v>
      </c>
      <c r="AJ60" s="164">
        <f t="shared" si="91"/>
        <v>0</v>
      </c>
      <c r="AK60" s="164">
        <f t="shared" si="91"/>
        <v>0</v>
      </c>
    </row>
    <row r="61" spans="1:37" ht="14.25" customHeight="1">
      <c r="A61" s="170" t="str">
        <f t="shared" si="89"/>
        <v>精密制造事业部</v>
      </c>
      <c r="B61" s="170" t="str">
        <f t="shared" si="90"/>
        <v>CNC-沭阳</v>
      </c>
      <c r="C61" s="170" t="s">
        <v>196</v>
      </c>
      <c r="D61" s="170">
        <v>59</v>
      </c>
      <c r="E61" s="170" t="s">
        <v>237</v>
      </c>
      <c r="F61" s="170" t="s">
        <v>213</v>
      </c>
      <c r="G61" s="170" t="s">
        <v>55</v>
      </c>
      <c r="H61" s="170" t="s">
        <v>201</v>
      </c>
      <c r="I61" s="170"/>
      <c r="J61" s="142">
        <v>5716.9078006376567</v>
      </c>
      <c r="K61" s="142">
        <v>5210.6542591752532</v>
      </c>
      <c r="L61" s="142">
        <v>5058.594999635332</v>
      </c>
      <c r="M61" s="142">
        <v>5344.7612897348063</v>
      </c>
      <c r="N61" s="142">
        <v>4875.8585392348923</v>
      </c>
      <c r="O61" s="142">
        <v>3982.2548831711888</v>
      </c>
      <c r="P61" s="142">
        <v>3690.9622024295545</v>
      </c>
      <c r="Q61" s="142">
        <v>2778.767926351763</v>
      </c>
      <c r="R61" s="142">
        <v>2086.150813628758</v>
      </c>
      <c r="S61" s="142">
        <v>1978.0946942359471</v>
      </c>
      <c r="T61" s="142">
        <v>1976.0494010881496</v>
      </c>
      <c r="U61" s="142">
        <v>1947.8433332868406</v>
      </c>
      <c r="V61" s="157">
        <f>SUM(J61:R61)</f>
        <v>38744.912713999205</v>
      </c>
      <c r="W61" s="157">
        <f t="shared" si="86"/>
        <v>5901.9874286109371</v>
      </c>
      <c r="X61" s="158">
        <f t="shared" si="83"/>
        <v>44646.900142610139</v>
      </c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52">
        <f t="shared" si="84"/>
        <v>0</v>
      </c>
    </row>
    <row r="62" spans="1:37" ht="14.25" customHeight="1">
      <c r="A62" s="170" t="str">
        <f t="shared" si="89"/>
        <v>精密制造事业部</v>
      </c>
      <c r="B62" s="170" t="str">
        <f t="shared" si="90"/>
        <v>CNC-沭阳</v>
      </c>
      <c r="C62" s="170" t="s">
        <v>196</v>
      </c>
      <c r="D62" s="170">
        <v>60</v>
      </c>
      <c r="E62" s="170" t="s">
        <v>237</v>
      </c>
      <c r="F62" s="170" t="s">
        <v>213</v>
      </c>
      <c r="G62" s="170" t="s">
        <v>56</v>
      </c>
      <c r="H62" s="170" t="s">
        <v>201</v>
      </c>
      <c r="I62" s="170"/>
      <c r="J62" s="142">
        <v>765.77735761139684</v>
      </c>
      <c r="K62" s="142">
        <v>186.33915290320124</v>
      </c>
      <c r="L62" s="142">
        <v>322.19160160826527</v>
      </c>
      <c r="M62" s="142">
        <v>298.01235581566215</v>
      </c>
      <c r="N62" s="142">
        <v>264.01783052720793</v>
      </c>
      <c r="O62" s="142">
        <v>123.53946703930116</v>
      </c>
      <c r="P62" s="142">
        <v>510.65532236694793</v>
      </c>
      <c r="Q62" s="142">
        <v>297.67046621058068</v>
      </c>
      <c r="R62" s="142">
        <v>216.92462139455085</v>
      </c>
      <c r="S62" s="142">
        <v>218.61574387969333</v>
      </c>
      <c r="T62" s="142">
        <v>238.85750410497849</v>
      </c>
      <c r="U62" s="142">
        <v>251.65762603954732</v>
      </c>
      <c r="V62" s="157">
        <f>SUM(J62:R62)</f>
        <v>2985.1281754771139</v>
      </c>
      <c r="W62" s="157">
        <f t="shared" si="86"/>
        <v>709.13087402421911</v>
      </c>
      <c r="X62" s="158">
        <f t="shared" si="83"/>
        <v>3694.2590495013328</v>
      </c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52">
        <f t="shared" si="84"/>
        <v>0</v>
      </c>
    </row>
    <row r="63" spans="1:37" ht="14.25" customHeight="1">
      <c r="A63" s="170" t="str">
        <f t="shared" si="89"/>
        <v>精密制造事业部</v>
      </c>
      <c r="B63" s="170" t="str">
        <f t="shared" si="90"/>
        <v>CNC-沭阳</v>
      </c>
      <c r="C63" s="170" t="s">
        <v>196</v>
      </c>
      <c r="D63" s="170">
        <v>61</v>
      </c>
      <c r="E63" s="170" t="s">
        <v>237</v>
      </c>
      <c r="F63" s="170" t="s">
        <v>241</v>
      </c>
      <c r="G63" s="170" t="s">
        <v>22</v>
      </c>
      <c r="H63" s="170" t="s">
        <v>201</v>
      </c>
      <c r="I63" s="170"/>
      <c r="J63" s="142">
        <v>1414.5121714548561</v>
      </c>
      <c r="K63" s="142">
        <v>1380.5700990517144</v>
      </c>
      <c r="L63" s="142">
        <v>2592.5153532228078</v>
      </c>
      <c r="M63" s="142">
        <v>2302.3951367241825</v>
      </c>
      <c r="N63" s="142">
        <v>1573.4540516098505</v>
      </c>
      <c r="O63" s="142">
        <v>2788.2275969856382</v>
      </c>
      <c r="P63" s="142">
        <v>1407.6504558406091</v>
      </c>
      <c r="Q63" s="142">
        <v>1269.5836884365776</v>
      </c>
      <c r="R63" s="142">
        <v>869.98647753588966</v>
      </c>
      <c r="S63" s="142">
        <v>783.55014454083471</v>
      </c>
      <c r="T63" s="142">
        <v>827.4953472547013</v>
      </c>
      <c r="U63" s="142">
        <v>806.44744555233194</v>
      </c>
      <c r="V63" s="157">
        <f>SUM(J63:R63)</f>
        <v>15598.895030862126</v>
      </c>
      <c r="W63" s="157">
        <f t="shared" si="86"/>
        <v>2417.4929373478681</v>
      </c>
      <c r="X63" s="158">
        <f t="shared" si="83"/>
        <v>18016.387968209994</v>
      </c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52">
        <f t="shared" si="84"/>
        <v>0</v>
      </c>
    </row>
    <row r="64" spans="1:37" ht="14.25" customHeight="1">
      <c r="A64" s="170" t="str">
        <f t="shared" si="89"/>
        <v>精密制造事业部</v>
      </c>
      <c r="B64" s="170" t="str">
        <f t="shared" si="90"/>
        <v>CNC-沭阳</v>
      </c>
      <c r="C64" s="170" t="s">
        <v>196</v>
      </c>
      <c r="D64" s="170">
        <v>62</v>
      </c>
      <c r="E64" s="170" t="s">
        <v>237</v>
      </c>
      <c r="F64" s="170" t="s">
        <v>242</v>
      </c>
      <c r="G64" s="170" t="s">
        <v>58</v>
      </c>
      <c r="H64" s="170" t="s">
        <v>243</v>
      </c>
      <c r="I64" s="170"/>
      <c r="J64" s="164">
        <f>J65+J71</f>
        <v>402.05693001495558</v>
      </c>
      <c r="K64" s="164">
        <f t="shared" ref="K64:AK64" si="92">K65+K71</f>
        <v>403.94239292845214</v>
      </c>
      <c r="L64" s="164">
        <f t="shared" si="92"/>
        <v>416.35939398331561</v>
      </c>
      <c r="M64" s="164">
        <f t="shared" si="92"/>
        <v>421.43633789160936</v>
      </c>
      <c r="N64" s="164">
        <f t="shared" si="92"/>
        <v>414.9382714137829</v>
      </c>
      <c r="O64" s="164">
        <f t="shared" si="92"/>
        <v>415.01321442317214</v>
      </c>
      <c r="P64" s="164">
        <f t="shared" si="92"/>
        <v>367.44948171902547</v>
      </c>
      <c r="Q64" s="164">
        <f t="shared" si="92"/>
        <v>288.54232699600811</v>
      </c>
      <c r="R64" s="164">
        <f t="shared" si="92"/>
        <v>213.1146157206334</v>
      </c>
      <c r="S64" s="164">
        <f t="shared" si="92"/>
        <v>210.49421181261104</v>
      </c>
      <c r="T64" s="164">
        <f t="shared" si="92"/>
        <v>213.65598115093948</v>
      </c>
      <c r="U64" s="164">
        <f t="shared" si="92"/>
        <v>210.38783491546371</v>
      </c>
      <c r="V64" s="163">
        <f t="shared" si="92"/>
        <v>371.42810723232827</v>
      </c>
      <c r="W64" s="163">
        <f t="shared" si="92"/>
        <v>211.51267595967138</v>
      </c>
      <c r="X64" s="164">
        <f>X65+X71</f>
        <v>331.44924941416406</v>
      </c>
      <c r="Y64" s="164">
        <f t="shared" si="92"/>
        <v>0</v>
      </c>
      <c r="Z64" s="164">
        <f t="shared" si="92"/>
        <v>0</v>
      </c>
      <c r="AA64" s="164">
        <f t="shared" si="92"/>
        <v>0</v>
      </c>
      <c r="AB64" s="164">
        <f t="shared" si="92"/>
        <v>0</v>
      </c>
      <c r="AC64" s="164">
        <f t="shared" si="92"/>
        <v>0</v>
      </c>
      <c r="AD64" s="164">
        <f t="shared" si="92"/>
        <v>0</v>
      </c>
      <c r="AE64" s="164">
        <f t="shared" si="92"/>
        <v>0</v>
      </c>
      <c r="AF64" s="164">
        <f t="shared" si="92"/>
        <v>0</v>
      </c>
      <c r="AG64" s="164">
        <f t="shared" si="92"/>
        <v>0</v>
      </c>
      <c r="AH64" s="164">
        <f t="shared" si="92"/>
        <v>0</v>
      </c>
      <c r="AI64" s="164">
        <f t="shared" si="92"/>
        <v>0</v>
      </c>
      <c r="AJ64" s="164">
        <f t="shared" si="92"/>
        <v>0</v>
      </c>
      <c r="AK64" s="164">
        <f t="shared" si="92"/>
        <v>0</v>
      </c>
    </row>
    <row r="65" spans="1:37" ht="14.25" customHeight="1">
      <c r="A65" s="170" t="str">
        <f t="shared" si="89"/>
        <v>精密制造事业部</v>
      </c>
      <c r="B65" s="170" t="str">
        <f t="shared" si="90"/>
        <v>CNC-沭阳</v>
      </c>
      <c r="C65" s="170" t="s">
        <v>196</v>
      </c>
      <c r="D65" s="170">
        <v>63</v>
      </c>
      <c r="E65" s="170" t="s">
        <v>237</v>
      </c>
      <c r="F65" s="170" t="s">
        <v>242</v>
      </c>
      <c r="G65" s="170" t="s">
        <v>59</v>
      </c>
      <c r="H65" s="170" t="s">
        <v>243</v>
      </c>
      <c r="I65" s="170"/>
      <c r="J65" s="164">
        <f>SUM(J66:J70)</f>
        <v>258.2716573482889</v>
      </c>
      <c r="K65" s="164">
        <f t="shared" ref="K65:AK65" si="93">SUM(K66:K70)</f>
        <v>261.15960292845216</v>
      </c>
      <c r="L65" s="164">
        <f t="shared" si="93"/>
        <v>272.73988864998228</v>
      </c>
      <c r="M65" s="164">
        <f t="shared" si="93"/>
        <v>278.69689389160931</v>
      </c>
      <c r="N65" s="164">
        <f t="shared" si="93"/>
        <v>274.18340408044958</v>
      </c>
      <c r="O65" s="164">
        <f t="shared" si="93"/>
        <v>277.90384575650546</v>
      </c>
      <c r="P65" s="164">
        <f t="shared" si="93"/>
        <v>244.03671105235881</v>
      </c>
      <c r="Q65" s="164">
        <f t="shared" si="93"/>
        <v>167.14453487539066</v>
      </c>
      <c r="R65" s="164">
        <f t="shared" si="93"/>
        <v>150.14666666666668</v>
      </c>
      <c r="S65" s="164">
        <f t="shared" si="93"/>
        <v>148.54666666666668</v>
      </c>
      <c r="T65" s="164">
        <f t="shared" si="93"/>
        <v>150.14666666666668</v>
      </c>
      <c r="U65" s="164">
        <f t="shared" si="93"/>
        <v>147.74666666666667</v>
      </c>
      <c r="V65" s="163">
        <f t="shared" si="93"/>
        <v>242.69813391663374</v>
      </c>
      <c r="W65" s="163">
        <f>SUM(W66:W70)</f>
        <v>148.81333333333333</v>
      </c>
      <c r="X65" s="164">
        <f t="shared" si="93"/>
        <v>219.22693377080867</v>
      </c>
      <c r="Y65" s="164">
        <f t="shared" si="93"/>
        <v>0</v>
      </c>
      <c r="Z65" s="164">
        <f t="shared" si="93"/>
        <v>0</v>
      </c>
      <c r="AA65" s="164">
        <f t="shared" si="93"/>
        <v>0</v>
      </c>
      <c r="AB65" s="164">
        <f t="shared" si="93"/>
        <v>0</v>
      </c>
      <c r="AC65" s="164">
        <f t="shared" si="93"/>
        <v>0</v>
      </c>
      <c r="AD65" s="164">
        <f t="shared" si="93"/>
        <v>0</v>
      </c>
      <c r="AE65" s="164">
        <f t="shared" si="93"/>
        <v>0</v>
      </c>
      <c r="AF65" s="164">
        <f t="shared" si="93"/>
        <v>0</v>
      </c>
      <c r="AG65" s="164">
        <f t="shared" si="93"/>
        <v>0</v>
      </c>
      <c r="AH65" s="164">
        <f t="shared" si="93"/>
        <v>0</v>
      </c>
      <c r="AI65" s="164">
        <f t="shared" si="93"/>
        <v>0</v>
      </c>
      <c r="AJ65" s="164">
        <f t="shared" si="93"/>
        <v>0</v>
      </c>
      <c r="AK65" s="164">
        <f t="shared" si="93"/>
        <v>0</v>
      </c>
    </row>
    <row r="66" spans="1:37" ht="14.25" customHeight="1">
      <c r="A66" s="170" t="str">
        <f t="shared" si="89"/>
        <v>精密制造事业部</v>
      </c>
      <c r="B66" s="170" t="str">
        <f t="shared" si="90"/>
        <v>CNC-沭阳</v>
      </c>
      <c r="C66" s="170" t="s">
        <v>196</v>
      </c>
      <c r="D66" s="170">
        <v>64</v>
      </c>
      <c r="E66" s="170" t="s">
        <v>237</v>
      </c>
      <c r="F66" s="170" t="s">
        <v>242</v>
      </c>
      <c r="G66" s="170" t="s">
        <v>60</v>
      </c>
      <c r="H66" s="170" t="s">
        <v>243</v>
      </c>
      <c r="I66" s="170"/>
      <c r="J66" s="142">
        <v>56.82044611111111</v>
      </c>
      <c r="K66" s="142">
        <v>68.413456666666661</v>
      </c>
      <c r="L66" s="142">
        <v>70.946066666666667</v>
      </c>
      <c r="M66" s="142">
        <v>66.5</v>
      </c>
      <c r="N66" s="142">
        <v>63.570216666666667</v>
      </c>
      <c r="O66" s="142">
        <v>65.478741666666664</v>
      </c>
      <c r="P66" s="142">
        <v>60.529978888888891</v>
      </c>
      <c r="Q66" s="142">
        <v>42.400000000000006</v>
      </c>
      <c r="R66" s="142">
        <v>42.400000000000006</v>
      </c>
      <c r="S66" s="142">
        <v>41.6</v>
      </c>
      <c r="T66" s="142">
        <v>43.2</v>
      </c>
      <c r="U66" s="142">
        <v>43.2</v>
      </c>
      <c r="V66" s="172">
        <f>IFERROR(AVERAGE(J66:R66),0)</f>
        <v>59.673211851851846</v>
      </c>
      <c r="W66" s="172">
        <f>IFERROR(AVERAGE(S66:U66),0)</f>
        <v>42.666666666666664</v>
      </c>
      <c r="X66" s="158">
        <f>AVERAGE(J66:U66)</f>
        <v>55.421575555555563</v>
      </c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73">
        <f t="shared" ref="AK66:AK75" si="94">IFERROR(AVERAGE(Y66:AJ66),0)</f>
        <v>0</v>
      </c>
    </row>
    <row r="67" spans="1:37" ht="14.25" customHeight="1">
      <c r="A67" s="170" t="str">
        <f t="shared" si="89"/>
        <v>精密制造事业部</v>
      </c>
      <c r="B67" s="170" t="str">
        <f t="shared" si="90"/>
        <v>CNC-沭阳</v>
      </c>
      <c r="C67" s="170" t="s">
        <v>196</v>
      </c>
      <c r="D67" s="170">
        <v>65</v>
      </c>
      <c r="E67" s="170" t="s">
        <v>237</v>
      </c>
      <c r="F67" s="170" t="s">
        <v>242</v>
      </c>
      <c r="G67" s="170" t="s">
        <v>61</v>
      </c>
      <c r="H67" s="170" t="s">
        <v>243</v>
      </c>
      <c r="I67" s="170"/>
      <c r="J67" s="142">
        <v>131.99567723717777</v>
      </c>
      <c r="K67" s="142">
        <v>122.43059226178546</v>
      </c>
      <c r="L67" s="142">
        <v>131.37637531664893</v>
      </c>
      <c r="M67" s="142">
        <v>143.42336255827601</v>
      </c>
      <c r="N67" s="142">
        <v>140.59561741378286</v>
      </c>
      <c r="O67" s="142">
        <v>144.03321942317214</v>
      </c>
      <c r="P67" s="142">
        <v>117.46909416346995</v>
      </c>
      <c r="Q67" s="142">
        <v>59.68</v>
      </c>
      <c r="R67" s="142">
        <v>57.28</v>
      </c>
      <c r="S67" s="142">
        <v>56.48</v>
      </c>
      <c r="T67" s="142">
        <v>56.48</v>
      </c>
      <c r="U67" s="142">
        <v>54.08</v>
      </c>
      <c r="V67" s="172">
        <f t="shared" ref="V67:V70" si="95">IFERROR(AVERAGE(J67:R67),0)</f>
        <v>116.47599315270145</v>
      </c>
      <c r="W67" s="172">
        <f t="shared" ref="W67:W70" si="96">IFERROR(AVERAGE(S67:U67),0)</f>
        <v>55.68</v>
      </c>
      <c r="X67" s="158">
        <f t="shared" ref="X67:X75" si="97">AVERAGE(J67:U67)</f>
        <v>101.27699486452609</v>
      </c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73">
        <f t="shared" si="94"/>
        <v>0</v>
      </c>
    </row>
    <row r="68" spans="1:37" ht="14.25" customHeight="1">
      <c r="A68" s="170" t="str">
        <f t="shared" si="89"/>
        <v>精密制造事业部</v>
      </c>
      <c r="B68" s="170" t="str">
        <f t="shared" si="90"/>
        <v>CNC-沭阳</v>
      </c>
      <c r="C68" s="170" t="s">
        <v>196</v>
      </c>
      <c r="D68" s="170">
        <v>66</v>
      </c>
      <c r="E68" s="170" t="s">
        <v>237</v>
      </c>
      <c r="F68" s="170" t="s">
        <v>242</v>
      </c>
      <c r="G68" s="170" t="s">
        <v>123</v>
      </c>
      <c r="H68" s="170" t="s">
        <v>243</v>
      </c>
      <c r="I68" s="170"/>
      <c r="J68" s="142">
        <v>7.4555340000000001</v>
      </c>
      <c r="K68" s="142">
        <v>8.3155539999999988</v>
      </c>
      <c r="L68" s="142">
        <v>8.4174466666666667</v>
      </c>
      <c r="M68" s="142">
        <v>7.7735313333333336</v>
      </c>
      <c r="N68" s="142">
        <v>8.5175699999999992</v>
      </c>
      <c r="O68" s="142">
        <v>8.391884666666666</v>
      </c>
      <c r="P68" s="142">
        <v>4.0376380000000003</v>
      </c>
      <c r="Q68" s="142">
        <v>4.0645348753906454</v>
      </c>
      <c r="R68" s="142">
        <v>1.666666666666667</v>
      </c>
      <c r="S68" s="142">
        <v>1.666666666666667</v>
      </c>
      <c r="T68" s="142">
        <v>1.666666666666667</v>
      </c>
      <c r="U68" s="142">
        <v>1.666666666666667</v>
      </c>
      <c r="V68" s="172">
        <f t="shared" si="95"/>
        <v>6.5155955787471092</v>
      </c>
      <c r="W68" s="172">
        <f t="shared" si="96"/>
        <v>1.666666666666667</v>
      </c>
      <c r="X68" s="158">
        <f t="shared" si="97"/>
        <v>5.3033633507269977</v>
      </c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73">
        <f t="shared" si="94"/>
        <v>0</v>
      </c>
    </row>
    <row r="69" spans="1:37" ht="14.25" customHeight="1">
      <c r="A69" s="170" t="str">
        <f t="shared" si="89"/>
        <v>精密制造事业部</v>
      </c>
      <c r="B69" s="170" t="str">
        <f t="shared" si="90"/>
        <v>CNC-沭阳</v>
      </c>
      <c r="C69" s="170" t="s">
        <v>196</v>
      </c>
      <c r="D69" s="170">
        <v>67</v>
      </c>
      <c r="E69" s="170" t="s">
        <v>237</v>
      </c>
      <c r="F69" s="170" t="s">
        <v>242</v>
      </c>
      <c r="G69" s="170" t="s">
        <v>124</v>
      </c>
      <c r="H69" s="170" t="s">
        <v>243</v>
      </c>
      <c r="I69" s="170"/>
      <c r="J69" s="142">
        <v>10</v>
      </c>
      <c r="K69" s="142">
        <v>11</v>
      </c>
      <c r="L69" s="142">
        <v>11</v>
      </c>
      <c r="M69" s="142">
        <v>10</v>
      </c>
      <c r="N69" s="142">
        <v>10.5</v>
      </c>
      <c r="O69" s="142">
        <v>11</v>
      </c>
      <c r="P69" s="142">
        <v>14</v>
      </c>
      <c r="Q69" s="142">
        <v>14</v>
      </c>
      <c r="R69" s="142">
        <v>11.200000000000001</v>
      </c>
      <c r="S69" s="142">
        <v>11.200000000000001</v>
      </c>
      <c r="T69" s="142">
        <v>11.200000000000001</v>
      </c>
      <c r="U69" s="142">
        <v>11.200000000000001</v>
      </c>
      <c r="V69" s="172">
        <f t="shared" si="95"/>
        <v>11.411111111111111</v>
      </c>
      <c r="W69" s="172">
        <f t="shared" si="96"/>
        <v>11.200000000000001</v>
      </c>
      <c r="X69" s="158">
        <f t="shared" si="97"/>
        <v>11.358333333333334</v>
      </c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73">
        <f t="shared" si="94"/>
        <v>0</v>
      </c>
    </row>
    <row r="70" spans="1:37" ht="14.25" customHeight="1">
      <c r="A70" s="170" t="str">
        <f t="shared" si="89"/>
        <v>精密制造事业部</v>
      </c>
      <c r="B70" s="170" t="str">
        <f t="shared" si="90"/>
        <v>CNC-沭阳</v>
      </c>
      <c r="C70" s="170" t="s">
        <v>196</v>
      </c>
      <c r="D70" s="170">
        <v>68</v>
      </c>
      <c r="E70" s="170" t="s">
        <v>237</v>
      </c>
      <c r="F70" s="170" t="s">
        <v>242</v>
      </c>
      <c r="G70" s="170" t="s">
        <v>62</v>
      </c>
      <c r="H70" s="170" t="s">
        <v>243</v>
      </c>
      <c r="I70" s="170"/>
      <c r="J70" s="142">
        <v>52</v>
      </c>
      <c r="K70" s="142">
        <v>51</v>
      </c>
      <c r="L70" s="142">
        <v>51</v>
      </c>
      <c r="M70" s="142">
        <v>51</v>
      </c>
      <c r="N70" s="142">
        <v>51</v>
      </c>
      <c r="O70" s="142">
        <v>49</v>
      </c>
      <c r="P70" s="142">
        <v>48</v>
      </c>
      <c r="Q70" s="142">
        <v>47</v>
      </c>
      <c r="R70" s="142">
        <v>37.6</v>
      </c>
      <c r="S70" s="142">
        <v>37.6</v>
      </c>
      <c r="T70" s="142">
        <v>37.6</v>
      </c>
      <c r="U70" s="142">
        <v>37.6</v>
      </c>
      <c r="V70" s="172">
        <f t="shared" si="95"/>
        <v>48.622222222222227</v>
      </c>
      <c r="W70" s="172">
        <f t="shared" si="96"/>
        <v>37.6</v>
      </c>
      <c r="X70" s="158">
        <f t="shared" si="97"/>
        <v>45.866666666666674</v>
      </c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73">
        <f t="shared" si="94"/>
        <v>0</v>
      </c>
    </row>
    <row r="71" spans="1:37" ht="14.25" customHeight="1">
      <c r="A71" s="170" t="str">
        <f t="shared" si="89"/>
        <v>精密制造事业部</v>
      </c>
      <c r="B71" s="170" t="str">
        <f t="shared" si="90"/>
        <v>CNC-沭阳</v>
      </c>
      <c r="C71" s="170" t="s">
        <v>196</v>
      </c>
      <c r="D71" s="170">
        <v>69</v>
      </c>
      <c r="E71" s="170" t="s">
        <v>237</v>
      </c>
      <c r="F71" s="170" t="s">
        <v>244</v>
      </c>
      <c r="G71" s="170" t="s">
        <v>63</v>
      </c>
      <c r="H71" s="170" t="s">
        <v>243</v>
      </c>
      <c r="I71" s="170"/>
      <c r="J71" s="164">
        <f t="shared" ref="J71:AJ71" si="98">SUM(J72:J75)</f>
        <v>143.78527266666666</v>
      </c>
      <c r="K71" s="164">
        <f t="shared" si="98"/>
        <v>142.78278999999998</v>
      </c>
      <c r="L71" s="164">
        <f t="shared" si="98"/>
        <v>143.61950533333334</v>
      </c>
      <c r="M71" s="164">
        <f t="shared" si="98"/>
        <v>142.73944400000002</v>
      </c>
      <c r="N71" s="164">
        <f t="shared" si="98"/>
        <v>140.75486733333332</v>
      </c>
      <c r="O71" s="164">
        <f t="shared" si="98"/>
        <v>137.10936866666668</v>
      </c>
      <c r="P71" s="164">
        <f t="shared" si="98"/>
        <v>123.41277066666667</v>
      </c>
      <c r="Q71" s="164">
        <f t="shared" si="98"/>
        <v>121.39779212061748</v>
      </c>
      <c r="R71" s="164">
        <f t="shared" si="98"/>
        <v>62.967949053966713</v>
      </c>
      <c r="S71" s="164">
        <f t="shared" si="98"/>
        <v>61.947545145944353</v>
      </c>
      <c r="T71" s="164">
        <f t="shared" si="98"/>
        <v>63.509314484272814</v>
      </c>
      <c r="U71" s="164">
        <f t="shared" si="98"/>
        <v>62.64116824879703</v>
      </c>
      <c r="V71" s="163">
        <f t="shared" si="98"/>
        <v>128.72997331569454</v>
      </c>
      <c r="W71" s="163">
        <f t="shared" si="98"/>
        <v>62.699342626338058</v>
      </c>
      <c r="X71" s="164">
        <f t="shared" si="98"/>
        <v>112.2223156433554</v>
      </c>
      <c r="Y71" s="164">
        <f t="shared" si="98"/>
        <v>0</v>
      </c>
      <c r="Z71" s="164">
        <f t="shared" si="98"/>
        <v>0</v>
      </c>
      <c r="AA71" s="164">
        <f t="shared" si="98"/>
        <v>0</v>
      </c>
      <c r="AB71" s="164">
        <f t="shared" si="98"/>
        <v>0</v>
      </c>
      <c r="AC71" s="164">
        <f t="shared" si="98"/>
        <v>0</v>
      </c>
      <c r="AD71" s="164">
        <f t="shared" si="98"/>
        <v>0</v>
      </c>
      <c r="AE71" s="164">
        <f t="shared" si="98"/>
        <v>0</v>
      </c>
      <c r="AF71" s="164">
        <f t="shared" si="98"/>
        <v>0</v>
      </c>
      <c r="AG71" s="164">
        <f t="shared" si="98"/>
        <v>0</v>
      </c>
      <c r="AH71" s="164">
        <f t="shared" si="98"/>
        <v>0</v>
      </c>
      <c r="AI71" s="164">
        <f t="shared" si="98"/>
        <v>0</v>
      </c>
      <c r="AJ71" s="164">
        <f t="shared" si="98"/>
        <v>0</v>
      </c>
      <c r="AK71" s="173">
        <f t="shared" si="94"/>
        <v>0</v>
      </c>
    </row>
    <row r="72" spans="1:37" ht="14.25" customHeight="1">
      <c r="A72" s="170" t="str">
        <f t="shared" si="89"/>
        <v>精密制造事业部</v>
      </c>
      <c r="B72" s="170" t="str">
        <f t="shared" si="90"/>
        <v>CNC-沭阳</v>
      </c>
      <c r="C72" s="170" t="s">
        <v>196</v>
      </c>
      <c r="D72" s="170">
        <v>70</v>
      </c>
      <c r="E72" s="170" t="s">
        <v>237</v>
      </c>
      <c r="F72" s="170" t="s">
        <v>242</v>
      </c>
      <c r="G72" s="170" t="s">
        <v>64</v>
      </c>
      <c r="H72" s="170" t="s">
        <v>243</v>
      </c>
      <c r="I72" s="170"/>
      <c r="J72" s="142">
        <v>102.535</v>
      </c>
      <c r="K72" s="142">
        <v>101.69</v>
      </c>
      <c r="L72" s="142">
        <v>102.69</v>
      </c>
      <c r="M72" s="142">
        <v>101.69</v>
      </c>
      <c r="N72" s="142">
        <v>100.77000000000001</v>
      </c>
      <c r="O72" s="142">
        <v>98.77000000000001</v>
      </c>
      <c r="P72" s="142">
        <v>89.77000000000001</v>
      </c>
      <c r="Q72" s="142">
        <v>88.041061684531428</v>
      </c>
      <c r="R72" s="142">
        <v>46.75818805102076</v>
      </c>
      <c r="S72" s="142">
        <v>45.836023590394959</v>
      </c>
      <c r="T72" s="142">
        <v>46.526083155922557</v>
      </c>
      <c r="U72" s="142">
        <v>46.113418780593662</v>
      </c>
      <c r="V72" s="172">
        <f>IFERROR(AVERAGE(J72:R72),0)</f>
        <v>92.523805526172453</v>
      </c>
      <c r="W72" s="172">
        <f>IFERROR(AVERAGE(S72:U72),0)</f>
        <v>46.158508508970392</v>
      </c>
      <c r="X72" s="158">
        <f t="shared" si="97"/>
        <v>80.932481271871936</v>
      </c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73">
        <f t="shared" si="94"/>
        <v>0</v>
      </c>
    </row>
    <row r="73" spans="1:37" ht="14.25" customHeight="1">
      <c r="A73" s="170" t="str">
        <f t="shared" si="89"/>
        <v>精密制造事业部</v>
      </c>
      <c r="B73" s="170" t="str">
        <f t="shared" si="90"/>
        <v>CNC-沭阳</v>
      </c>
      <c r="C73" s="170" t="s">
        <v>196</v>
      </c>
      <c r="D73" s="170">
        <v>71</v>
      </c>
      <c r="E73" s="170" t="s">
        <v>237</v>
      </c>
      <c r="F73" s="170" t="s">
        <v>242</v>
      </c>
      <c r="G73" s="170" t="s">
        <v>65</v>
      </c>
      <c r="H73" s="170" t="s">
        <v>243</v>
      </c>
      <c r="I73" s="170"/>
      <c r="J73" s="142">
        <v>27.5</v>
      </c>
      <c r="K73" s="142">
        <v>27.5</v>
      </c>
      <c r="L73" s="142">
        <v>27.5</v>
      </c>
      <c r="M73" s="142">
        <v>28.5</v>
      </c>
      <c r="N73" s="142">
        <v>27.5</v>
      </c>
      <c r="O73" s="142">
        <v>26.4</v>
      </c>
      <c r="P73" s="142">
        <v>27.3</v>
      </c>
      <c r="Q73" s="142">
        <v>29.129570011041952</v>
      </c>
      <c r="R73" s="142">
        <v>13.510778898143945</v>
      </c>
      <c r="S73" s="142">
        <v>13.573128849375816</v>
      </c>
      <c r="T73" s="142">
        <v>14.274822406177762</v>
      </c>
      <c r="U73" s="142">
        <v>13.819340546030869</v>
      </c>
      <c r="V73" s="172">
        <f t="shared" ref="V73:V75" si="99">IFERROR(AVERAGE(J73:R73),0)</f>
        <v>26.093372101020655</v>
      </c>
      <c r="W73" s="172">
        <f t="shared" ref="W73:W75" si="100">IFERROR(AVERAGE(S73:U73),0)</f>
        <v>13.889097267194815</v>
      </c>
      <c r="X73" s="158">
        <f t="shared" si="97"/>
        <v>23.042303392564193</v>
      </c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73">
        <f t="shared" si="94"/>
        <v>0</v>
      </c>
    </row>
    <row r="74" spans="1:37" ht="14.25" customHeight="1">
      <c r="A74" s="170" t="str">
        <f t="shared" si="89"/>
        <v>精密制造事业部</v>
      </c>
      <c r="B74" s="170" t="str">
        <f t="shared" si="90"/>
        <v>CNC-沭阳</v>
      </c>
      <c r="C74" s="170" t="s">
        <v>196</v>
      </c>
      <c r="D74" s="170">
        <v>72</v>
      </c>
      <c r="E74" s="170" t="s">
        <v>237</v>
      </c>
      <c r="F74" s="170" t="s">
        <v>242</v>
      </c>
      <c r="G74" s="170" t="s">
        <v>67</v>
      </c>
      <c r="H74" s="170" t="s">
        <v>245</v>
      </c>
      <c r="I74" s="170"/>
      <c r="J74" s="142">
        <v>7.4894233333333329</v>
      </c>
      <c r="K74" s="142">
        <v>7.8595146666666666</v>
      </c>
      <c r="L74" s="142">
        <v>7.6191646666666664</v>
      </c>
      <c r="M74" s="142">
        <v>6.664104</v>
      </c>
      <c r="N74" s="142">
        <v>6.6699426666666666</v>
      </c>
      <c r="O74" s="142">
        <v>6.8938186666666663</v>
      </c>
      <c r="P74" s="142">
        <v>1.3024666666666667E-2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72">
        <f t="shared" si="99"/>
        <v>4.8009991851851854</v>
      </c>
      <c r="W74" s="172">
        <f t="shared" si="100"/>
        <v>0</v>
      </c>
      <c r="X74" s="158">
        <f t="shared" si="97"/>
        <v>3.6007493888888891</v>
      </c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73">
        <f t="shared" si="94"/>
        <v>0</v>
      </c>
    </row>
    <row r="75" spans="1:37" ht="14.25" customHeight="1">
      <c r="A75" s="170" t="str">
        <f t="shared" si="89"/>
        <v>精密制造事业部</v>
      </c>
      <c r="B75" s="170" t="str">
        <f t="shared" si="90"/>
        <v>CNC-沭阳</v>
      </c>
      <c r="C75" s="170" t="s">
        <v>196</v>
      </c>
      <c r="D75" s="170">
        <v>73</v>
      </c>
      <c r="E75" s="170" t="s">
        <v>237</v>
      </c>
      <c r="F75" s="170" t="s">
        <v>242</v>
      </c>
      <c r="G75" s="170" t="s">
        <v>68</v>
      </c>
      <c r="H75" s="170" t="s">
        <v>243</v>
      </c>
      <c r="I75" s="170"/>
      <c r="J75" s="142">
        <v>6.2608493333333337</v>
      </c>
      <c r="K75" s="142">
        <v>5.7332753333333333</v>
      </c>
      <c r="L75" s="142">
        <v>5.8103406666666668</v>
      </c>
      <c r="M75" s="142">
        <v>5.8853400000000002</v>
      </c>
      <c r="N75" s="142">
        <v>5.8149246666666672</v>
      </c>
      <c r="O75" s="142">
        <v>5.0455499999999995</v>
      </c>
      <c r="P75" s="142">
        <v>6.3297460000000001</v>
      </c>
      <c r="Q75" s="142">
        <v>4.2271604250441035</v>
      </c>
      <c r="R75" s="142">
        <v>2.6989821048020035</v>
      </c>
      <c r="S75" s="142">
        <v>2.5383927061735747</v>
      </c>
      <c r="T75" s="142">
        <v>2.7084089221724925</v>
      </c>
      <c r="U75" s="142">
        <v>2.7084089221724925</v>
      </c>
      <c r="V75" s="172">
        <f t="shared" si="99"/>
        <v>5.3117965033162342</v>
      </c>
      <c r="W75" s="172">
        <f t="shared" si="100"/>
        <v>2.6517368501728531</v>
      </c>
      <c r="X75" s="158">
        <f t="shared" si="97"/>
        <v>4.6467815900303897</v>
      </c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73">
        <f t="shared" si="94"/>
        <v>0</v>
      </c>
    </row>
    <row r="76" spans="1:37" ht="14.25" customHeight="1">
      <c r="A76" s="170" t="str">
        <f t="shared" si="89"/>
        <v>精密制造事业部</v>
      </c>
      <c r="B76" s="170" t="str">
        <f t="shared" si="90"/>
        <v>CNC-沭阳</v>
      </c>
      <c r="C76" s="170" t="s">
        <v>196</v>
      </c>
      <c r="D76" s="170">
        <v>74</v>
      </c>
      <c r="E76" s="170" t="s">
        <v>237</v>
      </c>
      <c r="F76" s="170" t="s">
        <v>246</v>
      </c>
      <c r="G76" s="170" t="s">
        <v>70</v>
      </c>
      <c r="H76" s="170" t="s">
        <v>201</v>
      </c>
      <c r="I76" s="170"/>
      <c r="J76" s="164">
        <f>J77+J83</f>
        <v>8547.3269043231139</v>
      </c>
      <c r="K76" s="164">
        <f t="shared" ref="K76:AK76" si="101">K77+K83</f>
        <v>6275.3958331535905</v>
      </c>
      <c r="L76" s="164">
        <f t="shared" si="101"/>
        <v>6495.8488988515746</v>
      </c>
      <c r="M76" s="164">
        <f t="shared" si="101"/>
        <v>8141.6702805313735</v>
      </c>
      <c r="N76" s="164">
        <f t="shared" si="101"/>
        <v>6310.3845454316634</v>
      </c>
      <c r="O76" s="164">
        <f t="shared" si="101"/>
        <v>6437.6372563145933</v>
      </c>
      <c r="P76" s="164">
        <f t="shared" si="101"/>
        <v>5645.3444687978963</v>
      </c>
      <c r="Q76" s="164">
        <f t="shared" si="101"/>
        <v>3715.8910608988308</v>
      </c>
      <c r="R76" s="164">
        <f t="shared" si="101"/>
        <v>2951.1779001695104</v>
      </c>
      <c r="S76" s="164">
        <f t="shared" si="101"/>
        <v>2941.9127052482459</v>
      </c>
      <c r="T76" s="164">
        <f t="shared" si="101"/>
        <v>2934.0693339131722</v>
      </c>
      <c r="U76" s="164">
        <f t="shared" si="101"/>
        <v>2876.7566550450588</v>
      </c>
      <c r="V76" s="163">
        <f t="shared" si="101"/>
        <v>54520.677148472154</v>
      </c>
      <c r="W76" s="163">
        <f t="shared" si="101"/>
        <v>8752.7386942064768</v>
      </c>
      <c r="X76" s="164">
        <f t="shared" si="101"/>
        <v>63273.415842678623</v>
      </c>
      <c r="Y76" s="164">
        <f t="shared" si="101"/>
        <v>0</v>
      </c>
      <c r="Z76" s="164">
        <f t="shared" si="101"/>
        <v>0</v>
      </c>
      <c r="AA76" s="164">
        <f t="shared" si="101"/>
        <v>0</v>
      </c>
      <c r="AB76" s="164">
        <f t="shared" si="101"/>
        <v>0</v>
      </c>
      <c r="AC76" s="164">
        <f t="shared" si="101"/>
        <v>0</v>
      </c>
      <c r="AD76" s="164">
        <f t="shared" si="101"/>
        <v>0</v>
      </c>
      <c r="AE76" s="164">
        <f t="shared" si="101"/>
        <v>0</v>
      </c>
      <c r="AF76" s="164">
        <f t="shared" si="101"/>
        <v>0</v>
      </c>
      <c r="AG76" s="164">
        <f t="shared" si="101"/>
        <v>0</v>
      </c>
      <c r="AH76" s="164">
        <f t="shared" si="101"/>
        <v>0</v>
      </c>
      <c r="AI76" s="164">
        <f t="shared" si="101"/>
        <v>0</v>
      </c>
      <c r="AJ76" s="164">
        <f t="shared" si="101"/>
        <v>0</v>
      </c>
      <c r="AK76" s="164">
        <f t="shared" si="101"/>
        <v>0</v>
      </c>
    </row>
    <row r="77" spans="1:37" ht="14.25" customHeight="1">
      <c r="A77" s="170" t="str">
        <f t="shared" si="89"/>
        <v>精密制造事业部</v>
      </c>
      <c r="B77" s="170" t="str">
        <f t="shared" si="90"/>
        <v>CNC-沭阳</v>
      </c>
      <c r="C77" s="170" t="s">
        <v>196</v>
      </c>
      <c r="D77" s="170">
        <v>75</v>
      </c>
      <c r="E77" s="170" t="s">
        <v>237</v>
      </c>
      <c r="F77" s="170" t="s">
        <v>246</v>
      </c>
      <c r="G77" s="170" t="s">
        <v>71</v>
      </c>
      <c r="H77" s="170" t="s">
        <v>201</v>
      </c>
      <c r="I77" s="170"/>
      <c r="J77" s="164">
        <f>SUM(J78:J82)</f>
        <v>7122.0450242177385</v>
      </c>
      <c r="K77" s="164">
        <f t="shared" ref="K77:AK77" si="102">SUM(K78:K82)</f>
        <v>4876.3710868523349</v>
      </c>
      <c r="L77" s="164">
        <f t="shared" si="102"/>
        <v>5156.1487077799202</v>
      </c>
      <c r="M77" s="164">
        <f t="shared" si="102"/>
        <v>6692.2191450184037</v>
      </c>
      <c r="N77" s="164">
        <f t="shared" si="102"/>
        <v>4950.0181308538504</v>
      </c>
      <c r="O77" s="164">
        <f t="shared" si="102"/>
        <v>5149.0245481002521</v>
      </c>
      <c r="P77" s="164">
        <f t="shared" si="102"/>
        <v>4449.4687659706242</v>
      </c>
      <c r="Q77" s="164">
        <f t="shared" si="102"/>
        <v>2617.0001976138374</v>
      </c>
      <c r="R77" s="164">
        <f t="shared" si="102"/>
        <v>2468.9159492963722</v>
      </c>
      <c r="S77" s="164">
        <f t="shared" si="102"/>
        <v>2473.7287735299819</v>
      </c>
      <c r="T77" s="164">
        <f t="shared" si="102"/>
        <v>2453.215742593834</v>
      </c>
      <c r="U77" s="164">
        <f t="shared" si="102"/>
        <v>2408.281723640906</v>
      </c>
      <c r="V77" s="163">
        <f t="shared" si="102"/>
        <v>43481.211555703339</v>
      </c>
      <c r="W77" s="163">
        <f t="shared" si="102"/>
        <v>7335.2262397647228</v>
      </c>
      <c r="X77" s="164">
        <f t="shared" si="102"/>
        <v>50816.437795468053</v>
      </c>
      <c r="Y77" s="164">
        <f t="shared" si="102"/>
        <v>0</v>
      </c>
      <c r="Z77" s="164">
        <f t="shared" si="102"/>
        <v>0</v>
      </c>
      <c r="AA77" s="164">
        <f t="shared" si="102"/>
        <v>0</v>
      </c>
      <c r="AB77" s="164">
        <f t="shared" si="102"/>
        <v>0</v>
      </c>
      <c r="AC77" s="164">
        <f t="shared" si="102"/>
        <v>0</v>
      </c>
      <c r="AD77" s="164">
        <f t="shared" si="102"/>
        <v>0</v>
      </c>
      <c r="AE77" s="164">
        <f t="shared" si="102"/>
        <v>0</v>
      </c>
      <c r="AF77" s="164">
        <f t="shared" si="102"/>
        <v>0</v>
      </c>
      <c r="AG77" s="164">
        <f t="shared" si="102"/>
        <v>0</v>
      </c>
      <c r="AH77" s="164">
        <f t="shared" si="102"/>
        <v>0</v>
      </c>
      <c r="AI77" s="164">
        <f t="shared" si="102"/>
        <v>0</v>
      </c>
      <c r="AJ77" s="164">
        <f t="shared" si="102"/>
        <v>0</v>
      </c>
      <c r="AK77" s="164">
        <f t="shared" si="102"/>
        <v>0</v>
      </c>
    </row>
    <row r="78" spans="1:37" ht="14.25" customHeight="1">
      <c r="A78" s="170" t="str">
        <f t="shared" si="89"/>
        <v>精密制造事业部</v>
      </c>
      <c r="B78" s="170" t="str">
        <f t="shared" si="90"/>
        <v>CNC-沭阳</v>
      </c>
      <c r="C78" s="170" t="s">
        <v>196</v>
      </c>
      <c r="D78" s="170">
        <v>76</v>
      </c>
      <c r="E78" s="170" t="s">
        <v>237</v>
      </c>
      <c r="F78" s="170" t="s">
        <v>246</v>
      </c>
      <c r="G78" s="170" t="s">
        <v>60</v>
      </c>
      <c r="H78" s="170" t="s">
        <v>201</v>
      </c>
      <c r="I78" s="170"/>
      <c r="J78" s="142">
        <v>824.73789200000135</v>
      </c>
      <c r="K78" s="142">
        <v>872.26951411761888</v>
      </c>
      <c r="L78" s="142">
        <v>993.87049037602571</v>
      </c>
      <c r="M78" s="142">
        <v>1584.5081528860267</v>
      </c>
      <c r="N78" s="142">
        <v>975.36069223316667</v>
      </c>
      <c r="O78" s="142">
        <v>1351.3427862595872</v>
      </c>
      <c r="P78" s="142">
        <v>1140.8913368280346</v>
      </c>
      <c r="Q78" s="142">
        <v>761.2879192200686</v>
      </c>
      <c r="R78" s="142">
        <v>756.7849246474226</v>
      </c>
      <c r="S78" s="142">
        <v>773.36504818006858</v>
      </c>
      <c r="T78" s="142">
        <v>742.49605526342259</v>
      </c>
      <c r="U78" s="142">
        <v>743.55617879606859</v>
      </c>
      <c r="V78" s="157">
        <f>SUM(J78:R78)</f>
        <v>9261.0537085679534</v>
      </c>
      <c r="W78" s="157">
        <f t="shared" si="86"/>
        <v>2259.4172822395599</v>
      </c>
      <c r="X78" s="158">
        <f t="shared" si="83"/>
        <v>11520.470990807513</v>
      </c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52">
        <f t="shared" si="84"/>
        <v>0</v>
      </c>
    </row>
    <row r="79" spans="1:37" ht="14.25" customHeight="1">
      <c r="A79" s="170" t="str">
        <f t="shared" si="89"/>
        <v>精密制造事业部</v>
      </c>
      <c r="B79" s="170" t="str">
        <f t="shared" si="90"/>
        <v>CNC-沭阳</v>
      </c>
      <c r="C79" s="170" t="s">
        <v>196</v>
      </c>
      <c r="D79" s="170">
        <v>77</v>
      </c>
      <c r="E79" s="170" t="s">
        <v>237</v>
      </c>
      <c r="F79" s="170" t="s">
        <v>246</v>
      </c>
      <c r="G79" s="170" t="s">
        <v>61</v>
      </c>
      <c r="H79" s="170" t="s">
        <v>201</v>
      </c>
      <c r="I79" s="170"/>
      <c r="J79" s="142">
        <v>5527.9409122177367</v>
      </c>
      <c r="K79" s="142">
        <v>3209.3475327347169</v>
      </c>
      <c r="L79" s="142">
        <v>3423.3996874038944</v>
      </c>
      <c r="M79" s="142">
        <v>4078.0681121323778</v>
      </c>
      <c r="N79" s="142">
        <v>3189.9166386206839</v>
      </c>
      <c r="O79" s="142">
        <v>2995.4492818406657</v>
      </c>
      <c r="P79" s="142">
        <v>2368.5496191425891</v>
      </c>
      <c r="Q79" s="142">
        <v>1067.81062131828</v>
      </c>
      <c r="R79" s="142">
        <v>1006.2527336039399</v>
      </c>
      <c r="S79" s="142">
        <v>1018.6139815306788</v>
      </c>
      <c r="T79" s="142">
        <v>1026.4361434977343</v>
      </c>
      <c r="U79" s="142">
        <v>983.54926235430139</v>
      </c>
      <c r="V79" s="157">
        <f>SUM(J79:R79)</f>
        <v>26866.735139014883</v>
      </c>
      <c r="W79" s="157">
        <f t="shared" si="86"/>
        <v>3028.5993873827147</v>
      </c>
      <c r="X79" s="158">
        <f t="shared" si="83"/>
        <v>29895.334526397593</v>
      </c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52">
        <f t="shared" si="84"/>
        <v>0</v>
      </c>
    </row>
    <row r="80" spans="1:37" ht="14.25" customHeight="1">
      <c r="A80" s="170" t="str">
        <f t="shared" si="89"/>
        <v>精密制造事业部</v>
      </c>
      <c r="B80" s="170" t="str">
        <f t="shared" si="90"/>
        <v>CNC-沭阳</v>
      </c>
      <c r="C80" s="170" t="s">
        <v>196</v>
      </c>
      <c r="D80" s="170">
        <v>78</v>
      </c>
      <c r="E80" s="170" t="s">
        <v>237</v>
      </c>
      <c r="F80" s="170" t="s">
        <v>246</v>
      </c>
      <c r="G80" s="170" t="s">
        <v>123</v>
      </c>
      <c r="H80" s="170" t="s">
        <v>201</v>
      </c>
      <c r="I80" s="170"/>
      <c r="J80" s="142">
        <v>109.7448</v>
      </c>
      <c r="K80" s="142">
        <v>128.34721999999996</v>
      </c>
      <c r="L80" s="142">
        <v>135.38081000000003</v>
      </c>
      <c r="M80" s="142">
        <v>193.16298999999998</v>
      </c>
      <c r="N80" s="142">
        <v>115.17513</v>
      </c>
      <c r="O80" s="142">
        <v>122.76214</v>
      </c>
      <c r="P80" s="142">
        <v>80.752760000000009</v>
      </c>
      <c r="Q80" s="142">
        <v>81.290697507812908</v>
      </c>
      <c r="R80" s="142">
        <v>33.333333333333343</v>
      </c>
      <c r="S80" s="142">
        <v>33.333333333333343</v>
      </c>
      <c r="T80" s="142">
        <v>33.333333333333343</v>
      </c>
      <c r="U80" s="142">
        <v>33.333333333333343</v>
      </c>
      <c r="V80" s="157">
        <f>SUM(J80:R80)</f>
        <v>999.94988084114618</v>
      </c>
      <c r="W80" s="157">
        <f t="shared" si="86"/>
        <v>100.00000000000003</v>
      </c>
      <c r="X80" s="158">
        <f t="shared" si="83"/>
        <v>1099.9498808411461</v>
      </c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52">
        <f t="shared" si="84"/>
        <v>0</v>
      </c>
    </row>
    <row r="81" spans="1:37" ht="14.25" customHeight="1">
      <c r="A81" s="170" t="str">
        <f t="shared" si="89"/>
        <v>精密制造事业部</v>
      </c>
      <c r="B81" s="170" t="str">
        <f t="shared" si="90"/>
        <v>CNC-沭阳</v>
      </c>
      <c r="C81" s="170" t="s">
        <v>196</v>
      </c>
      <c r="D81" s="170">
        <v>79</v>
      </c>
      <c r="E81" s="170" t="s">
        <v>237</v>
      </c>
      <c r="F81" s="170" t="s">
        <v>246</v>
      </c>
      <c r="G81" s="170" t="s">
        <v>124</v>
      </c>
      <c r="H81" s="170" t="s">
        <v>201</v>
      </c>
      <c r="I81" s="170"/>
      <c r="J81" s="142">
        <v>252.38341000000003</v>
      </c>
      <c r="K81" s="142">
        <v>272.32263</v>
      </c>
      <c r="L81" s="142">
        <v>252.69465</v>
      </c>
      <c r="M81" s="142">
        <v>400.85188999999991</v>
      </c>
      <c r="N81" s="142">
        <v>267.67174</v>
      </c>
      <c r="O81" s="142">
        <v>295.28621000000004</v>
      </c>
      <c r="P81" s="142">
        <v>464.44560999999999</v>
      </c>
      <c r="Q81" s="142">
        <v>311.23339200000032</v>
      </c>
      <c r="R81" s="142">
        <v>312.13571200000001</v>
      </c>
      <c r="S81" s="142">
        <v>312.13571200000001</v>
      </c>
      <c r="T81" s="142">
        <v>312.13571200000001</v>
      </c>
      <c r="U81" s="142">
        <v>312.13571200000001</v>
      </c>
      <c r="V81" s="157">
        <f>SUM(J81:R81)</f>
        <v>2829.0252440000004</v>
      </c>
      <c r="W81" s="157">
        <f t="shared" si="86"/>
        <v>936.40713600000004</v>
      </c>
      <c r="X81" s="158">
        <f t="shared" si="83"/>
        <v>3765.4323800000011</v>
      </c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52">
        <f t="shared" si="84"/>
        <v>0</v>
      </c>
    </row>
    <row r="82" spans="1:37" ht="14.25" customHeight="1">
      <c r="A82" s="170" t="str">
        <f t="shared" si="89"/>
        <v>精密制造事业部</v>
      </c>
      <c r="B82" s="170" t="str">
        <f t="shared" si="90"/>
        <v>CNC-沭阳</v>
      </c>
      <c r="C82" s="170" t="s">
        <v>196</v>
      </c>
      <c r="D82" s="170">
        <v>80</v>
      </c>
      <c r="E82" s="170" t="s">
        <v>237</v>
      </c>
      <c r="F82" s="170" t="s">
        <v>246</v>
      </c>
      <c r="G82" s="170" t="s">
        <v>62</v>
      </c>
      <c r="H82" s="170" t="s">
        <v>201</v>
      </c>
      <c r="I82" s="170"/>
      <c r="J82" s="142">
        <v>407.23801000000003</v>
      </c>
      <c r="K82" s="142">
        <v>394.08418999999998</v>
      </c>
      <c r="L82" s="142">
        <v>350.80306999999988</v>
      </c>
      <c r="M82" s="142">
        <v>435.62800000000004</v>
      </c>
      <c r="N82" s="142">
        <v>401.89393000000001</v>
      </c>
      <c r="O82" s="142">
        <v>384.18413000000004</v>
      </c>
      <c r="P82" s="142">
        <v>394.82944000000003</v>
      </c>
      <c r="Q82" s="142">
        <v>395.37756756767578</v>
      </c>
      <c r="R82" s="142">
        <v>360.40924571167631</v>
      </c>
      <c r="S82" s="142">
        <v>336.28069848590133</v>
      </c>
      <c r="T82" s="142">
        <v>338.81449849934381</v>
      </c>
      <c r="U82" s="142">
        <v>335.70723715720271</v>
      </c>
      <c r="V82" s="157">
        <f>SUM(J82:R82)</f>
        <v>3524.4475832793519</v>
      </c>
      <c r="W82" s="157">
        <f t="shared" si="86"/>
        <v>1010.8024341424479</v>
      </c>
      <c r="X82" s="158">
        <f t="shared" si="83"/>
        <v>4535.2500174218003</v>
      </c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52">
        <f t="shared" si="84"/>
        <v>0</v>
      </c>
    </row>
    <row r="83" spans="1:37" ht="14.25" customHeight="1">
      <c r="A83" s="170" t="str">
        <f t="shared" si="89"/>
        <v>精密制造事业部</v>
      </c>
      <c r="B83" s="170" t="str">
        <f t="shared" si="90"/>
        <v>CNC-沭阳</v>
      </c>
      <c r="C83" s="170" t="s">
        <v>196</v>
      </c>
      <c r="D83" s="170">
        <v>81</v>
      </c>
      <c r="E83" s="170" t="s">
        <v>237</v>
      </c>
      <c r="F83" s="170" t="s">
        <v>246</v>
      </c>
      <c r="G83" s="170" t="s">
        <v>72</v>
      </c>
      <c r="H83" s="170" t="s">
        <v>201</v>
      </c>
      <c r="I83" s="170"/>
      <c r="J83" s="164">
        <f t="shared" ref="J83:AK83" si="103">SUM(J84:J87)</f>
        <v>1425.281880105375</v>
      </c>
      <c r="K83" s="164">
        <f t="shared" si="103"/>
        <v>1399.0247463012561</v>
      </c>
      <c r="L83" s="164">
        <f t="shared" si="103"/>
        <v>1339.7001910716549</v>
      </c>
      <c r="M83" s="164">
        <f t="shared" si="103"/>
        <v>1449.4511355129696</v>
      </c>
      <c r="N83" s="164">
        <f t="shared" si="103"/>
        <v>1360.366414577813</v>
      </c>
      <c r="O83" s="164">
        <f t="shared" si="103"/>
        <v>1288.612708214341</v>
      </c>
      <c r="P83" s="164">
        <f t="shared" si="103"/>
        <v>1195.8757028272721</v>
      </c>
      <c r="Q83" s="164">
        <f t="shared" si="103"/>
        <v>1098.8908632849937</v>
      </c>
      <c r="R83" s="164">
        <f t="shared" si="103"/>
        <v>482.26195087313801</v>
      </c>
      <c r="S83" s="164">
        <f t="shared" si="103"/>
        <v>468.18393171826398</v>
      </c>
      <c r="T83" s="164">
        <f t="shared" si="103"/>
        <v>480.85359131933814</v>
      </c>
      <c r="U83" s="164">
        <f t="shared" si="103"/>
        <v>468.47493140415287</v>
      </c>
      <c r="V83" s="163">
        <f t="shared" si="103"/>
        <v>11039.465592768813</v>
      </c>
      <c r="W83" s="163">
        <f t="shared" si="103"/>
        <v>1417.5124544417549</v>
      </c>
      <c r="X83" s="164">
        <f t="shared" si="103"/>
        <v>12456.978047210569</v>
      </c>
      <c r="Y83" s="164">
        <f t="shared" si="103"/>
        <v>0</v>
      </c>
      <c r="Z83" s="164">
        <f t="shared" si="103"/>
        <v>0</v>
      </c>
      <c r="AA83" s="164">
        <f t="shared" si="103"/>
        <v>0</v>
      </c>
      <c r="AB83" s="164">
        <f t="shared" si="103"/>
        <v>0</v>
      </c>
      <c r="AC83" s="164">
        <f t="shared" si="103"/>
        <v>0</v>
      </c>
      <c r="AD83" s="164">
        <f t="shared" si="103"/>
        <v>0</v>
      </c>
      <c r="AE83" s="164">
        <f t="shared" si="103"/>
        <v>0</v>
      </c>
      <c r="AF83" s="164">
        <f t="shared" si="103"/>
        <v>0</v>
      </c>
      <c r="AG83" s="164">
        <f t="shared" si="103"/>
        <v>0</v>
      </c>
      <c r="AH83" s="164">
        <f t="shared" si="103"/>
        <v>0</v>
      </c>
      <c r="AI83" s="164">
        <f t="shared" si="103"/>
        <v>0</v>
      </c>
      <c r="AJ83" s="164">
        <f t="shared" si="103"/>
        <v>0</v>
      </c>
      <c r="AK83" s="164">
        <f t="shared" si="103"/>
        <v>0</v>
      </c>
    </row>
    <row r="84" spans="1:37" ht="14.25" customHeight="1">
      <c r="A84" s="170" t="str">
        <f t="shared" si="89"/>
        <v>精密制造事业部</v>
      </c>
      <c r="B84" s="170" t="str">
        <f t="shared" si="90"/>
        <v>CNC-沭阳</v>
      </c>
      <c r="C84" s="170" t="s">
        <v>196</v>
      </c>
      <c r="D84" s="170">
        <v>82</v>
      </c>
      <c r="E84" s="170" t="s">
        <v>237</v>
      </c>
      <c r="F84" s="170" t="s">
        <v>246</v>
      </c>
      <c r="G84" s="170" t="s">
        <v>64</v>
      </c>
      <c r="H84" s="170" t="s">
        <v>201</v>
      </c>
      <c r="I84" s="170"/>
      <c r="J84" s="142">
        <v>991.3055371590001</v>
      </c>
      <c r="K84" s="142">
        <v>996.76143327800014</v>
      </c>
      <c r="L84" s="142">
        <v>882.39970877242672</v>
      </c>
      <c r="M84" s="142">
        <v>976.62418265582676</v>
      </c>
      <c r="N84" s="142">
        <v>947.39145544924145</v>
      </c>
      <c r="O84" s="142">
        <v>903.67183701777526</v>
      </c>
      <c r="P84" s="142">
        <v>880.59635665201665</v>
      </c>
      <c r="Q84" s="142">
        <v>802.37995865059781</v>
      </c>
      <c r="R84" s="142">
        <v>337.90932408432639</v>
      </c>
      <c r="S84" s="142">
        <v>325.93526683464205</v>
      </c>
      <c r="T84" s="142">
        <v>325.29324460136667</v>
      </c>
      <c r="U84" s="142">
        <v>317.65341331635273</v>
      </c>
      <c r="V84" s="157">
        <f>SUM(J84:R84)</f>
        <v>7719.039793719211</v>
      </c>
      <c r="W84" s="157">
        <f t="shared" si="86"/>
        <v>968.88192475236144</v>
      </c>
      <c r="X84" s="158">
        <f t="shared" ref="X84:X117" si="104">SUM(J84:U84)</f>
        <v>8687.9217184715726</v>
      </c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52">
        <f t="shared" ref="AK84:AK117" si="105">SUM(Y84:AJ84)</f>
        <v>0</v>
      </c>
    </row>
    <row r="85" spans="1:37" ht="14.25" customHeight="1">
      <c r="A85" s="170" t="str">
        <f t="shared" si="89"/>
        <v>精密制造事业部</v>
      </c>
      <c r="B85" s="170" t="str">
        <f t="shared" si="90"/>
        <v>CNC-沭阳</v>
      </c>
      <c r="C85" s="170" t="s">
        <v>196</v>
      </c>
      <c r="D85" s="170">
        <v>83</v>
      </c>
      <c r="E85" s="170" t="s">
        <v>237</v>
      </c>
      <c r="F85" s="170" t="s">
        <v>246</v>
      </c>
      <c r="G85" s="170" t="s">
        <v>65</v>
      </c>
      <c r="H85" s="170" t="s">
        <v>201</v>
      </c>
      <c r="I85" s="170"/>
      <c r="J85" s="142">
        <v>228.21289544637509</v>
      </c>
      <c r="K85" s="142">
        <v>241.35355302325581</v>
      </c>
      <c r="L85" s="142">
        <v>307.36840229922814</v>
      </c>
      <c r="M85" s="142">
        <v>312.05876999999992</v>
      </c>
      <c r="N85" s="142">
        <v>269.45305770000004</v>
      </c>
      <c r="O85" s="142">
        <v>250.32438548228004</v>
      </c>
      <c r="P85" s="142">
        <v>264.285597603827</v>
      </c>
      <c r="Q85" s="142">
        <v>262.1661300993776</v>
      </c>
      <c r="R85" s="142">
        <v>121.5970100832955</v>
      </c>
      <c r="S85" s="142">
        <v>122.15815964438235</v>
      </c>
      <c r="T85" s="142">
        <v>128.47340165559984</v>
      </c>
      <c r="U85" s="142">
        <v>124.37406491427782</v>
      </c>
      <c r="V85" s="157">
        <f>SUM(J85:R85)</f>
        <v>2256.8198017376394</v>
      </c>
      <c r="W85" s="157">
        <f t="shared" si="86"/>
        <v>375.00562621426002</v>
      </c>
      <c r="X85" s="158">
        <f t="shared" si="104"/>
        <v>2631.8254279518997</v>
      </c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52">
        <f t="shared" si="105"/>
        <v>0</v>
      </c>
    </row>
    <row r="86" spans="1:37" ht="14.25" customHeight="1">
      <c r="A86" s="170" t="str">
        <f t="shared" si="89"/>
        <v>精密制造事业部</v>
      </c>
      <c r="B86" s="170" t="str">
        <f t="shared" si="90"/>
        <v>CNC-沭阳</v>
      </c>
      <c r="C86" s="170" t="s">
        <v>196</v>
      </c>
      <c r="D86" s="170">
        <v>84</v>
      </c>
      <c r="E86" s="170" t="s">
        <v>237</v>
      </c>
      <c r="F86" s="170" t="s">
        <v>246</v>
      </c>
      <c r="G86" s="170" t="s">
        <v>67</v>
      </c>
      <c r="H86" s="170" t="s">
        <v>201</v>
      </c>
      <c r="I86" s="170"/>
      <c r="J86" s="142">
        <v>89.618639999999999</v>
      </c>
      <c r="K86" s="142">
        <v>119.04830999999997</v>
      </c>
      <c r="L86" s="142">
        <v>101.44971999999997</v>
      </c>
      <c r="M86" s="142">
        <v>105.5099</v>
      </c>
      <c r="N86" s="142">
        <v>91.054739999999967</v>
      </c>
      <c r="O86" s="142">
        <v>87.159069999999986</v>
      </c>
      <c r="P86" s="142">
        <v>1.25404</v>
      </c>
      <c r="Q86" s="142"/>
      <c r="R86" s="142"/>
      <c r="S86" s="142"/>
      <c r="T86" s="142"/>
      <c r="U86" s="142"/>
      <c r="V86" s="157">
        <f>SUM(J86:R86)</f>
        <v>595.0944199999999</v>
      </c>
      <c r="W86" s="157">
        <f t="shared" si="86"/>
        <v>0</v>
      </c>
      <c r="X86" s="158">
        <f t="shared" si="104"/>
        <v>595.0944199999999</v>
      </c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52">
        <f t="shared" si="105"/>
        <v>0</v>
      </c>
    </row>
    <row r="87" spans="1:37" ht="14.25" customHeight="1">
      <c r="A87" s="170" t="str">
        <f t="shared" si="89"/>
        <v>精密制造事业部</v>
      </c>
      <c r="B87" s="170" t="str">
        <f t="shared" si="90"/>
        <v>CNC-沭阳</v>
      </c>
      <c r="C87" s="170" t="s">
        <v>196</v>
      </c>
      <c r="D87" s="170">
        <v>85</v>
      </c>
      <c r="E87" s="170" t="s">
        <v>237</v>
      </c>
      <c r="F87" s="170" t="s">
        <v>246</v>
      </c>
      <c r="G87" s="170" t="s">
        <v>68</v>
      </c>
      <c r="H87" s="170" t="s">
        <v>190</v>
      </c>
      <c r="I87" s="170"/>
      <c r="J87" s="142">
        <v>116.14480749999996</v>
      </c>
      <c r="K87" s="142">
        <v>41.861449999999998</v>
      </c>
      <c r="L87" s="142">
        <v>48.48236</v>
      </c>
      <c r="M87" s="142">
        <v>55.258282857142873</v>
      </c>
      <c r="N87" s="142">
        <v>52.46716142857143</v>
      </c>
      <c r="O87" s="142">
        <v>47.457415714285702</v>
      </c>
      <c r="P87" s="142">
        <v>49.739708571428565</v>
      </c>
      <c r="Q87" s="142">
        <v>34.344774535018445</v>
      </c>
      <c r="R87" s="142">
        <v>22.755616705516111</v>
      </c>
      <c r="S87" s="142">
        <v>20.090505239239597</v>
      </c>
      <c r="T87" s="142">
        <v>27.08694506237164</v>
      </c>
      <c r="U87" s="142">
        <v>26.447453173522323</v>
      </c>
      <c r="V87" s="157">
        <f>SUM(J87:R87)</f>
        <v>468.51157731196304</v>
      </c>
      <c r="W87" s="157">
        <f t="shared" si="86"/>
        <v>73.624903475133564</v>
      </c>
      <c r="X87" s="158">
        <f t="shared" si="104"/>
        <v>542.13648078709662</v>
      </c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52">
        <f t="shared" si="105"/>
        <v>0</v>
      </c>
    </row>
    <row r="88" spans="1:37" ht="14.25" customHeight="1">
      <c r="A88" s="170" t="str">
        <f t="shared" si="89"/>
        <v>精密制造事业部</v>
      </c>
      <c r="B88" s="170" t="str">
        <f t="shared" si="90"/>
        <v>CNC-沭阳</v>
      </c>
      <c r="C88" s="170" t="s">
        <v>196</v>
      </c>
      <c r="D88" s="170">
        <v>86</v>
      </c>
      <c r="E88" s="170" t="s">
        <v>237</v>
      </c>
      <c r="F88" s="170" t="s">
        <v>247</v>
      </c>
      <c r="G88" s="170" t="s">
        <v>74</v>
      </c>
      <c r="H88" s="170" t="s">
        <v>201</v>
      </c>
      <c r="I88" s="170"/>
      <c r="J88" s="164">
        <f>J89+J95</f>
        <v>4265.9415443373146</v>
      </c>
      <c r="K88" s="164">
        <f t="shared" ref="K88:AK88" si="106">K89+K95</f>
        <v>3909.3631737472733</v>
      </c>
      <c r="L88" s="164">
        <f t="shared" si="106"/>
        <v>4141.3260969015646</v>
      </c>
      <c r="M88" s="164">
        <f t="shared" si="106"/>
        <v>4314.3056372867231</v>
      </c>
      <c r="N88" s="164">
        <f t="shared" si="106"/>
        <v>3932.7798568851813</v>
      </c>
      <c r="O88" s="164">
        <f t="shared" si="106"/>
        <v>3631.3627814574284</v>
      </c>
      <c r="P88" s="164">
        <f t="shared" si="106"/>
        <v>3636.9159632941632</v>
      </c>
      <c r="Q88" s="164">
        <f t="shared" si="106"/>
        <v>3092.0949741352833</v>
      </c>
      <c r="R88" s="164">
        <f t="shared" si="106"/>
        <v>2803.778963609971</v>
      </c>
      <c r="S88" s="164">
        <f t="shared" si="106"/>
        <v>3010.8253739634056</v>
      </c>
      <c r="T88" s="164">
        <f t="shared" si="106"/>
        <v>2936.8519840020085</v>
      </c>
      <c r="U88" s="164">
        <f t="shared" si="106"/>
        <v>2980.9316693500309</v>
      </c>
      <c r="V88" s="163">
        <f t="shared" si="106"/>
        <v>33727.868991654905</v>
      </c>
      <c r="W88" s="163">
        <f t="shared" si="106"/>
        <v>8928.6090273154441</v>
      </c>
      <c r="X88" s="164">
        <f t="shared" si="106"/>
        <v>42656.478018970345</v>
      </c>
      <c r="Y88" s="164">
        <f t="shared" si="106"/>
        <v>0</v>
      </c>
      <c r="Z88" s="164">
        <f t="shared" si="106"/>
        <v>0</v>
      </c>
      <c r="AA88" s="164">
        <f t="shared" si="106"/>
        <v>0</v>
      </c>
      <c r="AB88" s="164">
        <f t="shared" si="106"/>
        <v>0</v>
      </c>
      <c r="AC88" s="164">
        <f t="shared" si="106"/>
        <v>0</v>
      </c>
      <c r="AD88" s="164">
        <f t="shared" si="106"/>
        <v>0</v>
      </c>
      <c r="AE88" s="164">
        <f t="shared" si="106"/>
        <v>0</v>
      </c>
      <c r="AF88" s="164">
        <f t="shared" si="106"/>
        <v>0</v>
      </c>
      <c r="AG88" s="164">
        <f t="shared" si="106"/>
        <v>0</v>
      </c>
      <c r="AH88" s="164">
        <f t="shared" si="106"/>
        <v>0</v>
      </c>
      <c r="AI88" s="164">
        <f t="shared" si="106"/>
        <v>0</v>
      </c>
      <c r="AJ88" s="164">
        <f t="shared" si="106"/>
        <v>0</v>
      </c>
      <c r="AK88" s="164">
        <f t="shared" si="106"/>
        <v>0</v>
      </c>
    </row>
    <row r="89" spans="1:37" ht="14.25" customHeight="1">
      <c r="A89" s="170" t="str">
        <f t="shared" si="89"/>
        <v>精密制造事业部</v>
      </c>
      <c r="B89" s="170" t="str">
        <f t="shared" si="90"/>
        <v>CNC-沭阳</v>
      </c>
      <c r="C89" s="170" t="s">
        <v>196</v>
      </c>
      <c r="D89" s="170">
        <v>87</v>
      </c>
      <c r="E89" s="170" t="s">
        <v>237</v>
      </c>
      <c r="F89" s="170" t="s">
        <v>247</v>
      </c>
      <c r="G89" s="170" t="s">
        <v>75</v>
      </c>
      <c r="H89" s="170" t="s">
        <v>201</v>
      </c>
      <c r="I89" s="170"/>
      <c r="J89" s="164">
        <f>SUM(J90:J94)</f>
        <v>1323.194265977434</v>
      </c>
      <c r="K89" s="164">
        <f t="shared" ref="K89:AK89" si="107">SUM(K90:K94)</f>
        <v>1354.6888756946082</v>
      </c>
      <c r="L89" s="164">
        <f t="shared" si="107"/>
        <v>1333.7414790813714</v>
      </c>
      <c r="M89" s="164">
        <f t="shared" si="107"/>
        <v>1315.3792928793528</v>
      </c>
      <c r="N89" s="164">
        <f t="shared" si="107"/>
        <v>1096.5765504480028</v>
      </c>
      <c r="O89" s="164">
        <f t="shared" si="107"/>
        <v>1345.1541278668337</v>
      </c>
      <c r="P89" s="164">
        <f t="shared" si="107"/>
        <v>1459.805211405826</v>
      </c>
      <c r="Q89" s="164">
        <f t="shared" si="107"/>
        <v>1046.1701355647233</v>
      </c>
      <c r="R89" s="164">
        <f t="shared" si="107"/>
        <v>1135.195380433744</v>
      </c>
      <c r="S89" s="164">
        <f t="shared" si="107"/>
        <v>1101.8485426126072</v>
      </c>
      <c r="T89" s="164">
        <f t="shared" si="107"/>
        <v>1143.765761955377</v>
      </c>
      <c r="U89" s="164">
        <f t="shared" si="107"/>
        <v>1125.187004375787</v>
      </c>
      <c r="V89" s="163">
        <f t="shared" si="107"/>
        <v>11409.905319351896</v>
      </c>
      <c r="W89" s="163">
        <f t="shared" si="107"/>
        <v>3370.8013089437709</v>
      </c>
      <c r="X89" s="164">
        <f t="shared" si="107"/>
        <v>14780.706628295668</v>
      </c>
      <c r="Y89" s="164">
        <f t="shared" si="107"/>
        <v>0</v>
      </c>
      <c r="Z89" s="164">
        <f t="shared" si="107"/>
        <v>0</v>
      </c>
      <c r="AA89" s="164">
        <f t="shared" si="107"/>
        <v>0</v>
      </c>
      <c r="AB89" s="164">
        <f t="shared" si="107"/>
        <v>0</v>
      </c>
      <c r="AC89" s="164">
        <f t="shared" si="107"/>
        <v>0</v>
      </c>
      <c r="AD89" s="164">
        <f t="shared" si="107"/>
        <v>0</v>
      </c>
      <c r="AE89" s="164">
        <f t="shared" si="107"/>
        <v>0</v>
      </c>
      <c r="AF89" s="164">
        <f t="shared" si="107"/>
        <v>0</v>
      </c>
      <c r="AG89" s="164">
        <f t="shared" si="107"/>
        <v>0</v>
      </c>
      <c r="AH89" s="164">
        <f t="shared" si="107"/>
        <v>0</v>
      </c>
      <c r="AI89" s="164">
        <f t="shared" si="107"/>
        <v>0</v>
      </c>
      <c r="AJ89" s="164">
        <f t="shared" si="107"/>
        <v>0</v>
      </c>
      <c r="AK89" s="164">
        <f t="shared" si="107"/>
        <v>0</v>
      </c>
    </row>
    <row r="90" spans="1:37" ht="14.25" customHeight="1">
      <c r="A90" s="170" t="str">
        <f t="shared" si="89"/>
        <v>精密制造事业部</v>
      </c>
      <c r="B90" s="170" t="str">
        <f t="shared" si="90"/>
        <v>CNC-沭阳</v>
      </c>
      <c r="C90" s="170" t="s">
        <v>196</v>
      </c>
      <c r="D90" s="170">
        <v>88</v>
      </c>
      <c r="E90" s="170" t="s">
        <v>248</v>
      </c>
      <c r="F90" s="170" t="s">
        <v>247</v>
      </c>
      <c r="G90" s="170" t="s">
        <v>60</v>
      </c>
      <c r="H90" s="170" t="s">
        <v>201</v>
      </c>
      <c r="I90" s="170"/>
      <c r="J90" s="142">
        <v>548.79332686668909</v>
      </c>
      <c r="K90" s="142">
        <v>602.69491445313611</v>
      </c>
      <c r="L90" s="142">
        <v>545.95751122432603</v>
      </c>
      <c r="M90" s="142">
        <v>525.62074157291954</v>
      </c>
      <c r="N90" s="142">
        <v>444.54048033092818</v>
      </c>
      <c r="O90" s="142">
        <v>372.83349274054484</v>
      </c>
      <c r="P90" s="142">
        <v>468.03943008982895</v>
      </c>
      <c r="Q90" s="142">
        <v>375.1756741849253</v>
      </c>
      <c r="R90" s="142">
        <v>373.67990969276042</v>
      </c>
      <c r="S90" s="142">
        <v>362.12331511933581</v>
      </c>
      <c r="T90" s="142">
        <v>367.95492015384895</v>
      </c>
      <c r="U90" s="142">
        <v>362.91511305698685</v>
      </c>
      <c r="V90" s="157">
        <f>SUM(J90:R90)</f>
        <v>4257.3354811560584</v>
      </c>
      <c r="W90" s="157">
        <f t="shared" si="86"/>
        <v>1092.9933483301716</v>
      </c>
      <c r="X90" s="158">
        <f t="shared" si="104"/>
        <v>5350.3288294862305</v>
      </c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52">
        <f t="shared" si="105"/>
        <v>0</v>
      </c>
    </row>
    <row r="91" spans="1:37" ht="14.25" customHeight="1">
      <c r="A91" s="170" t="str">
        <f t="shared" si="89"/>
        <v>精密制造事业部</v>
      </c>
      <c r="B91" s="170" t="str">
        <f t="shared" si="90"/>
        <v>CNC-沭阳</v>
      </c>
      <c r="C91" s="170" t="s">
        <v>196</v>
      </c>
      <c r="D91" s="170">
        <v>89</v>
      </c>
      <c r="E91" s="170" t="s">
        <v>237</v>
      </c>
      <c r="F91" s="170" t="s">
        <v>247</v>
      </c>
      <c r="G91" s="170" t="s">
        <v>61</v>
      </c>
      <c r="H91" s="170" t="s">
        <v>201</v>
      </c>
      <c r="I91" s="170"/>
      <c r="J91" s="142">
        <v>149.2354032945193</v>
      </c>
      <c r="K91" s="142">
        <v>179.03844942524677</v>
      </c>
      <c r="L91" s="142">
        <v>202.55181254081995</v>
      </c>
      <c r="M91" s="142">
        <v>140.69361649020743</v>
      </c>
      <c r="N91" s="142">
        <v>165.73986880084902</v>
      </c>
      <c r="O91" s="142">
        <v>171.61279831006379</v>
      </c>
      <c r="P91" s="142">
        <v>105.01122949977142</v>
      </c>
      <c r="Q91" s="142">
        <v>205.21322551493759</v>
      </c>
      <c r="R91" s="142">
        <v>218.92339666342028</v>
      </c>
      <c r="S91" s="142">
        <v>234.21973789152335</v>
      </c>
      <c r="T91" s="142">
        <v>249.94517347508256</v>
      </c>
      <c r="U91" s="142">
        <v>248.5810832163003</v>
      </c>
      <c r="V91" s="157">
        <f>SUM(J91:R91)</f>
        <v>1538.0198005398358</v>
      </c>
      <c r="W91" s="157">
        <f t="shared" si="86"/>
        <v>732.74599458290618</v>
      </c>
      <c r="X91" s="158">
        <f t="shared" si="104"/>
        <v>2270.765795122742</v>
      </c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52">
        <f t="shared" si="105"/>
        <v>0</v>
      </c>
    </row>
    <row r="92" spans="1:37" ht="14.25" customHeight="1">
      <c r="A92" s="170" t="str">
        <f t="shared" si="89"/>
        <v>精密制造事业部</v>
      </c>
      <c r="B92" s="170" t="str">
        <f t="shared" si="90"/>
        <v>CNC-沭阳</v>
      </c>
      <c r="C92" s="170" t="s">
        <v>196</v>
      </c>
      <c r="D92" s="170">
        <v>90</v>
      </c>
      <c r="E92" s="170" t="s">
        <v>237</v>
      </c>
      <c r="F92" s="170" t="s">
        <v>247</v>
      </c>
      <c r="G92" s="170" t="s">
        <v>123</v>
      </c>
      <c r="H92" s="170" t="s">
        <v>201</v>
      </c>
      <c r="I92" s="170"/>
      <c r="J92" s="142">
        <v>45.737899999999961</v>
      </c>
      <c r="K92" s="142">
        <v>44.167219999999965</v>
      </c>
      <c r="L92" s="142">
        <v>46.94943999999996</v>
      </c>
      <c r="M92" s="142">
        <v>67.749479999999977</v>
      </c>
      <c r="N92" s="142">
        <v>24.049180000000028</v>
      </c>
      <c r="O92" s="142">
        <v>110.75661999999991</v>
      </c>
      <c r="P92" s="142">
        <v>44.157600000000009</v>
      </c>
      <c r="Q92" s="142">
        <v>2.3593576226039077</v>
      </c>
      <c r="R92" s="142">
        <v>1.7224600000000001</v>
      </c>
      <c r="S92" s="142">
        <v>1.7224600000000001</v>
      </c>
      <c r="T92" s="142">
        <v>1.7224600000000001</v>
      </c>
      <c r="U92" s="142">
        <v>1.7224600000000001</v>
      </c>
      <c r="V92" s="157">
        <f>SUM(J92:R92)</f>
        <v>387.64925762260373</v>
      </c>
      <c r="W92" s="157">
        <f t="shared" si="86"/>
        <v>5.1673800000000005</v>
      </c>
      <c r="X92" s="158">
        <f t="shared" si="104"/>
        <v>392.81663762260376</v>
      </c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52">
        <f t="shared" si="105"/>
        <v>0</v>
      </c>
    </row>
    <row r="93" spans="1:37" ht="14.25" customHeight="1">
      <c r="A93" s="170" t="str">
        <f t="shared" si="89"/>
        <v>精密制造事业部</v>
      </c>
      <c r="B93" s="170" t="str">
        <f t="shared" si="90"/>
        <v>CNC-沭阳</v>
      </c>
      <c r="C93" s="170" t="s">
        <v>196</v>
      </c>
      <c r="D93" s="170">
        <v>91</v>
      </c>
      <c r="E93" s="170" t="s">
        <v>237</v>
      </c>
      <c r="F93" s="170" t="s">
        <v>247</v>
      </c>
      <c r="G93" s="170" t="s">
        <v>124</v>
      </c>
      <c r="H93" s="170" t="s">
        <v>201</v>
      </c>
      <c r="I93" s="170"/>
      <c r="J93" s="142">
        <v>51.679669999999973</v>
      </c>
      <c r="K93" s="142">
        <v>3.3479199999999789</v>
      </c>
      <c r="L93" s="142">
        <v>5.6037199999999814</v>
      </c>
      <c r="M93" s="142">
        <v>72.169460000000115</v>
      </c>
      <c r="N93" s="142">
        <v>44.908550000000012</v>
      </c>
      <c r="O93" s="142">
        <v>100.5471</v>
      </c>
      <c r="P93" s="142">
        <v>217.30537000000001</v>
      </c>
      <c r="Q93" s="142">
        <v>6.2187047116427729</v>
      </c>
      <c r="R93" s="142">
        <v>4.9619473194843549</v>
      </c>
      <c r="S93" s="142">
        <v>1.9846098455748264</v>
      </c>
      <c r="T93" s="142">
        <v>5.735856575461443</v>
      </c>
      <c r="U93" s="142">
        <v>5.5817325801012343</v>
      </c>
      <c r="V93" s="157">
        <f>SUM(J93:R93)</f>
        <v>506.74244203112721</v>
      </c>
      <c r="W93" s="157">
        <f t="shared" si="86"/>
        <v>13.302199001137502</v>
      </c>
      <c r="X93" s="158">
        <f t="shared" si="104"/>
        <v>520.04464103226474</v>
      </c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52">
        <f t="shared" si="105"/>
        <v>0</v>
      </c>
    </row>
    <row r="94" spans="1:37" ht="14.25" customHeight="1">
      <c r="A94" s="170" t="str">
        <f t="shared" si="89"/>
        <v>精密制造事业部</v>
      </c>
      <c r="B94" s="170" t="str">
        <f t="shared" si="90"/>
        <v>CNC-沭阳</v>
      </c>
      <c r="C94" s="170" t="s">
        <v>196</v>
      </c>
      <c r="D94" s="170">
        <v>92</v>
      </c>
      <c r="E94" s="170" t="s">
        <v>237</v>
      </c>
      <c r="F94" s="170" t="s">
        <v>247</v>
      </c>
      <c r="G94" s="170" t="s">
        <v>62</v>
      </c>
      <c r="H94" s="170" t="s">
        <v>201</v>
      </c>
      <c r="I94" s="170"/>
      <c r="J94" s="142">
        <v>527.74796581622581</v>
      </c>
      <c r="K94" s="142">
        <v>525.44037181622559</v>
      </c>
      <c r="L94" s="142">
        <v>532.67899531622538</v>
      </c>
      <c r="M94" s="142">
        <v>509.14599481622577</v>
      </c>
      <c r="N94" s="142">
        <v>417.33847131622565</v>
      </c>
      <c r="O94" s="142">
        <v>589.40411681622527</v>
      </c>
      <c r="P94" s="142">
        <v>625.29158181622552</v>
      </c>
      <c r="Q94" s="142">
        <v>457.20317353061387</v>
      </c>
      <c r="R94" s="142">
        <v>535.9076667580789</v>
      </c>
      <c r="S94" s="142">
        <v>501.79841975617308</v>
      </c>
      <c r="T94" s="142">
        <v>518.40735175098416</v>
      </c>
      <c r="U94" s="142">
        <v>506.38661552239847</v>
      </c>
      <c r="V94" s="157">
        <f>SUM(J94:R94)</f>
        <v>4720.1583380022712</v>
      </c>
      <c r="W94" s="157">
        <f t="shared" si="86"/>
        <v>1526.5923870295558</v>
      </c>
      <c r="X94" s="158">
        <f t="shared" si="104"/>
        <v>6246.7507250318267</v>
      </c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52">
        <f t="shared" si="105"/>
        <v>0</v>
      </c>
    </row>
    <row r="95" spans="1:37" ht="14.25" customHeight="1">
      <c r="A95" s="170" t="str">
        <f t="shared" si="89"/>
        <v>精密制造事业部</v>
      </c>
      <c r="B95" s="170" t="str">
        <f t="shared" si="90"/>
        <v>CNC-沭阳</v>
      </c>
      <c r="C95" s="170" t="s">
        <v>196</v>
      </c>
      <c r="D95" s="170">
        <v>93</v>
      </c>
      <c r="E95" s="170" t="s">
        <v>237</v>
      </c>
      <c r="F95" s="170" t="s">
        <v>247</v>
      </c>
      <c r="G95" s="170" t="s">
        <v>76</v>
      </c>
      <c r="H95" s="170" t="s">
        <v>201</v>
      </c>
      <c r="I95" s="170"/>
      <c r="J95" s="164">
        <f>SUM(J96:J99)</f>
        <v>2942.7472783598805</v>
      </c>
      <c r="K95" s="164">
        <f t="shared" ref="K95:AK95" si="108">SUM(K96:K99)</f>
        <v>2554.6742980526651</v>
      </c>
      <c r="L95" s="164">
        <f t="shared" si="108"/>
        <v>2807.5846178201937</v>
      </c>
      <c r="M95" s="164">
        <f t="shared" si="108"/>
        <v>2998.9263444073704</v>
      </c>
      <c r="N95" s="164">
        <f t="shared" si="108"/>
        <v>2836.2033064371785</v>
      </c>
      <c r="O95" s="164">
        <f t="shared" si="108"/>
        <v>2286.2086535905946</v>
      </c>
      <c r="P95" s="164">
        <f t="shared" si="108"/>
        <v>2177.1107518883373</v>
      </c>
      <c r="Q95" s="164">
        <f t="shared" si="108"/>
        <v>2045.9248385705603</v>
      </c>
      <c r="R95" s="164">
        <f t="shared" si="108"/>
        <v>1668.583583176227</v>
      </c>
      <c r="S95" s="164">
        <f t="shared" si="108"/>
        <v>1908.9768313507984</v>
      </c>
      <c r="T95" s="164">
        <f t="shared" si="108"/>
        <v>1793.0862220466315</v>
      </c>
      <c r="U95" s="164">
        <f t="shared" si="108"/>
        <v>1855.744664974244</v>
      </c>
      <c r="V95" s="163">
        <f t="shared" si="108"/>
        <v>22317.963672303005</v>
      </c>
      <c r="W95" s="163">
        <f t="shared" si="108"/>
        <v>5557.8077183716741</v>
      </c>
      <c r="X95" s="164">
        <f t="shared" si="108"/>
        <v>27875.771390674679</v>
      </c>
      <c r="Y95" s="164">
        <f t="shared" si="108"/>
        <v>0</v>
      </c>
      <c r="Z95" s="164">
        <f t="shared" si="108"/>
        <v>0</v>
      </c>
      <c r="AA95" s="164">
        <f t="shared" si="108"/>
        <v>0</v>
      </c>
      <c r="AB95" s="164">
        <f t="shared" si="108"/>
        <v>0</v>
      </c>
      <c r="AC95" s="164">
        <f t="shared" si="108"/>
        <v>0</v>
      </c>
      <c r="AD95" s="164">
        <f t="shared" si="108"/>
        <v>0</v>
      </c>
      <c r="AE95" s="164">
        <f t="shared" si="108"/>
        <v>0</v>
      </c>
      <c r="AF95" s="164">
        <f t="shared" si="108"/>
        <v>0</v>
      </c>
      <c r="AG95" s="164">
        <f t="shared" si="108"/>
        <v>0</v>
      </c>
      <c r="AH95" s="164">
        <f t="shared" si="108"/>
        <v>0</v>
      </c>
      <c r="AI95" s="164">
        <f t="shared" si="108"/>
        <v>0</v>
      </c>
      <c r="AJ95" s="164">
        <f t="shared" si="108"/>
        <v>0</v>
      </c>
      <c r="AK95" s="164">
        <f t="shared" si="108"/>
        <v>0</v>
      </c>
    </row>
    <row r="96" spans="1:37" ht="14.25" customHeight="1">
      <c r="A96" s="170" t="str">
        <f t="shared" si="89"/>
        <v>精密制造事业部</v>
      </c>
      <c r="B96" s="170" t="str">
        <f t="shared" si="90"/>
        <v>CNC-沭阳</v>
      </c>
      <c r="C96" s="170" t="s">
        <v>196</v>
      </c>
      <c r="D96" s="170">
        <v>94</v>
      </c>
      <c r="E96" s="170" t="s">
        <v>237</v>
      </c>
      <c r="F96" s="170" t="s">
        <v>247</v>
      </c>
      <c r="G96" s="170" t="s">
        <v>165</v>
      </c>
      <c r="H96" s="170" t="s">
        <v>201</v>
      </c>
      <c r="I96" s="170"/>
      <c r="J96" s="142">
        <v>272.6064750565555</v>
      </c>
      <c r="K96" s="142">
        <v>248.38049333955564</v>
      </c>
      <c r="L96" s="142">
        <v>286.50318437991916</v>
      </c>
      <c r="M96" s="142">
        <v>198.2709819216559</v>
      </c>
      <c r="N96" s="142">
        <v>198.34511834146349</v>
      </c>
      <c r="O96" s="142">
        <v>175.13247698391979</v>
      </c>
      <c r="P96" s="142">
        <v>266.18954438112667</v>
      </c>
      <c r="Q96" s="142">
        <v>152.1565642789987</v>
      </c>
      <c r="R96" s="142">
        <v>161.19078716485805</v>
      </c>
      <c r="S96" s="142">
        <v>158.08145749632999</v>
      </c>
      <c r="T96" s="142">
        <v>157.47226358489178</v>
      </c>
      <c r="U96" s="142">
        <v>176.58787618566268</v>
      </c>
      <c r="V96" s="157">
        <f>SUM(J96:R96)</f>
        <v>1958.7756258480529</v>
      </c>
      <c r="W96" s="157">
        <f t="shared" si="86"/>
        <v>492.14159726688445</v>
      </c>
      <c r="X96" s="158">
        <f t="shared" si="104"/>
        <v>2450.9172231149369</v>
      </c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52">
        <f t="shared" si="105"/>
        <v>0</v>
      </c>
    </row>
    <row r="97" spans="1:37" ht="13.4" customHeight="1">
      <c r="A97" s="170" t="str">
        <f t="shared" si="89"/>
        <v>精密制造事业部</v>
      </c>
      <c r="B97" s="170" t="str">
        <f t="shared" si="90"/>
        <v>CNC-沭阳</v>
      </c>
      <c r="C97" s="170" t="s">
        <v>196</v>
      </c>
      <c r="D97" s="170">
        <v>95</v>
      </c>
      <c r="E97" s="170" t="s">
        <v>237</v>
      </c>
      <c r="F97" s="170" t="s">
        <v>247</v>
      </c>
      <c r="G97" s="170" t="s">
        <v>65</v>
      </c>
      <c r="H97" s="170" t="s">
        <v>201</v>
      </c>
      <c r="I97" s="170"/>
      <c r="J97" s="142">
        <v>2190.4864590533248</v>
      </c>
      <c r="K97" s="142">
        <v>2094.979231341681</v>
      </c>
      <c r="L97" s="142">
        <v>2272.7538372688459</v>
      </c>
      <c r="M97" s="142">
        <v>2442.4628549999998</v>
      </c>
      <c r="N97" s="142">
        <v>2293.3039230100007</v>
      </c>
      <c r="O97" s="142">
        <v>1831.5825742638176</v>
      </c>
      <c r="P97" s="142">
        <v>1552.4570035643537</v>
      </c>
      <c r="Q97" s="142">
        <v>1669.5307658471297</v>
      </c>
      <c r="R97" s="142">
        <v>1243.4396019228705</v>
      </c>
      <c r="S97" s="142">
        <v>1474.4061349074375</v>
      </c>
      <c r="T97" s="142">
        <v>1386.223847890936</v>
      </c>
      <c r="U97" s="142">
        <v>1437.6190438530195</v>
      </c>
      <c r="V97" s="157">
        <f>SUM(J97:R97)</f>
        <v>17590.996251272023</v>
      </c>
      <c r="W97" s="157">
        <f t="shared" si="86"/>
        <v>4298.2490266513933</v>
      </c>
      <c r="X97" s="158">
        <f>SUM(J97:U97)</f>
        <v>21889.245277923415</v>
      </c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52">
        <f>SUM(Y97:AJ97)</f>
        <v>0</v>
      </c>
    </row>
    <row r="98" spans="1:37" ht="14.25" customHeight="1">
      <c r="A98" s="170" t="str">
        <f t="shared" si="89"/>
        <v>精密制造事业部</v>
      </c>
      <c r="B98" s="170" t="str">
        <f t="shared" si="90"/>
        <v>CNC-沭阳</v>
      </c>
      <c r="C98" s="170" t="s">
        <v>196</v>
      </c>
      <c r="D98" s="170">
        <v>96</v>
      </c>
      <c r="E98" s="170" t="s">
        <v>237</v>
      </c>
      <c r="F98" s="170" t="s">
        <v>247</v>
      </c>
      <c r="G98" s="170" t="s">
        <v>67</v>
      </c>
      <c r="H98" s="170" t="s">
        <v>201</v>
      </c>
      <c r="I98" s="170"/>
      <c r="J98" s="142">
        <v>27.569932999999995</v>
      </c>
      <c r="K98" s="142">
        <v>27.049864799999995</v>
      </c>
      <c r="L98" s="142">
        <v>22.819787600000002</v>
      </c>
      <c r="M98" s="142">
        <v>5.1053031999999998</v>
      </c>
      <c r="N98" s="142">
        <v>4.2258107999999996</v>
      </c>
      <c r="O98" s="142">
        <v>6.1904951999999991</v>
      </c>
      <c r="P98" s="142">
        <v>6.1800167999999989</v>
      </c>
      <c r="Q98" s="142"/>
      <c r="R98" s="142">
        <v>0</v>
      </c>
      <c r="S98" s="142">
        <v>0</v>
      </c>
      <c r="T98" s="142">
        <v>0</v>
      </c>
      <c r="U98" s="142">
        <v>0</v>
      </c>
      <c r="V98" s="157">
        <f>SUM(J98:R98)</f>
        <v>99.141211399999989</v>
      </c>
      <c r="W98" s="157">
        <f t="shared" si="86"/>
        <v>0</v>
      </c>
      <c r="X98" s="158">
        <f t="shared" si="104"/>
        <v>99.141211399999989</v>
      </c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52">
        <f t="shared" si="105"/>
        <v>0</v>
      </c>
    </row>
    <row r="99" spans="1:37" ht="14.15" customHeight="1">
      <c r="A99" s="170" t="str">
        <f t="shared" si="89"/>
        <v>精密制造事业部</v>
      </c>
      <c r="B99" s="170" t="str">
        <f t="shared" si="90"/>
        <v>CNC-沭阳</v>
      </c>
      <c r="C99" s="170" t="s">
        <v>196</v>
      </c>
      <c r="D99" s="170">
        <v>97</v>
      </c>
      <c r="E99" s="170" t="s">
        <v>237</v>
      </c>
      <c r="F99" s="170" t="s">
        <v>247</v>
      </c>
      <c r="G99" s="170" t="s">
        <v>68</v>
      </c>
      <c r="H99" s="170" t="s">
        <v>201</v>
      </c>
      <c r="I99" s="170"/>
      <c r="J99" s="142">
        <v>452.08441125000007</v>
      </c>
      <c r="K99" s="142">
        <v>184.26470857142854</v>
      </c>
      <c r="L99" s="142">
        <v>225.5078085714286</v>
      </c>
      <c r="M99" s="142">
        <v>353.08720428571434</v>
      </c>
      <c r="N99" s="142">
        <v>340.32845428571426</v>
      </c>
      <c r="O99" s="142">
        <v>273.30310714285707</v>
      </c>
      <c r="P99" s="142">
        <v>352.28418714285704</v>
      </c>
      <c r="Q99" s="142">
        <v>224.23750844443174</v>
      </c>
      <c r="R99" s="142">
        <v>263.95319408849866</v>
      </c>
      <c r="S99" s="142">
        <v>276.48923894703108</v>
      </c>
      <c r="T99" s="142">
        <v>249.39011057080364</v>
      </c>
      <c r="U99" s="142">
        <v>241.53774493556168</v>
      </c>
      <c r="V99" s="157">
        <f>SUM(J99:R99)</f>
        <v>2669.0505837829301</v>
      </c>
      <c r="W99" s="157">
        <f t="shared" si="86"/>
        <v>767.41709445339643</v>
      </c>
      <c r="X99" s="158">
        <f t="shared" si="104"/>
        <v>3436.4676782363263</v>
      </c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52">
        <f t="shared" si="105"/>
        <v>0</v>
      </c>
    </row>
    <row r="100" spans="1:37" ht="14.15" customHeight="1">
      <c r="A100" s="170" t="str">
        <f t="shared" si="89"/>
        <v>精密制造事业部</v>
      </c>
      <c r="B100" s="170" t="str">
        <f t="shared" si="90"/>
        <v>CNC-沭阳</v>
      </c>
      <c r="C100" s="170" t="s">
        <v>199</v>
      </c>
      <c r="D100" s="170">
        <v>98</v>
      </c>
      <c r="E100" s="170" t="s">
        <v>237</v>
      </c>
      <c r="F100" s="170" t="s">
        <v>249</v>
      </c>
      <c r="G100" s="170" t="s">
        <v>78</v>
      </c>
      <c r="H100" s="170" t="s">
        <v>201</v>
      </c>
      <c r="I100" s="170"/>
      <c r="J100" s="164">
        <f>SUM(J101:J103)</f>
        <v>4797.0526735886324</v>
      </c>
      <c r="K100" s="164">
        <f t="shared" ref="K100:AK100" si="109">SUM(K101:K103)</f>
        <v>4967.2753019479824</v>
      </c>
      <c r="L100" s="164">
        <f t="shared" si="109"/>
        <v>6670.4142210883783</v>
      </c>
      <c r="M100" s="164">
        <f t="shared" si="109"/>
        <v>6881.4364243360378</v>
      </c>
      <c r="N100" s="164">
        <f t="shared" si="109"/>
        <v>5999.8838933143052</v>
      </c>
      <c r="O100" s="164">
        <f t="shared" si="109"/>
        <v>4853.7982623958123</v>
      </c>
      <c r="P100" s="164">
        <f t="shared" si="109"/>
        <v>2983.2447097293334</v>
      </c>
      <c r="Q100" s="164">
        <f t="shared" si="109"/>
        <v>1960.0549921768975</v>
      </c>
      <c r="R100" s="164">
        <f t="shared" si="109"/>
        <v>1423.7521944845607</v>
      </c>
      <c r="S100" s="164">
        <f t="shared" si="109"/>
        <v>1386.9732455579726</v>
      </c>
      <c r="T100" s="164">
        <f t="shared" si="109"/>
        <v>1518.1528809302367</v>
      </c>
      <c r="U100" s="164">
        <f t="shared" si="109"/>
        <v>1590.815298521456</v>
      </c>
      <c r="V100" s="163">
        <f t="shared" si="109"/>
        <v>40536.912673061939</v>
      </c>
      <c r="W100" s="163">
        <f t="shared" si="109"/>
        <v>4495.9414250096652</v>
      </c>
      <c r="X100" s="164">
        <f t="shared" si="109"/>
        <v>45032.854098071606</v>
      </c>
      <c r="Y100" s="164">
        <f t="shared" si="109"/>
        <v>0</v>
      </c>
      <c r="Z100" s="164">
        <f t="shared" si="109"/>
        <v>0</v>
      </c>
      <c r="AA100" s="164">
        <f t="shared" si="109"/>
        <v>0</v>
      </c>
      <c r="AB100" s="164">
        <f t="shared" si="109"/>
        <v>0</v>
      </c>
      <c r="AC100" s="164">
        <f t="shared" si="109"/>
        <v>0</v>
      </c>
      <c r="AD100" s="164">
        <f t="shared" si="109"/>
        <v>0</v>
      </c>
      <c r="AE100" s="164">
        <f t="shared" si="109"/>
        <v>0</v>
      </c>
      <c r="AF100" s="164">
        <f t="shared" si="109"/>
        <v>0</v>
      </c>
      <c r="AG100" s="164">
        <f t="shared" si="109"/>
        <v>0</v>
      </c>
      <c r="AH100" s="164">
        <f t="shared" si="109"/>
        <v>0</v>
      </c>
      <c r="AI100" s="164">
        <f t="shared" si="109"/>
        <v>0</v>
      </c>
      <c r="AJ100" s="164">
        <f t="shared" si="109"/>
        <v>0</v>
      </c>
      <c r="AK100" s="164">
        <f t="shared" si="109"/>
        <v>0</v>
      </c>
    </row>
    <row r="101" spans="1:37" ht="14.25" customHeight="1">
      <c r="A101" s="170" t="str">
        <f t="shared" si="89"/>
        <v>精密制造事业部</v>
      </c>
      <c r="B101" s="170" t="str">
        <f t="shared" si="90"/>
        <v>CNC-沭阳</v>
      </c>
      <c r="C101" s="170" t="s">
        <v>196</v>
      </c>
      <c r="D101" s="170">
        <v>99</v>
      </c>
      <c r="E101" s="170" t="s">
        <v>237</v>
      </c>
      <c r="F101" s="170" t="s">
        <v>249</v>
      </c>
      <c r="G101" s="170" t="s">
        <v>79</v>
      </c>
      <c r="H101" s="170" t="s">
        <v>201</v>
      </c>
      <c r="I101" s="170"/>
      <c r="J101" s="142">
        <v>800.46602193669196</v>
      </c>
      <c r="K101" s="142">
        <v>829.92741269132011</v>
      </c>
      <c r="L101" s="142">
        <v>689.08149807605685</v>
      </c>
      <c r="M101" s="142">
        <v>770.71946372354728</v>
      </c>
      <c r="N101" s="142">
        <v>706.59702499704747</v>
      </c>
      <c r="O101" s="142">
        <v>871.07902690942888</v>
      </c>
      <c r="P101" s="142">
        <v>572.11579844172252</v>
      </c>
      <c r="Q101" s="142">
        <v>537.5717595594341</v>
      </c>
      <c r="R101" s="142">
        <v>394.97307232795367</v>
      </c>
      <c r="S101" s="142">
        <v>381.08615654903724</v>
      </c>
      <c r="T101" s="142">
        <v>427.51481791100002</v>
      </c>
      <c r="U101" s="142">
        <v>460.67452404519724</v>
      </c>
      <c r="V101" s="157">
        <f>SUM(J101:R101)</f>
        <v>6172.5310786632026</v>
      </c>
      <c r="W101" s="157">
        <f t="shared" si="86"/>
        <v>1269.2754985052345</v>
      </c>
      <c r="X101" s="158">
        <f t="shared" si="104"/>
        <v>7441.8065771684369</v>
      </c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52">
        <f t="shared" si="105"/>
        <v>0</v>
      </c>
    </row>
    <row r="102" spans="1:37" ht="14.25" customHeight="1">
      <c r="A102" s="170" t="str">
        <f t="shared" si="89"/>
        <v>精密制造事业部</v>
      </c>
      <c r="B102" s="170" t="str">
        <f t="shared" si="90"/>
        <v>CNC-沭阳</v>
      </c>
      <c r="C102" s="170" t="s">
        <v>196</v>
      </c>
      <c r="D102" s="170">
        <v>100</v>
      </c>
      <c r="E102" s="170" t="s">
        <v>237</v>
      </c>
      <c r="F102" s="170" t="s">
        <v>249</v>
      </c>
      <c r="G102" s="170" t="s">
        <v>80</v>
      </c>
      <c r="H102" s="170" t="s">
        <v>201</v>
      </c>
      <c r="I102" s="170"/>
      <c r="J102" s="142">
        <v>1743.6171625327254</v>
      </c>
      <c r="K102" s="142">
        <v>1070.6634531330651</v>
      </c>
      <c r="L102" s="142">
        <v>2178.565421692163</v>
      </c>
      <c r="M102" s="142">
        <v>2669.1823241660882</v>
      </c>
      <c r="N102" s="142">
        <v>2499.8724856595231</v>
      </c>
      <c r="O102" s="142">
        <v>1122.9800153858171</v>
      </c>
      <c r="P102" s="142">
        <v>1006.4108873077429</v>
      </c>
      <c r="Q102" s="142">
        <v>964.76070863229234</v>
      </c>
      <c r="R102" s="142">
        <v>691.19393315577508</v>
      </c>
      <c r="S102" s="142">
        <v>678.64463159276534</v>
      </c>
      <c r="T102" s="142">
        <v>742.14294999037634</v>
      </c>
      <c r="U102" s="142">
        <v>706.28437918764178</v>
      </c>
      <c r="V102" s="157">
        <f>SUM(J102:R102)</f>
        <v>13947.246391665192</v>
      </c>
      <c r="W102" s="157">
        <f t="shared" si="86"/>
        <v>2127.0719607707833</v>
      </c>
      <c r="X102" s="158">
        <f t="shared" si="104"/>
        <v>16074.318352435977</v>
      </c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52">
        <f t="shared" si="105"/>
        <v>0</v>
      </c>
    </row>
    <row r="103" spans="1:37" ht="14.25" customHeight="1">
      <c r="A103" s="170" t="str">
        <f t="shared" si="89"/>
        <v>精密制造事业部</v>
      </c>
      <c r="B103" s="170" t="str">
        <f t="shared" si="90"/>
        <v>CNC-沭阳</v>
      </c>
      <c r="C103" s="170" t="s">
        <v>196</v>
      </c>
      <c r="D103" s="170">
        <v>101</v>
      </c>
      <c r="E103" s="170" t="s">
        <v>237</v>
      </c>
      <c r="F103" s="170" t="s">
        <v>249</v>
      </c>
      <c r="G103" s="170" t="s">
        <v>77</v>
      </c>
      <c r="H103" s="170" t="s">
        <v>201</v>
      </c>
      <c r="I103" s="170"/>
      <c r="J103" s="142">
        <v>2252.9694891192153</v>
      </c>
      <c r="K103" s="142">
        <v>3066.6844361235976</v>
      </c>
      <c r="L103" s="142">
        <v>3802.7673013201579</v>
      </c>
      <c r="M103" s="142">
        <v>3441.5346364464017</v>
      </c>
      <c r="N103" s="142">
        <v>2793.4143826577347</v>
      </c>
      <c r="O103" s="142">
        <v>2859.7392201005659</v>
      </c>
      <c r="P103" s="142">
        <v>1404.7180239798679</v>
      </c>
      <c r="Q103" s="142">
        <v>457.72252398517088</v>
      </c>
      <c r="R103" s="142">
        <v>337.58518900083209</v>
      </c>
      <c r="S103" s="142">
        <v>327.24245741617005</v>
      </c>
      <c r="T103" s="142">
        <v>348.49511302886037</v>
      </c>
      <c r="U103" s="142">
        <v>423.85639528861697</v>
      </c>
      <c r="V103" s="157">
        <f>SUM(J103:R103)</f>
        <v>20417.135202733545</v>
      </c>
      <c r="W103" s="157">
        <f t="shared" si="86"/>
        <v>1099.5939657336473</v>
      </c>
      <c r="X103" s="158">
        <f t="shared" si="104"/>
        <v>21516.729168467195</v>
      </c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52">
        <f t="shared" si="105"/>
        <v>0</v>
      </c>
    </row>
    <row r="104" spans="1:37" ht="17.149999999999999" customHeight="1">
      <c r="A104" s="170" t="str">
        <f t="shared" si="89"/>
        <v>精密制造事业部</v>
      </c>
      <c r="B104" s="170" t="str">
        <f t="shared" si="90"/>
        <v>CNC-沭阳</v>
      </c>
      <c r="C104" s="170" t="s">
        <v>196</v>
      </c>
      <c r="D104" s="170">
        <v>102</v>
      </c>
      <c r="E104" s="170" t="s">
        <v>237</v>
      </c>
      <c r="F104" s="170" t="s">
        <v>234</v>
      </c>
      <c r="G104" s="170"/>
      <c r="H104" s="170" t="s">
        <v>201</v>
      </c>
      <c r="I104" s="170"/>
      <c r="J104" s="164">
        <f t="shared" ref="J104:AK104" si="110">J100+J88+J76+J63+J60+J59+J58+J52+J51</f>
        <v>90405.545321521582</v>
      </c>
      <c r="K104" s="164">
        <f t="shared" si="110"/>
        <v>76463.15894027648</v>
      </c>
      <c r="L104" s="164">
        <f t="shared" si="110"/>
        <v>87718.875495743472</v>
      </c>
      <c r="M104" s="164">
        <f t="shared" si="110"/>
        <v>89192.739727026186</v>
      </c>
      <c r="N104" s="164">
        <f t="shared" si="110"/>
        <v>79749.311794588401</v>
      </c>
      <c r="O104" s="164">
        <f t="shared" si="110"/>
        <v>63509.70068325859</v>
      </c>
      <c r="P104" s="164">
        <f t="shared" si="110"/>
        <v>55878.264155430326</v>
      </c>
      <c r="Q104" s="164">
        <f t="shared" si="110"/>
        <v>50309.461567698585</v>
      </c>
      <c r="R104" s="164">
        <f t="shared" si="110"/>
        <v>45638.218879064705</v>
      </c>
      <c r="S104" s="164">
        <f t="shared" si="110"/>
        <v>43518.201309301949</v>
      </c>
      <c r="T104" s="164">
        <f t="shared" si="110"/>
        <v>49649.701039434702</v>
      </c>
      <c r="U104" s="164">
        <f t="shared" si="110"/>
        <v>46793.148573795566</v>
      </c>
      <c r="V104" s="163">
        <f t="shared" si="110"/>
        <v>638865.27656460833</v>
      </c>
      <c r="W104" s="163">
        <f t="shared" si="110"/>
        <v>139961.05092253222</v>
      </c>
      <c r="X104" s="164">
        <f t="shared" si="110"/>
        <v>778826.32748714066</v>
      </c>
      <c r="Y104" s="164">
        <f t="shared" si="110"/>
        <v>0</v>
      </c>
      <c r="Z104" s="164">
        <f t="shared" si="110"/>
        <v>0</v>
      </c>
      <c r="AA104" s="164">
        <f t="shared" si="110"/>
        <v>0</v>
      </c>
      <c r="AB104" s="164">
        <f t="shared" si="110"/>
        <v>0</v>
      </c>
      <c r="AC104" s="164">
        <f t="shared" si="110"/>
        <v>0</v>
      </c>
      <c r="AD104" s="164">
        <f t="shared" si="110"/>
        <v>0</v>
      </c>
      <c r="AE104" s="164">
        <f t="shared" si="110"/>
        <v>0</v>
      </c>
      <c r="AF104" s="164">
        <f t="shared" si="110"/>
        <v>0</v>
      </c>
      <c r="AG104" s="164">
        <f t="shared" si="110"/>
        <v>0</v>
      </c>
      <c r="AH104" s="164">
        <f t="shared" si="110"/>
        <v>0</v>
      </c>
      <c r="AI104" s="164">
        <f t="shared" si="110"/>
        <v>0</v>
      </c>
      <c r="AJ104" s="164">
        <f t="shared" si="110"/>
        <v>0</v>
      </c>
      <c r="AK104" s="164">
        <f t="shared" si="110"/>
        <v>0</v>
      </c>
    </row>
    <row r="105" spans="1:37">
      <c r="A105" s="170" t="str">
        <f t="shared" si="89"/>
        <v>精密制造事业部</v>
      </c>
      <c r="B105" s="170" t="str">
        <f t="shared" si="90"/>
        <v>CNC-沭阳</v>
      </c>
      <c r="C105" s="170" t="s">
        <v>196</v>
      </c>
      <c r="D105" s="170">
        <v>103</v>
      </c>
      <c r="E105" s="170" t="s">
        <v>249</v>
      </c>
      <c r="F105" s="170"/>
      <c r="G105" s="170"/>
      <c r="H105" s="170"/>
      <c r="I105" s="170"/>
      <c r="J105" s="144"/>
      <c r="K105" s="144"/>
      <c r="L105" s="144"/>
      <c r="M105" s="144"/>
      <c r="N105" s="144"/>
      <c r="O105" s="154"/>
      <c r="P105" s="154"/>
      <c r="Q105" s="154"/>
      <c r="R105" s="154"/>
      <c r="S105" s="154"/>
      <c r="T105" s="154"/>
      <c r="U105" s="154"/>
      <c r="V105" s="162"/>
      <c r="W105" s="162"/>
      <c r="X105" s="158">
        <f t="shared" si="104"/>
        <v>0</v>
      </c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2">
        <f t="shared" si="105"/>
        <v>0</v>
      </c>
    </row>
    <row r="106" spans="1:37" ht="14.25" customHeight="1">
      <c r="A106" s="170" t="str">
        <f t="shared" si="89"/>
        <v>精密制造事业部</v>
      </c>
      <c r="B106" s="170" t="str">
        <f t="shared" si="90"/>
        <v>CNC-沭阳</v>
      </c>
      <c r="C106" s="170" t="s">
        <v>196</v>
      </c>
      <c r="D106" s="170">
        <v>104</v>
      </c>
      <c r="E106" s="170" t="s">
        <v>250</v>
      </c>
      <c r="F106" s="170" t="s">
        <v>251</v>
      </c>
      <c r="G106" s="170"/>
      <c r="H106" s="170" t="s">
        <v>201</v>
      </c>
      <c r="I106" s="170"/>
      <c r="J106" s="144">
        <v>0</v>
      </c>
      <c r="K106" s="144">
        <v>0</v>
      </c>
      <c r="L106" s="144">
        <v>0</v>
      </c>
      <c r="M106" s="144">
        <v>0</v>
      </c>
      <c r="N106" s="144">
        <v>0</v>
      </c>
      <c r="O106" s="144">
        <v>1258</v>
      </c>
      <c r="P106" s="144">
        <v>390</v>
      </c>
      <c r="Q106" s="144">
        <v>390</v>
      </c>
      <c r="R106" s="144">
        <v>390</v>
      </c>
      <c r="S106" s="144">
        <v>390</v>
      </c>
      <c r="T106" s="144">
        <v>390</v>
      </c>
      <c r="U106" s="144">
        <v>390</v>
      </c>
      <c r="V106" s="157">
        <f t="shared" ref="V106:V117" si="111">SUM(J106:R106)</f>
        <v>2428</v>
      </c>
      <c r="W106" s="157">
        <f t="shared" ref="W106:W117" si="112">SUM(S106:U106)</f>
        <v>1170</v>
      </c>
      <c r="X106" s="158">
        <f t="shared" si="104"/>
        <v>3598</v>
      </c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52">
        <f t="shared" si="105"/>
        <v>0</v>
      </c>
    </row>
    <row r="107" spans="1:37">
      <c r="A107" s="170" t="str">
        <f t="shared" si="89"/>
        <v>精密制造事业部</v>
      </c>
      <c r="B107" s="170" t="str">
        <f t="shared" si="90"/>
        <v>CNC-沭阳</v>
      </c>
      <c r="C107" s="170" t="s">
        <v>196</v>
      </c>
      <c r="D107" s="170">
        <v>105</v>
      </c>
      <c r="E107" s="170" t="s">
        <v>250</v>
      </c>
      <c r="F107" s="170" t="s">
        <v>252</v>
      </c>
      <c r="G107" s="170"/>
      <c r="H107" s="170" t="s">
        <v>201</v>
      </c>
      <c r="I107" s="170"/>
      <c r="J107" s="144">
        <v>0</v>
      </c>
      <c r="K107" s="144">
        <v>0</v>
      </c>
      <c r="L107" s="144">
        <v>0</v>
      </c>
      <c r="M107" s="144">
        <v>0</v>
      </c>
      <c r="N107" s="144">
        <v>0</v>
      </c>
      <c r="O107" s="144">
        <v>0</v>
      </c>
      <c r="P107" s="144">
        <v>0</v>
      </c>
      <c r="Q107" s="144">
        <v>0</v>
      </c>
      <c r="R107" s="144">
        <v>0</v>
      </c>
      <c r="S107" s="144">
        <v>0</v>
      </c>
      <c r="T107" s="144">
        <v>0</v>
      </c>
      <c r="U107" s="144">
        <v>0</v>
      </c>
      <c r="V107" s="157">
        <f t="shared" si="111"/>
        <v>0</v>
      </c>
      <c r="W107" s="157">
        <f t="shared" si="112"/>
        <v>0</v>
      </c>
      <c r="X107" s="158">
        <f t="shared" si="104"/>
        <v>0</v>
      </c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52">
        <f t="shared" si="105"/>
        <v>0</v>
      </c>
    </row>
    <row r="108" spans="1:37" ht="14.25" customHeight="1">
      <c r="A108" s="170" t="str">
        <f t="shared" si="89"/>
        <v>精密制造事业部</v>
      </c>
      <c r="B108" s="170" t="str">
        <f t="shared" si="90"/>
        <v>CNC-沭阳</v>
      </c>
      <c r="C108" s="170" t="s">
        <v>196</v>
      </c>
      <c r="D108" s="170">
        <v>106</v>
      </c>
      <c r="E108" s="170" t="s">
        <v>250</v>
      </c>
      <c r="F108" s="170" t="s">
        <v>253</v>
      </c>
      <c r="G108" s="170"/>
      <c r="H108" s="170" t="s">
        <v>201</v>
      </c>
      <c r="I108" s="170"/>
      <c r="J108" s="144">
        <v>0</v>
      </c>
      <c r="K108" s="144">
        <v>0</v>
      </c>
      <c r="L108" s="144">
        <v>0</v>
      </c>
      <c r="M108" s="144">
        <v>0</v>
      </c>
      <c r="N108" s="144">
        <v>0</v>
      </c>
      <c r="O108" s="144">
        <v>0</v>
      </c>
      <c r="P108" s="144">
        <v>0</v>
      </c>
      <c r="Q108" s="144">
        <v>0</v>
      </c>
      <c r="R108" s="144">
        <v>0</v>
      </c>
      <c r="S108" s="144">
        <v>0</v>
      </c>
      <c r="T108" s="144">
        <v>0</v>
      </c>
      <c r="U108" s="144">
        <v>0</v>
      </c>
      <c r="V108" s="157">
        <f t="shared" si="111"/>
        <v>0</v>
      </c>
      <c r="W108" s="157">
        <f t="shared" si="112"/>
        <v>0</v>
      </c>
      <c r="X108" s="158">
        <f t="shared" si="104"/>
        <v>0</v>
      </c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52">
        <f t="shared" si="105"/>
        <v>0</v>
      </c>
    </row>
    <row r="109" spans="1:37" ht="14.15" customHeight="1">
      <c r="A109" s="170" t="str">
        <f t="shared" si="89"/>
        <v>精密制造事业部</v>
      </c>
      <c r="B109" s="170" t="str">
        <f t="shared" si="90"/>
        <v>CNC-沭阳</v>
      </c>
      <c r="C109" s="170" t="s">
        <v>196</v>
      </c>
      <c r="D109" s="170">
        <v>107</v>
      </c>
      <c r="E109" s="170" t="s">
        <v>250</v>
      </c>
      <c r="F109" s="170" t="s">
        <v>254</v>
      </c>
      <c r="G109" s="170"/>
      <c r="H109" s="170" t="s">
        <v>201</v>
      </c>
      <c r="I109" s="170"/>
      <c r="J109" s="144">
        <v>0</v>
      </c>
      <c r="K109" s="144">
        <v>0</v>
      </c>
      <c r="L109" s="144">
        <v>0</v>
      </c>
      <c r="M109" s="144">
        <v>0</v>
      </c>
      <c r="N109" s="144">
        <v>0</v>
      </c>
      <c r="O109" s="144">
        <v>0</v>
      </c>
      <c r="P109" s="144">
        <v>0</v>
      </c>
      <c r="Q109" s="144"/>
      <c r="R109" s="144"/>
      <c r="S109" s="144"/>
      <c r="T109" s="144"/>
      <c r="U109" s="144"/>
      <c r="V109" s="157">
        <f t="shared" si="111"/>
        <v>0</v>
      </c>
      <c r="W109" s="157">
        <f t="shared" si="112"/>
        <v>0</v>
      </c>
      <c r="X109" s="158">
        <f t="shared" si="104"/>
        <v>0</v>
      </c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52">
        <f t="shared" si="105"/>
        <v>0</v>
      </c>
    </row>
    <row r="110" spans="1:37">
      <c r="A110" s="170" t="str">
        <f t="shared" si="89"/>
        <v>精密制造事业部</v>
      </c>
      <c r="B110" s="170" t="str">
        <f t="shared" si="90"/>
        <v>CNC-沭阳</v>
      </c>
      <c r="C110" s="170" t="s">
        <v>196</v>
      </c>
      <c r="D110" s="170">
        <v>108</v>
      </c>
      <c r="E110" s="170" t="s">
        <v>250</v>
      </c>
      <c r="F110" s="170" t="s">
        <v>255</v>
      </c>
      <c r="G110" s="170"/>
      <c r="H110" s="170" t="s">
        <v>201</v>
      </c>
      <c r="I110" s="170"/>
      <c r="J110" s="144">
        <v>0</v>
      </c>
      <c r="K110" s="144">
        <v>0</v>
      </c>
      <c r="L110" s="144">
        <v>0</v>
      </c>
      <c r="M110" s="144">
        <v>0</v>
      </c>
      <c r="N110" s="144">
        <v>0</v>
      </c>
      <c r="O110" s="142">
        <v>0</v>
      </c>
      <c r="P110" s="142">
        <v>0</v>
      </c>
      <c r="Q110" s="142">
        <v>12</v>
      </c>
      <c r="R110" s="142">
        <v>11.612903225806452</v>
      </c>
      <c r="S110" s="142">
        <v>12</v>
      </c>
      <c r="T110" s="144">
        <v>11.612903225806452</v>
      </c>
      <c r="U110" s="142">
        <v>12</v>
      </c>
      <c r="V110" s="157">
        <f t="shared" si="111"/>
        <v>23.612903225806452</v>
      </c>
      <c r="W110" s="157">
        <f t="shared" si="112"/>
        <v>35.612903225806448</v>
      </c>
      <c r="X110" s="158">
        <f t="shared" si="104"/>
        <v>59.225806451612897</v>
      </c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52">
        <f t="shared" si="105"/>
        <v>0</v>
      </c>
    </row>
    <row r="111" spans="1:37">
      <c r="A111" s="170" t="str">
        <f t="shared" si="89"/>
        <v>精密制造事业部</v>
      </c>
      <c r="B111" s="170" t="str">
        <f t="shared" si="90"/>
        <v>CNC-沭阳</v>
      </c>
      <c r="C111" s="170" t="s">
        <v>196</v>
      </c>
      <c r="D111" s="170">
        <v>109</v>
      </c>
      <c r="E111" s="170" t="s">
        <v>250</v>
      </c>
      <c r="F111" s="170" t="s">
        <v>256</v>
      </c>
      <c r="G111" s="170"/>
      <c r="H111" s="170" t="s">
        <v>201</v>
      </c>
      <c r="I111" s="170"/>
      <c r="J111" s="144">
        <v>0</v>
      </c>
      <c r="K111" s="144">
        <v>0</v>
      </c>
      <c r="L111" s="144">
        <v>0</v>
      </c>
      <c r="M111" s="144">
        <v>0</v>
      </c>
      <c r="N111" s="144">
        <v>245.03815</v>
      </c>
      <c r="O111" s="142">
        <v>1144.2720199999999</v>
      </c>
      <c r="P111" s="142">
        <v>1052.2</v>
      </c>
      <c r="Q111" s="142">
        <v>1031.9443593513358</v>
      </c>
      <c r="R111" s="142">
        <v>6148</v>
      </c>
      <c r="S111" s="142">
        <v>4152</v>
      </c>
      <c r="T111" s="144">
        <v>9957</v>
      </c>
      <c r="U111" s="142">
        <v>8132</v>
      </c>
      <c r="V111" s="157">
        <f t="shared" si="111"/>
        <v>9621.4545293513365</v>
      </c>
      <c r="W111" s="157">
        <f t="shared" si="112"/>
        <v>22241</v>
      </c>
      <c r="X111" s="158">
        <f t="shared" si="104"/>
        <v>31862.454529351337</v>
      </c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52">
        <f t="shared" si="105"/>
        <v>0</v>
      </c>
    </row>
    <row r="112" spans="1:37">
      <c r="A112" s="170" t="str">
        <f t="shared" si="89"/>
        <v>精密制造事业部</v>
      </c>
      <c r="B112" s="170" t="str">
        <f t="shared" si="90"/>
        <v>CNC-沭阳</v>
      </c>
      <c r="C112" s="170" t="s">
        <v>196</v>
      </c>
      <c r="D112" s="170">
        <v>110</v>
      </c>
      <c r="E112" s="170" t="s">
        <v>250</v>
      </c>
      <c r="F112" s="170" t="s">
        <v>257</v>
      </c>
      <c r="G112" s="170"/>
      <c r="H112" s="170" t="s">
        <v>201</v>
      </c>
      <c r="I112" s="170"/>
      <c r="J112" s="144"/>
      <c r="K112" s="144"/>
      <c r="L112" s="144"/>
      <c r="M112" s="144"/>
      <c r="N112" s="144"/>
      <c r="O112" s="142"/>
      <c r="P112" s="142"/>
      <c r="Q112" s="142"/>
      <c r="R112" s="142">
        <v>296.32499999999999</v>
      </c>
      <c r="S112" s="142">
        <v>547.71299999999997</v>
      </c>
      <c r="T112" s="144">
        <v>596.25800000000004</v>
      </c>
      <c r="U112" s="142">
        <v>340.90100000000001</v>
      </c>
      <c r="V112" s="157">
        <f t="shared" si="111"/>
        <v>296.32499999999999</v>
      </c>
      <c r="W112" s="157">
        <f t="shared" si="112"/>
        <v>1484.8720000000001</v>
      </c>
      <c r="X112" s="158">
        <f t="shared" si="104"/>
        <v>1781.1970000000001</v>
      </c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52">
        <f t="shared" si="105"/>
        <v>0</v>
      </c>
    </row>
    <row r="113" spans="1:37">
      <c r="A113" s="170" t="str">
        <f t="shared" si="89"/>
        <v>精密制造事业部</v>
      </c>
      <c r="B113" s="170" t="str">
        <f t="shared" si="90"/>
        <v>CNC-沭阳</v>
      </c>
      <c r="C113" s="170" t="s">
        <v>196</v>
      </c>
      <c r="D113" s="170">
        <v>111</v>
      </c>
      <c r="E113" s="170" t="s">
        <v>250</v>
      </c>
      <c r="F113" s="170" t="s">
        <v>258</v>
      </c>
      <c r="G113" s="170" t="s">
        <v>91</v>
      </c>
      <c r="H113" s="170" t="s">
        <v>201</v>
      </c>
      <c r="I113" s="170"/>
      <c r="J113" s="144">
        <v>5401.7220260081504</v>
      </c>
      <c r="K113" s="144">
        <v>4915.6734562521906</v>
      </c>
      <c r="L113" s="144">
        <v>4828.1956661211098</v>
      </c>
      <c r="M113" s="144">
        <v>5546.9573342129643</v>
      </c>
      <c r="N113" s="144">
        <v>4952.8180053853339</v>
      </c>
      <c r="O113" s="142">
        <v>4698.445902113579</v>
      </c>
      <c r="P113" s="142">
        <v>4075.681164651045</v>
      </c>
      <c r="Q113" s="142">
        <v>3436.9211425554849</v>
      </c>
      <c r="R113" s="142">
        <v>3450.1865341403764</v>
      </c>
      <c r="S113" s="142">
        <v>3400.8539724987331</v>
      </c>
      <c r="T113" s="144">
        <v>3270.9597406571202</v>
      </c>
      <c r="U113" s="142">
        <v>3204.8866573996484</v>
      </c>
      <c r="V113" s="157">
        <f t="shared" si="111"/>
        <v>41306.601231440232</v>
      </c>
      <c r="W113" s="157">
        <f t="shared" si="112"/>
        <v>9876.7003705555016</v>
      </c>
      <c r="X113" s="158">
        <f t="shared" si="104"/>
        <v>51183.301601995736</v>
      </c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52">
        <f t="shared" si="105"/>
        <v>0</v>
      </c>
    </row>
    <row r="114" spans="1:37">
      <c r="A114" s="170" t="str">
        <f t="shared" si="89"/>
        <v>精密制造事业部</v>
      </c>
      <c r="B114" s="170" t="str">
        <f t="shared" si="90"/>
        <v>CNC-沭阳</v>
      </c>
      <c r="C114" s="170" t="s">
        <v>196</v>
      </c>
      <c r="D114" s="170">
        <v>112</v>
      </c>
      <c r="E114" s="170" t="s">
        <v>250</v>
      </c>
      <c r="F114" s="170" t="s">
        <v>259</v>
      </c>
      <c r="G114" s="170"/>
      <c r="H114" s="170" t="s">
        <v>201</v>
      </c>
      <c r="I114" s="170"/>
      <c r="J114" s="144">
        <v>6644.4389083020997</v>
      </c>
      <c r="K114" s="144">
        <v>6851.3565021867471</v>
      </c>
      <c r="L114" s="144">
        <v>6421.8792776090822</v>
      </c>
      <c r="M114" s="144">
        <v>7319.6295313413357</v>
      </c>
      <c r="N114" s="144">
        <v>6600.9415539833708</v>
      </c>
      <c r="O114" s="142">
        <v>6298.0847548763231</v>
      </c>
      <c r="P114" s="142">
        <v>5553.3294554784698</v>
      </c>
      <c r="Q114" s="142">
        <v>5757.8705750600975</v>
      </c>
      <c r="R114" s="142">
        <v>5652.284119029704</v>
      </c>
      <c r="S114" s="142">
        <v>5640.7515871282876</v>
      </c>
      <c r="T114" s="144">
        <v>5641.2478348094437</v>
      </c>
      <c r="U114" s="142">
        <v>5634.4787738899859</v>
      </c>
      <c r="V114" s="157">
        <f t="shared" si="111"/>
        <v>57099.814677867231</v>
      </c>
      <c r="W114" s="157">
        <f t="shared" si="112"/>
        <v>16916.478195827716</v>
      </c>
      <c r="X114" s="158">
        <f t="shared" si="104"/>
        <v>74016.292873694954</v>
      </c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52">
        <f t="shared" si="105"/>
        <v>0</v>
      </c>
    </row>
    <row r="115" spans="1:37">
      <c r="A115" s="170" t="str">
        <f t="shared" si="89"/>
        <v>精密制造事业部</v>
      </c>
      <c r="B115" s="170" t="str">
        <f t="shared" si="90"/>
        <v>CNC-沭阳</v>
      </c>
      <c r="C115" s="170" t="s">
        <v>196</v>
      </c>
      <c r="D115" s="170">
        <v>113</v>
      </c>
      <c r="E115" s="170" t="s">
        <v>250</v>
      </c>
      <c r="F115" s="170" t="s">
        <v>260</v>
      </c>
      <c r="G115" s="170"/>
      <c r="H115" s="170" t="s">
        <v>201</v>
      </c>
      <c r="I115" s="170"/>
      <c r="J115" s="144">
        <v>90.437929999999994</v>
      </c>
      <c r="K115" s="144">
        <v>90.137930000000011</v>
      </c>
      <c r="L115" s="144">
        <v>90.037929999999989</v>
      </c>
      <c r="M115" s="144">
        <v>32.63794</v>
      </c>
      <c r="N115" s="144">
        <v>295.99023</v>
      </c>
      <c r="O115" s="142">
        <v>280.69987999999995</v>
      </c>
      <c r="P115" s="142">
        <v>261.26622000000003</v>
      </c>
      <c r="Q115" s="142">
        <v>663.06194000000005</v>
      </c>
      <c r="R115" s="142">
        <v>760.06194000000005</v>
      </c>
      <c r="S115" s="142">
        <v>523.06194000000005</v>
      </c>
      <c r="T115" s="142">
        <v>540.06194000000005</v>
      </c>
      <c r="U115" s="142">
        <v>510.06193999999999</v>
      </c>
      <c r="V115" s="157">
        <f t="shared" si="111"/>
        <v>2564.33194</v>
      </c>
      <c r="W115" s="157">
        <f t="shared" si="112"/>
        <v>1573.1858200000001</v>
      </c>
      <c r="X115" s="158">
        <f t="shared" si="104"/>
        <v>4137.5177599999997</v>
      </c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52">
        <f t="shared" si="105"/>
        <v>0</v>
      </c>
    </row>
    <row r="116" spans="1:37">
      <c r="A116" s="170" t="str">
        <f t="shared" si="89"/>
        <v>精密制造事业部</v>
      </c>
      <c r="B116" s="170" t="str">
        <f t="shared" si="90"/>
        <v>CNC-沭阳</v>
      </c>
      <c r="C116" s="170" t="s">
        <v>196</v>
      </c>
      <c r="D116" s="170">
        <v>114</v>
      </c>
      <c r="E116" s="170" t="s">
        <v>250</v>
      </c>
      <c r="F116" s="170" t="s">
        <v>261</v>
      </c>
      <c r="G116" s="170"/>
      <c r="H116" s="170" t="s">
        <v>201</v>
      </c>
      <c r="I116" s="170"/>
      <c r="J116" s="144">
        <v>11731.830781802915</v>
      </c>
      <c r="K116" s="144">
        <v>11871.411905186294</v>
      </c>
      <c r="L116" s="144">
        <v>13688.745052433716</v>
      </c>
      <c r="M116" s="144">
        <v>14038.158381654635</v>
      </c>
      <c r="N116" s="144">
        <v>14820.085224445222</v>
      </c>
      <c r="O116" s="142">
        <v>18375.385498867287</v>
      </c>
      <c r="P116" s="142">
        <v>21630.705800605279</v>
      </c>
      <c r="Q116" s="142">
        <v>22284.20392949169</v>
      </c>
      <c r="R116" s="142">
        <v>20946.527160534592</v>
      </c>
      <c r="S116" s="142">
        <v>22365.385056557425</v>
      </c>
      <c r="T116" s="142">
        <v>20754.54066322355</v>
      </c>
      <c r="U116" s="142">
        <v>21211.7517536784</v>
      </c>
      <c r="V116" s="157">
        <f t="shared" si="111"/>
        <v>149387.05373502162</v>
      </c>
      <c r="W116" s="157">
        <f t="shared" si="112"/>
        <v>64331.677473459378</v>
      </c>
      <c r="X116" s="158">
        <f t="shared" si="104"/>
        <v>213718.73120848098</v>
      </c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52">
        <f t="shared" si="105"/>
        <v>0</v>
      </c>
    </row>
    <row r="117" spans="1:37">
      <c r="A117" s="170" t="str">
        <f t="shared" si="89"/>
        <v>精密制造事业部</v>
      </c>
      <c r="B117" s="170" t="str">
        <f t="shared" si="90"/>
        <v>CNC-沭阳</v>
      </c>
      <c r="C117" s="170" t="s">
        <v>196</v>
      </c>
      <c r="D117" s="170">
        <v>115</v>
      </c>
      <c r="E117" s="170" t="s">
        <v>250</v>
      </c>
      <c r="F117" s="170" t="s">
        <v>262</v>
      </c>
      <c r="G117" s="170"/>
      <c r="H117" s="170" t="s">
        <v>201</v>
      </c>
      <c r="I117" s="170"/>
      <c r="J117" s="144"/>
      <c r="K117" s="144"/>
      <c r="L117" s="144"/>
      <c r="M117" s="144"/>
      <c r="N117" s="144"/>
      <c r="O117" s="142"/>
      <c r="P117" s="142"/>
      <c r="Q117" s="142"/>
      <c r="R117" s="142">
        <v>711.23237391037446</v>
      </c>
      <c r="S117" s="142">
        <v>706.74305937090026</v>
      </c>
      <c r="T117" s="142">
        <v>829.40986911090431</v>
      </c>
      <c r="U117" s="142">
        <v>611.9355273702148</v>
      </c>
      <c r="V117" s="157">
        <f t="shared" si="111"/>
        <v>711.23237391037446</v>
      </c>
      <c r="W117" s="157">
        <f t="shared" si="112"/>
        <v>2148.0884558520193</v>
      </c>
      <c r="X117" s="158">
        <f t="shared" si="104"/>
        <v>2859.3208297623942</v>
      </c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52">
        <f t="shared" si="105"/>
        <v>0</v>
      </c>
    </row>
    <row r="118" spans="1:37">
      <c r="A118" s="170" t="str">
        <f t="shared" ref="A118" si="113">A117</f>
        <v>精密制造事业部</v>
      </c>
      <c r="B118" s="170" t="str">
        <f t="shared" ref="B118" si="114">B117</f>
        <v>CNC-沭阳</v>
      </c>
      <c r="C118" s="170" t="s">
        <v>196</v>
      </c>
      <c r="D118" s="170">
        <v>116</v>
      </c>
      <c r="E118" s="170" t="s">
        <v>250</v>
      </c>
      <c r="F118" s="170" t="s">
        <v>234</v>
      </c>
      <c r="G118" s="170"/>
      <c r="H118" s="170" t="s">
        <v>201</v>
      </c>
      <c r="I118" s="170"/>
      <c r="J118" s="164">
        <f>SUM(J106:J117)</f>
        <v>23868.429646113167</v>
      </c>
      <c r="K118" s="164">
        <f t="shared" ref="K118:AK118" si="115">SUM(K106:K117)</f>
        <v>23728.579793625235</v>
      </c>
      <c r="L118" s="164">
        <f t="shared" si="115"/>
        <v>25028.85792616391</v>
      </c>
      <c r="M118" s="164">
        <f t="shared" si="115"/>
        <v>26937.383187208936</v>
      </c>
      <c r="N118" s="164">
        <f t="shared" si="115"/>
        <v>26914.873163813925</v>
      </c>
      <c r="O118" s="164">
        <f t="shared" si="115"/>
        <v>32054.888055857191</v>
      </c>
      <c r="P118" s="164">
        <f t="shared" si="115"/>
        <v>32963.182640734791</v>
      </c>
      <c r="Q118" s="164">
        <f t="shared" si="115"/>
        <v>33576.001946458608</v>
      </c>
      <c r="R118" s="164">
        <f t="shared" si="115"/>
        <v>38366.230030840852</v>
      </c>
      <c r="S118" s="164">
        <f t="shared" si="115"/>
        <v>37738.508615555344</v>
      </c>
      <c r="T118" s="164">
        <f t="shared" si="115"/>
        <v>41991.090951026825</v>
      </c>
      <c r="U118" s="164">
        <f t="shared" si="115"/>
        <v>40048.015652338254</v>
      </c>
      <c r="V118" s="164">
        <f t="shared" si="115"/>
        <v>263438.42639081657</v>
      </c>
      <c r="W118" s="164">
        <f t="shared" si="115"/>
        <v>119777.61521892041</v>
      </c>
      <c r="X118" s="164">
        <f t="shared" si="115"/>
        <v>383216.04160973697</v>
      </c>
      <c r="Y118" s="164">
        <f t="shared" si="115"/>
        <v>0</v>
      </c>
      <c r="Z118" s="164">
        <f t="shared" si="115"/>
        <v>0</v>
      </c>
      <c r="AA118" s="164">
        <f t="shared" si="115"/>
        <v>0</v>
      </c>
      <c r="AB118" s="164">
        <f t="shared" si="115"/>
        <v>0</v>
      </c>
      <c r="AC118" s="164">
        <f t="shared" si="115"/>
        <v>0</v>
      </c>
      <c r="AD118" s="164">
        <f t="shared" si="115"/>
        <v>0</v>
      </c>
      <c r="AE118" s="164">
        <f t="shared" si="115"/>
        <v>0</v>
      </c>
      <c r="AF118" s="164">
        <f t="shared" si="115"/>
        <v>0</v>
      </c>
      <c r="AG118" s="164">
        <f t="shared" si="115"/>
        <v>0</v>
      </c>
      <c r="AH118" s="164">
        <f t="shared" si="115"/>
        <v>0</v>
      </c>
      <c r="AI118" s="164">
        <f t="shared" si="115"/>
        <v>0</v>
      </c>
      <c r="AJ118" s="164">
        <f t="shared" si="115"/>
        <v>0</v>
      </c>
      <c r="AK118" s="164">
        <f t="shared" si="115"/>
        <v>0</v>
      </c>
    </row>
    <row r="119" spans="1:37" ht="11.65" customHeight="1">
      <c r="E119" s="128"/>
      <c r="F119" s="129"/>
      <c r="G119" s="129"/>
      <c r="H119" s="129"/>
      <c r="I119" s="129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65"/>
      <c r="W119" s="165"/>
      <c r="X119" s="166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66"/>
    </row>
  </sheetData>
  <sheetProtection algorithmName="SHA-512" hashValue="p6tJ1D1G1VLr06AmCLVmI7OSdWxIBP8p9y2MxzUQ6A27IhgcLqRs+LhglpcRfD/fzMrCiXe88Hk1sJG56nL2rA==" saltValue="4+sUTsbUZXnRWwPrzAZRWA==" spinCount="100000" sheet="1" formatCells="0" formatColumns="0" formatRows="0" sort="0" autoFilter="0"/>
  <autoFilter ref="A2:AL118"/>
  <mergeCells count="1">
    <mergeCell ref="A1:H1"/>
  </mergeCells>
  <phoneticPr fontId="4" type="noConversion"/>
  <dataValidations count="1">
    <dataValidation type="list" allowBlank="1" showInputMessage="1" showErrorMessage="1" sqref="B3:B118">
      <formula1>INDIRECT(A3)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'D:\Documents and Settings\60054855\桌面\财务预算模板\[2023年财务产品线P&amp;L预算模板_xx事业部_20221006.xlsx]附表1'!#REF!</xm:f>
          </x14:formula1>
          <xm:sqref>A118</xm:sqref>
        </x14:dataValidation>
        <x14:dataValidation type="list" allowBlank="1" showInputMessage="1" showErrorMessage="1">
          <x14:formula1>
            <xm:f>附页!$A$10:$I$10</xm:f>
          </x14:formula1>
          <xm:sqref>A3:A117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22" sqref="D22"/>
    </sheetView>
  </sheetViews>
  <sheetFormatPr defaultRowHeight="14"/>
  <cols>
    <col min="1" max="1" width="18.25" style="198" bestFit="1" customWidth="1"/>
    <col min="2" max="2" width="11.5" style="198" bestFit="1" customWidth="1"/>
    <col min="3" max="3" width="20.6640625" style="198" bestFit="1" customWidth="1"/>
    <col min="4" max="4" width="18.4140625" style="198" customWidth="1"/>
    <col min="5" max="6" width="14.33203125" style="198" bestFit="1" customWidth="1"/>
    <col min="7" max="7" width="18.33203125" style="198" customWidth="1"/>
    <col min="8" max="8" width="16.25" style="198" bestFit="1" customWidth="1"/>
    <col min="9" max="9" width="10.6640625" style="198" bestFit="1" customWidth="1"/>
    <col min="10" max="16384" width="8.6640625" style="198"/>
  </cols>
  <sheetData>
    <row r="1" spans="1:10" ht="1.5" customHeight="1">
      <c r="A1" s="262" t="s">
        <v>180</v>
      </c>
      <c r="B1" s="262"/>
      <c r="C1" s="262"/>
      <c r="D1" s="262"/>
      <c r="E1" s="262"/>
      <c r="F1" s="262"/>
    </row>
    <row r="2" spans="1:10" ht="1.5" customHeight="1">
      <c r="A2" s="262"/>
      <c r="B2" s="262"/>
      <c r="C2" s="262"/>
      <c r="D2" s="262"/>
      <c r="E2" s="262"/>
      <c r="F2" s="262"/>
    </row>
    <row r="3" spans="1:10" ht="1.5" customHeight="1">
      <c r="A3" s="262"/>
      <c r="B3" s="262"/>
      <c r="C3" s="262"/>
      <c r="D3" s="262"/>
      <c r="E3" s="262"/>
      <c r="F3" s="262"/>
    </row>
    <row r="4" spans="1:10" ht="1.5" customHeight="1">
      <c r="A4" s="262"/>
      <c r="B4" s="262"/>
      <c r="C4" s="262"/>
      <c r="D4" s="262"/>
      <c r="E4" s="262"/>
      <c r="F4" s="262"/>
    </row>
    <row r="5" spans="1:10" ht="1.5" customHeight="1">
      <c r="A5" s="262"/>
      <c r="B5" s="262"/>
      <c r="C5" s="262"/>
      <c r="D5" s="262"/>
      <c r="E5" s="262"/>
      <c r="F5" s="262"/>
    </row>
    <row r="6" spans="1:10" ht="1.5" customHeight="1">
      <c r="A6" s="262"/>
      <c r="B6" s="262"/>
      <c r="C6" s="262"/>
      <c r="D6" s="262"/>
      <c r="E6" s="262"/>
      <c r="F6" s="262"/>
    </row>
    <row r="7" spans="1:10" ht="1.5" customHeight="1">
      <c r="A7" s="262"/>
      <c r="B7" s="262"/>
      <c r="C7" s="262"/>
      <c r="D7" s="262"/>
      <c r="E7" s="262"/>
      <c r="F7" s="262"/>
    </row>
    <row r="8" spans="1:10" ht="1.5" customHeight="1">
      <c r="A8" s="262"/>
      <c r="B8" s="262"/>
      <c r="C8" s="262"/>
      <c r="D8" s="262"/>
      <c r="E8" s="262"/>
      <c r="F8" s="262"/>
    </row>
    <row r="9" spans="1:10" ht="1.5" customHeight="1" thickBot="1"/>
    <row r="10" spans="1:10">
      <c r="A10" s="185" t="s">
        <v>272</v>
      </c>
      <c r="B10" s="186" t="s">
        <v>273</v>
      </c>
      <c r="C10" s="186" t="s">
        <v>274</v>
      </c>
      <c r="D10" s="186" t="s">
        <v>275</v>
      </c>
      <c r="E10" s="186" t="s">
        <v>276</v>
      </c>
      <c r="F10" s="186" t="s">
        <v>294</v>
      </c>
      <c r="G10" s="186" t="s">
        <v>277</v>
      </c>
      <c r="H10" s="186" t="s">
        <v>278</v>
      </c>
      <c r="I10" s="187" t="s">
        <v>295</v>
      </c>
      <c r="J10" s="203"/>
    </row>
    <row r="11" spans="1:10">
      <c r="A11" s="188" t="s">
        <v>296</v>
      </c>
      <c r="B11" s="189" t="s">
        <v>266</v>
      </c>
      <c r="C11" s="190" t="s">
        <v>297</v>
      </c>
      <c r="D11" s="190" t="s">
        <v>279</v>
      </c>
      <c r="E11" s="190" t="s">
        <v>280</v>
      </c>
      <c r="F11" s="190" t="s">
        <v>298</v>
      </c>
      <c r="G11" s="200" t="s">
        <v>299</v>
      </c>
      <c r="H11" s="190" t="s">
        <v>300</v>
      </c>
      <c r="I11" s="191" t="s">
        <v>301</v>
      </c>
      <c r="J11" s="203"/>
    </row>
    <row r="12" spans="1:10">
      <c r="A12" s="188" t="s">
        <v>264</v>
      </c>
      <c r="B12" s="189" t="s">
        <v>265</v>
      </c>
      <c r="C12" s="190" t="s">
        <v>281</v>
      </c>
      <c r="D12" s="190" t="s">
        <v>302</v>
      </c>
      <c r="E12" s="190"/>
      <c r="F12" s="190" t="s">
        <v>283</v>
      </c>
      <c r="G12" s="201" t="s">
        <v>303</v>
      </c>
      <c r="H12" s="190" t="s">
        <v>304</v>
      </c>
      <c r="I12" s="194"/>
      <c r="J12" s="203"/>
    </row>
    <row r="13" spans="1:10">
      <c r="A13" s="188"/>
      <c r="B13" s="189"/>
      <c r="C13" s="190" t="s">
        <v>282</v>
      </c>
      <c r="D13" s="190" t="s">
        <v>305</v>
      </c>
      <c r="E13" s="190"/>
      <c r="F13" s="190" t="s">
        <v>284</v>
      </c>
      <c r="G13" s="192"/>
      <c r="H13" s="190" t="s">
        <v>306</v>
      </c>
      <c r="I13" s="194"/>
      <c r="J13" s="203"/>
    </row>
    <row r="14" spans="1:10">
      <c r="A14" s="188"/>
      <c r="B14" s="189"/>
      <c r="C14" s="190" t="s">
        <v>307</v>
      </c>
      <c r="D14" s="190" t="s">
        <v>308</v>
      </c>
      <c r="E14" s="190"/>
      <c r="F14" s="190" t="s">
        <v>323</v>
      </c>
      <c r="G14" s="192"/>
      <c r="H14" s="190" t="s">
        <v>309</v>
      </c>
      <c r="I14" s="194"/>
      <c r="J14" s="203"/>
    </row>
    <row r="15" spans="1:10">
      <c r="A15" s="188"/>
      <c r="B15" s="189"/>
      <c r="C15" s="190" t="s">
        <v>285</v>
      </c>
      <c r="D15" s="190" t="s">
        <v>310</v>
      </c>
      <c r="E15" s="190"/>
      <c r="F15" s="190"/>
      <c r="G15" s="192"/>
      <c r="H15" s="190" t="s">
        <v>311</v>
      </c>
      <c r="I15" s="194"/>
      <c r="J15" s="203"/>
    </row>
    <row r="16" spans="1:10">
      <c r="A16" s="188"/>
      <c r="B16" s="189"/>
      <c r="C16" s="189" t="s">
        <v>286</v>
      </c>
      <c r="D16" s="190" t="s">
        <v>312</v>
      </c>
      <c r="E16" s="190"/>
      <c r="F16" s="190"/>
      <c r="G16" s="192"/>
      <c r="H16" s="190"/>
      <c r="I16" s="194"/>
      <c r="J16" s="203"/>
    </row>
    <row r="17" spans="1:10">
      <c r="A17" s="188"/>
      <c r="B17" s="189"/>
      <c r="C17" s="189" t="s">
        <v>313</v>
      </c>
      <c r="D17" s="190" t="s">
        <v>287</v>
      </c>
      <c r="E17" s="190"/>
      <c r="F17" s="189"/>
      <c r="G17" s="193"/>
      <c r="H17" s="189"/>
      <c r="I17" s="194"/>
      <c r="J17" s="203"/>
    </row>
    <row r="18" spans="1:10">
      <c r="A18" s="188"/>
      <c r="B18" s="189"/>
      <c r="C18" s="189" t="s">
        <v>288</v>
      </c>
      <c r="D18" s="202" t="s">
        <v>314</v>
      </c>
      <c r="E18" s="190"/>
      <c r="F18" s="190"/>
      <c r="G18" s="189"/>
      <c r="H18" s="189"/>
      <c r="I18" s="194"/>
      <c r="J18" s="203"/>
    </row>
    <row r="19" spans="1:10">
      <c r="A19" s="188"/>
      <c r="B19" s="189"/>
      <c r="C19" s="190"/>
      <c r="D19" s="202" t="s">
        <v>320</v>
      </c>
      <c r="E19" s="190"/>
      <c r="F19" s="190"/>
      <c r="G19" s="189"/>
      <c r="H19" s="190"/>
      <c r="I19" s="194"/>
      <c r="J19" s="203"/>
    </row>
    <row r="20" spans="1:10">
      <c r="A20" s="188"/>
      <c r="B20" s="189"/>
      <c r="C20" s="190"/>
      <c r="D20" s="202" t="s">
        <v>321</v>
      </c>
      <c r="E20" s="190"/>
      <c r="F20" s="190"/>
      <c r="G20" s="189"/>
      <c r="H20" s="190"/>
      <c r="I20" s="194"/>
      <c r="J20" s="203"/>
    </row>
    <row r="21" spans="1:10">
      <c r="A21" s="188"/>
      <c r="B21" s="189"/>
      <c r="C21" s="190"/>
      <c r="D21" s="202" t="s">
        <v>322</v>
      </c>
      <c r="E21" s="190"/>
      <c r="F21" s="190"/>
      <c r="G21" s="189"/>
      <c r="H21" s="190"/>
      <c r="I21" s="194"/>
      <c r="J21" s="203"/>
    </row>
    <row r="22" spans="1:10">
      <c r="A22" s="188"/>
      <c r="B22" s="189"/>
      <c r="C22" s="189"/>
      <c r="D22" s="190" t="s">
        <v>290</v>
      </c>
      <c r="E22" s="190"/>
      <c r="F22" s="190"/>
      <c r="G22" s="189"/>
      <c r="H22" s="190"/>
      <c r="I22" s="194"/>
      <c r="J22" s="203"/>
    </row>
    <row r="23" spans="1:10">
      <c r="A23" s="188"/>
      <c r="B23" s="189"/>
      <c r="C23" s="189"/>
      <c r="D23" s="189" t="s">
        <v>291</v>
      </c>
      <c r="E23" s="190"/>
      <c r="F23" s="190"/>
      <c r="G23" s="190"/>
      <c r="H23" s="190"/>
      <c r="I23" s="194"/>
      <c r="J23" s="203"/>
    </row>
    <row r="24" spans="1:10">
      <c r="A24" s="188"/>
      <c r="B24" s="189"/>
      <c r="C24" s="189"/>
      <c r="D24" s="202" t="s">
        <v>315</v>
      </c>
      <c r="E24" s="190"/>
      <c r="F24" s="190"/>
      <c r="G24" s="190"/>
      <c r="H24" s="190"/>
      <c r="I24" s="194"/>
      <c r="J24" s="203"/>
    </row>
    <row r="25" spans="1:10">
      <c r="A25" s="188"/>
      <c r="B25" s="189"/>
      <c r="C25" s="189"/>
      <c r="D25" s="189" t="s">
        <v>316</v>
      </c>
      <c r="E25" s="190"/>
      <c r="F25" s="190"/>
      <c r="G25" s="190"/>
      <c r="H25" s="190"/>
      <c r="I25" s="194"/>
      <c r="J25" s="203"/>
    </row>
    <row r="26" spans="1:10">
      <c r="A26" s="188"/>
      <c r="B26" s="189"/>
      <c r="C26" s="189"/>
      <c r="D26" s="189" t="s">
        <v>317</v>
      </c>
      <c r="E26" s="189"/>
      <c r="F26" s="189"/>
      <c r="G26" s="189"/>
      <c r="H26" s="189"/>
      <c r="I26" s="194"/>
      <c r="J26" s="203"/>
    </row>
    <row r="27" spans="1:10">
      <c r="A27" s="188"/>
      <c r="B27" s="189"/>
      <c r="C27" s="189"/>
      <c r="D27" s="189" t="s">
        <v>318</v>
      </c>
      <c r="E27" s="189"/>
      <c r="F27" s="189"/>
      <c r="G27" s="189"/>
      <c r="H27" s="189"/>
      <c r="I27" s="194"/>
      <c r="J27" s="203"/>
    </row>
    <row r="28" spans="1:10">
      <c r="A28" s="188"/>
      <c r="B28" s="189"/>
      <c r="C28" s="189"/>
      <c r="D28" s="189" t="s">
        <v>319</v>
      </c>
      <c r="E28" s="189"/>
      <c r="F28" s="189"/>
      <c r="G28" s="189"/>
      <c r="H28" s="189"/>
      <c r="I28" s="194"/>
      <c r="J28" s="203"/>
    </row>
    <row r="29" spans="1:10" ht="14.5" thickBot="1">
      <c r="A29" s="195"/>
      <c r="B29" s="196"/>
      <c r="C29" s="196"/>
      <c r="D29" s="196" t="s">
        <v>292</v>
      </c>
      <c r="E29" s="196"/>
      <c r="F29" s="196"/>
      <c r="G29" s="196"/>
      <c r="H29" s="196"/>
      <c r="I29" s="197"/>
      <c r="J29" s="203"/>
    </row>
  </sheetData>
  <sheetProtection algorithmName="SHA-512" hashValue="gAymvIeGO3TclZTUWsnCiwuPGQPmdn2uZuuvfGArvtcXKnrI54eU32OjcJTAvXlUMfAx+nrDFdRRA+IlgWqDZA==" saltValue="BFhVt9w/ioMeWrntIcLpWg==" spinCount="100000" sheet="1" formatCells="0" formatColumns="0" formatRows="0" sort="0" autoFilter="0"/>
  <mergeCells count="1">
    <mergeCell ref="A1:F8"/>
  </mergeCells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24</vt:i4>
      </vt:variant>
    </vt:vector>
  </HeadingPairs>
  <TitlesOfParts>
    <vt:vector size="27" baseType="lpstr">
      <vt:lpstr>XX产品线生产成本预算</vt:lpstr>
      <vt:lpstr>生产预算上传模板</vt:lpstr>
      <vt:lpstr>附页</vt:lpstr>
      <vt:lpstr>_3D玻璃</vt:lpstr>
      <vt:lpstr>ARVR事业部</vt:lpstr>
      <vt:lpstr>A声学</vt:lpstr>
      <vt:lpstr>B产品事业部</vt:lpstr>
      <vt:lpstr>B产品线</vt:lpstr>
      <vt:lpstr>CNC</vt:lpstr>
      <vt:lpstr>MEMS事业部</vt:lpstr>
      <vt:lpstr>TWS耳机</vt:lpstr>
      <vt:lpstr>车载产品事业部</vt:lpstr>
      <vt:lpstr>传感器及半导体事业部</vt:lpstr>
      <vt:lpstr>电池</vt:lpstr>
      <vt:lpstr>电磁传动</vt:lpstr>
      <vt:lpstr>工程技术中心</vt:lpstr>
      <vt:lpstr>光学</vt:lpstr>
      <vt:lpstr>光学事业部</vt:lpstr>
      <vt:lpstr>集团其他</vt:lpstr>
      <vt:lpstr>精密制造事业部</vt:lpstr>
      <vt:lpstr>连接器</vt:lpstr>
      <vt:lpstr>散热</vt:lpstr>
      <vt:lpstr>射频</vt:lpstr>
      <vt:lpstr>声学电磁产品事业部</vt:lpstr>
      <vt:lpstr>陶瓷雾化芯</vt:lpstr>
      <vt:lpstr>线路板</vt:lpstr>
      <vt:lpstr>新产品线事业部</vt:lpstr>
    </vt:vector>
  </TitlesOfParts>
  <Company>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ZhaoPeng</dc:creator>
  <cp:lastModifiedBy>Fu Juan2</cp:lastModifiedBy>
  <dcterms:created xsi:type="dcterms:W3CDTF">2022-09-13T02:51:52Z</dcterms:created>
  <dcterms:modified xsi:type="dcterms:W3CDTF">2022-10-14T13:52:57Z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