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5a48c2ccd1c7ddf/Documents/"/>
    </mc:Choice>
  </mc:AlternateContent>
  <xr:revisionPtr revIDLastSave="276" documentId="8_{A0C4C42B-2065-470B-B1C7-3596B0DC0AEF}" xr6:coauthVersionLast="47" xr6:coauthVersionMax="47" xr10:uidLastSave="{4D5A582F-1AD9-4BD1-B169-CD2C46E81D48}"/>
  <bookViews>
    <workbookView xWindow="16470" yWindow="1440" windowWidth="16950" windowHeight="18330" activeTab="1" xr2:uid="{76908D87-5A56-40E3-87E3-93958E314698}"/>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2" l="1"/>
  <c r="J28" i="2" l="1"/>
  <c r="E26" i="2"/>
  <c r="C26" i="2"/>
  <c r="D26" i="2"/>
  <c r="C22" i="2"/>
  <c r="D22" i="2"/>
  <c r="C17" i="2"/>
  <c r="D17" i="2"/>
  <c r="E17" i="2"/>
  <c r="C16" i="2"/>
  <c r="D16" i="2"/>
  <c r="F26" i="2"/>
  <c r="E22" i="2"/>
  <c r="F22" i="2"/>
  <c r="F16" i="2"/>
  <c r="E16" i="2"/>
  <c r="G26" i="2"/>
  <c r="G22" i="2"/>
  <c r="F17" i="2"/>
  <c r="G17" i="2"/>
  <c r="G16" i="2"/>
  <c r="G48" i="2"/>
  <c r="H12" i="1"/>
  <c r="H9" i="1"/>
  <c r="H10" i="1"/>
  <c r="H11" i="1"/>
  <c r="H8" i="1"/>
</calcChain>
</file>

<file path=xl/sharedStrings.xml><?xml version="1.0" encoding="utf-8"?>
<sst xmlns="http://schemas.openxmlformats.org/spreadsheetml/2006/main" count="62" uniqueCount="55">
  <si>
    <t>KSS</t>
  </si>
  <si>
    <t>Price:</t>
  </si>
  <si>
    <t>S/O</t>
  </si>
  <si>
    <t>MC</t>
  </si>
  <si>
    <t>Cash</t>
  </si>
  <si>
    <t>Assets</t>
  </si>
  <si>
    <t>Debt</t>
  </si>
  <si>
    <t>EV</t>
  </si>
  <si>
    <t>Kohls Corporation operates as a retail company in the United States. It offers branded apparel, footwear, accessories, beauty, and home products through its stores and website. The company provides its products primarily under the brand names of Apt. 9, Croft &amp; Barrow, Jumping Beans, SO, and Sonoma Goods for Life, as well as Food Network, LC Lauren Conrad, Nine West, and Simply Vera Vera Wang. As of March 21, 2022, it operated approximately 1,100 Kohls stores and a website www.Kohls.com. Kohls Corporation was founded in 1988 and is headquartered in Menomonee Falls, Wisconsin.</t>
  </si>
  <si>
    <t xml:space="preserve">Desc: </t>
  </si>
  <si>
    <t>KSS:</t>
  </si>
  <si>
    <t>Merch Inventories</t>
  </si>
  <si>
    <t>Total Current</t>
  </si>
  <si>
    <t>PPnE</t>
  </si>
  <si>
    <t>Leases</t>
  </si>
  <si>
    <t>Total Assets</t>
  </si>
  <si>
    <t>A/P</t>
  </si>
  <si>
    <t>Accrued Liabs</t>
  </si>
  <si>
    <t>Borrowings</t>
  </si>
  <si>
    <t>Long-Term Debt</t>
  </si>
  <si>
    <t>Total Liabs</t>
  </si>
  <si>
    <t>SE</t>
  </si>
  <si>
    <t>Total Leases</t>
  </si>
  <si>
    <t>Deferred Tax</t>
  </si>
  <si>
    <t>Other</t>
  </si>
  <si>
    <t>24'</t>
  </si>
  <si>
    <t>Sales</t>
  </si>
  <si>
    <t>Total Revenue</t>
  </si>
  <si>
    <t>COGS</t>
  </si>
  <si>
    <t>SG&amp;A</t>
  </si>
  <si>
    <t>D&amp;A</t>
  </si>
  <si>
    <t>Impairments</t>
  </si>
  <si>
    <t>Operating Income</t>
  </si>
  <si>
    <t>Interest Expense</t>
  </si>
  <si>
    <t>Income Tax</t>
  </si>
  <si>
    <t>Net Income</t>
  </si>
  <si>
    <t>CFFO</t>
  </si>
  <si>
    <t>CapEx</t>
  </si>
  <si>
    <t>CFFI</t>
  </si>
  <si>
    <t>CFFF</t>
  </si>
  <si>
    <t>Operating Margin</t>
  </si>
  <si>
    <t>Revenue y/y</t>
  </si>
  <si>
    <t>FCF</t>
  </si>
  <si>
    <t>Second Derivative</t>
  </si>
  <si>
    <t>FCF y/y</t>
  </si>
  <si>
    <t>In KKs</t>
  </si>
  <si>
    <t>N/A</t>
  </si>
  <si>
    <t>23'</t>
  </si>
  <si>
    <t>22'</t>
  </si>
  <si>
    <t>21'</t>
  </si>
  <si>
    <t>20'</t>
  </si>
  <si>
    <t>Notes:</t>
  </si>
  <si>
    <t>Avg Net Income T5Y:</t>
  </si>
  <si>
    <t>Trading At</t>
  </si>
  <si>
    <t>This company is in the dog house, stores closing left and right, Ecommerce dominating the market, as far as investing is concerned this is a poor choice. Is this a value play though? I'd have to say no, This company is shrinking and has little prospective other than that. I don't need to model shrinking companies financially with the DCF, because a perpetual growth rate isn't a concept that applies well to a physical retailer that hasn't increased revenue in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</si>
</sst>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name val="Aptos Narrow"/>
      <family val="2"/>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4" fontId="1" fillId="0" borderId="0" xfId="0" applyNumberFormat="1" applyFont="1"/>
    <xf numFmtId="4" fontId="0" fillId="0" borderId="0" xfId="0" applyNumberFormat="1"/>
    <xf numFmtId="4" fontId="1" fillId="0" borderId="0" xfId="0" applyNumberFormat="1" applyFont="1"/>
    <xf numFmtId="10"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9E64-35A6-4EB7-8EF0-0AFF5E72BA11}">
  <dimension ref="F5:H20"/>
  <sheetViews>
    <sheetView workbookViewId="0">
      <selection activeCell="C3" sqref="C3"/>
    </sheetView>
  </sheetViews>
  <sheetFormatPr defaultRowHeight="15" x14ac:dyDescent="0.25"/>
  <cols>
    <col min="8" max="8" width="16.42578125" bestFit="1" customWidth="1"/>
  </cols>
  <sheetData>
    <row r="5" spans="6:8" x14ac:dyDescent="0.25">
      <c r="F5" s="1" t="s">
        <v>0</v>
      </c>
    </row>
    <row r="6" spans="6:8" x14ac:dyDescent="0.25">
      <c r="G6" t="s">
        <v>1</v>
      </c>
      <c r="H6" s="4">
        <v>14.87</v>
      </c>
    </row>
    <row r="7" spans="6:8" x14ac:dyDescent="0.25">
      <c r="G7" t="s">
        <v>2</v>
      </c>
      <c r="H7" s="4">
        <v>111323544</v>
      </c>
    </row>
    <row r="8" spans="6:8" x14ac:dyDescent="0.25">
      <c r="G8" t="s">
        <v>3</v>
      </c>
      <c r="H8" s="4">
        <f>H7*H6</f>
        <v>1655381099.28</v>
      </c>
    </row>
    <row r="9" spans="6:8" x14ac:dyDescent="0.25">
      <c r="G9" t="s">
        <v>4</v>
      </c>
      <c r="H9" s="4">
        <f>134*10^6</f>
        <v>134000000</v>
      </c>
    </row>
    <row r="10" spans="6:8" x14ac:dyDescent="0.25">
      <c r="G10" t="s">
        <v>5</v>
      </c>
      <c r="H10" s="4">
        <f>13559*10^6</f>
        <v>13559000000</v>
      </c>
    </row>
    <row r="11" spans="6:8" x14ac:dyDescent="0.25">
      <c r="G11" t="s">
        <v>6</v>
      </c>
      <c r="H11" s="4">
        <f>3131*10^6</f>
        <v>3131000000</v>
      </c>
    </row>
    <row r="12" spans="6:8" x14ac:dyDescent="0.25">
      <c r="G12" t="s">
        <v>7</v>
      </c>
      <c r="H12" s="5">
        <f>H8-H9+H11</f>
        <v>4652381099.2799997</v>
      </c>
    </row>
    <row r="17" spans="6:7" x14ac:dyDescent="0.25">
      <c r="F17" s="2" t="s">
        <v>9</v>
      </c>
      <c r="G17" s="2" t="s">
        <v>8</v>
      </c>
    </row>
    <row r="20" spans="6:7" x14ac:dyDescent="0.25">
      <c r="F20" t="s">
        <v>51</v>
      </c>
      <c r="G20"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A562-99E8-4B53-AC0B-6E23A7AB626A}">
  <dimension ref="A1:J50"/>
  <sheetViews>
    <sheetView tabSelected="1" workbookViewId="0">
      <selection activeCell="I33" sqref="I33"/>
    </sheetView>
  </sheetViews>
  <sheetFormatPr defaultRowHeight="15" x14ac:dyDescent="0.25"/>
  <cols>
    <col min="2" max="2" width="18.28515625" customWidth="1"/>
    <col min="4" max="4" width="11.28515625" customWidth="1"/>
    <col min="6" max="6" width="10.140625" bestFit="1" customWidth="1"/>
    <col min="7" max="7" width="11.85546875" customWidth="1"/>
    <col min="9" max="9" width="17.85546875" customWidth="1"/>
  </cols>
  <sheetData>
    <row r="1" spans="1:7" x14ac:dyDescent="0.25">
      <c r="A1" s="1" t="s">
        <v>10</v>
      </c>
      <c r="D1" s="1" t="s">
        <v>45</v>
      </c>
      <c r="G1" t="s">
        <v>45</v>
      </c>
    </row>
    <row r="2" spans="1:7" x14ac:dyDescent="0.25">
      <c r="D2" s="3">
        <v>44637</v>
      </c>
      <c r="G2" s="3">
        <v>45736</v>
      </c>
    </row>
    <row r="3" spans="1:7" x14ac:dyDescent="0.25">
      <c r="C3" s="1" t="s">
        <v>50</v>
      </c>
      <c r="D3" s="1" t="s">
        <v>49</v>
      </c>
      <c r="E3" s="1" t="s">
        <v>48</v>
      </c>
      <c r="F3" s="1" t="s">
        <v>47</v>
      </c>
      <c r="G3" s="1" t="s">
        <v>25</v>
      </c>
    </row>
    <row r="4" spans="1:7" x14ac:dyDescent="0.25">
      <c r="B4" t="s">
        <v>26</v>
      </c>
      <c r="C4">
        <v>15031</v>
      </c>
      <c r="D4">
        <v>18471</v>
      </c>
      <c r="E4">
        <v>17161</v>
      </c>
      <c r="F4">
        <v>16586</v>
      </c>
      <c r="G4">
        <v>15385</v>
      </c>
    </row>
    <row r="5" spans="1:7" x14ac:dyDescent="0.25">
      <c r="B5" t="s">
        <v>24</v>
      </c>
      <c r="C5">
        <v>924</v>
      </c>
      <c r="D5">
        <v>962</v>
      </c>
      <c r="E5">
        <v>937</v>
      </c>
      <c r="F5">
        <v>890</v>
      </c>
      <c r="G5">
        <v>836</v>
      </c>
    </row>
    <row r="6" spans="1:7" x14ac:dyDescent="0.25">
      <c r="B6" t="s">
        <v>27</v>
      </c>
      <c r="C6">
        <v>15955</v>
      </c>
      <c r="D6">
        <v>19433</v>
      </c>
      <c r="E6">
        <v>18098</v>
      </c>
      <c r="F6">
        <v>17476</v>
      </c>
      <c r="G6">
        <v>16221</v>
      </c>
    </row>
    <row r="7" spans="1:7" x14ac:dyDescent="0.25">
      <c r="B7" t="s">
        <v>28</v>
      </c>
      <c r="C7">
        <v>10360</v>
      </c>
      <c r="D7">
        <v>11437</v>
      </c>
      <c r="E7">
        <v>11457</v>
      </c>
      <c r="F7">
        <v>10498</v>
      </c>
      <c r="G7">
        <v>9661</v>
      </c>
    </row>
    <row r="8" spans="1:7" x14ac:dyDescent="0.25">
      <c r="B8" t="s">
        <v>29</v>
      </c>
      <c r="C8">
        <v>5021</v>
      </c>
      <c r="D8">
        <v>5478</v>
      </c>
      <c r="E8">
        <v>5587</v>
      </c>
      <c r="F8">
        <v>5512</v>
      </c>
      <c r="G8">
        <v>5308</v>
      </c>
    </row>
    <row r="9" spans="1:7" x14ac:dyDescent="0.25">
      <c r="B9" t="s">
        <v>30</v>
      </c>
      <c r="C9">
        <v>874</v>
      </c>
      <c r="D9">
        <v>838</v>
      </c>
      <c r="E9">
        <v>808</v>
      </c>
      <c r="F9">
        <v>749</v>
      </c>
      <c r="G9">
        <v>743</v>
      </c>
    </row>
    <row r="10" spans="1:7" x14ac:dyDescent="0.25">
      <c r="B10" t="s">
        <v>31</v>
      </c>
      <c r="C10">
        <v>89</v>
      </c>
      <c r="D10" t="s">
        <v>46</v>
      </c>
      <c r="E10" t="s">
        <v>46</v>
      </c>
      <c r="F10" t="s">
        <v>46</v>
      </c>
      <c r="G10">
        <v>76</v>
      </c>
    </row>
    <row r="11" spans="1:7" x14ac:dyDescent="0.25">
      <c r="B11" t="s">
        <v>32</v>
      </c>
      <c r="C11">
        <v>-262</v>
      </c>
      <c r="D11">
        <v>1680</v>
      </c>
      <c r="E11">
        <v>246</v>
      </c>
      <c r="F11">
        <v>717</v>
      </c>
      <c r="G11">
        <v>433</v>
      </c>
    </row>
    <row r="12" spans="1:7" x14ac:dyDescent="0.25">
      <c r="B12" t="s">
        <v>33</v>
      </c>
      <c r="C12">
        <v>284</v>
      </c>
      <c r="D12">
        <v>0</v>
      </c>
      <c r="E12">
        <v>304</v>
      </c>
      <c r="F12">
        <v>344</v>
      </c>
      <c r="G12">
        <v>319</v>
      </c>
    </row>
    <row r="13" spans="1:7" x14ac:dyDescent="0.25">
      <c r="B13" t="s">
        <v>34</v>
      </c>
      <c r="C13">
        <v>-383</v>
      </c>
      <c r="D13">
        <v>281</v>
      </c>
      <c r="E13">
        <v>-39</v>
      </c>
      <c r="F13">
        <v>56</v>
      </c>
      <c r="G13">
        <v>5</v>
      </c>
    </row>
    <row r="14" spans="1:7" x14ac:dyDescent="0.25">
      <c r="B14" t="s">
        <v>35</v>
      </c>
      <c r="C14">
        <v>-163</v>
      </c>
      <c r="D14">
        <v>938</v>
      </c>
      <c r="E14">
        <v>-19</v>
      </c>
      <c r="F14">
        <v>317</v>
      </c>
      <c r="G14">
        <v>109</v>
      </c>
    </row>
    <row r="16" spans="1:7" x14ac:dyDescent="0.25">
      <c r="B16" t="s">
        <v>40</v>
      </c>
      <c r="C16" s="6">
        <f>C11/C4</f>
        <v>-1.743064333710332E-2</v>
      </c>
      <c r="D16" s="6">
        <f>D11/D4</f>
        <v>9.0953386389475394E-2</v>
      </c>
      <c r="E16" s="6">
        <f>E11/E4</f>
        <v>1.4334828972670591E-2</v>
      </c>
      <c r="F16" s="6">
        <f>F11/F4</f>
        <v>4.3229229470637891E-2</v>
      </c>
      <c r="G16" s="6">
        <f>G11/G4</f>
        <v>2.8144296392590185E-2</v>
      </c>
    </row>
    <row r="17" spans="2:10" x14ac:dyDescent="0.25">
      <c r="B17" t="s">
        <v>41</v>
      </c>
      <c r="C17" s="6">
        <f>C4/18885-1</f>
        <v>-0.20407731003441887</v>
      </c>
      <c r="D17" s="6">
        <f>D4/C4-1</f>
        <v>0.22886035526578397</v>
      </c>
      <c r="E17" s="6">
        <f>E4/D4-1</f>
        <v>-7.0921985815602828E-2</v>
      </c>
      <c r="F17" s="6">
        <f>16586/17161-1</f>
        <v>-3.3506205932055222E-2</v>
      </c>
      <c r="G17" s="6">
        <f>G4/16586 -1</f>
        <v>-7.2410466658627715E-2</v>
      </c>
    </row>
    <row r="18" spans="2:10" x14ac:dyDescent="0.25">
      <c r="B18" t="s">
        <v>43</v>
      </c>
      <c r="D18" s="8"/>
      <c r="E18" s="7"/>
      <c r="F18" s="8"/>
      <c r="G18" s="7"/>
    </row>
    <row r="20" spans="2:10" x14ac:dyDescent="0.25">
      <c r="B20" t="s">
        <v>36</v>
      </c>
      <c r="C20">
        <v>1338</v>
      </c>
      <c r="D20">
        <v>2271</v>
      </c>
      <c r="E20">
        <v>282</v>
      </c>
      <c r="F20">
        <v>1168</v>
      </c>
      <c r="G20">
        <v>648</v>
      </c>
    </row>
    <row r="21" spans="2:10" x14ac:dyDescent="0.25">
      <c r="B21" t="s">
        <v>37</v>
      </c>
      <c r="C21">
        <v>334</v>
      </c>
      <c r="D21">
        <v>605</v>
      </c>
      <c r="E21">
        <v>826</v>
      </c>
      <c r="F21">
        <v>577</v>
      </c>
      <c r="G21">
        <v>466</v>
      </c>
    </row>
    <row r="22" spans="2:10" x14ac:dyDescent="0.25">
      <c r="B22" t="s">
        <v>42</v>
      </c>
      <c r="C22">
        <f>C20-C21</f>
        <v>1004</v>
      </c>
      <c r="D22">
        <f>D20-D21</f>
        <v>1666</v>
      </c>
      <c r="E22">
        <f>E20-E21</f>
        <v>-544</v>
      </c>
      <c r="F22">
        <f>F20-F21</f>
        <v>591</v>
      </c>
      <c r="G22">
        <f>G20-G21</f>
        <v>182</v>
      </c>
    </row>
    <row r="23" spans="2:10" x14ac:dyDescent="0.25">
      <c r="B23" t="s">
        <v>38</v>
      </c>
      <c r="C23">
        <v>-137</v>
      </c>
      <c r="D23">
        <v>-570</v>
      </c>
      <c r="E23">
        <v>-783</v>
      </c>
      <c r="F23">
        <v>-562</v>
      </c>
      <c r="G23">
        <v>-467</v>
      </c>
    </row>
    <row r="24" spans="2:10" x14ac:dyDescent="0.25">
      <c r="B24" t="s">
        <v>39</v>
      </c>
      <c r="C24">
        <v>347</v>
      </c>
      <c r="D24">
        <v>-2385</v>
      </c>
      <c r="E24">
        <v>-933</v>
      </c>
      <c r="F24">
        <v>-576</v>
      </c>
      <c r="G24">
        <v>-230</v>
      </c>
    </row>
    <row r="26" spans="2:10" x14ac:dyDescent="0.25">
      <c r="B26" t="s">
        <v>44</v>
      </c>
      <c r="C26" s="6">
        <f>C22/(1657-855)-1</f>
        <v>0.25187032418952615</v>
      </c>
      <c r="D26" s="6">
        <f>D22/C22-1</f>
        <v>0.65936254980079689</v>
      </c>
      <c r="E26" s="6">
        <f>(D22-E22)/D22*-1</f>
        <v>-1.3265306122448979</v>
      </c>
      <c r="F26" s="6">
        <f>(F22-E22)/(-1*E22)</f>
        <v>2.0863970588235294</v>
      </c>
      <c r="G26" s="6">
        <f>G22/(1168-577)-1</f>
        <v>-0.69204737732656518</v>
      </c>
    </row>
    <row r="27" spans="2:10" x14ac:dyDescent="0.25">
      <c r="B27" t="s">
        <v>43</v>
      </c>
      <c r="D27" s="8"/>
      <c r="E27" s="7"/>
      <c r="F27" s="8"/>
      <c r="G27" s="7"/>
    </row>
    <row r="28" spans="2:10" x14ac:dyDescent="0.25">
      <c r="I28" t="s">
        <v>52</v>
      </c>
      <c r="J28" s="1">
        <f>AVERAGE(C14:G14)</f>
        <v>236.4</v>
      </c>
    </row>
    <row r="29" spans="2:10" x14ac:dyDescent="0.25">
      <c r="I29" t="s">
        <v>3</v>
      </c>
      <c r="J29">
        <v>1655.3810000000001</v>
      </c>
    </row>
    <row r="30" spans="2:10" x14ac:dyDescent="0.25">
      <c r="I30" t="s">
        <v>53</v>
      </c>
      <c r="J30" s="1">
        <f>J29/J28</f>
        <v>7.0024576988155669</v>
      </c>
    </row>
    <row r="35" spans="2:7" x14ac:dyDescent="0.25">
      <c r="B35" t="s">
        <v>4</v>
      </c>
      <c r="G35">
        <v>134</v>
      </c>
    </row>
    <row r="36" spans="2:7" x14ac:dyDescent="0.25">
      <c r="B36" t="s">
        <v>11</v>
      </c>
      <c r="G36">
        <v>2945</v>
      </c>
    </row>
    <row r="37" spans="2:7" x14ac:dyDescent="0.25">
      <c r="B37" t="s">
        <v>12</v>
      </c>
      <c r="G37">
        <v>3388</v>
      </c>
    </row>
    <row r="38" spans="2:7" x14ac:dyDescent="0.25">
      <c r="B38" t="s">
        <v>13</v>
      </c>
      <c r="G38">
        <v>7297</v>
      </c>
    </row>
    <row r="39" spans="2:7" x14ac:dyDescent="0.25">
      <c r="B39" t="s">
        <v>14</v>
      </c>
      <c r="G39">
        <v>2394</v>
      </c>
    </row>
    <row r="40" spans="2:7" x14ac:dyDescent="0.25">
      <c r="B40" s="1" t="s">
        <v>15</v>
      </c>
      <c r="G40" s="1">
        <v>13559</v>
      </c>
    </row>
    <row r="41" spans="2:7" x14ac:dyDescent="0.25">
      <c r="B41" t="s">
        <v>16</v>
      </c>
      <c r="G41">
        <v>1042</v>
      </c>
    </row>
    <row r="42" spans="2:7" x14ac:dyDescent="0.25">
      <c r="B42" t="s">
        <v>17</v>
      </c>
      <c r="G42">
        <v>1263</v>
      </c>
    </row>
    <row r="43" spans="2:7" x14ac:dyDescent="0.25">
      <c r="B43" t="s">
        <v>18</v>
      </c>
      <c r="G43">
        <v>290</v>
      </c>
    </row>
    <row r="44" spans="2:7" x14ac:dyDescent="0.25">
      <c r="B44" t="s">
        <v>19</v>
      </c>
      <c r="G44">
        <v>353</v>
      </c>
    </row>
    <row r="45" spans="2:7" x14ac:dyDescent="0.25">
      <c r="B45" t="s">
        <v>22</v>
      </c>
      <c r="G45">
        <v>2456</v>
      </c>
    </row>
    <row r="46" spans="2:7" x14ac:dyDescent="0.25">
      <c r="B46" t="s">
        <v>23</v>
      </c>
      <c r="G46">
        <v>2703</v>
      </c>
    </row>
    <row r="47" spans="2:7" x14ac:dyDescent="0.25">
      <c r="B47" t="s">
        <v>24</v>
      </c>
      <c r="G47">
        <v>265</v>
      </c>
    </row>
    <row r="48" spans="2:7" x14ac:dyDescent="0.25">
      <c r="B48" s="1" t="s">
        <v>20</v>
      </c>
      <c r="G48">
        <f>13559-G50</f>
        <v>9757</v>
      </c>
    </row>
    <row r="50" spans="2:7" x14ac:dyDescent="0.25">
      <c r="B50" s="1" t="s">
        <v>21</v>
      </c>
      <c r="G50" s="1">
        <v>3802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BurgShot Homie</dc:creator>
  <cp:lastModifiedBy>BurgShot Homie</cp:lastModifiedBy>
  <dcterms:created xsi:type="dcterms:W3CDTF">2025-07-22T16:53:27Z</dcterms:created>
  <dcterms:modified xsi:type="dcterms:W3CDTF">2025-07-23T00:33:55Z</dcterms:modified>
</cp:coreProperties>
</file>