
<file path=[Content_Types].xml><?xml version="1.0" encoding="utf-8"?>
<Types xmlns="http://schemas.openxmlformats.org/package/2006/content-types">
  <Default Extension="xml" ContentType="application/vnd.openxmlformats-package.core-properties+xml"/>
  <Default Extension="rels" ContentType="application/vnd.openxmlformats-package.relationships+xml"/>
  <Default Extension="svg" ContentType="image/svg+xml"/>
  <Default Extension="png" ContentType="image/png"/>
  <Default Extension="bin" ContentType="application/vnd.openxmlformats-officedocument.spreadsheetml.printerSettings"/>
  <Override PartName="/docMetadata/LabelInfo.xml" ContentType="application/vnd.ms-office.classificationlabels+xml"/>
  <Override PartName="/xl/workbook.xml" ContentType="application/vnd.openxmlformats-officedocument.spreadsheetml.sheet.main+xml"/>
  <Override PartName="/customXml/item3.xml" ContentType="application/xml"/>
  <Override PartName="/customXml/itemProps31.xml" ContentType="application/vnd.openxmlformats-officedocument.customXmlProperties+xml"/>
  <Override PartName="/xl/styles.xml" ContentType="application/vnd.openxmlformats-officedocument.spreadsheetml.styles+xml"/>
  <Override PartName="/customXml/item22.xml" ContentType="application/xml"/>
  <Override PartName="/customXml/itemProps22.xml" ContentType="application/vnd.openxmlformats-officedocument.customXmlProperties+xml"/>
  <Override PartName="/xl/theme/theme11.xml" ContentType="application/vnd.openxmlformats-officedocument.theme+xml"/>
  <Override PartName="/xl/worksheets/sheet11.xml" ContentType="application/vnd.openxmlformats-officedocument.spreadsheetml.worksheet+xml"/>
  <Override PartName="/xl/tables/table61.xml" ContentType="application/vnd.openxmlformats-officedocument.spreadsheetml.table+xml"/>
  <Override PartName="/xl/tables/table112.xml" ContentType="application/vnd.openxmlformats-officedocument.spreadsheetml.table+xml"/>
  <Override PartName="/xl/tables/table13.xml" ContentType="application/vnd.openxmlformats-officedocument.spreadsheetml.table+xml"/>
  <Override PartName="/xl/tables/table54.xml" ContentType="application/vnd.openxmlformats-officedocument.spreadsheetml.table+xml"/>
  <Override PartName="/xl/tables/table105.xml" ContentType="application/vnd.openxmlformats-officedocument.spreadsheetml.table+xml"/>
  <Override PartName="/xl/drawings/drawing11.xml" ContentType="application/vnd.openxmlformats-officedocument.drawing+xml"/>
  <Override PartName="/xl/charts/chart11.xml" ContentType="application/vnd.openxmlformats-officedocument.drawingml.chart+xml"/>
  <Override PartName="/xl/charts/colors1.xml" ContentType="application/vnd.ms-office.chartcolorstyle+xml"/>
  <Override PartName="/xl/charts/style1.xml" ContentType="application/vnd.ms-office.chartstyle+xml"/>
  <Override PartName="/xl/tables/table46.xml" ContentType="application/vnd.openxmlformats-officedocument.spreadsheetml.table+xml"/>
  <Override PartName="/xl/tables/table97.xml" ContentType="application/vnd.openxmlformats-officedocument.spreadsheetml.table+xml"/>
  <Override PartName="/xl/tables/table38.xml" ContentType="application/vnd.openxmlformats-officedocument.spreadsheetml.table+xml"/>
  <Override PartName="/xl/tables/table89.xml" ContentType="application/vnd.openxmlformats-officedocument.spreadsheetml.table+xml"/>
  <Override PartName="/xl/tables/table210.xml" ContentType="application/vnd.openxmlformats-officedocument.spreadsheetml.table+xml"/>
  <Override PartName="/xl/tables/table711.xml" ContentType="application/vnd.openxmlformats-officedocument.spreadsheetml.table+xml"/>
  <Override PartName="/customXml/item13.xml" ContentType="application/xml"/>
  <Override PartName="/customXml/itemProps13.xml" ContentType="application/vnd.openxmlformats-officedocument.customXmlProperties+xml"/>
  <Override PartName="/xl/calcChain.xml" ContentType="application/vnd.openxmlformats-officedocument.spreadsheetml.calcChain+xml"/>
  <Override PartName="/xl/sharedStrings.xml" ContentType="application/vnd.openxmlformats-officedocument.spreadsheetml.sharedStrings+xml"/>
  <Override PartName="/docProps/custom.xml" ContentType="application/vnd.openxmlformats-officedocument.custom-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package/2006/relationships/metadata/core-properties" Target="/docProps/core.xml" Id="rId3" /><Relationship Type="http://schemas.microsoft.com/office/2020/02/relationships/classificationlabels" Target="/docMetadata/LabelInfo.xml" Id="rId2" /><Relationship Type="http://schemas.openxmlformats.org/officeDocument/2006/relationships/officeDocument" Target="/xl/workbook.xml" Id="rId1" /><Relationship Type="http://schemas.openxmlformats.org/officeDocument/2006/relationships/custom-properties" Target="/docProps/custom.xml" Id="rId5" /><Relationship Type="http://schemas.openxmlformats.org/officeDocument/2006/relationships/extended-properties" Target="/docProps/app.xml" Id="rId4"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filterPrivacy="1" hidePivotFieldList="1"/>
  <bookViews>
    <workbookView xWindow="-108" yWindow="-108" windowWidth="23256" windowHeight="12720" tabRatio="826" xr2:uid="{00000000-000D-0000-FFFF-FFFF00000000}"/>
  </bookViews>
  <sheets>
    <sheet name="Wedding budget" sheetId="3" r:id="rId1"/>
  </sheets>
  <definedNames>
    <definedName name="_xlnm.Print_Area" localSheetId="0">'Wedding budget'!$A:$K</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1" i="3" l="1"/>
  <c r="E68" i="3"/>
  <c r="E67" i="3"/>
  <c r="E66" i="3"/>
  <c r="E65" i="3"/>
  <c r="E64" i="3"/>
  <c r="E63" i="3"/>
  <c r="E62" i="3"/>
  <c r="E61" i="3"/>
  <c r="J60" i="3"/>
  <c r="J59" i="3"/>
  <c r="J58" i="3"/>
  <c r="J57" i="3"/>
  <c r="J56" i="3"/>
  <c r="E56" i="3"/>
  <c r="J55" i="3"/>
  <c r="E55" i="3"/>
  <c r="J54" i="3"/>
  <c r="E54" i="3"/>
  <c r="J53" i="3"/>
  <c r="E53" i="3"/>
  <c r="J52" i="3"/>
  <c r="E52" i="3"/>
  <c r="J51" i="3"/>
  <c r="E51" i="3"/>
  <c r="E50" i="3"/>
  <c r="E49" i="3"/>
  <c r="E48" i="3"/>
  <c r="J46" i="3"/>
  <c r="J45" i="3"/>
  <c r="J44" i="3"/>
  <c r="J43" i="3"/>
  <c r="E43" i="3"/>
  <c r="J42" i="3"/>
  <c r="E42" i="3"/>
  <c r="J41" i="3"/>
  <c r="E41" i="3"/>
  <c r="J36" i="3"/>
  <c r="E36" i="3"/>
  <c r="J35" i="3"/>
  <c r="E35" i="3"/>
  <c r="J34" i="3"/>
  <c r="E34" i="3"/>
  <c r="J33" i="3"/>
  <c r="E33" i="3"/>
  <c r="J32" i="3"/>
  <c r="E28" i="3"/>
  <c r="E27" i="3"/>
  <c r="J26" i="3"/>
  <c r="E26" i="3"/>
  <c r="J25" i="3"/>
  <c r="E25" i="3"/>
  <c r="J24" i="3"/>
  <c r="E24" i="3"/>
  <c r="J23" i="3"/>
  <c r="E23" i="3"/>
  <c r="J22" i="3"/>
  <c r="E22" i="3"/>
  <c r="J21" i="3"/>
  <c r="E21" i="3"/>
  <c r="J68" i="3"/>
  <c r="J67" i="3"/>
  <c r="J66" i="3"/>
  <c r="J65" i="3"/>
  <c r="J69" i="3"/>
  <c r="D29" i="3"/>
  <c r="P6" i="3" s="1"/>
  <c r="Q6" i="3" s="1"/>
  <c r="I27" i="3"/>
  <c r="P7" i="3" s="1"/>
  <c r="Q7" i="3" s="1"/>
  <c r="D37" i="3"/>
  <c r="P8" i="3" s="1"/>
  <c r="Q8" i="3" s="1"/>
  <c r="I37" i="3"/>
  <c r="P9" i="3" s="1"/>
  <c r="Q9" i="3" s="1"/>
  <c r="D44" i="3"/>
  <c r="P10" i="3" s="1"/>
  <c r="Q10" i="3" s="1"/>
  <c r="I47" i="3"/>
  <c r="P11" i="3" s="1"/>
  <c r="Q11" i="3" s="1"/>
  <c r="D57" i="3"/>
  <c r="P12" i="3" s="1"/>
  <c r="Q12" i="3" s="1"/>
  <c r="I61" i="3"/>
  <c r="P13" i="3"/>
  <c r="Q13" i="3"/>
  <c r="I69" i="3"/>
  <c r="P14" i="3" s="1"/>
  <c r="Q14" i="3" s="1"/>
  <c r="D69" i="3"/>
  <c r="P15" i="3" s="1"/>
  <c r="Q15" i="3" s="1"/>
  <c r="C29" i="3"/>
  <c r="O6" i="3" s="1"/>
  <c r="H27" i="3"/>
  <c r="O7" i="3" s="1"/>
  <c r="C37" i="3"/>
  <c r="O8" i="3" s="1"/>
  <c r="H37" i="3"/>
  <c r="O9" i="3" s="1"/>
  <c r="C44" i="3"/>
  <c r="O10" i="3" s="1"/>
  <c r="H47" i="3"/>
  <c r="O11" i="3" s="1"/>
  <c r="C57" i="3"/>
  <c r="O12" i="3" s="1"/>
  <c r="H61" i="3"/>
  <c r="O13" i="3" s="1"/>
  <c r="H69" i="3"/>
  <c r="O14" i="3" s="1"/>
  <c r="C69" i="3"/>
  <c r="O15" i="3" s="1"/>
  <c r="E44" i="3" l="1"/>
  <c r="E37" i="3"/>
  <c r="J37" i="3"/>
  <c r="M9" i="3"/>
  <c r="E29" i="3"/>
  <c r="J27" i="3"/>
  <c r="E57" i="3"/>
  <c r="E69" i="3"/>
  <c r="J47" i="3"/>
  <c r="J61" i="3"/>
  <c r="M12" i="3"/>
  <c r="M15" i="3"/>
  <c r="M10" i="3"/>
  <c r="M11" i="3"/>
  <c r="M14" i="3"/>
  <c r="M8" i="3"/>
  <c r="M13" i="3"/>
  <c r="M7" i="3"/>
  <c r="M6" i="3"/>
  <c r="B14" i="3" l="1"/>
  <c r="C15" i="3"/>
  <c r="D10" i="3"/>
  <c r="E10" i="3" s="1"/>
  <c r="D6" i="3"/>
  <c r="C8" i="3"/>
  <c r="D8" i="3"/>
  <c r="E8" i="3" s="1"/>
  <c r="C6" i="3"/>
  <c r="B10" i="3"/>
  <c r="D9" i="3"/>
  <c r="C10" i="3"/>
  <c r="B9" i="3"/>
  <c r="D11" i="3"/>
  <c r="D7" i="3"/>
  <c r="E7" i="3" s="1"/>
  <c r="C13" i="3"/>
  <c r="B15" i="3"/>
  <c r="C14" i="3"/>
  <c r="B7" i="3"/>
  <c r="C7" i="3"/>
  <c r="D13" i="3"/>
  <c r="D12" i="3"/>
  <c r="B6" i="3"/>
  <c r="B11" i="3"/>
  <c r="C9" i="3"/>
  <c r="B13" i="3"/>
  <c r="B12" i="3"/>
  <c r="B8" i="3"/>
  <c r="C11" i="3"/>
  <c r="D15" i="3"/>
  <c r="E15" i="3" s="1"/>
  <c r="C12" i="3"/>
  <c r="D14" i="3"/>
  <c r="E13" i="3" l="1"/>
  <c r="E14" i="3"/>
  <c r="E12" i="3"/>
  <c r="E11" i="3"/>
  <c r="E6" i="3"/>
  <c r="E9" i="3"/>
  <c r="C16" i="3"/>
  <c r="D16" i="3"/>
  <c r="E16" i="3" l="1"/>
</calcChain>
</file>

<file path=xl/sharedStrings.xml><?xml version="1.0" encoding="utf-8"?>
<sst xmlns="http://schemas.openxmlformats.org/spreadsheetml/2006/main" count="137" uniqueCount="98">
  <si>
    <t>Estimated</t>
  </si>
  <si>
    <t>Actual</t>
  </si>
  <si>
    <t>Food</t>
  </si>
  <si>
    <t>Drinks</t>
  </si>
  <si>
    <t>Linens</t>
  </si>
  <si>
    <t>Decorations</t>
  </si>
  <si>
    <t>Flowers</t>
  </si>
  <si>
    <t>Candles</t>
  </si>
  <si>
    <t>Lighting</t>
  </si>
  <si>
    <t>Balloons</t>
  </si>
  <si>
    <t>Gifts</t>
  </si>
  <si>
    <t>Transportation</t>
  </si>
  <si>
    <t>Reception</t>
  </si>
  <si>
    <t>Parking</t>
  </si>
  <si>
    <t>Taxis</t>
  </si>
  <si>
    <t>Cake</t>
  </si>
  <si>
    <t>Bouquets</t>
  </si>
  <si>
    <t>Ceremony</t>
  </si>
  <si>
    <t>Invitations</t>
  </si>
  <si>
    <t>Announcements</t>
  </si>
  <si>
    <t>Programs</t>
  </si>
  <si>
    <t>Calligraphy</t>
  </si>
  <si>
    <t>Photography</t>
  </si>
  <si>
    <t>Formals</t>
  </si>
  <si>
    <t>Videography</t>
  </si>
  <si>
    <t>Officiant</t>
  </si>
  <si>
    <t>Apparel</t>
  </si>
  <si>
    <t>Shoes</t>
  </si>
  <si>
    <t>Favors</t>
  </si>
  <si>
    <t>Jewelry</t>
  </si>
  <si>
    <t>Attendants</t>
  </si>
  <si>
    <t>Parents</t>
  </si>
  <si>
    <t>Showers</t>
  </si>
  <si>
    <t>Other Expenses</t>
  </si>
  <si>
    <t>Matchbooks</t>
  </si>
  <si>
    <t>Boutonnières</t>
  </si>
  <si>
    <t>Corsages</t>
  </si>
  <si>
    <t>Music</t>
  </si>
  <si>
    <t>Engagement ring</t>
  </si>
  <si>
    <t>Readers/other participants</t>
  </si>
  <si>
    <t>Musicians for ceremony</t>
  </si>
  <si>
    <t>Band/DJ for reception</t>
  </si>
  <si>
    <t>Extra prints</t>
  </si>
  <si>
    <t>Photo albums</t>
  </si>
  <si>
    <t>Tables and chairs</t>
  </si>
  <si>
    <t>Staff and gratuities</t>
  </si>
  <si>
    <t>Thank-You cards</t>
  </si>
  <si>
    <t>Personal stationery</t>
  </si>
  <si>
    <t>Guest book</t>
  </si>
  <si>
    <t>Reception napkins</t>
  </si>
  <si>
    <t>Wedding coordinator</t>
  </si>
  <si>
    <t>Rehearsal dinner</t>
  </si>
  <si>
    <t>Engagement party</t>
  </si>
  <si>
    <t>Bachelor/ette parties</t>
  </si>
  <si>
    <t>Hotel rooms</t>
  </si>
  <si>
    <t>Wedding rings</t>
  </si>
  <si>
    <t>Veil/headpiece</t>
  </si>
  <si>
    <t>Room/hall fees</t>
  </si>
  <si>
    <t>Limousines/trolleys</t>
  </si>
  <si>
    <t>Church/ceremony site fee</t>
  </si>
  <si>
    <t>Others</t>
  </si>
  <si>
    <t>Stationery / Printing</t>
  </si>
  <si>
    <t>Tux, suit, and/or dresses</t>
  </si>
  <si>
    <t>Accessories</t>
  </si>
  <si>
    <t>Bows for church pews</t>
  </si>
  <si>
    <t>Table centerpieces</t>
  </si>
  <si>
    <t>Rank</t>
  </si>
  <si>
    <t>Category</t>
  </si>
  <si>
    <t>Ranking Value</t>
  </si>
  <si>
    <t>Ref</t>
  </si>
  <si>
    <t>Total budget</t>
  </si>
  <si>
    <t>Total for apparel</t>
  </si>
  <si>
    <t>Total for decorations</t>
  </si>
  <si>
    <t>Total for gifts</t>
  </si>
  <si>
    <t>Total for flowers</t>
  </si>
  <si>
    <t>Total for music</t>
  </si>
  <si>
    <t>Total for photography</t>
  </si>
  <si>
    <t>Total for reception</t>
  </si>
  <si>
    <t>Total for stationery / printing</t>
  </si>
  <si>
    <t>Total for other expenses</t>
  </si>
  <si>
    <t>Total for transportation</t>
  </si>
  <si>
    <t>ESTIMATED</t>
  </si>
  <si>
    <t>ACTUAL</t>
  </si>
  <si>
    <t>OVER/UNDER</t>
  </si>
  <si>
    <t>SUMMARY OF ACTUAL EXPENSES</t>
  </si>
  <si>
    <t>SUMMARY</t>
  </si>
  <si>
    <t>DECORATIONS</t>
  </si>
  <si>
    <t>APPAREL</t>
  </si>
  <si>
    <t>GIFTS</t>
  </si>
  <si>
    <t>FLOWERS</t>
  </si>
  <si>
    <t xml:space="preserve">MUSIC </t>
  </si>
  <si>
    <t>PHOTOGRAPHY</t>
  </si>
  <si>
    <t>STATIONERY / PRINTING</t>
  </si>
  <si>
    <t>RECEPTION</t>
  </si>
  <si>
    <t>OTHER EXPENSES</t>
  </si>
  <si>
    <t>TRANSPORTATION</t>
  </si>
  <si>
    <t>WEDDING BUDGET</t>
  </si>
  <si>
    <t>Candid's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</si>
</sst>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8" formatCode="&quot;$&quot;#,##0.00_);[Red]\(&quot;$&quot;#,##0.00\)"/>
    <numFmt numFmtId="164" formatCode="&quot;$&quot;#,##0.00"/>
    <numFmt numFmtId="165" formatCode="0.0000"/>
  </numFmts>
  <fonts count="16" x14ac:knownFonts="1">
    <font>
      <sz val="10"/>
      <name val="Arial"/>
    </font>
    <font>
      <sz val="11"/>
      <color theme="1" tint="0.14999847407452621"/>
      <name val="Arial"/>
      <family val="1"/>
      <scheme val="minor"/>
    </font>
    <font>
      <sz val="11"/>
      <color theme="1" tint="0.249977111117893"/>
      <name val="Arial"/>
      <family val="1"/>
      <scheme val="minor"/>
    </font>
    <font>
      <b/>
      <sz val="11"/>
      <color theme="1" tint="0.14999847407452621"/>
      <name val="Arial"/>
      <family val="2"/>
    </font>
    <font>
      <sz val="11"/>
      <color theme="1" tint="0.14999847407452621"/>
      <name val="Arial"/>
      <family val="2"/>
    </font>
    <font>
      <sz val="11"/>
      <color theme="0"/>
      <name val="Arial"/>
      <family val="2"/>
    </font>
    <font>
      <sz val="11"/>
      <name val="Arial"/>
      <family val="2"/>
    </font>
    <font>
      <sz val="11"/>
      <color theme="3" tint="-0.499984740745262"/>
      <name val="Arial"/>
      <family val="2"/>
    </font>
    <font>
      <b/>
      <sz val="11"/>
      <color theme="3"/>
      <name val="Arial"/>
      <family val="2"/>
      <scheme val="minor"/>
    </font>
    <font>
      <sz val="72"/>
      <color theme="3" tint="-0.249977111117893"/>
      <name val="Perpetua"/>
      <family val="1"/>
      <scheme val="major"/>
    </font>
    <font>
      <b/>
      <sz val="10"/>
      <color theme="3" tint="-0.499984740745262"/>
      <name val="Arial"/>
      <family val="2"/>
      <scheme val="minor"/>
    </font>
    <font>
      <sz val="10"/>
      <color theme="3" tint="-0.499984740745262"/>
      <name val="Arial"/>
      <family val="2"/>
      <scheme val="minor"/>
    </font>
    <font>
      <sz val="11"/>
      <color theme="3"/>
      <name val="Arial"/>
      <family val="2"/>
      <scheme val="minor"/>
    </font>
    <font>
      <sz val="11"/>
      <color theme="3" tint="-0.499984740745262"/>
      <name val="Arial"/>
      <family val="2"/>
      <scheme val="minor"/>
    </font>
    <font>
      <b/>
      <sz val="11"/>
      <color theme="3" tint="-0.499984740745262"/>
      <name val="Arial"/>
      <family val="2"/>
      <scheme val="minor"/>
    </font>
    <font>
      <sz val="11"/>
      <color theme="1" tint="0.14999847407452621"/>
      <name val="Arial"/>
      <family val="2"/>
      <scheme val="minor"/>
    </font>
  </fonts>
  <fills count="3">
    <fill>
      <patternFill patternType="none"/>
    </fill>
    <fill>
      <patternFill patternType="gray125"/>
    </fill>
    <fill>
      <patternFill patternType="solid">
        <fgColor theme="3" tint="0.39997558519241921"/>
        <bgColor indexed="64"/>
      </patternFill>
    </fill>
  </fills>
  <borders count="3">
    <border>
      <left/>
      <right/>
      <top/>
      <bottom/>
      <diagonal/>
    </border>
    <border>
      <left/>
      <right/>
      <top/>
      <bottom style="thin">
        <color theme="3"/>
      </bottom>
      <diagonal/>
    </border>
    <border>
      <left style="thin">
        <color theme="3"/>
      </left>
      <right style="thin">
        <color theme="3"/>
      </right>
      <top style="thin">
        <color theme="3"/>
      </top>
      <bottom style="thin">
        <color theme="3"/>
      </bottom>
      <diagonal/>
    </border>
  </borders>
  <cellStyleXfs count="1">
    <xf numFmtId="0" fontId="0" fillId="0" borderId="0"/>
  </cellStyleXfs>
  <cellXfs count="48">
    <xf numFmtId="0" fontId="0" fillId="0" borderId="0" xfId="0"/>
    <xf numFmtId="0" fontId="1" fillId="0" borderId="0" xfId="0" applyFont="1" applyAlignment="1">
      <alignment horizontal="center" vertical="center"/>
    </xf>
    <xf numFmtId="0" fontId="1" fillId="0" borderId="0" xfId="0" applyFont="1" applyAlignment="1">
      <alignment horizontal="left" vertical="center"/>
    </xf>
    <xf numFmtId="164" fontId="1" fillId="0" borderId="0" xfId="0" applyNumberFormat="1" applyFont="1" applyAlignment="1">
      <alignment horizontal="center" vertical="center"/>
    </xf>
    <xf numFmtId="0" fontId="1" fillId="0" borderId="0" xfId="0" applyFont="1" applyAlignment="1">
      <alignment horizontal="left" vertical="center" indent="1"/>
    </xf>
    <xf numFmtId="0" fontId="2" fillId="0" borderId="0" xfId="0" applyFont="1" applyAlignment="1">
      <alignment horizontal="left" indent="1"/>
    </xf>
    <xf numFmtId="164" fontId="2" fillId="0" borderId="0" xfId="0" applyNumberFormat="1" applyFont="1" applyAlignment="1">
      <alignment horizontal="center" vertical="center"/>
    </xf>
    <xf numFmtId="0" fontId="2" fillId="0" borderId="0" xfId="0" applyFont="1" applyAlignment="1">
      <alignment horizontal="center" vertical="center"/>
    </xf>
    <xf numFmtId="0" fontId="1" fillId="0" borderId="1" xfId="0" applyFont="1" applyBorder="1" applyAlignment="1">
      <alignment horizontal="left" vertical="center"/>
    </xf>
    <xf numFmtId="0" fontId="3" fillId="0" borderId="0" xfId="0" applyFont="1" applyAlignment="1">
      <alignment horizontal="left" vertical="center" indent="1"/>
    </xf>
    <xf numFmtId="164" fontId="3" fillId="0" borderId="0" xfId="0" applyNumberFormat="1"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center" indent="1"/>
    </xf>
    <xf numFmtId="164" fontId="4" fillId="0" borderId="0" xfId="0" applyNumberFormat="1" applyFont="1" applyAlignment="1">
      <alignment horizontal="center" vertical="center"/>
    </xf>
    <xf numFmtId="0" fontId="4" fillId="0" borderId="0" xfId="0" applyFont="1" applyAlignment="1">
      <alignment vertical="center"/>
    </xf>
    <xf numFmtId="0" fontId="4" fillId="0" borderId="0" xfId="0" applyFont="1" applyAlignment="1">
      <alignment horizontal="center" vertical="center" wrapText="1"/>
    </xf>
    <xf numFmtId="0" fontId="4" fillId="0" borderId="0" xfId="0" applyFont="1" applyAlignment="1">
      <alignment horizontal="center" vertical="center" textRotation="68"/>
    </xf>
    <xf numFmtId="0" fontId="4" fillId="0" borderId="0" xfId="0" applyFont="1" applyAlignment="1">
      <alignment horizontal="left" vertical="center"/>
    </xf>
    <xf numFmtId="0" fontId="5" fillId="0" borderId="0" xfId="0" applyFont="1" applyAlignment="1">
      <alignment horizontal="center" vertical="center"/>
    </xf>
    <xf numFmtId="0" fontId="5" fillId="0" borderId="0" xfId="0" applyFont="1"/>
    <xf numFmtId="0" fontId="5" fillId="0" borderId="0" xfId="0" applyFont="1" applyAlignment="1">
      <alignment horizontal="left" vertical="center" indent="1"/>
    </xf>
    <xf numFmtId="2" fontId="5" fillId="0" borderId="0" xfId="0" applyNumberFormat="1" applyFont="1" applyAlignment="1">
      <alignment horizontal="center" vertical="center"/>
    </xf>
    <xf numFmtId="165" fontId="5" fillId="0" borderId="0" xfId="0" applyNumberFormat="1" applyFont="1" applyAlignment="1">
      <alignment horizontal="center" vertical="center"/>
    </xf>
    <xf numFmtId="0" fontId="6" fillId="0" borderId="0" xfId="0" applyFont="1"/>
    <xf numFmtId="0" fontId="7" fillId="0" borderId="0" xfId="0" applyFont="1" applyAlignment="1">
      <alignment vertical="center"/>
    </xf>
    <xf numFmtId="0" fontId="10" fillId="2" borderId="2" xfId="0" applyFont="1" applyFill="1" applyBorder="1" applyAlignment="1">
      <alignment horizontal="left" vertical="center" indent="1"/>
    </xf>
    <xf numFmtId="164" fontId="10" fillId="2" borderId="2" xfId="0" applyNumberFormat="1" applyFont="1" applyFill="1" applyBorder="1" applyAlignment="1">
      <alignment horizontal="center" vertical="center"/>
    </xf>
    <xf numFmtId="0" fontId="11" fillId="0" borderId="0" xfId="0" applyFont="1" applyAlignment="1">
      <alignment horizontal="left" vertical="center" indent="1"/>
    </xf>
    <xf numFmtId="164" fontId="11" fillId="0" borderId="0" xfId="0" applyNumberFormat="1" applyFont="1" applyAlignment="1">
      <alignment horizontal="center" vertical="center"/>
    </xf>
    <xf numFmtId="164" fontId="11" fillId="2" borderId="2" xfId="0" applyNumberFormat="1" applyFont="1" applyFill="1" applyBorder="1" applyAlignment="1">
      <alignment horizontal="center" vertical="center"/>
    </xf>
    <xf numFmtId="0" fontId="10" fillId="0" borderId="0" xfId="0" applyFont="1" applyAlignment="1">
      <alignment vertical="center"/>
    </xf>
    <xf numFmtId="0" fontId="10" fillId="0" borderId="0" xfId="0" applyFont="1" applyAlignment="1">
      <alignment horizontal="left" vertical="center" indent="1"/>
    </xf>
    <xf numFmtId="164" fontId="10" fillId="0" borderId="0" xfId="0" applyNumberFormat="1" applyFont="1" applyAlignment="1">
      <alignment horizontal="center" vertical="center"/>
    </xf>
    <xf numFmtId="0" fontId="10" fillId="0" borderId="0" xfId="0" applyFont="1" applyAlignment="1">
      <alignment horizontal="center" vertical="center"/>
    </xf>
    <xf numFmtId="0" fontId="8" fillId="0" borderId="0" xfId="0" applyFont="1" applyAlignment="1">
      <alignment horizontal="center" vertical="center"/>
    </xf>
    <xf numFmtId="8" fontId="11" fillId="0" borderId="0" xfId="0" applyNumberFormat="1" applyFont="1" applyAlignment="1">
      <alignment horizontal="center" vertical="center"/>
    </xf>
    <xf numFmtId="0" fontId="12" fillId="0" borderId="0" xfId="0" applyFont="1" applyAlignment="1">
      <alignment horizontal="center" vertical="center"/>
    </xf>
    <xf numFmtId="8" fontId="10" fillId="0" borderId="0" xfId="0" applyNumberFormat="1" applyFont="1" applyAlignment="1">
      <alignment horizontal="center" vertical="center"/>
    </xf>
    <xf numFmtId="0" fontId="13" fillId="0" borderId="0" xfId="0" applyFont="1" applyAlignment="1">
      <alignment horizontal="center" vertical="center" wrapText="1"/>
    </xf>
    <xf numFmtId="0" fontId="14" fillId="0" borderId="0" xfId="0" applyFont="1" applyAlignment="1">
      <alignment horizontal="center" vertical="center"/>
    </xf>
    <xf numFmtId="8" fontId="14" fillId="0" borderId="0" xfId="0" applyNumberFormat="1" applyFont="1" applyAlignment="1">
      <alignment horizontal="center" vertical="center"/>
    </xf>
    <xf numFmtId="0" fontId="13" fillId="0" borderId="0" xfId="0" applyFont="1" applyAlignment="1">
      <alignment horizontal="center" vertical="center"/>
    </xf>
    <xf numFmtId="0" fontId="15" fillId="0" borderId="0" xfId="0" applyFont="1" applyAlignment="1">
      <alignment horizontal="left" vertical="center" indent="1"/>
    </xf>
    <xf numFmtId="164" fontId="12" fillId="0" borderId="0" xfId="0" applyNumberFormat="1" applyFont="1" applyAlignment="1">
      <alignment horizontal="center" vertical="center"/>
    </xf>
    <xf numFmtId="0" fontId="12" fillId="0" borderId="0" xfId="0" applyFont="1" applyAlignment="1">
      <alignment horizontal="left" vertical="center" indent="1"/>
    </xf>
    <xf numFmtId="164" fontId="15" fillId="0" borderId="0" xfId="0" applyNumberFormat="1" applyFont="1" applyAlignment="1">
      <alignment horizontal="center" vertical="center"/>
    </xf>
    <xf numFmtId="0" fontId="15" fillId="0" borderId="0" xfId="0" applyFont="1" applyAlignment="1">
      <alignment horizontal="center" vertical="center"/>
    </xf>
    <xf numFmtId="164" fontId="9" fillId="0" borderId="1" xfId="0" applyNumberFormat="1" applyFont="1" applyBorder="1" applyAlignment="1">
      <alignment horizontal="left" indent="10"/>
    </xf>
  </cellXfs>
  <cellStyles count="1">
    <cellStyle name="Normal" xfId="0" builtinId="0"/>
  </cellStyles>
  <dxfs count="144">
    <dxf>
      <font>
        <b/>
        <i val="0"/>
        <strike val="0"/>
        <condense val="0"/>
        <extend val="0"/>
        <outline val="0"/>
        <shadow val="0"/>
        <u val="none"/>
        <vertAlign val="baseline"/>
        <sz val="10"/>
        <color theme="3" tint="-0.499984740745262"/>
        <name val="Arial"/>
        <family val="2"/>
        <scheme val="minor"/>
      </font>
      <numFmt numFmtId="12" formatCode="&quot;$&quot;#,##0.00_);[Red]\(&quot;$&quot;#,##0.00\)"/>
      <alignment horizontal="center" vertical="center" textRotation="0" wrapText="0" indent="0" justifyLastLine="0" shrinkToFit="0" readingOrder="0"/>
    </dxf>
    <dxf>
      <font>
        <b/>
        <i val="0"/>
        <strike val="0"/>
        <condense val="0"/>
        <extend val="0"/>
        <outline val="0"/>
        <shadow val="0"/>
        <u val="none"/>
        <vertAlign val="baseline"/>
        <sz val="10"/>
        <color theme="3" tint="-0.499984740745262"/>
        <name val="Arial"/>
        <family val="2"/>
        <scheme val="minor"/>
      </font>
      <numFmt numFmtId="164" formatCode="&quot;$&quot;#,##0.00"/>
      <alignment horizontal="center" vertical="center" textRotation="0" wrapText="0" indent="0" justifyLastLine="0" shrinkToFit="0" readingOrder="0"/>
    </dxf>
    <dxf>
      <font>
        <b/>
        <i val="0"/>
        <strike val="0"/>
        <condense val="0"/>
        <extend val="0"/>
        <outline val="0"/>
        <shadow val="0"/>
        <u val="none"/>
        <vertAlign val="baseline"/>
        <sz val="10"/>
        <color theme="3" tint="-0.499984740745262"/>
        <name val="Arial"/>
        <family val="2"/>
        <scheme val="minor"/>
      </font>
      <numFmt numFmtId="164" formatCode="&quot;$&quot;#,##0.00"/>
      <alignment horizontal="center" vertical="center" textRotation="0" wrapText="0" indent="0" justifyLastLine="0" shrinkToFit="0" readingOrder="0"/>
    </dxf>
    <dxf>
      <font>
        <b/>
        <i val="0"/>
        <strike val="0"/>
        <condense val="0"/>
        <extend val="0"/>
        <outline val="0"/>
        <shadow val="0"/>
        <u val="none"/>
        <vertAlign val="baseline"/>
        <sz val="10"/>
        <color theme="3" tint="-0.499984740745262"/>
        <name val="Arial"/>
        <family val="2"/>
        <scheme val="minor"/>
      </font>
      <alignment horizontal="left" vertical="center" textRotation="0" wrapText="0" indent="1" justifyLastLine="0" shrinkToFit="0" readingOrder="0"/>
    </dxf>
    <dxf>
      <font>
        <b/>
        <i val="0"/>
        <strike val="0"/>
        <condense val="0"/>
        <extend val="0"/>
        <outline val="0"/>
        <shadow val="0"/>
        <u val="none"/>
        <vertAlign val="baseline"/>
        <sz val="10"/>
        <color theme="3" tint="-0.499984740745262"/>
        <name val="Arial"/>
        <family val="2"/>
        <scheme val="minor"/>
      </font>
      <numFmt numFmtId="12" formatCode="&quot;$&quot;#,##0.00_);[Red]\(&quot;$&quot;#,##0.00\)"/>
      <alignment horizontal="center" vertical="center" textRotation="0" wrapText="0" indent="0" justifyLastLine="0" shrinkToFit="0" readingOrder="0"/>
    </dxf>
    <dxf>
      <font>
        <strike val="0"/>
        <outline val="0"/>
        <shadow val="0"/>
        <u val="none"/>
        <vertAlign val="baseline"/>
        <color theme="3" tint="-0.499984740745262"/>
        <name val="Arial"/>
        <family val="2"/>
        <scheme val="minor"/>
      </font>
      <numFmt numFmtId="12" formatCode="&quot;$&quot;#,##0.00_);[Red]\(&quot;$&quot;#,##0.00\)"/>
    </dxf>
    <dxf>
      <font>
        <b/>
        <i val="0"/>
        <strike val="0"/>
        <condense val="0"/>
        <extend val="0"/>
        <outline val="0"/>
        <shadow val="0"/>
        <u val="none"/>
        <vertAlign val="baseline"/>
        <sz val="10"/>
        <color theme="3" tint="-0.499984740745262"/>
        <name val="Arial"/>
        <family val="2"/>
        <scheme val="minor"/>
      </font>
      <numFmt numFmtId="164" formatCode="&quot;$&quot;#,##0.00"/>
      <alignment horizontal="center" vertical="center" textRotation="0" wrapText="0" indent="0" justifyLastLine="0" shrinkToFit="0" readingOrder="0"/>
    </dxf>
    <dxf>
      <font>
        <strike val="0"/>
        <outline val="0"/>
        <shadow val="0"/>
        <u val="none"/>
        <vertAlign val="baseline"/>
        <sz val="10"/>
        <color theme="3" tint="-0.499984740745262"/>
        <name val="Arial"/>
        <family val="2"/>
        <scheme val="minor"/>
      </font>
    </dxf>
    <dxf>
      <font>
        <b/>
        <i val="0"/>
        <strike val="0"/>
        <condense val="0"/>
        <extend val="0"/>
        <outline val="0"/>
        <shadow val="0"/>
        <u val="none"/>
        <vertAlign val="baseline"/>
        <sz val="10"/>
        <color theme="3" tint="-0.499984740745262"/>
        <name val="Arial"/>
        <family val="2"/>
        <scheme val="minor"/>
      </font>
      <numFmt numFmtId="164" formatCode="&quot;$&quot;#,##0.00"/>
      <alignment horizontal="center" vertical="center" textRotation="0" wrapText="0" indent="0" justifyLastLine="0" shrinkToFit="0" readingOrder="0"/>
    </dxf>
    <dxf>
      <font>
        <strike val="0"/>
        <outline val="0"/>
        <shadow val="0"/>
        <u val="none"/>
        <vertAlign val="baseline"/>
        <sz val="10"/>
        <color theme="3" tint="-0.499984740745262"/>
        <name val="Arial"/>
        <family val="2"/>
        <scheme val="minor"/>
      </font>
    </dxf>
    <dxf>
      <font>
        <b/>
        <i val="0"/>
        <strike val="0"/>
        <condense val="0"/>
        <extend val="0"/>
        <outline val="0"/>
        <shadow val="0"/>
        <u val="none"/>
        <vertAlign val="baseline"/>
        <sz val="10"/>
        <color theme="3" tint="-0.499984740745262"/>
        <name val="Arial"/>
        <family val="2"/>
        <scheme val="minor"/>
      </font>
      <alignment horizontal="left" vertical="center" textRotation="0" wrapText="0" indent="1" justifyLastLine="0" shrinkToFit="0" readingOrder="0"/>
    </dxf>
    <dxf>
      <font>
        <strike val="0"/>
        <outline val="0"/>
        <shadow val="0"/>
        <u val="none"/>
        <vertAlign val="baseline"/>
        <sz val="10"/>
        <color theme="3" tint="-0.499984740745262"/>
        <name val="Arial"/>
        <family val="2"/>
        <scheme val="minor"/>
      </font>
    </dxf>
    <dxf>
      <font>
        <b/>
        <i val="0"/>
        <strike val="0"/>
        <condense val="0"/>
        <extend val="0"/>
        <outline val="0"/>
        <shadow val="0"/>
        <u val="none"/>
        <vertAlign val="baseline"/>
        <sz val="10"/>
        <color theme="3" tint="-0.499984740745262"/>
        <name val="Arial"/>
        <family val="2"/>
        <scheme val="minor"/>
      </font>
      <numFmt numFmtId="12" formatCode="&quot;$&quot;#,##0.00_);[Red]\(&quot;$&quot;#,##0.00\)"/>
      <alignment horizontal="center" vertical="center" textRotation="0" wrapText="0" indent="0" justifyLastLine="0" shrinkToFit="0" readingOrder="0"/>
    </dxf>
    <dxf>
      <font>
        <b/>
        <i val="0"/>
        <strike val="0"/>
        <condense val="0"/>
        <extend val="0"/>
        <outline val="0"/>
        <shadow val="0"/>
        <u val="none"/>
        <vertAlign val="baseline"/>
        <sz val="10"/>
        <color theme="3" tint="-0.499984740745262"/>
        <name val="Arial"/>
        <family val="2"/>
        <scheme val="minor"/>
      </font>
      <numFmt numFmtId="164" formatCode="&quot;$&quot;#,##0.00"/>
      <alignment horizontal="center" vertical="center" textRotation="0" wrapText="0" indent="0" justifyLastLine="0" shrinkToFit="0" readingOrder="0"/>
    </dxf>
    <dxf>
      <font>
        <b/>
        <i val="0"/>
        <strike val="0"/>
        <condense val="0"/>
        <extend val="0"/>
        <outline val="0"/>
        <shadow val="0"/>
        <u val="none"/>
        <vertAlign val="baseline"/>
        <sz val="10"/>
        <color theme="3" tint="-0.499984740745262"/>
        <name val="Arial"/>
        <family val="2"/>
        <scheme val="minor"/>
      </font>
      <numFmt numFmtId="164" formatCode="&quot;$&quot;#,##0.00"/>
      <alignment horizontal="center" vertical="center" textRotation="0" wrapText="0" indent="0" justifyLastLine="0" shrinkToFit="0" readingOrder="0"/>
    </dxf>
    <dxf>
      <font>
        <b/>
        <i val="0"/>
        <strike val="0"/>
        <condense val="0"/>
        <extend val="0"/>
        <outline val="0"/>
        <shadow val="0"/>
        <u val="none"/>
        <vertAlign val="baseline"/>
        <sz val="10"/>
        <color theme="3" tint="-0.499984740745262"/>
        <name val="Arial"/>
        <family val="2"/>
        <scheme val="minor"/>
      </font>
      <alignment horizontal="left" vertical="center" textRotation="0" wrapText="0" indent="1" justifyLastLine="0" shrinkToFit="0" readingOrder="0"/>
    </dxf>
    <dxf>
      <font>
        <strike val="0"/>
        <outline val="0"/>
        <shadow val="0"/>
        <u val="none"/>
        <vertAlign val="baseline"/>
        <color theme="3" tint="-0.499984740745262"/>
        <name val="Arial"/>
        <family val="2"/>
        <scheme val="minor"/>
      </font>
      <numFmt numFmtId="12" formatCode="&quot;$&quot;#,##0.00_);[Red]\(&quot;$&quot;#,##0.00\)"/>
    </dxf>
    <dxf>
      <font>
        <b/>
        <i val="0"/>
        <strike val="0"/>
        <condense val="0"/>
        <extend val="0"/>
        <outline val="0"/>
        <shadow val="0"/>
        <u val="none"/>
        <vertAlign val="baseline"/>
        <sz val="10"/>
        <color theme="3" tint="-0.499984740745262"/>
        <name val="Arial"/>
        <family val="2"/>
        <scheme val="minor"/>
      </font>
      <numFmt numFmtId="12" formatCode="&quot;$&quot;#,##0.00_);[Red]\(&quot;$&quot;#,##0.00\)"/>
      <alignment horizontal="center" vertical="center" textRotation="0" wrapText="0" indent="0" justifyLastLine="0" shrinkToFit="0" readingOrder="0"/>
    </dxf>
    <dxf>
      <font>
        <b/>
        <i val="0"/>
        <strike val="0"/>
        <condense val="0"/>
        <extend val="0"/>
        <outline val="0"/>
        <shadow val="0"/>
        <u val="none"/>
        <vertAlign val="baseline"/>
        <sz val="10"/>
        <color theme="3" tint="-0.499984740745262"/>
        <name val="Arial"/>
        <family val="2"/>
        <scheme val="minor"/>
      </font>
      <numFmt numFmtId="164" formatCode="&quot;$&quot;#,##0.00"/>
      <alignment horizontal="center" vertical="center" textRotation="0" wrapText="0" indent="0" justifyLastLine="0" shrinkToFit="0" readingOrder="0"/>
    </dxf>
    <dxf>
      <font>
        <b/>
        <i val="0"/>
        <strike val="0"/>
        <condense val="0"/>
        <extend val="0"/>
        <outline val="0"/>
        <shadow val="0"/>
        <u val="none"/>
        <vertAlign val="baseline"/>
        <sz val="10"/>
        <color theme="3" tint="-0.499984740745262"/>
        <name val="Arial"/>
        <family val="2"/>
        <scheme val="minor"/>
      </font>
      <numFmt numFmtId="164" formatCode="&quot;$&quot;#,##0.00"/>
      <alignment horizontal="center" vertical="center" textRotation="0" wrapText="0" indent="0" justifyLastLine="0" shrinkToFit="0" readingOrder="0"/>
    </dxf>
    <dxf>
      <font>
        <b/>
        <i val="0"/>
        <strike val="0"/>
        <condense val="0"/>
        <extend val="0"/>
        <outline val="0"/>
        <shadow val="0"/>
        <u val="none"/>
        <vertAlign val="baseline"/>
        <sz val="10"/>
        <color theme="3" tint="-0.499984740745262"/>
        <name val="Arial"/>
        <family val="2"/>
        <scheme val="minor"/>
      </font>
      <alignment horizontal="left" vertical="center" textRotation="0" wrapText="0" indent="1" justifyLastLine="0" shrinkToFit="0" readingOrder="0"/>
    </dxf>
    <dxf>
      <font>
        <strike val="0"/>
        <outline val="0"/>
        <shadow val="0"/>
        <u val="none"/>
        <vertAlign val="baseline"/>
        <color theme="3" tint="-0.499984740745262"/>
        <name val="Arial"/>
        <family val="2"/>
        <scheme val="minor"/>
      </font>
      <numFmt numFmtId="12" formatCode="&quot;$&quot;#,##0.00_);[Red]\(&quot;$&quot;#,##0.00\)"/>
    </dxf>
    <dxf>
      <font>
        <strike val="0"/>
        <outline val="0"/>
        <shadow val="0"/>
        <u val="none"/>
        <vertAlign val="baseline"/>
        <color theme="3" tint="-0.499984740745262"/>
        <name val="Arial"/>
        <family val="2"/>
        <scheme val="minor"/>
      </font>
      <numFmt numFmtId="12" formatCode="&quot;$&quot;#,##0.00_);[Red]\(&quot;$&quot;#,##0.00\)"/>
    </dxf>
    <dxf>
      <font>
        <b/>
        <i val="0"/>
        <strike val="0"/>
        <condense val="0"/>
        <extend val="0"/>
        <outline val="0"/>
        <shadow val="0"/>
        <u val="none"/>
        <vertAlign val="baseline"/>
        <sz val="10"/>
        <color theme="3" tint="-0.499984740745262"/>
        <name val="Arial"/>
        <family val="2"/>
        <scheme val="minor"/>
      </font>
      <numFmt numFmtId="12" formatCode="&quot;$&quot;#,##0.00_);[Red]\(&quot;$&quot;#,##0.00\)"/>
      <alignment horizontal="center" vertical="center" textRotation="0" wrapText="0" indent="0" justifyLastLine="0" shrinkToFit="0" readingOrder="0"/>
    </dxf>
    <dxf>
      <font>
        <b/>
        <i val="0"/>
        <strike val="0"/>
        <condense val="0"/>
        <extend val="0"/>
        <outline val="0"/>
        <shadow val="0"/>
        <u val="none"/>
        <vertAlign val="baseline"/>
        <sz val="10"/>
        <color theme="3" tint="-0.499984740745262"/>
        <name val="Arial"/>
        <family val="2"/>
        <scheme val="minor"/>
      </font>
      <numFmt numFmtId="164" formatCode="&quot;$&quot;#,##0.00"/>
      <alignment horizontal="center" vertical="center" textRotation="0" wrapText="0" indent="0" justifyLastLine="0" shrinkToFit="0" readingOrder="0"/>
    </dxf>
    <dxf>
      <font>
        <b/>
        <i val="0"/>
        <strike val="0"/>
        <condense val="0"/>
        <extend val="0"/>
        <outline val="0"/>
        <shadow val="0"/>
        <u val="none"/>
        <vertAlign val="baseline"/>
        <sz val="10"/>
        <color theme="3" tint="-0.499984740745262"/>
        <name val="Arial"/>
        <family val="2"/>
        <scheme val="minor"/>
      </font>
      <numFmt numFmtId="164" formatCode="&quot;$&quot;#,##0.00"/>
      <alignment horizontal="center" vertical="center" textRotation="0" wrapText="0" indent="0" justifyLastLine="0" shrinkToFit="0" readingOrder="0"/>
    </dxf>
    <dxf>
      <font>
        <b/>
        <i val="0"/>
        <strike val="0"/>
        <condense val="0"/>
        <extend val="0"/>
        <outline val="0"/>
        <shadow val="0"/>
        <u val="none"/>
        <vertAlign val="baseline"/>
        <sz val="10"/>
        <color theme="3" tint="-0.499984740745262"/>
        <name val="Arial"/>
        <family val="2"/>
        <scheme val="minor"/>
      </font>
      <alignment horizontal="left" vertical="center" textRotation="0" wrapText="0" indent="1" justifyLastLine="0" shrinkToFit="0" readingOrder="0"/>
    </dxf>
    <dxf>
      <font>
        <strike val="0"/>
        <outline val="0"/>
        <shadow val="0"/>
        <u val="none"/>
        <vertAlign val="baseline"/>
        <color theme="3" tint="-0.499984740745262"/>
        <name val="Arial"/>
        <family val="2"/>
        <scheme val="minor"/>
      </font>
      <numFmt numFmtId="12" formatCode="&quot;$&quot;#,##0.00_);[Red]\(&quot;$&quot;#,##0.00\)"/>
    </dxf>
    <dxf>
      <font>
        <b/>
        <i val="0"/>
        <strike val="0"/>
        <condense val="0"/>
        <extend val="0"/>
        <outline val="0"/>
        <shadow val="0"/>
        <u val="none"/>
        <vertAlign val="baseline"/>
        <sz val="10"/>
        <color theme="3" tint="-0.499984740745262"/>
        <name val="Arial"/>
        <family val="2"/>
        <scheme val="minor"/>
      </font>
      <numFmt numFmtId="12" formatCode="&quot;$&quot;#,##0.00_);[Red]\(&quot;$&quot;#,##0.00\)"/>
      <alignment horizontal="center" vertical="center" textRotation="0" wrapText="0" indent="0" justifyLastLine="0" shrinkToFit="0" readingOrder="0"/>
    </dxf>
    <dxf>
      <font>
        <b/>
        <i val="0"/>
        <strike val="0"/>
        <condense val="0"/>
        <extend val="0"/>
        <outline val="0"/>
        <shadow val="0"/>
        <u val="none"/>
        <vertAlign val="baseline"/>
        <sz val="10"/>
        <color theme="3" tint="-0.499984740745262"/>
        <name val="Arial"/>
        <family val="2"/>
        <scheme val="minor"/>
      </font>
      <numFmt numFmtId="164" formatCode="&quot;$&quot;#,##0.00"/>
      <alignment horizontal="center" vertical="center" textRotation="0" wrapText="0" indent="0" justifyLastLine="0" shrinkToFit="0" readingOrder="0"/>
    </dxf>
    <dxf>
      <font>
        <b/>
        <i val="0"/>
        <strike val="0"/>
        <condense val="0"/>
        <extend val="0"/>
        <outline val="0"/>
        <shadow val="0"/>
        <u val="none"/>
        <vertAlign val="baseline"/>
        <sz val="10"/>
        <color theme="3" tint="-0.499984740745262"/>
        <name val="Arial"/>
        <family val="2"/>
        <scheme val="minor"/>
      </font>
      <numFmt numFmtId="164" formatCode="&quot;$&quot;#,##0.00"/>
      <alignment horizontal="center" vertical="center" textRotation="0" wrapText="0" indent="0" justifyLastLine="0" shrinkToFit="0" readingOrder="0"/>
    </dxf>
    <dxf>
      <font>
        <b/>
        <i val="0"/>
        <strike val="0"/>
        <condense val="0"/>
        <extend val="0"/>
        <outline val="0"/>
        <shadow val="0"/>
        <u val="none"/>
        <vertAlign val="baseline"/>
        <sz val="10"/>
        <color theme="3" tint="-0.499984740745262"/>
        <name val="Arial"/>
        <family val="2"/>
        <scheme val="minor"/>
      </font>
      <alignment horizontal="left" vertical="center" textRotation="0" wrapText="0" indent="1" justifyLastLine="0" shrinkToFit="0" readingOrder="0"/>
    </dxf>
    <dxf>
      <font>
        <strike val="0"/>
        <outline val="0"/>
        <shadow val="0"/>
        <u val="none"/>
        <vertAlign val="baseline"/>
        <color theme="3" tint="-0.499984740745262"/>
        <name val="Arial"/>
        <family val="2"/>
        <scheme val="minor"/>
      </font>
      <numFmt numFmtId="12" formatCode="&quot;$&quot;#,##0.00_);[Red]\(&quot;$&quot;#,##0.00\)"/>
    </dxf>
    <dxf>
      <font>
        <b/>
        <i val="0"/>
        <strike val="0"/>
        <condense val="0"/>
        <extend val="0"/>
        <outline val="0"/>
        <shadow val="0"/>
        <u val="none"/>
        <vertAlign val="baseline"/>
        <sz val="10"/>
        <color theme="3" tint="-0.499984740745262"/>
        <name val="Arial"/>
        <family val="2"/>
        <scheme val="minor"/>
      </font>
      <numFmt numFmtId="12" formatCode="&quot;$&quot;#,##0.00_);[Red]\(&quot;$&quot;#,##0.00\)"/>
      <alignment horizontal="center" vertical="center" textRotation="0" wrapText="0" indent="0" justifyLastLine="0" shrinkToFit="0" readingOrder="0"/>
    </dxf>
    <dxf>
      <font>
        <b/>
        <i val="0"/>
        <strike val="0"/>
        <condense val="0"/>
        <extend val="0"/>
        <outline val="0"/>
        <shadow val="0"/>
        <u val="none"/>
        <vertAlign val="baseline"/>
        <sz val="10"/>
        <color theme="3" tint="-0.499984740745262"/>
        <name val="Arial"/>
        <family val="2"/>
        <scheme val="minor"/>
      </font>
      <numFmt numFmtId="164" formatCode="&quot;$&quot;#,##0.00"/>
      <alignment horizontal="center" vertical="center" textRotation="0" wrapText="0" indent="0" justifyLastLine="0" shrinkToFit="0" readingOrder="0"/>
    </dxf>
    <dxf>
      <font>
        <b/>
        <i val="0"/>
        <strike val="0"/>
        <condense val="0"/>
        <extend val="0"/>
        <outline val="0"/>
        <shadow val="0"/>
        <u val="none"/>
        <vertAlign val="baseline"/>
        <sz val="10"/>
        <color theme="3" tint="-0.499984740745262"/>
        <name val="Arial"/>
        <family val="2"/>
        <scheme val="minor"/>
      </font>
      <numFmt numFmtId="164" formatCode="&quot;$&quot;#,##0.00"/>
      <alignment horizontal="center" vertical="center" textRotation="0" wrapText="0" indent="0" justifyLastLine="0" shrinkToFit="0" readingOrder="0"/>
    </dxf>
    <dxf>
      <font>
        <b/>
        <i val="0"/>
        <strike val="0"/>
        <condense val="0"/>
        <extend val="0"/>
        <outline val="0"/>
        <shadow val="0"/>
        <u val="none"/>
        <vertAlign val="baseline"/>
        <sz val="10"/>
        <color theme="3" tint="-0.499984740745262"/>
        <name val="Arial"/>
        <family val="2"/>
        <scheme val="minor"/>
      </font>
      <alignment horizontal="left" vertical="center" textRotation="0" wrapText="0" indent="1" justifyLastLine="0" shrinkToFit="0" readingOrder="0"/>
    </dxf>
    <dxf>
      <font>
        <strike val="0"/>
        <outline val="0"/>
        <shadow val="0"/>
        <u val="none"/>
        <vertAlign val="baseline"/>
        <color theme="3" tint="-0.499984740745262"/>
        <name val="Arial"/>
        <family val="2"/>
        <scheme val="minor"/>
      </font>
      <numFmt numFmtId="12" formatCode="&quot;$&quot;#,##0.00_);[Red]\(&quot;$&quot;#,##0.00\)"/>
    </dxf>
    <dxf>
      <font>
        <b/>
        <i val="0"/>
        <strike val="0"/>
        <condense val="0"/>
        <extend val="0"/>
        <outline val="0"/>
        <shadow val="0"/>
        <u val="none"/>
        <vertAlign val="baseline"/>
        <sz val="10"/>
        <color theme="3" tint="-0.499984740745262"/>
        <name val="Arial"/>
        <family val="2"/>
        <scheme val="minor"/>
      </font>
      <numFmt numFmtId="12" formatCode="&quot;$&quot;#,##0.00_);[Red]\(&quot;$&quot;#,##0.00\)"/>
      <alignment horizontal="center" vertical="center" textRotation="0" wrapText="0" indent="0" justifyLastLine="0" shrinkToFit="0" readingOrder="0"/>
    </dxf>
    <dxf>
      <font>
        <b/>
        <i val="0"/>
        <strike val="0"/>
        <condense val="0"/>
        <extend val="0"/>
        <outline val="0"/>
        <shadow val="0"/>
        <u val="none"/>
        <vertAlign val="baseline"/>
        <sz val="10"/>
        <color theme="3" tint="-0.499984740745262"/>
        <name val="Arial"/>
        <family val="2"/>
        <scheme val="minor"/>
      </font>
      <numFmt numFmtId="164" formatCode="&quot;$&quot;#,##0.00"/>
      <alignment horizontal="center" vertical="center" textRotation="0" wrapText="0" indent="0" justifyLastLine="0" shrinkToFit="0" readingOrder="0"/>
    </dxf>
    <dxf>
      <font>
        <b/>
        <i val="0"/>
        <strike val="0"/>
        <condense val="0"/>
        <extend val="0"/>
        <outline val="0"/>
        <shadow val="0"/>
        <u val="none"/>
        <vertAlign val="baseline"/>
        <sz val="10"/>
        <color theme="3" tint="-0.499984740745262"/>
        <name val="Arial"/>
        <family val="2"/>
        <scheme val="minor"/>
      </font>
      <numFmt numFmtId="164" formatCode="&quot;$&quot;#,##0.00"/>
      <alignment horizontal="center" vertical="center" textRotation="0" wrapText="0" indent="0" justifyLastLine="0" shrinkToFit="0" readingOrder="0"/>
    </dxf>
    <dxf>
      <font>
        <b/>
        <i val="0"/>
        <strike val="0"/>
        <condense val="0"/>
        <extend val="0"/>
        <outline val="0"/>
        <shadow val="0"/>
        <u val="none"/>
        <vertAlign val="baseline"/>
        <sz val="10"/>
        <color theme="3" tint="-0.499984740745262"/>
        <name val="Arial"/>
        <family val="2"/>
        <scheme val="minor"/>
      </font>
      <alignment horizontal="left" vertical="center" textRotation="0" wrapText="0" indent="1" justifyLastLine="0" shrinkToFit="0" readingOrder="0"/>
    </dxf>
    <dxf>
      <font>
        <strike val="0"/>
        <outline val="0"/>
        <shadow val="0"/>
        <u val="none"/>
        <vertAlign val="baseline"/>
        <color theme="3" tint="-0.499984740745262"/>
        <name val="Arial"/>
        <family val="2"/>
        <scheme val="minor"/>
      </font>
      <numFmt numFmtId="12" formatCode="&quot;$&quot;#,##0.00_);[Red]\(&quot;$&quot;#,##0.00\)"/>
    </dxf>
    <dxf>
      <font>
        <b/>
        <i val="0"/>
        <strike val="0"/>
        <condense val="0"/>
        <extend val="0"/>
        <outline val="0"/>
        <shadow val="0"/>
        <u val="none"/>
        <vertAlign val="baseline"/>
        <sz val="10"/>
        <color theme="3" tint="-0.499984740745262"/>
        <name val="Arial"/>
        <family val="2"/>
        <scheme val="minor"/>
      </font>
      <numFmt numFmtId="12" formatCode="&quot;$&quot;#,##0.00_);[Red]\(&quot;$&quot;#,##0.00\)"/>
      <alignment horizontal="center" vertical="center" textRotation="0" wrapText="0" indent="0" justifyLastLine="0" shrinkToFit="0" readingOrder="0"/>
    </dxf>
    <dxf>
      <font>
        <b/>
        <i val="0"/>
        <strike val="0"/>
        <condense val="0"/>
        <extend val="0"/>
        <outline val="0"/>
        <shadow val="0"/>
        <u val="none"/>
        <vertAlign val="baseline"/>
        <sz val="10"/>
        <color theme="3" tint="-0.499984740745262"/>
        <name val="Arial"/>
        <family val="2"/>
        <scheme val="minor"/>
      </font>
      <numFmt numFmtId="164" formatCode="&quot;$&quot;#,##0.00"/>
      <alignment horizontal="center" vertical="center" textRotation="0" wrapText="0" indent="0" justifyLastLine="0" shrinkToFit="0" readingOrder="0"/>
    </dxf>
    <dxf>
      <font>
        <b/>
        <i val="0"/>
        <strike val="0"/>
        <condense val="0"/>
        <extend val="0"/>
        <outline val="0"/>
        <shadow val="0"/>
        <u val="none"/>
        <vertAlign val="baseline"/>
        <sz val="10"/>
        <color theme="3" tint="-0.499984740745262"/>
        <name val="Arial"/>
        <family val="2"/>
        <scheme val="minor"/>
      </font>
      <numFmt numFmtId="164" formatCode="&quot;$&quot;#,##0.00"/>
      <alignment horizontal="center" vertical="center" textRotation="0" wrapText="0" indent="0" justifyLastLine="0" shrinkToFit="0" readingOrder="0"/>
    </dxf>
    <dxf>
      <font>
        <b/>
        <i val="0"/>
        <strike val="0"/>
        <condense val="0"/>
        <extend val="0"/>
        <outline val="0"/>
        <shadow val="0"/>
        <u val="none"/>
        <vertAlign val="baseline"/>
        <sz val="10"/>
        <color theme="3" tint="-0.499984740745262"/>
        <name val="Arial"/>
        <family val="2"/>
        <scheme val="minor"/>
      </font>
      <alignment horizontal="left" vertical="center" textRotation="0" wrapText="0" indent="1" justifyLastLine="0" shrinkToFit="0" readingOrder="0"/>
    </dxf>
    <dxf>
      <font>
        <strike val="0"/>
        <outline val="0"/>
        <shadow val="0"/>
        <u val="none"/>
        <vertAlign val="baseline"/>
        <color theme="3" tint="-0.499984740745262"/>
        <name val="Arial"/>
        <family val="2"/>
        <scheme val="minor"/>
      </font>
      <numFmt numFmtId="12" formatCode="&quot;$&quot;#,##0.00_);[Red]\(&quot;$&quot;#,##0.00\)"/>
    </dxf>
    <dxf>
      <font>
        <b val="0"/>
        <i val="0"/>
        <strike val="0"/>
        <condense val="0"/>
        <extend val="0"/>
        <outline val="0"/>
        <shadow val="0"/>
        <u val="none"/>
        <vertAlign val="baseline"/>
        <sz val="10"/>
        <color theme="3" tint="-0.499984740745262"/>
        <name val="Arial"/>
        <family val="2"/>
        <scheme val="minor"/>
      </font>
      <numFmt numFmtId="12" formatCode="&quot;$&quot;#,##0.00_);[Red]\(&quot;$&quot;#,##0.00\)"/>
      <alignment horizontal="center" vertical="center" textRotation="0" wrapText="0" indent="0" justifyLastLine="0" shrinkToFit="0" readingOrder="0"/>
    </dxf>
    <dxf>
      <font>
        <b/>
        <i val="0"/>
        <strike val="0"/>
        <condense val="0"/>
        <extend val="0"/>
        <outline val="0"/>
        <shadow val="0"/>
        <u val="none"/>
        <vertAlign val="baseline"/>
        <sz val="10"/>
        <color theme="3" tint="-0.499984740745262"/>
        <name val="Arial"/>
        <family val="2"/>
        <scheme val="minor"/>
      </font>
      <numFmt numFmtId="164" formatCode="&quot;$&quot;#,##0.00"/>
      <alignment horizontal="center" vertical="center" textRotation="0" wrapText="0" indent="0" justifyLastLine="0" shrinkToFit="0" readingOrder="0"/>
    </dxf>
    <dxf>
      <font>
        <b/>
        <i val="0"/>
        <strike val="0"/>
        <condense val="0"/>
        <extend val="0"/>
        <outline val="0"/>
        <shadow val="0"/>
        <u val="none"/>
        <vertAlign val="baseline"/>
        <sz val="10"/>
        <color theme="3" tint="-0.499984740745262"/>
        <name val="Arial"/>
        <family val="2"/>
        <scheme val="minor"/>
      </font>
      <numFmt numFmtId="164" formatCode="&quot;$&quot;#,##0.00"/>
      <alignment horizontal="center" vertical="center" textRotation="0" wrapText="0" indent="0" justifyLastLine="0" shrinkToFit="0" readingOrder="0"/>
    </dxf>
    <dxf>
      <font>
        <b/>
        <i val="0"/>
        <strike val="0"/>
        <condense val="0"/>
        <extend val="0"/>
        <outline val="0"/>
        <shadow val="0"/>
        <u val="none"/>
        <vertAlign val="baseline"/>
        <sz val="10"/>
        <color theme="3" tint="-0.499984740745262"/>
        <name val="Arial"/>
        <family val="2"/>
        <scheme val="minor"/>
      </font>
      <alignment horizontal="left" vertical="center" textRotation="0" wrapText="0" indent="1" justifyLastLine="0" shrinkToFit="0" readingOrder="0"/>
    </dxf>
    <dxf>
      <font>
        <strike val="0"/>
        <outline val="0"/>
        <shadow val="0"/>
        <u val="none"/>
        <vertAlign val="baseline"/>
        <color theme="3" tint="-0.499984740745262"/>
        <name val="Arial"/>
        <family val="2"/>
        <scheme val="minor"/>
      </font>
      <numFmt numFmtId="12" formatCode="&quot;$&quot;#,##0.00_);[Red]\(&quot;$&quot;#,##0.00\)"/>
    </dxf>
    <dxf>
      <font>
        <strike val="0"/>
        <outline val="0"/>
        <shadow val="0"/>
        <u val="none"/>
        <vertAlign val="baseline"/>
        <sz val="10"/>
        <color theme="3" tint="-0.499984740745262"/>
        <name val="Arial"/>
        <family val="2"/>
        <scheme val="minor"/>
      </font>
    </dxf>
    <dxf>
      <font>
        <strike val="0"/>
        <outline val="0"/>
        <shadow val="0"/>
        <u val="none"/>
        <vertAlign val="baseline"/>
        <sz val="10"/>
        <color theme="3" tint="-0.499984740745262"/>
        <name val="Arial"/>
        <family val="2"/>
        <scheme val="minor"/>
      </font>
    </dxf>
    <dxf>
      <font>
        <strike val="0"/>
        <outline val="0"/>
        <shadow val="0"/>
        <u val="none"/>
        <vertAlign val="baseline"/>
        <sz val="10"/>
        <color theme="3" tint="-0.499984740745262"/>
        <name val="Arial"/>
        <family val="2"/>
        <scheme val="minor"/>
      </font>
    </dxf>
    <dxf>
      <font>
        <b val="0"/>
        <i val="0"/>
        <strike val="0"/>
        <condense val="0"/>
        <extend val="0"/>
        <outline val="0"/>
        <shadow val="0"/>
        <u val="none"/>
        <vertAlign val="baseline"/>
        <sz val="10"/>
        <color theme="3" tint="-0.499984740745262"/>
        <name val="Arial"/>
        <family val="2"/>
        <scheme val="minor"/>
      </font>
      <numFmt numFmtId="164" formatCode="&quot;$&quot;#,##0.00"/>
      <fill>
        <patternFill patternType="solid">
          <fgColor indexed="64"/>
          <bgColor theme="3" tint="0.39997558519241921"/>
        </patternFill>
      </fill>
      <alignment horizontal="center" vertical="center" textRotation="0" wrapText="0" indent="0" justifyLastLine="0" shrinkToFit="0" readingOrder="0"/>
      <border diagonalUp="0" diagonalDown="0" outline="0">
        <left style="thin">
          <color theme="3"/>
        </left>
        <right style="thin">
          <color theme="3"/>
        </right>
        <top style="thin">
          <color theme="3"/>
        </top>
        <bottom style="thin">
          <color theme="3"/>
        </bottom>
      </border>
    </dxf>
    <dxf>
      <font>
        <b/>
        <i val="0"/>
        <strike val="0"/>
        <condense val="0"/>
        <extend val="0"/>
        <outline val="0"/>
        <shadow val="0"/>
        <u val="none"/>
        <vertAlign val="baseline"/>
        <sz val="10"/>
        <color theme="3" tint="-0.499984740745262"/>
        <name val="Arial"/>
        <family val="2"/>
        <scheme val="minor"/>
      </font>
      <numFmt numFmtId="164" formatCode="&quot;$&quot;#,##0.00"/>
      <fill>
        <patternFill patternType="solid">
          <fgColor indexed="64"/>
          <bgColor theme="3" tint="0.39997558519241921"/>
        </patternFill>
      </fill>
      <alignment horizontal="center" vertical="center" textRotation="0" wrapText="0" indent="0" justifyLastLine="0" shrinkToFit="0" readingOrder="0"/>
      <border diagonalUp="0" diagonalDown="0" outline="0">
        <left style="thin">
          <color theme="3"/>
        </left>
        <right style="thin">
          <color theme="3"/>
        </right>
        <top style="thin">
          <color theme="3"/>
        </top>
        <bottom style="thin">
          <color theme="3"/>
        </bottom>
      </border>
    </dxf>
    <dxf>
      <font>
        <b/>
        <i val="0"/>
        <strike val="0"/>
        <condense val="0"/>
        <extend val="0"/>
        <outline val="0"/>
        <shadow val="0"/>
        <u val="none"/>
        <vertAlign val="baseline"/>
        <sz val="10"/>
        <color theme="3" tint="-0.499984740745262"/>
        <name val="Arial"/>
        <family val="2"/>
        <scheme val="minor"/>
      </font>
      <numFmt numFmtId="164" formatCode="&quot;$&quot;#,##0.00"/>
      <fill>
        <patternFill patternType="solid">
          <fgColor indexed="64"/>
          <bgColor theme="3" tint="0.39997558519241921"/>
        </patternFill>
      </fill>
      <alignment horizontal="center" vertical="center" textRotation="0" wrapText="0" indent="0" justifyLastLine="0" shrinkToFit="0" readingOrder="0"/>
      <border diagonalUp="0" diagonalDown="0" outline="0">
        <left style="thin">
          <color theme="3"/>
        </left>
        <right style="thin">
          <color theme="3"/>
        </right>
        <top style="thin">
          <color theme="3"/>
        </top>
        <bottom style="thin">
          <color theme="3"/>
        </bottom>
      </border>
    </dxf>
    <dxf>
      <font>
        <b/>
        <i val="0"/>
        <strike val="0"/>
        <condense val="0"/>
        <extend val="0"/>
        <outline val="0"/>
        <shadow val="0"/>
        <u val="none"/>
        <vertAlign val="baseline"/>
        <sz val="10"/>
        <color theme="3" tint="-0.499984740745262"/>
        <name val="Arial"/>
        <family val="2"/>
        <scheme val="minor"/>
      </font>
      <fill>
        <patternFill patternType="solid">
          <fgColor indexed="64"/>
          <bgColor theme="3" tint="0.39997558519241921"/>
        </patternFill>
      </fill>
      <alignment horizontal="left" vertical="center" textRotation="0" wrapText="0" indent="1" justifyLastLine="0" shrinkToFit="0" readingOrder="0"/>
      <border diagonalUp="0" diagonalDown="0" outline="0">
        <left style="thin">
          <color theme="3"/>
        </left>
        <right style="thin">
          <color theme="3"/>
        </right>
        <top style="thin">
          <color theme="3"/>
        </top>
        <bottom style="thin">
          <color theme="3"/>
        </bottom>
      </border>
    </dxf>
    <dxf>
      <font>
        <color rgb="FFFF0000"/>
      </font>
      <fill>
        <patternFill>
          <bgColor rgb="FFFF0000"/>
        </patternFill>
      </fill>
    </dxf>
    <dxf>
      <font>
        <strike val="0"/>
        <outline val="0"/>
        <shadow val="0"/>
        <u val="none"/>
        <vertAlign val="baseline"/>
        <sz val="10"/>
        <color theme="3" tint="-0.499984740745262"/>
        <name val="Arial"/>
        <family val="2"/>
        <scheme val="minor"/>
      </font>
    </dxf>
    <dxf>
      <font>
        <strike val="0"/>
        <outline val="0"/>
        <shadow val="0"/>
        <u val="none"/>
        <vertAlign val="baseline"/>
        <sz val="10"/>
        <color theme="3" tint="-0.499984740745262"/>
        <name val="Arial"/>
        <family val="2"/>
        <scheme val="minor"/>
      </font>
    </dxf>
    <dxf>
      <font>
        <strike val="0"/>
        <outline val="0"/>
        <shadow val="0"/>
        <u val="none"/>
        <vertAlign val="baseline"/>
        <sz val="10"/>
        <color theme="3" tint="-0.499984740745262"/>
        <name val="Arial"/>
        <family val="2"/>
        <scheme val="minor"/>
      </font>
    </dxf>
    <dxf>
      <font>
        <b/>
        <strike val="0"/>
        <outline val="0"/>
        <shadow val="0"/>
        <u val="none"/>
        <vertAlign val="baseline"/>
        <sz val="10"/>
        <color theme="3" tint="-0.499984740745262"/>
        <name val="Arial"/>
        <family val="2"/>
        <scheme val="minor"/>
      </font>
    </dxf>
    <dxf>
      <font>
        <strike val="0"/>
        <outline val="0"/>
        <shadow val="0"/>
        <u val="none"/>
        <vertAlign val="baseline"/>
        <color theme="3" tint="-0.499984740745262"/>
        <name val="Arial"/>
        <family val="2"/>
        <scheme val="minor"/>
      </font>
    </dxf>
    <dxf>
      <font>
        <b/>
        <strike val="0"/>
        <outline val="0"/>
        <shadow val="0"/>
        <u val="none"/>
        <vertAlign val="baseline"/>
        <sz val="10"/>
        <color theme="3" tint="-0.499984740745262"/>
        <name val="Arial"/>
        <family val="2"/>
        <scheme val="minor"/>
      </font>
    </dxf>
    <dxf>
      <font>
        <strike val="0"/>
        <outline val="0"/>
        <shadow val="0"/>
        <u val="none"/>
        <vertAlign val="baseline"/>
        <sz val="10"/>
        <color theme="3" tint="-0.499984740745262"/>
        <name val="Arial"/>
        <family val="2"/>
        <scheme val="minor"/>
      </font>
    </dxf>
    <dxf>
      <font>
        <strike val="0"/>
        <outline val="0"/>
        <shadow val="0"/>
        <u val="none"/>
        <vertAlign val="baseline"/>
        <sz val="10"/>
        <color theme="3" tint="-0.499984740745262"/>
        <name val="Arial"/>
        <family val="2"/>
        <scheme val="minor"/>
      </font>
    </dxf>
    <dxf>
      <font>
        <strike val="0"/>
        <outline val="0"/>
        <shadow val="0"/>
        <u val="none"/>
        <vertAlign val="baseline"/>
        <sz val="10"/>
        <color theme="3" tint="-0.499984740745262"/>
        <name val="Arial"/>
        <family val="2"/>
        <scheme val="minor"/>
      </font>
    </dxf>
    <dxf>
      <font>
        <b/>
        <strike val="0"/>
        <outline val="0"/>
        <shadow val="0"/>
        <u val="none"/>
        <vertAlign val="baseline"/>
        <sz val="10"/>
        <color theme="3" tint="-0.499984740745262"/>
        <name val="Arial"/>
        <family val="2"/>
        <scheme val="minor"/>
      </font>
    </dxf>
    <dxf>
      <font>
        <strike val="0"/>
        <outline val="0"/>
        <shadow val="0"/>
        <u val="none"/>
        <vertAlign val="baseline"/>
        <color theme="3" tint="-0.499984740745262"/>
        <name val="Arial"/>
        <family val="2"/>
        <scheme val="minor"/>
      </font>
    </dxf>
    <dxf>
      <font>
        <b/>
        <strike val="0"/>
        <outline val="0"/>
        <shadow val="0"/>
        <u val="none"/>
        <vertAlign val="baseline"/>
        <sz val="10"/>
        <color theme="3" tint="-0.499984740745262"/>
        <name val="Arial"/>
        <family val="2"/>
        <scheme val="minor"/>
      </font>
    </dxf>
    <dxf>
      <font>
        <b/>
        <strike val="0"/>
        <outline val="0"/>
        <shadow val="0"/>
        <u val="none"/>
        <vertAlign val="baseline"/>
        <sz val="10"/>
        <color theme="3" tint="-0.499984740745262"/>
        <name val="Arial"/>
        <family val="2"/>
        <scheme val="minor"/>
      </font>
    </dxf>
    <dxf>
      <font>
        <strike val="0"/>
        <outline val="0"/>
        <shadow val="0"/>
        <u val="none"/>
        <vertAlign val="baseline"/>
        <color theme="3" tint="-0.499984740745262"/>
        <name val="Arial"/>
        <family val="2"/>
        <scheme val="minor"/>
      </font>
    </dxf>
    <dxf>
      <font>
        <b/>
        <strike val="0"/>
        <outline val="0"/>
        <shadow val="0"/>
        <u val="none"/>
        <vertAlign val="baseline"/>
        <sz val="10"/>
        <color theme="3" tint="-0.499984740745262"/>
        <name val="Arial"/>
        <family val="2"/>
        <scheme val="minor"/>
      </font>
    </dxf>
    <dxf>
      <font>
        <strike val="0"/>
        <outline val="0"/>
        <shadow val="0"/>
        <u val="none"/>
        <vertAlign val="baseline"/>
        <sz val="10"/>
        <color theme="3" tint="-0.499984740745262"/>
        <name val="Arial"/>
        <family val="2"/>
        <scheme val="minor"/>
      </font>
    </dxf>
    <dxf>
      <font>
        <strike val="0"/>
        <outline val="0"/>
        <shadow val="0"/>
        <u val="none"/>
        <vertAlign val="baseline"/>
        <sz val="10"/>
        <color theme="3" tint="-0.499984740745262"/>
        <name val="Arial"/>
        <family val="2"/>
        <scheme val="minor"/>
      </font>
    </dxf>
    <dxf>
      <font>
        <strike val="0"/>
        <outline val="0"/>
        <shadow val="0"/>
        <u val="none"/>
        <vertAlign val="baseline"/>
        <sz val="10"/>
        <color theme="3" tint="-0.499984740745262"/>
        <name val="Arial"/>
        <family val="2"/>
        <scheme val="minor"/>
      </font>
    </dxf>
    <dxf>
      <font>
        <b/>
        <strike val="0"/>
        <outline val="0"/>
        <shadow val="0"/>
        <u val="none"/>
        <vertAlign val="baseline"/>
        <sz val="10"/>
        <color theme="3" tint="-0.499984740745262"/>
        <name val="Arial"/>
        <family val="2"/>
        <scheme val="minor"/>
      </font>
    </dxf>
    <dxf>
      <font>
        <strike val="0"/>
        <outline val="0"/>
        <shadow val="0"/>
        <u val="none"/>
        <vertAlign val="baseline"/>
        <color theme="3" tint="-0.499984740745262"/>
        <name val="Arial"/>
        <family val="2"/>
        <scheme val="minor"/>
      </font>
    </dxf>
    <dxf>
      <font>
        <b/>
        <strike val="0"/>
        <outline val="0"/>
        <shadow val="0"/>
        <u val="none"/>
        <vertAlign val="baseline"/>
        <sz val="10"/>
        <color theme="3" tint="-0.499984740745262"/>
        <name val="Arial"/>
        <family val="2"/>
        <scheme val="minor"/>
      </font>
    </dxf>
    <dxf>
      <font>
        <strike val="0"/>
        <outline val="0"/>
        <shadow val="0"/>
        <u val="none"/>
        <vertAlign val="baseline"/>
        <sz val="10"/>
        <color theme="3" tint="-0.499984740745262"/>
        <name val="Arial"/>
        <family val="2"/>
        <scheme val="minor"/>
      </font>
    </dxf>
    <dxf>
      <font>
        <strike val="0"/>
        <outline val="0"/>
        <shadow val="0"/>
        <u val="none"/>
        <vertAlign val="baseline"/>
        <sz val="10"/>
        <color theme="3" tint="-0.499984740745262"/>
        <name val="Arial"/>
        <family val="2"/>
        <scheme val="minor"/>
      </font>
    </dxf>
    <dxf>
      <font>
        <strike val="0"/>
        <outline val="0"/>
        <shadow val="0"/>
        <u val="none"/>
        <vertAlign val="baseline"/>
        <sz val="10"/>
        <color theme="3" tint="-0.499984740745262"/>
        <name val="Arial"/>
        <family val="2"/>
        <scheme val="minor"/>
      </font>
    </dxf>
    <dxf>
      <font>
        <b/>
        <strike val="0"/>
        <outline val="0"/>
        <shadow val="0"/>
        <u val="none"/>
        <vertAlign val="baseline"/>
        <sz val="10"/>
        <color theme="3" tint="-0.499984740745262"/>
        <name val="Arial"/>
        <family val="2"/>
        <scheme val="minor"/>
      </font>
    </dxf>
    <dxf>
      <font>
        <strike val="0"/>
        <outline val="0"/>
        <shadow val="0"/>
        <u val="none"/>
        <vertAlign val="baseline"/>
        <color theme="3" tint="-0.499984740745262"/>
        <name val="Arial"/>
        <family val="2"/>
        <scheme val="minor"/>
      </font>
    </dxf>
    <dxf>
      <font>
        <b/>
        <strike val="0"/>
        <outline val="0"/>
        <shadow val="0"/>
        <u val="none"/>
        <vertAlign val="baseline"/>
        <sz val="10"/>
        <color theme="3" tint="-0.499984740745262"/>
        <name val="Arial"/>
        <family val="2"/>
        <scheme val="minor"/>
      </font>
    </dxf>
    <dxf>
      <font>
        <strike val="0"/>
        <outline val="0"/>
        <shadow val="0"/>
        <u val="none"/>
        <vertAlign val="baseline"/>
        <sz val="10"/>
        <color theme="3" tint="-0.499984740745262"/>
        <name val="Arial"/>
        <family val="2"/>
        <scheme val="minor"/>
      </font>
    </dxf>
    <dxf>
      <font>
        <strike val="0"/>
        <outline val="0"/>
        <shadow val="0"/>
        <u val="none"/>
        <vertAlign val="baseline"/>
        <sz val="10"/>
        <color theme="3" tint="-0.499984740745262"/>
        <name val="Arial"/>
        <family val="2"/>
        <scheme val="minor"/>
      </font>
    </dxf>
    <dxf>
      <font>
        <strike val="0"/>
        <outline val="0"/>
        <shadow val="0"/>
        <u val="none"/>
        <vertAlign val="baseline"/>
        <sz val="10"/>
        <color theme="3" tint="-0.499984740745262"/>
        <name val="Arial"/>
        <family val="2"/>
        <scheme val="minor"/>
      </font>
    </dxf>
    <dxf>
      <font>
        <b/>
        <strike val="0"/>
        <outline val="0"/>
        <shadow val="0"/>
        <u val="none"/>
        <vertAlign val="baseline"/>
        <sz val="10"/>
        <color theme="3" tint="-0.499984740745262"/>
        <name val="Arial"/>
        <family val="2"/>
        <scheme val="minor"/>
      </font>
    </dxf>
    <dxf>
      <font>
        <strike val="0"/>
        <outline val="0"/>
        <shadow val="0"/>
        <u val="none"/>
        <vertAlign val="baseline"/>
        <color theme="3" tint="-0.499984740745262"/>
        <name val="Arial"/>
        <family val="2"/>
        <scheme val="minor"/>
      </font>
    </dxf>
    <dxf>
      <font>
        <b/>
        <strike val="0"/>
        <outline val="0"/>
        <shadow val="0"/>
        <u val="none"/>
        <vertAlign val="baseline"/>
        <sz val="10"/>
        <color theme="3" tint="-0.499984740745262"/>
        <name val="Arial"/>
        <family val="2"/>
        <scheme val="minor"/>
      </font>
    </dxf>
    <dxf>
      <font>
        <strike val="0"/>
        <outline val="0"/>
        <shadow val="0"/>
        <u val="none"/>
        <vertAlign val="baseline"/>
        <sz val="10"/>
        <color theme="3" tint="-0.499984740745262"/>
        <name val="Arial"/>
        <family val="2"/>
        <scheme val="minor"/>
      </font>
    </dxf>
    <dxf>
      <font>
        <strike val="0"/>
        <outline val="0"/>
        <shadow val="0"/>
        <u val="none"/>
        <vertAlign val="baseline"/>
        <sz val="10"/>
        <color theme="3" tint="-0.499984740745262"/>
        <name val="Arial"/>
        <family val="2"/>
        <scheme val="minor"/>
      </font>
    </dxf>
    <dxf>
      <font>
        <strike val="0"/>
        <outline val="0"/>
        <shadow val="0"/>
        <u val="none"/>
        <vertAlign val="baseline"/>
        <sz val="10"/>
        <color theme="3" tint="-0.499984740745262"/>
        <name val="Arial"/>
        <family val="2"/>
        <scheme val="minor"/>
      </font>
    </dxf>
    <dxf>
      <font>
        <b/>
        <strike val="0"/>
        <outline val="0"/>
        <shadow val="0"/>
        <u val="none"/>
        <vertAlign val="baseline"/>
        <sz val="10"/>
        <color theme="3" tint="-0.499984740745262"/>
        <name val="Arial"/>
        <family val="2"/>
        <scheme val="minor"/>
      </font>
    </dxf>
    <dxf>
      <font>
        <strike val="0"/>
        <outline val="0"/>
        <shadow val="0"/>
        <u val="none"/>
        <vertAlign val="baseline"/>
        <color theme="3" tint="-0.499984740745262"/>
        <name val="Arial"/>
        <family val="2"/>
        <scheme val="minor"/>
      </font>
    </dxf>
    <dxf>
      <font>
        <b/>
        <strike val="0"/>
        <outline val="0"/>
        <shadow val="0"/>
        <u val="none"/>
        <vertAlign val="baseline"/>
        <sz val="10"/>
        <color theme="3" tint="-0.499984740745262"/>
        <name val="Arial"/>
        <family val="2"/>
        <scheme val="minor"/>
      </font>
    </dxf>
    <dxf>
      <font>
        <strike val="0"/>
        <outline val="0"/>
        <shadow val="0"/>
        <u val="none"/>
        <vertAlign val="baseline"/>
        <sz val="10"/>
        <color theme="3" tint="-0.499984740745262"/>
        <name val="Arial"/>
        <family val="2"/>
        <scheme val="minor"/>
      </font>
    </dxf>
    <dxf>
      <font>
        <strike val="0"/>
        <outline val="0"/>
        <shadow val="0"/>
        <u val="none"/>
        <vertAlign val="baseline"/>
        <sz val="10"/>
        <color theme="3" tint="-0.499984740745262"/>
        <name val="Arial"/>
        <family val="2"/>
        <scheme val="minor"/>
      </font>
    </dxf>
    <dxf>
      <font>
        <strike val="0"/>
        <outline val="0"/>
        <shadow val="0"/>
        <u val="none"/>
        <vertAlign val="baseline"/>
        <sz val="10"/>
        <color theme="3" tint="-0.499984740745262"/>
        <name val="Arial"/>
        <family val="2"/>
        <scheme val="minor"/>
      </font>
    </dxf>
    <dxf>
      <font>
        <b/>
        <strike val="0"/>
        <outline val="0"/>
        <shadow val="0"/>
        <u val="none"/>
        <vertAlign val="baseline"/>
        <sz val="10"/>
        <color theme="3" tint="-0.499984740745262"/>
        <name val="Arial"/>
        <family val="2"/>
        <scheme val="minor"/>
      </font>
    </dxf>
    <dxf>
      <font>
        <strike val="0"/>
        <outline val="0"/>
        <shadow val="0"/>
        <u val="none"/>
        <vertAlign val="baseline"/>
        <color theme="3" tint="-0.499984740745262"/>
        <name val="Arial"/>
        <family val="2"/>
        <scheme val="minor"/>
      </font>
    </dxf>
    <dxf>
      <font>
        <b/>
        <strike val="0"/>
        <outline val="0"/>
        <shadow val="0"/>
        <u val="none"/>
        <vertAlign val="baseline"/>
        <sz val="10"/>
        <color theme="3" tint="-0.499984740745262"/>
        <name val="Arial"/>
        <family val="2"/>
        <scheme val="minor"/>
      </font>
    </dxf>
    <dxf>
      <font>
        <strike val="0"/>
        <outline val="0"/>
        <shadow val="0"/>
        <u val="none"/>
        <vertAlign val="baseline"/>
        <sz val="10"/>
        <color theme="3" tint="-0.499984740745262"/>
        <name val="Arial"/>
        <family val="2"/>
        <scheme val="minor"/>
      </font>
    </dxf>
    <dxf>
      <font>
        <strike val="0"/>
        <outline val="0"/>
        <shadow val="0"/>
        <u val="none"/>
        <vertAlign val="baseline"/>
        <sz val="10"/>
        <color theme="3" tint="-0.499984740745262"/>
        <name val="Arial"/>
        <family val="2"/>
        <scheme val="minor"/>
      </font>
    </dxf>
    <dxf>
      <font>
        <strike val="0"/>
        <outline val="0"/>
        <shadow val="0"/>
        <u val="none"/>
        <vertAlign val="baseline"/>
        <sz val="10"/>
        <color theme="3" tint="-0.499984740745262"/>
        <name val="Arial"/>
        <family val="2"/>
        <scheme val="minor"/>
      </font>
    </dxf>
    <dxf>
      <font>
        <b/>
        <strike val="0"/>
        <outline val="0"/>
        <shadow val="0"/>
        <u val="none"/>
        <vertAlign val="baseline"/>
        <sz val="10"/>
        <color theme="3" tint="-0.499984740745262"/>
        <name val="Arial"/>
        <family val="2"/>
        <scheme val="minor"/>
      </font>
    </dxf>
    <dxf>
      <font>
        <strike val="0"/>
        <outline val="0"/>
        <shadow val="0"/>
        <u val="none"/>
        <vertAlign val="baseline"/>
        <color theme="3" tint="-0.499984740745262"/>
        <name val="Arial"/>
        <family val="2"/>
        <scheme val="minor"/>
      </font>
    </dxf>
    <dxf>
      <font>
        <b/>
        <strike val="0"/>
        <outline val="0"/>
        <shadow val="0"/>
        <u val="none"/>
        <vertAlign val="baseline"/>
        <sz val="10"/>
        <color theme="3" tint="-0.499984740745262"/>
        <name val="Arial"/>
        <family val="2"/>
        <scheme val="minor"/>
      </font>
    </dxf>
    <dxf>
      <font>
        <strike val="0"/>
        <outline val="0"/>
        <shadow val="0"/>
        <u val="none"/>
        <vertAlign val="baseline"/>
        <sz val="10"/>
        <color theme="3" tint="-0.499984740745262"/>
        <name val="Arial"/>
        <family val="2"/>
        <scheme val="minor"/>
      </font>
      <border diagonalUp="0" diagonalDown="0" outline="0">
        <left style="thin">
          <color theme="3"/>
        </left>
        <right style="thin">
          <color theme="3"/>
        </right>
        <top/>
        <bottom/>
      </border>
    </dxf>
    <dxf>
      <font>
        <strike val="0"/>
        <outline val="0"/>
        <shadow val="0"/>
        <u val="none"/>
        <vertAlign val="baseline"/>
        <color theme="3" tint="-0.499984740745262"/>
        <name val="Arial"/>
        <family val="2"/>
        <scheme val="minor"/>
      </font>
    </dxf>
    <dxf>
      <font>
        <b/>
        <strike val="0"/>
        <outline val="0"/>
        <shadow val="0"/>
        <u val="none"/>
        <vertAlign val="baseline"/>
        <sz val="10"/>
        <color theme="3" tint="-0.499984740745262"/>
        <name val="Arial"/>
        <family val="2"/>
        <scheme val="minor"/>
      </font>
      <border diagonalUp="0" diagonalDown="0" outline="0">
        <left style="thin">
          <color theme="3"/>
        </left>
        <right style="thin">
          <color theme="3"/>
        </right>
        <top/>
        <bottom/>
      </border>
    </dxf>
    <dxf>
      <font>
        <strike val="0"/>
        <outline val="0"/>
        <shadow val="0"/>
        <u val="none"/>
        <vertAlign val="baseline"/>
        <sz val="10"/>
        <color theme="3" tint="-0.499984740745262"/>
        <name val="Arial"/>
        <family val="2"/>
        <scheme val="minor"/>
      </font>
      <numFmt numFmtId="164" formatCode="&quot;$&quot;#,##0.00"/>
      <fill>
        <patternFill patternType="none">
          <fgColor indexed="64"/>
          <bgColor indexed="65"/>
        </patternFill>
      </fill>
      <alignment horizontal="center" vertical="center" textRotation="0" wrapText="0" indent="0" justifyLastLine="0" shrinkToFit="0" readingOrder="0"/>
      <protection locked="1" hidden="0"/>
    </dxf>
    <dxf>
      <font>
        <strike val="0"/>
        <outline val="0"/>
        <shadow val="0"/>
        <u val="none"/>
        <vertAlign val="baseline"/>
        <sz val="10"/>
        <color theme="3" tint="-0.499984740745262"/>
        <name val="Arial"/>
        <family val="2"/>
        <scheme val="minor"/>
      </font>
    </dxf>
    <dxf>
      <font>
        <strike val="0"/>
        <outline val="0"/>
        <shadow val="0"/>
        <u val="none"/>
        <vertAlign val="baseline"/>
        <sz val="10"/>
        <color theme="3" tint="-0.499984740745262"/>
        <name val="Arial"/>
        <family val="2"/>
        <scheme val="minor"/>
      </font>
    </dxf>
    <dxf>
      <font>
        <strike val="0"/>
        <outline val="0"/>
        <shadow val="0"/>
        <u val="none"/>
        <vertAlign val="baseline"/>
        <sz val="10"/>
        <color theme="3" tint="-0.499984740745262"/>
        <name val="Arial"/>
        <family val="2"/>
        <scheme val="minor"/>
      </font>
      <alignment horizontal="left" vertical="center" textRotation="0" wrapText="0" indent="1" justifyLastLine="0" shrinkToFit="0" readingOrder="0"/>
    </dxf>
    <dxf>
      <border>
        <top style="thin">
          <color theme="3"/>
        </top>
      </border>
    </dxf>
    <dxf>
      <font>
        <strike val="0"/>
        <outline val="0"/>
        <shadow val="0"/>
        <u val="none"/>
        <vertAlign val="baseline"/>
        <sz val="10"/>
        <color theme="3" tint="-0.499984740745262"/>
        <name val="Arial"/>
        <family val="2"/>
        <scheme val="minor"/>
      </font>
      <fill>
        <patternFill patternType="solid">
          <fgColor indexed="64"/>
          <bgColor theme="3" tint="0.39997558519241921"/>
        </patternFill>
      </fill>
      <border diagonalUp="0" diagonalDown="0" outline="0">
        <left style="thin">
          <color theme="3"/>
        </left>
        <right style="thin">
          <color theme="3"/>
        </right>
        <top/>
        <bottom/>
      </border>
    </dxf>
    <dxf>
      <font>
        <strike val="0"/>
        <outline val="0"/>
        <shadow val="0"/>
        <u val="none"/>
        <vertAlign val="baseline"/>
        <sz val="10"/>
        <color theme="3" tint="-0.499984740745262"/>
        <name val="Arial"/>
        <family val="2"/>
        <scheme val="minor"/>
      </font>
    </dxf>
    <dxf>
      <border>
        <bottom style="thin">
          <color theme="3"/>
        </bottom>
      </border>
    </dxf>
    <dxf>
      <font>
        <b/>
        <strike val="0"/>
        <outline val="0"/>
        <shadow val="0"/>
        <u val="none"/>
        <vertAlign val="baseline"/>
        <sz val="10"/>
        <color theme="3" tint="-0.499984740745262"/>
        <name val="Arial"/>
        <family val="2"/>
        <scheme val="minor"/>
      </font>
      <fill>
        <patternFill patternType="solid">
          <fgColor indexed="64"/>
          <bgColor theme="3" tint="0.39997558519241921"/>
        </patternFill>
      </fill>
      <border diagonalUp="0" diagonalDown="0" outline="0">
        <left style="thin">
          <color theme="3"/>
        </left>
        <right style="thin">
          <color theme="3"/>
        </right>
        <top/>
        <bottom/>
      </border>
    </dxf>
    <dxf>
      <fill>
        <patternFill patternType="solid">
          <fgColor theme="6" tint="0.79998168889431442"/>
          <bgColor theme="6" tint="0.79998168889431442"/>
        </patternFill>
      </fill>
    </dxf>
    <dxf>
      <fill>
        <patternFill patternType="solid">
          <fgColor theme="6" tint="0.79995117038483843"/>
          <bgColor theme="8"/>
        </patternFill>
      </fill>
    </dxf>
    <dxf>
      <font>
        <b/>
        <color theme="6" tint="-0.249977111117893"/>
      </font>
    </dxf>
    <dxf>
      <font>
        <b/>
        <color theme="6" tint="-0.249977111117893"/>
      </font>
    </dxf>
    <dxf>
      <font>
        <b val="0"/>
        <i val="0"/>
        <color theme="6" tint="-0.249977111117893"/>
      </font>
      <fill>
        <patternFill patternType="none">
          <bgColor auto="1"/>
        </patternFill>
      </fill>
      <border>
        <top style="thin">
          <color theme="8" tint="-9.9948118533890809E-2"/>
        </top>
        <bottom/>
      </border>
    </dxf>
    <dxf>
      <font>
        <b val="0"/>
        <i val="0"/>
        <color theme="6" tint="-0.249977111117893"/>
      </font>
      <fill>
        <patternFill>
          <bgColor theme="4"/>
        </patternFill>
      </fill>
      <border>
        <top style="thick">
          <color theme="4"/>
        </top>
        <bottom style="thin">
          <color theme="4"/>
        </bottom>
      </border>
    </dxf>
    <dxf>
      <font>
        <color theme="6" tint="-0.249977111117893"/>
      </font>
      <border diagonalUp="0" diagonalDown="0">
        <left/>
        <right/>
        <top/>
        <bottom/>
        <vertical/>
        <horizontal/>
      </border>
    </dxf>
    <dxf>
      <fill>
        <patternFill patternType="none">
          <bgColor auto="1"/>
        </patternFill>
      </fill>
    </dxf>
    <dxf>
      <fill>
        <patternFill>
          <bgColor theme="3" tint="0.39994506668294322"/>
        </patternFill>
      </fill>
    </dxf>
    <dxf>
      <fill>
        <patternFill>
          <bgColor theme="3" tint="0.39994506668294322"/>
        </patternFill>
      </fill>
    </dxf>
    <dxf>
      <border>
        <left style="thin">
          <color theme="3"/>
        </left>
        <right style="thin">
          <color theme="3"/>
        </right>
        <top style="thin">
          <color theme="3"/>
        </top>
        <bottom style="thin">
          <color theme="3"/>
        </bottom>
        <vertical style="thin">
          <color theme="3"/>
        </vertical>
        <horizontal style="thin">
          <color theme="3"/>
        </horizontal>
      </border>
    </dxf>
    <dxf>
      <border>
        <left style="thin">
          <color theme="3" tint="0.39994506668294322"/>
        </left>
        <right style="thin">
          <color theme="3" tint="0.39994506668294322"/>
        </right>
        <top style="thin">
          <color theme="3" tint="0.39994506668294322"/>
        </top>
        <bottom style="thin">
          <color theme="3" tint="0.39994506668294322"/>
        </bottom>
        <vertical style="thin">
          <color theme="3" tint="0.39994506668294322"/>
        </vertical>
        <horizontal style="thin">
          <color theme="3" tint="0.39994506668294322"/>
        </horizontal>
      </border>
    </dxf>
    <dxf>
      <border>
        <left style="thin">
          <color theme="3" tint="0.39994506668294322"/>
        </left>
        <right style="thin">
          <color theme="3" tint="0.39994506668294322"/>
        </right>
        <top style="thin">
          <color theme="3" tint="0.39994506668294322"/>
        </top>
        <bottom style="thin">
          <color theme="3" tint="0.39994506668294322"/>
        </bottom>
        <vertical style="thin">
          <color theme="3" tint="0.39994506668294322"/>
        </vertical>
        <horizontal style="thin">
          <color theme="3" tint="0.39994506668294322"/>
        </horizontal>
      </border>
    </dxf>
    <dxf>
      <fill>
        <patternFill>
          <bgColor theme="3" tint="0.59996337778862885"/>
        </patternFill>
      </fill>
    </dxf>
    <dxf>
      <fill>
        <patternFill>
          <bgColor theme="3" tint="0.79998168889431442"/>
        </patternFill>
      </fill>
    </dxf>
    <dxf>
      <fill>
        <patternFill>
          <bgColor theme="3"/>
        </patternFill>
      </fill>
    </dxf>
    <dxf>
      <fill>
        <patternFill>
          <bgColor theme="5"/>
        </patternFill>
      </fill>
    </dxf>
    <dxf>
      <border>
        <left style="thin">
          <color theme="3"/>
        </left>
        <right style="thin">
          <color theme="3"/>
        </right>
        <top style="thin">
          <color theme="3"/>
        </top>
        <bottom style="thin">
          <color theme="3"/>
        </bottom>
        <vertical style="thin">
          <color theme="3"/>
        </vertical>
        <horizontal style="thin">
          <color theme="3"/>
        </horizontal>
      </border>
    </dxf>
    <dxf>
      <fill>
        <patternFill>
          <bgColor theme="3"/>
        </patternFill>
      </fill>
      <border>
        <left style="thin">
          <color theme="3"/>
        </left>
        <right style="thin">
          <color theme="3"/>
        </right>
        <top style="thin">
          <color theme="3"/>
        </top>
        <bottom style="thin">
          <color theme="3"/>
        </bottom>
        <vertical style="thin">
          <color theme="3"/>
        </vertical>
        <horizontal style="thin">
          <color theme="3"/>
        </horizontal>
      </border>
    </dxf>
    <dxf>
      <fill>
        <patternFill>
          <bgColor theme="5"/>
        </patternFill>
      </fill>
    </dxf>
  </dxfs>
  <tableStyles count="5" defaultTableStyle="TableStyleMedium2" defaultPivotStyle="PivotStyleLight16">
    <tableStyle name="Table Style 1" pivot="0" count="2" xr9:uid="{3E68996B-CBA3-9440-8B40-380F6AE6A524}">
      <tableStyleElement type="headerRow" dxfId="143"/>
      <tableStyleElement type="totalRow" dxfId="142"/>
    </tableStyle>
    <tableStyle name="Table Style 2" pivot="0" count="3" xr9:uid="{97B1F207-7AF4-7F43-B9AA-798E5EB9514A}">
      <tableStyleElement type="wholeTable" dxfId="141"/>
      <tableStyleElement type="headerRow" dxfId="140"/>
      <tableStyleElement type="totalRow" dxfId="139"/>
    </tableStyle>
    <tableStyle name="Table Style 3" pivot="0" count="4" xr9:uid="{7C3D2DDB-5BDD-F547-B2B3-61722682222E}">
      <tableStyleElement type="headerRow" dxfId="138"/>
      <tableStyleElement type="totalRow" dxfId="137"/>
      <tableStyleElement type="firstRowStripe" dxfId="136"/>
      <tableStyleElement type="secondRowStripe" dxfId="135"/>
    </tableStyle>
    <tableStyle name="Table Style 4" pivot="0" count="4" xr9:uid="{E7043985-2C79-8647-95C9-253177091258}">
      <tableStyleElement type="wholeTable" dxfId="134"/>
      <tableStyleElement type="headerRow" dxfId="133"/>
      <tableStyleElement type="totalRow" dxfId="132"/>
      <tableStyleElement type="firstColumn" dxfId="131"/>
    </tableStyle>
    <tableStyle name="TableStyleLight4 2" pivot="0" count="7" xr9:uid="{00000000-0011-0000-FFFF-FFFF00000000}">
      <tableStyleElement type="wholeTable" dxfId="130"/>
      <tableStyleElement type="headerRow" dxfId="129"/>
      <tableStyleElement type="totalRow" dxfId="128"/>
      <tableStyleElement type="firstColumn" dxfId="127"/>
      <tableStyleElement type="lastColumn" dxfId="126"/>
      <tableStyleElement type="firstRowStripe" dxfId="125"/>
      <tableStyleElement type="firstColumnStripe" dxfId="12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EAEAEA"/>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C37D8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4D1"/>
      <color rgb="FFFFF9E7"/>
      <color rgb="FF75BDA7"/>
      <color rgb="FFC5AC84"/>
      <color rgb="FF3034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customXml" Target="/customXml/item3.xml" Id="rId8" /><Relationship Type="http://schemas.openxmlformats.org/officeDocument/2006/relationships/styles" Target="/xl/styles.xml" Id="rId3" /><Relationship Type="http://schemas.openxmlformats.org/officeDocument/2006/relationships/customXml" Target="/customXml/item22.xml" Id="rId7" /><Relationship Type="http://schemas.openxmlformats.org/officeDocument/2006/relationships/theme" Target="/xl/theme/theme11.xml" Id="rId2" /><Relationship Type="http://schemas.openxmlformats.org/officeDocument/2006/relationships/worksheet" Target="/xl/worksheets/sheet11.xml" Id="rId1" /><Relationship Type="http://schemas.openxmlformats.org/officeDocument/2006/relationships/customXml" Target="/customXml/item13.xml" Id="rId6" /><Relationship Type="http://schemas.openxmlformats.org/officeDocument/2006/relationships/calcChain" Target="/xl/calcChain.xml" Id="rId5" /><Relationship Type="http://schemas.openxmlformats.org/officeDocument/2006/relationships/sharedStrings" Target="/xl/sharedStrings.xml" Id="rId4" /></Relationships>
</file>

<file path=xl/charts/_rels/chart11.xml.rels>&#65279;<?xml version="1.0" encoding="utf-8"?><Relationships xmlns="http://schemas.openxmlformats.org/package/2006/relationships"><Relationship Type="http://schemas.microsoft.com/office/2011/relationships/chartColorStyle" Target="/xl/charts/colors1.xml" Id="rId2" /><Relationship Type="http://schemas.microsoft.com/office/2011/relationships/chartStyle" Target="/xl/charts/style1.xml" Id="rId1" /></Relationships>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985639588173211"/>
          <c:y val="3.2751669624672269E-2"/>
          <c:w val="0.76203249177744936"/>
          <c:h val="0.95593221755690083"/>
        </c:manualLayout>
      </c:layout>
      <c:barChart>
        <c:barDir val="bar"/>
        <c:grouping val="clustered"/>
        <c:varyColors val="0"/>
        <c:ser>
          <c:idx val="0"/>
          <c:order val="0"/>
          <c:tx>
            <c:strRef>
              <c:f>'Wedding budget'!$D$5</c:f>
              <c:strCache>
                <c:ptCount val="1"/>
                <c:pt idx="0">
                  <c:v>ACTUAL</c:v>
                </c:pt>
              </c:strCache>
            </c:strRef>
          </c:tx>
          <c:spPr>
            <a:solidFill>
              <a:schemeClr val="accent1"/>
            </a:solidFill>
            <a:ln>
              <a:noFill/>
            </a:ln>
            <a:effectLst/>
          </c:spPr>
          <c:invertIfNegative val="0"/>
          <c:dPt>
            <c:idx val="0"/>
            <c:invertIfNegative val="0"/>
            <c:bubble3D val="0"/>
            <c:spPr>
              <a:solidFill>
                <a:schemeClr val="accent2">
                  <a:lumMod val="75000"/>
                </a:schemeClr>
              </a:solidFill>
              <a:ln>
                <a:noFill/>
              </a:ln>
              <a:effectLst/>
            </c:spPr>
            <c:extLst>
              <c:ext xmlns:c16="http://schemas.microsoft.com/office/drawing/2014/chart" uri="{C3380CC4-5D6E-409C-BE32-E72D297353CC}">
                <c16:uniqueId val="{00000000-FA1B-414C-A648-94B3133E8533}"/>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1-FA1B-414C-A648-94B3133E8533}"/>
              </c:ext>
            </c:extLst>
          </c:dPt>
          <c:dPt>
            <c:idx val="2"/>
            <c:invertIfNegative val="0"/>
            <c:bubble3D val="0"/>
            <c:spPr>
              <a:solidFill>
                <a:schemeClr val="accent4">
                  <a:lumMod val="75000"/>
                </a:schemeClr>
              </a:solidFill>
              <a:ln>
                <a:noFill/>
              </a:ln>
              <a:effectLst/>
            </c:spPr>
            <c:extLst>
              <c:ext xmlns:c16="http://schemas.microsoft.com/office/drawing/2014/chart" uri="{C3380CC4-5D6E-409C-BE32-E72D297353CC}">
                <c16:uniqueId val="{00000002-FA1B-414C-A648-94B3133E8533}"/>
              </c:ext>
            </c:extLst>
          </c:dPt>
          <c:dPt>
            <c:idx val="3"/>
            <c:invertIfNegative val="0"/>
            <c:bubble3D val="0"/>
            <c:spPr>
              <a:solidFill>
                <a:schemeClr val="accent5">
                  <a:lumMod val="75000"/>
                </a:schemeClr>
              </a:solidFill>
              <a:ln>
                <a:noFill/>
              </a:ln>
              <a:effectLst/>
            </c:spPr>
            <c:extLst>
              <c:ext xmlns:c16="http://schemas.microsoft.com/office/drawing/2014/chart" uri="{C3380CC4-5D6E-409C-BE32-E72D297353CC}">
                <c16:uniqueId val="{00000003-FA1B-414C-A648-94B3133E8533}"/>
              </c:ext>
            </c:extLst>
          </c:dPt>
          <c:dPt>
            <c:idx val="4"/>
            <c:invertIfNegative val="0"/>
            <c:bubble3D val="0"/>
            <c:spPr>
              <a:solidFill>
                <a:schemeClr val="accent6">
                  <a:lumMod val="75000"/>
                </a:schemeClr>
              </a:solidFill>
              <a:ln>
                <a:noFill/>
              </a:ln>
              <a:effectLst/>
            </c:spPr>
            <c:extLst>
              <c:ext xmlns:c16="http://schemas.microsoft.com/office/drawing/2014/chart" uri="{C3380CC4-5D6E-409C-BE32-E72D297353CC}">
                <c16:uniqueId val="{00000004-FA1B-414C-A648-94B3133E8533}"/>
              </c:ext>
            </c:extLst>
          </c:dPt>
          <c:dPt>
            <c:idx val="5"/>
            <c:invertIfNegative val="0"/>
            <c:bubble3D val="0"/>
            <c:spPr>
              <a:solidFill>
                <a:schemeClr val="accent2">
                  <a:lumMod val="75000"/>
                </a:schemeClr>
              </a:solidFill>
              <a:ln>
                <a:noFill/>
              </a:ln>
              <a:effectLst/>
            </c:spPr>
            <c:extLst>
              <c:ext xmlns:c16="http://schemas.microsoft.com/office/drawing/2014/chart" uri="{C3380CC4-5D6E-409C-BE32-E72D297353CC}">
                <c16:uniqueId val="{00000005-FA1B-414C-A648-94B3133E8533}"/>
              </c:ext>
            </c:extLst>
          </c:dPt>
          <c:dPt>
            <c:idx val="6"/>
            <c:invertIfNegative val="0"/>
            <c:bubble3D val="0"/>
            <c:spPr>
              <a:solidFill>
                <a:schemeClr val="accent3">
                  <a:lumMod val="75000"/>
                </a:schemeClr>
              </a:solidFill>
              <a:ln>
                <a:noFill/>
              </a:ln>
              <a:effectLst/>
            </c:spPr>
            <c:extLst>
              <c:ext xmlns:c16="http://schemas.microsoft.com/office/drawing/2014/chart" uri="{C3380CC4-5D6E-409C-BE32-E72D297353CC}">
                <c16:uniqueId val="{00000006-FA1B-414C-A648-94B3133E8533}"/>
              </c:ext>
            </c:extLst>
          </c:dPt>
          <c:dPt>
            <c:idx val="7"/>
            <c:invertIfNegative val="0"/>
            <c:bubble3D val="0"/>
            <c:spPr>
              <a:solidFill>
                <a:schemeClr val="accent4">
                  <a:lumMod val="75000"/>
                </a:schemeClr>
              </a:solidFill>
              <a:ln>
                <a:noFill/>
              </a:ln>
              <a:effectLst/>
            </c:spPr>
            <c:extLst>
              <c:ext xmlns:c16="http://schemas.microsoft.com/office/drawing/2014/chart" uri="{C3380CC4-5D6E-409C-BE32-E72D297353CC}">
                <c16:uniqueId val="{00000007-FA1B-414C-A648-94B3133E8533}"/>
              </c:ext>
            </c:extLst>
          </c:dPt>
          <c:dPt>
            <c:idx val="8"/>
            <c:invertIfNegative val="0"/>
            <c:bubble3D val="0"/>
            <c:spPr>
              <a:solidFill>
                <a:schemeClr val="accent5">
                  <a:lumMod val="75000"/>
                </a:schemeClr>
              </a:solidFill>
              <a:ln>
                <a:noFill/>
              </a:ln>
              <a:effectLst/>
            </c:spPr>
            <c:extLst>
              <c:ext xmlns:c16="http://schemas.microsoft.com/office/drawing/2014/chart" uri="{C3380CC4-5D6E-409C-BE32-E72D297353CC}">
                <c16:uniqueId val="{00000008-FA1B-414C-A648-94B3133E8533}"/>
              </c:ext>
            </c:extLst>
          </c:dPt>
          <c:dPt>
            <c:idx val="9"/>
            <c:invertIfNegative val="0"/>
            <c:bubble3D val="0"/>
            <c:spPr>
              <a:solidFill>
                <a:schemeClr val="accent6">
                  <a:lumMod val="75000"/>
                </a:schemeClr>
              </a:solidFill>
              <a:ln>
                <a:noFill/>
              </a:ln>
              <a:effectLst/>
            </c:spPr>
            <c:extLst>
              <c:ext xmlns:c16="http://schemas.microsoft.com/office/drawing/2014/chart" uri="{C3380CC4-5D6E-409C-BE32-E72D297353CC}">
                <c16:uniqueId val="{00000009-FA1B-414C-A648-94B3133E8533}"/>
              </c:ext>
            </c:extLst>
          </c:dPt>
          <c:cat>
            <c:strRef>
              <c:f>'Wedding budget'!$B$6:$B$15</c:f>
              <c:strCache>
                <c:ptCount val="10"/>
                <c:pt idx="0">
                  <c:v>Reception</c:v>
                </c:pt>
                <c:pt idx="1">
                  <c:v>Apparel</c:v>
                </c:pt>
                <c:pt idx="2">
                  <c:v>Photography</c:v>
                </c:pt>
                <c:pt idx="3">
                  <c:v>Decorations</c:v>
                </c:pt>
                <c:pt idx="4">
                  <c:v>Transportation</c:v>
                </c:pt>
                <c:pt idx="5">
                  <c:v>Gifts</c:v>
                </c:pt>
                <c:pt idx="6">
                  <c:v>Music</c:v>
                </c:pt>
                <c:pt idx="7">
                  <c:v>Flowers</c:v>
                </c:pt>
                <c:pt idx="8">
                  <c:v>Stationery / Printing</c:v>
                </c:pt>
                <c:pt idx="9">
                  <c:v>Other Expenses</c:v>
                </c:pt>
              </c:strCache>
            </c:strRef>
          </c:cat>
          <c:val>
            <c:numRef>
              <c:f>'Wedding budget'!$D$6:$D$15</c:f>
              <c:numCache>
                <c:formatCode>"$"#,##0.00</c:formatCode>
                <c:ptCount val="10"/>
                <c:pt idx="0">
                  <c:v>5300</c:v>
                </c:pt>
                <c:pt idx="1">
                  <c:v>5000</c:v>
                </c:pt>
                <c:pt idx="2">
                  <c:v>2950</c:v>
                </c:pt>
                <c:pt idx="3">
                  <c:v>2300</c:v>
                </c:pt>
                <c:pt idx="4">
                  <c:v>1400</c:v>
                </c:pt>
                <c:pt idx="5">
                  <c:v>1300</c:v>
                </c:pt>
                <c:pt idx="6">
                  <c:v>1250</c:v>
                </c:pt>
                <c:pt idx="7">
                  <c:v>800</c:v>
                </c:pt>
                <c:pt idx="8">
                  <c:v>400</c:v>
                </c:pt>
                <c:pt idx="9">
                  <c:v>300</c:v>
                </c:pt>
              </c:numCache>
            </c:numRef>
          </c:val>
          <c:extLst>
            <c:ext xmlns:c16="http://schemas.microsoft.com/office/drawing/2014/chart" uri="{C3380CC4-5D6E-409C-BE32-E72D297353CC}">
              <c16:uniqueId val="{00000000-ABF9-4AD2-931B-79DD782E1D0E}"/>
            </c:ext>
          </c:extLst>
        </c:ser>
        <c:dLbls>
          <c:showLegendKey val="0"/>
          <c:showVal val="0"/>
          <c:showCatName val="0"/>
          <c:showSerName val="0"/>
          <c:showPercent val="0"/>
          <c:showBubbleSize val="0"/>
        </c:dLbls>
        <c:gapWidth val="100"/>
        <c:axId val="462963168"/>
        <c:axId val="462958904"/>
      </c:barChart>
      <c:catAx>
        <c:axId val="46296316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2958904"/>
        <c:crosses val="autoZero"/>
        <c:auto val="1"/>
        <c:lblAlgn val="ctr"/>
        <c:lblOffset val="100"/>
        <c:noMultiLvlLbl val="0"/>
      </c:catAx>
      <c:valAx>
        <c:axId val="462958904"/>
        <c:scaling>
          <c:orientation val="minMax"/>
        </c:scaling>
        <c:delete val="1"/>
        <c:axPos val="t"/>
        <c:numFmt formatCode="&quot;$&quot;#,##0.00" sourceLinked="1"/>
        <c:majorTickMark val="none"/>
        <c:minorTickMark val="none"/>
        <c:tickLblPos val="nextTo"/>
        <c:crossAx val="46296316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mn-lt"/>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1.xml.rels>&#65279;<?xml version="1.0" encoding="utf-8"?><Relationships xmlns="http://schemas.openxmlformats.org/package/2006/relationships"><Relationship Type="http://schemas.openxmlformats.org/officeDocument/2006/relationships/image" Target="/xl/media/image2.svg" Id="rId3" /><Relationship Type="http://schemas.openxmlformats.org/officeDocument/2006/relationships/image" Target="/xl/media/image1.png" Id="rId2" /><Relationship Type="http://schemas.openxmlformats.org/officeDocument/2006/relationships/chart" Target="/xl/charts/chart11.xml" Id="rId1" /></Relationships>
</file>

<file path=xl/drawings/drawing11.xml><?xml version="1.0" encoding="utf-8"?>
<xdr:wsDr xmlns:xdr="http://schemas.openxmlformats.org/drawingml/2006/spreadsheetDrawing" xmlns:a="http://schemas.openxmlformats.org/drawingml/2006/main">
  <xdr:twoCellAnchor>
    <xdr:from>
      <xdr:col>5</xdr:col>
      <xdr:colOff>314738</xdr:colOff>
      <xdr:row>5</xdr:row>
      <xdr:rowOff>33131</xdr:rowOff>
    </xdr:from>
    <xdr:to>
      <xdr:col>9</xdr:col>
      <xdr:colOff>1018760</xdr:colOff>
      <xdr:row>16</xdr:row>
      <xdr:rowOff>0</xdr:rowOff>
    </xdr:to>
    <xdr:graphicFrame macro="">
      <xdr:nvGraphicFramePr>
        <xdr:cNvPr id="3" name="Chart 2" descr="Chart summarizing Actual Expenses sorted in descending order">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0</xdr:row>
      <xdr:rowOff>88900</xdr:rowOff>
    </xdr:from>
    <xdr:to>
      <xdr:col>1</xdr:col>
      <xdr:colOff>1311881</xdr:colOff>
      <xdr:row>2</xdr:row>
      <xdr:rowOff>35095</xdr:rowOff>
    </xdr:to>
    <xdr:pic>
      <xdr:nvPicPr>
        <xdr:cNvPr id="5" name="Graphic 4" descr="Bells outline">
          <a:extLst>
            <a:ext uri="{FF2B5EF4-FFF2-40B4-BE49-F238E27FC236}">
              <a16:creationId xmlns:a16="http://schemas.microsoft.com/office/drawing/2014/main" id="{311B2AED-BE5C-61C9-4DE8-BC03BFDAE9D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27000" y="203200"/>
          <a:ext cx="1311881" cy="1203495"/>
        </a:xfrm>
        <a:prstGeom prst="rect">
          <a:avLst/>
        </a:prstGeom>
      </xdr:spPr>
    </xdr:pic>
    <xdr:clientData/>
  </xdr:twoCellAnchor>
</xdr:wsDr>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BL_Summary" displayName="TBL_Summary" ref="B5:E16" totalsRowCount="1" headerRowDxfId="123" dataDxfId="121" totalsRowDxfId="120" headerRowBorderDxfId="122" totalsRowBorderDxfId="119">
  <tableColumns count="4">
    <tableColumn id="1" xr3:uid="{00000000-0010-0000-0000-000001000000}" name="SUMMARY" totalsRowLabel="Total budget" dataDxfId="118" totalsRowDxfId="59"/>
    <tableColumn id="2" xr3:uid="{00000000-0010-0000-0000-000002000000}" name="ESTIMATED" totalsRowFunction="sum" dataDxfId="117" totalsRowDxfId="58"/>
    <tableColumn id="3" xr3:uid="{00000000-0010-0000-0000-000003000000}" name="ACTUAL" totalsRowFunction="sum" dataDxfId="116" totalsRowDxfId="57"/>
    <tableColumn id="4" xr3:uid="{00000000-0010-0000-0000-000004000000}" name="OVER/UNDER" totalsRowFunction="count" dataDxfId="115" totalsRowDxfId="56">
      <calculatedColumnFormula>TBL_Summary[[#This Row],[ESTIMATED]]-TBL_Summary[[#This Row],[ACTUAL]]</calculatedColumnFormula>
    </tableColumn>
  </tableColumns>
  <tableStyleInfo name="Table Style 3"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BL_Gifts" displayName="TBL_Gifts" ref="B32:E37" totalsRowCount="1" headerRowDxfId="111" dataDxfId="110" totalsRowDxfId="109">
  <tableColumns count="4">
    <tableColumn id="1" xr3:uid="{00000000-0010-0000-0200-000001000000}" name="GIFTS" totalsRowLabel="Total for gifts" dataDxfId="108" totalsRowDxfId="46"/>
    <tableColumn id="2" xr3:uid="{00000000-0010-0000-0200-000002000000}" name="ESTIMATED" totalsRowFunction="sum" dataDxfId="107" totalsRowDxfId="45"/>
    <tableColumn id="3" xr3:uid="{00000000-0010-0000-0200-000003000000}" name="ACTUAL" totalsRowFunction="sum" dataDxfId="106" totalsRowDxfId="44"/>
    <tableColumn id="4" xr3:uid="{00000000-0010-0000-0200-000004000000}" name="OVER/UNDER" totalsRowFunction="min" dataDxfId="47" totalsRowDxfId="43">
      <calculatedColumnFormula>TBL_Gifts[[#This Row],[ESTIMATED]]-TBL_Gifts[[#This Row],[ACTUAL]]</calculatedColumnFormula>
    </tableColumn>
  </tableColumns>
  <tableStyleInfo name="Table Style 4"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BL_Music" displayName="TBL_Music" ref="B40:E44" totalsRowCount="1" headerRowDxfId="105" dataDxfId="104" totalsRowDxfId="103">
  <tableColumns count="4">
    <tableColumn id="1" xr3:uid="{00000000-0010-0000-0300-000001000000}" name="MUSIC " totalsRowLabel="Total for music" dataDxfId="102" totalsRowDxfId="41"/>
    <tableColumn id="2" xr3:uid="{00000000-0010-0000-0300-000002000000}" name="ESTIMATED" totalsRowFunction="sum" dataDxfId="101" totalsRowDxfId="40"/>
    <tableColumn id="3" xr3:uid="{00000000-0010-0000-0300-000003000000}" name="ACTUAL" totalsRowFunction="sum" dataDxfId="100" totalsRowDxfId="39"/>
    <tableColumn id="4" xr3:uid="{00000000-0010-0000-0300-000004000000}" name="OVER/UNDER" totalsRowFunction="sum" dataDxfId="42" totalsRowDxfId="38">
      <calculatedColumnFormula>TBL_Music[[#This Row],[ESTIMATED]]-TBL_Music[[#This Row],[ACTUAL]]</calculatedColumnFormula>
    </tableColumn>
  </tableColumns>
  <tableStyleInfo name="Table Style 4"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BL_Reception" displayName="TBL_Reception" ref="B47:E57" totalsRowCount="1" headerRowDxfId="99" dataDxfId="98" totalsRowDxfId="97">
  <tableColumns count="4">
    <tableColumn id="1" xr3:uid="{00000000-0010-0000-0400-000001000000}" name="RECEPTION" totalsRowLabel="Total for reception" dataDxfId="96" totalsRowDxfId="36"/>
    <tableColumn id="2" xr3:uid="{00000000-0010-0000-0400-000002000000}" name="ESTIMATED" totalsRowFunction="sum" dataDxfId="95" totalsRowDxfId="35"/>
    <tableColumn id="3" xr3:uid="{00000000-0010-0000-0400-000003000000}" name="ACTUAL" totalsRowFunction="sum" dataDxfId="94" totalsRowDxfId="34"/>
    <tableColumn id="4" xr3:uid="{00000000-0010-0000-0400-000004000000}" name="OVER/UNDER" totalsRowFunction="sum" dataDxfId="37" totalsRowDxfId="33">
      <calculatedColumnFormula>TBL_Reception[[#This Row],[ESTIMATED]]-TBL_Reception[[#This Row],[ACTUAL]]</calculatedColumnFormula>
    </tableColumn>
  </tableColumns>
  <tableStyleInfo name="Table Style 4"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BL_OtherExpenses" displayName="TBL_OtherExpenses" ref="B60:E69" totalsRowCount="1" headerRowDxfId="93" dataDxfId="92" totalsRowDxfId="91">
  <tableColumns count="4">
    <tableColumn id="1" xr3:uid="{00000000-0010-0000-0500-000001000000}" name="OTHER EXPENSES" totalsRowLabel="Total for other expenses" dataDxfId="90" totalsRowDxfId="31"/>
    <tableColumn id="2" xr3:uid="{00000000-0010-0000-0500-000002000000}" name="ESTIMATED" totalsRowFunction="sum" dataDxfId="89" totalsRowDxfId="30"/>
    <tableColumn id="3" xr3:uid="{00000000-0010-0000-0500-000003000000}" name="ACTUAL" totalsRowFunction="sum" dataDxfId="88" totalsRowDxfId="29"/>
    <tableColumn id="4" xr3:uid="{00000000-0010-0000-0500-000004000000}" name="OVER/UNDER" totalsRowFunction="sum" dataDxfId="32" totalsRowDxfId="28">
      <calculatedColumnFormula>TBL_OtherExpenses[[#This Row],[ESTIMATED]]-TBL_OtherExpenses[[#This Row],[ACTUAL]]</calculatedColumnFormula>
    </tableColumn>
  </tableColumns>
  <tableStyleInfo name="Table Style 4" showFirstColumn="0" showLastColumn="0" showRowStripes="1" showColumnStripes="0"/>
</table>
</file>

<file path=xl/tables/table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BL_Flowers" displayName="TBL_Flowers" ref="G30:J37" totalsRowCount="1" headerRowDxfId="81" dataDxfId="80" totalsRowDxfId="79">
  <tableColumns count="4">
    <tableColumn id="1" xr3:uid="{00000000-0010-0000-0700-000001000000}" name="FLOWERS" totalsRowLabel="Total for flowers" dataDxfId="78" totalsRowDxfId="3"/>
    <tableColumn id="2" xr3:uid="{00000000-0010-0000-0700-000002000000}" name="ESTIMATED" totalsRowFunction="sum" dataDxfId="77" totalsRowDxfId="2"/>
    <tableColumn id="3" xr3:uid="{00000000-0010-0000-0700-000003000000}" name="ACTUAL" totalsRowFunction="sum" dataDxfId="76" totalsRowDxfId="1"/>
    <tableColumn id="4" xr3:uid="{00000000-0010-0000-0700-000004000000}" name="OVER/UNDER" totalsRowFunction="sum" dataDxfId="22" totalsRowDxfId="0">
      <calculatedColumnFormula>TBL_Flowers[[#This Row],[ESTIMATED]]-TBL_Flowers[[#This Row],[ACTUAL]]</calculatedColumnFormula>
    </tableColumn>
  </tableColumns>
  <tableStyleInfo name="Table Style 4" showFirstColumn="0" showLastColumn="0" showRowStripes="1" showColumnStripes="0"/>
</table>
</file>

<file path=xl/tables/table9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BL_Photography" displayName="TBL_Photography" ref="G40:J47" totalsRowCount="1" headerRowDxfId="75" dataDxfId="74" totalsRowDxfId="73">
  <tableColumns count="4">
    <tableColumn id="1" xr3:uid="{00000000-0010-0000-0800-000001000000}" name="PHOTOGRAPHY" totalsRowLabel="Total for photography" dataDxfId="11" totalsRowDxfId="10"/>
    <tableColumn id="2" xr3:uid="{00000000-0010-0000-0800-000002000000}" name="ESTIMATED" totalsRowFunction="sum" dataDxfId="9" totalsRowDxfId="8"/>
    <tableColumn id="3" xr3:uid="{00000000-0010-0000-0800-000003000000}" name="ACTUAL" totalsRowFunction="sum" dataDxfId="7" totalsRowDxfId="6"/>
    <tableColumn id="4" xr3:uid="{00000000-0010-0000-0800-000004000000}" name="OVER/UNDER" totalsRowFunction="sum" dataDxfId="5" totalsRowDxfId="4">
      <calculatedColumnFormula>TBL_Photography[[#This Row],[ESTIMATED]]-TBL_Photography[[#This Row],[ACTUAL]]</calculatedColumnFormula>
    </tableColumn>
  </tableColumns>
  <tableStyleInfo name="Table Style 4" showFirstColumn="0" showLastColumn="0" showRowStripes="1" showColumnStripes="0"/>
</table>
</file>

<file path=xl/tables/table10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BL_Stationery" displayName="TBL_Stationery" ref="G50:J61" totalsRowCount="1" headerRowDxfId="72" dataDxfId="71" totalsRowDxfId="70">
  <tableColumns count="4">
    <tableColumn id="1" xr3:uid="{00000000-0010-0000-0900-000001000000}" name="STATIONERY / PRINTING" totalsRowLabel="Total for stationery / printing" dataDxfId="69" totalsRowDxfId="20"/>
    <tableColumn id="2" xr3:uid="{00000000-0010-0000-0900-000002000000}" name="ESTIMATED" totalsRowFunction="sum" dataDxfId="68" totalsRowDxfId="19"/>
    <tableColumn id="3" xr3:uid="{00000000-0010-0000-0900-000003000000}" name="ACTUAL" totalsRowFunction="sum" dataDxfId="67" totalsRowDxfId="18"/>
    <tableColumn id="4" xr3:uid="{00000000-0010-0000-0900-000004000000}" name="OVER/UNDER" totalsRowFunction="sum" dataDxfId="21" totalsRowDxfId="17">
      <calculatedColumnFormula>TBL_Stationery[[#This Row],[ESTIMATED]]-TBL_Stationery[[#This Row],[ACTUAL]]</calculatedColumnFormula>
    </tableColumn>
  </tableColumns>
  <tableStyleInfo name="Table Style 4" showFirstColumn="0" showLastColumn="0" showRowStripes="1" showColumnStripes="0"/>
</table>
</file>

<file path=xl/tables/table1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BL_Transportation" displayName="TBL_Transportation" ref="G64:J69" totalsRowCount="1" headerRowDxfId="66" dataDxfId="65" totalsRowDxfId="64">
  <tableColumns count="4">
    <tableColumn id="1" xr3:uid="{00000000-0010-0000-0A00-000001000000}" name="TRANSPORTATION" totalsRowLabel="Total for transportation" dataDxfId="63" totalsRowDxfId="15"/>
    <tableColumn id="2" xr3:uid="{00000000-0010-0000-0A00-000002000000}" name="ESTIMATED" totalsRowFunction="sum" dataDxfId="62" totalsRowDxfId="14"/>
    <tableColumn id="3" xr3:uid="{00000000-0010-0000-0A00-000003000000}" name="ACTUAL" totalsRowFunction="sum" dataDxfId="61" totalsRowDxfId="13"/>
    <tableColumn id="4" xr3:uid="{00000000-0010-0000-0A00-000004000000}" name="OVER/UNDER" totalsRowFunction="sum" dataDxfId="16" totalsRowDxfId="12">
      <calculatedColumnFormula>TBL_Transportation[[#This Row],[ESTIMATED]]-TBL_Transportation[[#This Row],[ACTUAL]]</calculatedColumnFormula>
    </tableColumn>
  </tableColumns>
  <tableStyleInfo name="Table Style 4" showFirstColumn="0" showLastColumn="0" showRowStripes="1" showColumnStripes="0"/>
</table>
</file>

<file path=xl/tables/table2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BL_Apparel" displayName="TBL_Apparel" ref="B20:E29" totalsRowCount="1" headerRowDxfId="114" dataDxfId="113" totalsRowDxfId="112">
  <tableColumns count="4">
    <tableColumn id="1" xr3:uid="{00000000-0010-0000-0100-000001000000}" name="APPAREL" totalsRowLabel="Total for apparel" dataDxfId="55" totalsRowDxfId="51"/>
    <tableColumn id="2" xr3:uid="{00000000-0010-0000-0100-000002000000}" name="ESTIMATED" totalsRowFunction="sum" dataDxfId="54" totalsRowDxfId="50"/>
    <tableColumn id="3" xr3:uid="{00000000-0010-0000-0100-000003000000}" name="ACTUAL" totalsRowFunction="sum" dataDxfId="53" totalsRowDxfId="49"/>
    <tableColumn id="4" xr3:uid="{00000000-0010-0000-0100-000004000000}" name="OVER/UNDER" totalsRowFunction="sum" dataDxfId="52" totalsRowDxfId="48">
      <calculatedColumnFormula>TBL_Apparel[[#This Row],[ESTIMATED]]-TBL_Apparel[[#This Row],[ACTUAL]]</calculatedColumnFormula>
    </tableColumn>
  </tableColumns>
  <tableStyleInfo name="Table Style 4" showFirstColumn="0" showLastColumn="0" showRowStripes="1" showColumnStripes="0"/>
</table>
</file>

<file path=xl/tables/table7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BL_Decorations" displayName="TBL_Decorations" ref="G20:J27" totalsRowCount="1" headerRowDxfId="87" dataDxfId="86" totalsRowDxfId="85">
  <tableColumns count="4">
    <tableColumn id="1" xr3:uid="{00000000-0010-0000-0600-000001000000}" name="DECORATIONS" totalsRowLabel="Total for decorations" dataDxfId="84" totalsRowDxfId="26"/>
    <tableColumn id="2" xr3:uid="{00000000-0010-0000-0600-000002000000}" name="ESTIMATED" totalsRowFunction="sum" dataDxfId="83" totalsRowDxfId="25"/>
    <tableColumn id="3" xr3:uid="{00000000-0010-0000-0600-000003000000}" name="ACTUAL" totalsRowFunction="sum" dataDxfId="82" totalsRowDxfId="24"/>
    <tableColumn id="4" xr3:uid="{00000000-0010-0000-0600-000004000000}" name="OVER/UNDER" totalsRowFunction="sum" dataDxfId="27" totalsRowDxfId="23">
      <calculatedColumnFormula>TBL_Decorations[[#This Row],[ESTIMATED]]-TBL_Decorations[[#This Row],[ACTUAL]]</calculatedColumnFormula>
    </tableColumn>
  </tableColumns>
  <tableStyleInfo name="Table Style 4" showFirstColumn="0" showLastColumn="0" showRowStripes="1" showColumnStripes="0"/>
</table>
</file>

<file path=xl/theme/theme11.xml><?xml version="1.0" encoding="utf-8"?>
<a:theme xmlns:a="http://schemas.openxmlformats.org/drawingml/2006/main" name="Office Theme">
  <a:themeElements>
    <a:clrScheme name="Wedding Budget 1">
      <a:dk1>
        <a:srgbClr val="000000"/>
      </a:dk1>
      <a:lt1>
        <a:srgbClr val="FFFFFF"/>
      </a:lt1>
      <a:dk2>
        <a:srgbClr val="CBA236"/>
      </a:dk2>
      <a:lt2>
        <a:srgbClr val="E7E6E6"/>
      </a:lt2>
      <a:accent1>
        <a:srgbClr val="9CA9BC"/>
      </a:accent1>
      <a:accent2>
        <a:srgbClr val="E7ECF4"/>
      </a:accent2>
      <a:accent3>
        <a:srgbClr val="CCE7D6"/>
      </a:accent3>
      <a:accent4>
        <a:srgbClr val="F1BBB9"/>
      </a:accent4>
      <a:accent5>
        <a:srgbClr val="DFDBEB"/>
      </a:accent5>
      <a:accent6>
        <a:srgbClr val="E1C7B3"/>
      </a:accent6>
      <a:hlink>
        <a:srgbClr val="0563C1"/>
      </a:hlink>
      <a:folHlink>
        <a:srgbClr val="954F72"/>
      </a:folHlink>
    </a:clrScheme>
    <a:fontScheme name="Custom 59">
      <a:majorFont>
        <a:latin typeface="Perpetua"/>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&#65279;<?xml version="1.0" encoding="utf-8"?><Relationships xmlns="http://schemas.openxmlformats.org/package/2006/relationships"><Relationship Type="http://schemas.openxmlformats.org/officeDocument/2006/relationships/table" Target="/xl/tables/table61.xml" Id="rId8" /><Relationship Type="http://schemas.openxmlformats.org/officeDocument/2006/relationships/table" Target="/xl/tables/table112.xml" Id="rId13" /><Relationship Type="http://schemas.openxmlformats.org/officeDocument/2006/relationships/table" Target="/xl/tables/table13.xml" Id="rId3" /><Relationship Type="http://schemas.openxmlformats.org/officeDocument/2006/relationships/table" Target="/xl/tables/table54.xml" Id="rId7" /><Relationship Type="http://schemas.openxmlformats.org/officeDocument/2006/relationships/table" Target="/xl/tables/table105.xml" Id="rId12" /><Relationship Type="http://schemas.openxmlformats.org/officeDocument/2006/relationships/drawing" Target="/xl/drawings/drawing11.xml" Id="rId2" /><Relationship Type="http://schemas.openxmlformats.org/officeDocument/2006/relationships/printerSettings" Target="/xl/printerSettings/printerSettings11.bin" Id="rId1" /><Relationship Type="http://schemas.openxmlformats.org/officeDocument/2006/relationships/table" Target="/xl/tables/table46.xml" Id="rId6" /><Relationship Type="http://schemas.openxmlformats.org/officeDocument/2006/relationships/table" Target="/xl/tables/table97.xml" Id="rId11" /><Relationship Type="http://schemas.openxmlformats.org/officeDocument/2006/relationships/table" Target="/xl/tables/table38.xml" Id="rId5" /><Relationship Type="http://schemas.openxmlformats.org/officeDocument/2006/relationships/table" Target="/xl/tables/table89.xml" Id="rId10" /><Relationship Type="http://schemas.openxmlformats.org/officeDocument/2006/relationships/table" Target="/xl/tables/table210.xml" Id="rId4" /><Relationship Type="http://schemas.openxmlformats.org/officeDocument/2006/relationships/table" Target="/xl/tables/table711.xml" Id="rId9" /></Relationships>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3"/>
  <sheetViews>
    <sheetView showGridLines="0" tabSelected="1" zoomScaleNormal="100" workbookViewId="0"/>
  </sheetViews>
  <sheetFormatPr defaultColWidth="9.109375" defaultRowHeight="16.05" customHeight="1" x14ac:dyDescent="0.25"/>
  <cols>
    <col min="1" max="1" width="1.6640625" style="1" customWidth="1"/>
    <col min="2" max="2" width="28.6640625" style="4" customWidth="1"/>
    <col min="3" max="4" width="15.33203125" style="3" customWidth="1"/>
    <col min="5" max="5" width="15.33203125" style="1" customWidth="1"/>
    <col min="6" max="6" width="4.6640625" style="1" customWidth="1"/>
    <col min="7" max="7" width="28.6640625" style="4" customWidth="1"/>
    <col min="8" max="9" width="15.33203125" style="3" customWidth="1"/>
    <col min="10" max="10" width="15.33203125" style="1" customWidth="1"/>
    <col min="11" max="11" width="1.6640625" style="1" customWidth="1"/>
    <col min="12" max="13" width="9.109375" style="1"/>
    <col min="14" max="14" width="17.6640625" style="1" bestFit="1" customWidth="1"/>
    <col min="15" max="15" width="10.109375" style="1" customWidth="1"/>
    <col min="16" max="16" width="9.109375" style="1"/>
    <col min="17" max="17" width="9.44140625" style="1" bestFit="1" customWidth="1"/>
    <col min="18" max="16384" width="9.109375" style="1"/>
  </cols>
  <sheetData>
    <row r="1" spans="1:26" ht="18.75" customHeight="1" x14ac:dyDescent="0.25">
      <c r="B1" s="5"/>
      <c r="C1" s="6"/>
      <c r="D1" s="6"/>
      <c r="E1" s="7"/>
      <c r="F1" s="7"/>
      <c r="G1" s="7"/>
      <c r="H1" s="7"/>
      <c r="I1" s="7"/>
      <c r="J1" s="7"/>
      <c r="K1" s="11"/>
      <c r="L1" s="11"/>
      <c r="M1" s="11"/>
      <c r="N1" s="11"/>
      <c r="O1" s="11"/>
      <c r="P1" s="11"/>
      <c r="Q1" s="11"/>
      <c r="R1" s="11"/>
      <c r="S1" s="11"/>
      <c r="T1" s="11"/>
      <c r="U1" s="11"/>
      <c r="V1" s="11"/>
      <c r="W1" s="11"/>
      <c r="X1" s="11"/>
      <c r="Y1" s="11"/>
      <c r="Z1" s="11"/>
    </row>
    <row r="2" spans="1:26" s="2" customFormat="1" ht="81.75" customHeight="1" x14ac:dyDescent="2">
      <c r="A2" s="8"/>
      <c r="B2" s="47" t="s">
        <v>96</v>
      </c>
      <c r="C2" s="47"/>
      <c r="D2" s="47"/>
      <c r="E2" s="47"/>
      <c r="F2" s="47"/>
      <c r="G2" s="47"/>
      <c r="H2" s="47"/>
      <c r="I2" s="47"/>
      <c r="J2" s="47"/>
      <c r="K2" s="14"/>
      <c r="L2" s="17"/>
      <c r="M2" s="17"/>
      <c r="N2" s="17"/>
      <c r="O2" s="17"/>
      <c r="P2" s="17"/>
      <c r="Q2" s="17"/>
      <c r="R2" s="17"/>
      <c r="S2" s="17"/>
      <c r="T2" s="17"/>
      <c r="U2" s="17"/>
      <c r="V2" s="17"/>
      <c r="W2" s="17"/>
      <c r="X2" s="17"/>
      <c r="Y2" s="17"/>
      <c r="Z2" s="17"/>
    </row>
    <row r="3" spans="1:26" ht="25.95" customHeight="1" x14ac:dyDescent="0.25">
      <c r="B3" s="9"/>
      <c r="C3" s="10"/>
      <c r="D3" s="10"/>
      <c r="E3" s="11"/>
      <c r="F3" s="11"/>
      <c r="G3" s="12"/>
      <c r="H3" s="13"/>
      <c r="I3" s="13"/>
      <c r="J3" s="11"/>
      <c r="K3" s="11"/>
      <c r="L3" s="11"/>
      <c r="M3" s="11"/>
      <c r="N3" s="11"/>
      <c r="O3" s="11"/>
      <c r="P3" s="11"/>
      <c r="Q3" s="11"/>
      <c r="R3" s="11"/>
      <c r="S3" s="11"/>
      <c r="T3" s="11"/>
      <c r="U3" s="11"/>
      <c r="V3" s="11"/>
      <c r="W3" s="11"/>
      <c r="X3" s="11"/>
      <c r="Y3" s="11"/>
      <c r="Z3" s="11"/>
    </row>
    <row r="4" spans="1:26" ht="25.95" customHeight="1" x14ac:dyDescent="0.25">
      <c r="B4" s="9"/>
      <c r="C4" s="10"/>
      <c r="D4" s="10"/>
      <c r="E4" s="11"/>
      <c r="F4" s="11"/>
      <c r="G4" s="12"/>
      <c r="H4" s="13"/>
      <c r="I4" s="13"/>
      <c r="J4" s="11"/>
      <c r="K4" s="11"/>
      <c r="L4" s="11"/>
      <c r="M4" s="11"/>
      <c r="N4" s="11"/>
      <c r="O4" s="11"/>
      <c r="P4" s="11"/>
      <c r="Q4" s="11"/>
      <c r="R4" s="11"/>
      <c r="S4" s="11"/>
      <c r="T4" s="11"/>
      <c r="U4" s="11"/>
      <c r="V4" s="11"/>
      <c r="W4" s="11"/>
      <c r="X4" s="11"/>
      <c r="Y4" s="11"/>
      <c r="Z4" s="11"/>
    </row>
    <row r="5" spans="1:26" ht="25.95" customHeight="1" x14ac:dyDescent="0.25">
      <c r="B5" s="25" t="s">
        <v>85</v>
      </c>
      <c r="C5" s="26" t="s">
        <v>81</v>
      </c>
      <c r="D5" s="26" t="s">
        <v>82</v>
      </c>
      <c r="E5" s="26" t="s">
        <v>83</v>
      </c>
      <c r="F5" s="11"/>
      <c r="G5" s="30" t="s">
        <v>84</v>
      </c>
      <c r="H5" s="14"/>
      <c r="I5" s="14"/>
      <c r="J5" s="14"/>
      <c r="K5" s="11"/>
      <c r="L5" s="11"/>
      <c r="M5" s="18" t="s">
        <v>66</v>
      </c>
      <c r="N5" s="18" t="s">
        <v>67</v>
      </c>
      <c r="O5" s="18" t="s">
        <v>0</v>
      </c>
      <c r="P5" s="19" t="s">
        <v>1</v>
      </c>
      <c r="Q5" s="18" t="s">
        <v>68</v>
      </c>
      <c r="R5" s="18" t="s">
        <v>69</v>
      </c>
      <c r="S5" s="11"/>
      <c r="T5" s="11"/>
      <c r="U5" s="11"/>
      <c r="V5" s="11"/>
      <c r="W5" s="11"/>
      <c r="X5" s="11"/>
      <c r="Y5" s="11"/>
      <c r="Z5" s="11"/>
    </row>
    <row r="6" spans="1:26" ht="25.95" customHeight="1" x14ac:dyDescent="0.25">
      <c r="B6" s="27" t="str">
        <f t="shared" ref="B6:B15" si="0">VLOOKUP($R6,$M$6:$P$15,2,FALSE)</f>
        <v>Reception</v>
      </c>
      <c r="C6" s="28">
        <f t="shared" ref="C6:C15" si="1">VLOOKUP($R6,$M$6:$P$15,3,FALSE)</f>
        <v>5500</v>
      </c>
      <c r="D6" s="28">
        <f t="shared" ref="D6:D15" si="2">VLOOKUP($R6,$M$6:$P$15,4,FALSE)</f>
        <v>5300</v>
      </c>
      <c r="E6" s="28">
        <f>TBL_Summary[[#This Row],[ACTUAL]]-TBL_Summary[[#This Row],[ESTIMATED]]</f>
        <v>-200</v>
      </c>
      <c r="F6" s="15"/>
      <c r="G6" s="14"/>
      <c r="H6" s="14"/>
      <c r="I6" s="14"/>
      <c r="J6" s="14"/>
      <c r="K6" s="11"/>
      <c r="L6" s="11"/>
      <c r="M6" s="18">
        <f t="shared" ref="M6:M15" si="3">_xlfn.RANK.EQ(Q6,$Q$6:$Q$15)</f>
        <v>2</v>
      </c>
      <c r="N6" s="20" t="s">
        <v>26</v>
      </c>
      <c r="O6" s="21">
        <f>TBL_Apparel[[#Totals],[ESTIMATED]]</f>
        <v>5000</v>
      </c>
      <c r="P6" s="21">
        <f>TBL_Apparel[[#Totals],[ACTUAL]]</f>
        <v>5000</v>
      </c>
      <c r="Q6" s="22">
        <f>P6+ROW(P6)/10000</f>
        <v>5000.0006000000003</v>
      </c>
      <c r="R6" s="18">
        <v>1</v>
      </c>
      <c r="S6" s="11"/>
      <c r="T6" s="11"/>
      <c r="U6" s="11"/>
      <c r="V6" s="11"/>
      <c r="W6" s="11"/>
      <c r="X6" s="11"/>
      <c r="Y6" s="11"/>
      <c r="Z6" s="11"/>
    </row>
    <row r="7" spans="1:26" ht="25.95" customHeight="1" x14ac:dyDescent="0.25">
      <c r="B7" s="27" t="str">
        <f t="shared" si="0"/>
        <v>Apparel</v>
      </c>
      <c r="C7" s="28">
        <f t="shared" si="1"/>
        <v>5000</v>
      </c>
      <c r="D7" s="28">
        <f t="shared" si="2"/>
        <v>5000</v>
      </c>
      <c r="E7" s="28">
        <f>TBL_Summary[[#This Row],[ACTUAL]]-TBL_Summary[[#This Row],[ESTIMATED]]</f>
        <v>0</v>
      </c>
      <c r="F7" s="15"/>
      <c r="G7" s="15"/>
      <c r="H7" s="14"/>
      <c r="I7" s="14"/>
      <c r="J7" s="14"/>
      <c r="K7" s="11"/>
      <c r="L7" s="11"/>
      <c r="M7" s="18">
        <f t="shared" si="3"/>
        <v>4</v>
      </c>
      <c r="N7" s="20" t="s">
        <v>5</v>
      </c>
      <c r="O7" s="21">
        <f>TBL_Decorations[[#Totals],[ESTIMATED]]</f>
        <v>2300</v>
      </c>
      <c r="P7" s="21">
        <f>TBL_Decorations[[#Totals],[ACTUAL]]</f>
        <v>2300</v>
      </c>
      <c r="Q7" s="22">
        <f t="shared" ref="Q7:Q15" si="4">P7+ROW(P7)/10000</f>
        <v>2300.0007000000001</v>
      </c>
      <c r="R7" s="18">
        <v>2</v>
      </c>
      <c r="S7" s="11"/>
      <c r="T7" s="11"/>
      <c r="U7" s="11"/>
      <c r="V7" s="11"/>
      <c r="W7" s="11"/>
      <c r="X7" s="11"/>
      <c r="Y7" s="11"/>
      <c r="Z7" s="11"/>
    </row>
    <row r="8" spans="1:26" ht="25.95" customHeight="1" x14ac:dyDescent="0.25">
      <c r="B8" s="27" t="str">
        <f t="shared" si="0"/>
        <v>Photography</v>
      </c>
      <c r="C8" s="28">
        <f t="shared" si="1"/>
        <v>2950</v>
      </c>
      <c r="D8" s="28">
        <f t="shared" si="2"/>
        <v>2950</v>
      </c>
      <c r="E8" s="28">
        <f>TBL_Summary[[#This Row],[ACTUAL]]-TBL_Summary[[#This Row],[ESTIMATED]]</f>
        <v>0</v>
      </c>
      <c r="F8" s="15"/>
      <c r="G8" s="15"/>
      <c r="H8" s="14"/>
      <c r="I8" s="14"/>
      <c r="J8" s="14"/>
      <c r="K8" s="11"/>
      <c r="L8" s="11"/>
      <c r="M8" s="18">
        <f t="shared" si="3"/>
        <v>6</v>
      </c>
      <c r="N8" s="20" t="s">
        <v>10</v>
      </c>
      <c r="O8" s="21">
        <f>TBL_Gifts[[#Totals],[ESTIMATED]]</f>
        <v>1400</v>
      </c>
      <c r="P8" s="21">
        <f>TBL_Gifts[[#Totals],[ACTUAL]]</f>
        <v>1300</v>
      </c>
      <c r="Q8" s="22">
        <f t="shared" si="4"/>
        <v>1300.0008</v>
      </c>
      <c r="R8" s="18">
        <v>3</v>
      </c>
      <c r="S8" s="11"/>
      <c r="T8" s="11"/>
      <c r="U8" s="11"/>
      <c r="V8" s="11"/>
      <c r="W8" s="11"/>
      <c r="X8" s="11"/>
      <c r="Y8" s="11"/>
      <c r="Z8" s="11"/>
    </row>
    <row r="9" spans="1:26" ht="25.95" customHeight="1" x14ac:dyDescent="0.25">
      <c r="B9" s="27" t="str">
        <f t="shared" si="0"/>
        <v>Decorations</v>
      </c>
      <c r="C9" s="28">
        <f t="shared" si="1"/>
        <v>2300</v>
      </c>
      <c r="D9" s="28">
        <f t="shared" si="2"/>
        <v>2300</v>
      </c>
      <c r="E9" s="28">
        <f>TBL_Summary[[#This Row],[ACTUAL]]-TBL_Summary[[#This Row],[ESTIMATED]]</f>
        <v>0</v>
      </c>
      <c r="F9" s="15"/>
      <c r="G9" s="15"/>
      <c r="H9" s="14"/>
      <c r="I9" s="14"/>
      <c r="J9" s="14"/>
      <c r="K9" s="11"/>
      <c r="L9" s="11"/>
      <c r="M9" s="18">
        <f t="shared" si="3"/>
        <v>8</v>
      </c>
      <c r="N9" s="20" t="s">
        <v>6</v>
      </c>
      <c r="O9" s="21">
        <f>TBL_Flowers[[#Totals],[ESTIMATED]]</f>
        <v>800</v>
      </c>
      <c r="P9" s="21">
        <f>TBL_Flowers[[#Totals],[ACTUAL]]</f>
        <v>800</v>
      </c>
      <c r="Q9" s="22">
        <f t="shared" si="4"/>
        <v>800.0009</v>
      </c>
      <c r="R9" s="18">
        <v>4</v>
      </c>
      <c r="S9" s="11"/>
      <c r="T9" s="11"/>
      <c r="U9" s="11"/>
      <c r="V9" s="11"/>
      <c r="W9" s="11"/>
      <c r="X9" s="11"/>
      <c r="Y9" s="11"/>
      <c r="Z9" s="11"/>
    </row>
    <row r="10" spans="1:26" ht="25.95" customHeight="1" x14ac:dyDescent="0.25">
      <c r="B10" s="27" t="str">
        <f t="shared" si="0"/>
        <v>Transportation</v>
      </c>
      <c r="C10" s="28">
        <f t="shared" si="1"/>
        <v>1450</v>
      </c>
      <c r="D10" s="28">
        <f t="shared" si="2"/>
        <v>1400</v>
      </c>
      <c r="E10" s="28">
        <f>TBL_Summary[[#This Row],[ACTUAL]]-TBL_Summary[[#This Row],[ESTIMATED]]</f>
        <v>-50</v>
      </c>
      <c r="F10" s="15"/>
      <c r="G10" s="15"/>
      <c r="H10" s="14"/>
      <c r="I10" s="14"/>
      <c r="J10" s="14"/>
      <c r="K10" s="11"/>
      <c r="L10" s="11"/>
      <c r="M10" s="18">
        <f t="shared" si="3"/>
        <v>7</v>
      </c>
      <c r="N10" s="20" t="s">
        <v>37</v>
      </c>
      <c r="O10" s="21">
        <f>TBL_Music[[#Totals],[ESTIMATED]]</f>
        <v>1200</v>
      </c>
      <c r="P10" s="21">
        <f>TBL_Music[[#Totals],[ACTUAL]]</f>
        <v>1250</v>
      </c>
      <c r="Q10" s="22">
        <f t="shared" si="4"/>
        <v>1250.001</v>
      </c>
      <c r="R10" s="18">
        <v>5</v>
      </c>
      <c r="S10" s="11"/>
      <c r="T10" s="11"/>
      <c r="U10" s="11"/>
      <c r="V10" s="11"/>
      <c r="W10" s="11"/>
      <c r="X10" s="11"/>
      <c r="Y10" s="11"/>
      <c r="Z10" s="11"/>
    </row>
    <row r="11" spans="1:26" ht="25.95" customHeight="1" x14ac:dyDescent="0.25">
      <c r="B11" s="27" t="str">
        <f t="shared" si="0"/>
        <v>Gifts</v>
      </c>
      <c r="C11" s="28">
        <f t="shared" si="1"/>
        <v>1400</v>
      </c>
      <c r="D11" s="28">
        <f t="shared" si="2"/>
        <v>1300</v>
      </c>
      <c r="E11" s="28">
        <f>TBL_Summary[[#This Row],[ACTUAL]]-TBL_Summary[[#This Row],[ESTIMATED]]</f>
        <v>-100</v>
      </c>
      <c r="F11" s="15"/>
      <c r="G11" s="15"/>
      <c r="H11" s="14"/>
      <c r="I11" s="14"/>
      <c r="J11" s="14"/>
      <c r="K11" s="11"/>
      <c r="L11" s="11"/>
      <c r="M11" s="18">
        <f t="shared" si="3"/>
        <v>3</v>
      </c>
      <c r="N11" s="20" t="s">
        <v>22</v>
      </c>
      <c r="O11" s="21">
        <f>TBL_Photography[[#Totals],[ESTIMATED]]</f>
        <v>2950</v>
      </c>
      <c r="P11" s="21">
        <f>TBL_Photography[[#Totals],[ACTUAL]]</f>
        <v>2950</v>
      </c>
      <c r="Q11" s="22">
        <f t="shared" si="4"/>
        <v>2950.0011</v>
      </c>
      <c r="R11" s="18">
        <v>6</v>
      </c>
      <c r="S11" s="11"/>
      <c r="T11" s="11"/>
      <c r="U11" s="11"/>
      <c r="V11" s="11"/>
      <c r="W11" s="11"/>
      <c r="X11" s="11"/>
      <c r="Y11" s="11"/>
      <c r="Z11" s="11"/>
    </row>
    <row r="12" spans="1:26" ht="25.95" customHeight="1" x14ac:dyDescent="0.25">
      <c r="B12" s="27" t="str">
        <f t="shared" si="0"/>
        <v>Music</v>
      </c>
      <c r="C12" s="28">
        <f t="shared" si="1"/>
        <v>1200</v>
      </c>
      <c r="D12" s="28">
        <f t="shared" si="2"/>
        <v>1250</v>
      </c>
      <c r="E12" s="28">
        <f>TBL_Summary[[#This Row],[ACTUAL]]-TBL_Summary[[#This Row],[ESTIMATED]]</f>
        <v>50</v>
      </c>
      <c r="F12" s="15"/>
      <c r="G12" s="15"/>
      <c r="H12" s="14"/>
      <c r="I12" s="14"/>
      <c r="J12" s="14"/>
      <c r="K12" s="11"/>
      <c r="L12" s="11"/>
      <c r="M12" s="18">
        <f t="shared" si="3"/>
        <v>1</v>
      </c>
      <c r="N12" s="20" t="s">
        <v>12</v>
      </c>
      <c r="O12" s="21">
        <f>TBL_Reception[[#Totals],[ESTIMATED]]</f>
        <v>5500</v>
      </c>
      <c r="P12" s="21">
        <f>TBL_Reception[[#Totals],[ACTUAL]]</f>
        <v>5300</v>
      </c>
      <c r="Q12" s="22">
        <f t="shared" si="4"/>
        <v>5300.0011999999997</v>
      </c>
      <c r="R12" s="18">
        <v>7</v>
      </c>
      <c r="S12" s="11"/>
      <c r="T12" s="11"/>
      <c r="U12" s="11"/>
      <c r="V12" s="11"/>
      <c r="W12" s="11"/>
      <c r="X12" s="11"/>
      <c r="Y12" s="11"/>
      <c r="Z12" s="11"/>
    </row>
    <row r="13" spans="1:26" ht="25.95" customHeight="1" x14ac:dyDescent="0.25">
      <c r="B13" s="27" t="str">
        <f t="shared" si="0"/>
        <v>Flowers</v>
      </c>
      <c r="C13" s="28">
        <f t="shared" si="1"/>
        <v>800</v>
      </c>
      <c r="D13" s="28">
        <f t="shared" si="2"/>
        <v>800</v>
      </c>
      <c r="E13" s="28">
        <f>TBL_Summary[[#This Row],[ACTUAL]]-TBL_Summary[[#This Row],[ESTIMATED]]</f>
        <v>0</v>
      </c>
      <c r="F13" s="15"/>
      <c r="G13" s="15"/>
      <c r="H13" s="14"/>
      <c r="I13" s="14"/>
      <c r="J13" s="14"/>
      <c r="K13" s="11"/>
      <c r="L13" s="11"/>
      <c r="M13" s="18">
        <f t="shared" si="3"/>
        <v>9</v>
      </c>
      <c r="N13" s="20" t="s">
        <v>61</v>
      </c>
      <c r="O13" s="21">
        <f>TBL_Stationery[[#Totals],[ESTIMATED]]</f>
        <v>400</v>
      </c>
      <c r="P13" s="21">
        <f>TBL_Stationery[[#Totals],[ACTUAL]]</f>
        <v>400</v>
      </c>
      <c r="Q13" s="22">
        <f t="shared" si="4"/>
        <v>400.00130000000001</v>
      </c>
      <c r="R13" s="18">
        <v>8</v>
      </c>
      <c r="S13" s="11"/>
      <c r="T13" s="11"/>
      <c r="U13" s="11"/>
      <c r="V13" s="11"/>
      <c r="W13" s="11"/>
      <c r="X13" s="11"/>
      <c r="Y13" s="11"/>
      <c r="Z13" s="11"/>
    </row>
    <row r="14" spans="1:26" ht="25.95" customHeight="1" x14ac:dyDescent="0.25">
      <c r="B14" s="27" t="str">
        <f t="shared" si="0"/>
        <v>Stationery / Printing</v>
      </c>
      <c r="C14" s="28">
        <f t="shared" si="1"/>
        <v>400</v>
      </c>
      <c r="D14" s="28">
        <f t="shared" si="2"/>
        <v>400</v>
      </c>
      <c r="E14" s="28">
        <f>TBL_Summary[[#This Row],[ACTUAL]]-TBL_Summary[[#This Row],[ESTIMATED]]</f>
        <v>0</v>
      </c>
      <c r="F14" s="15"/>
      <c r="G14" s="15"/>
      <c r="H14" s="14"/>
      <c r="I14" s="14"/>
      <c r="J14" s="14"/>
      <c r="K14" s="11"/>
      <c r="L14" s="11"/>
      <c r="M14" s="18">
        <f t="shared" si="3"/>
        <v>5</v>
      </c>
      <c r="N14" s="20" t="s">
        <v>11</v>
      </c>
      <c r="O14" s="21">
        <f>TBL_Transportation[[#Totals],[ESTIMATED]]</f>
        <v>1450</v>
      </c>
      <c r="P14" s="21">
        <f>TBL_Transportation[[#Totals],[ACTUAL]]</f>
        <v>1400</v>
      </c>
      <c r="Q14" s="22">
        <f t="shared" si="4"/>
        <v>1400.0014000000001</v>
      </c>
      <c r="R14" s="18">
        <v>9</v>
      </c>
      <c r="S14" s="11"/>
      <c r="T14" s="11"/>
      <c r="U14" s="11"/>
      <c r="V14" s="11"/>
      <c r="W14" s="11"/>
      <c r="X14" s="11"/>
      <c r="Y14" s="11"/>
      <c r="Z14" s="11"/>
    </row>
    <row r="15" spans="1:26" ht="25.95" customHeight="1" x14ac:dyDescent="0.25">
      <c r="B15" s="27" t="str">
        <f t="shared" si="0"/>
        <v>Other Expenses</v>
      </c>
      <c r="C15" s="28">
        <f t="shared" si="1"/>
        <v>300</v>
      </c>
      <c r="D15" s="28">
        <f t="shared" si="2"/>
        <v>300</v>
      </c>
      <c r="E15" s="28">
        <f>TBL_Summary[[#This Row],[ACTUAL]]-TBL_Summary[[#This Row],[ESTIMATED]]</f>
        <v>0</v>
      </c>
      <c r="F15" s="15"/>
      <c r="G15" s="15"/>
      <c r="H15" s="14"/>
      <c r="I15" s="14"/>
      <c r="J15" s="14"/>
      <c r="K15" s="11"/>
      <c r="L15" s="11"/>
      <c r="M15" s="18">
        <f t="shared" si="3"/>
        <v>10</v>
      </c>
      <c r="N15" s="20" t="s">
        <v>33</v>
      </c>
      <c r="O15" s="21">
        <f>TBL_OtherExpenses[[#Totals],[ESTIMATED]]</f>
        <v>300</v>
      </c>
      <c r="P15" s="21">
        <f>TBL_OtherExpenses[[#Totals],[ACTUAL]]</f>
        <v>300</v>
      </c>
      <c r="Q15" s="22">
        <f t="shared" si="4"/>
        <v>300.00150000000002</v>
      </c>
      <c r="R15" s="18">
        <v>10</v>
      </c>
      <c r="S15" s="11"/>
      <c r="T15" s="11"/>
      <c r="U15" s="11"/>
      <c r="V15" s="11"/>
      <c r="W15" s="11"/>
      <c r="X15" s="11"/>
      <c r="Y15" s="11"/>
      <c r="Z15" s="11"/>
    </row>
    <row r="16" spans="1:26" ht="25.95" customHeight="1" x14ac:dyDescent="0.25">
      <c r="B16" s="25" t="s">
        <v>70</v>
      </c>
      <c r="C16" s="26">
        <f>SUBTOTAL(109,TBL_Summary[ESTIMATED])</f>
        <v>21300</v>
      </c>
      <c r="D16" s="26">
        <f>SUBTOTAL(109,TBL_Summary[ACTUAL])</f>
        <v>21000</v>
      </c>
      <c r="E16" s="29">
        <f>SUBTOTAL(103,TBL_Summary[OVER/UNDER])</f>
        <v>10</v>
      </c>
      <c r="F16" s="15"/>
      <c r="G16" s="15"/>
      <c r="H16" s="14"/>
      <c r="I16" s="14"/>
      <c r="J16" s="14"/>
      <c r="K16" s="11"/>
      <c r="L16" s="11"/>
      <c r="M16" s="11"/>
      <c r="N16" s="11"/>
      <c r="O16" s="11"/>
      <c r="P16" s="23"/>
      <c r="Q16" s="11"/>
      <c r="R16" s="11"/>
      <c r="S16" s="11"/>
      <c r="T16" s="11"/>
      <c r="U16" s="11"/>
      <c r="V16" s="11"/>
      <c r="W16" s="11"/>
      <c r="X16" s="11"/>
      <c r="Y16" s="11"/>
      <c r="Z16" s="11"/>
    </row>
    <row r="17" spans="2:26" ht="25.95" customHeight="1" x14ac:dyDescent="0.25">
      <c r="B17" s="24"/>
      <c r="C17" s="24"/>
      <c r="D17" s="24"/>
      <c r="E17" s="24"/>
      <c r="F17" s="16"/>
      <c r="G17" s="12"/>
      <c r="H17" s="13"/>
      <c r="I17" s="13"/>
      <c r="J17" s="11"/>
      <c r="K17" s="11"/>
      <c r="L17" s="11"/>
      <c r="M17" s="11"/>
      <c r="N17" s="23"/>
      <c r="O17" s="23"/>
      <c r="P17" s="23"/>
      <c r="Q17" s="11"/>
      <c r="R17" s="11"/>
      <c r="S17" s="11"/>
      <c r="T17" s="11"/>
      <c r="U17" s="11"/>
      <c r="V17" s="11"/>
      <c r="W17" s="11"/>
      <c r="X17" s="11"/>
      <c r="Y17" s="11"/>
      <c r="Z17" s="11"/>
    </row>
    <row r="18" spans="2:26" ht="25.95" customHeight="1" x14ac:dyDescent="0.25">
      <c r="B18" s="24"/>
      <c r="C18" s="24"/>
      <c r="D18" s="24"/>
      <c r="E18" s="24"/>
      <c r="F18" s="16"/>
      <c r="G18" s="12"/>
      <c r="H18" s="13"/>
      <c r="I18" s="13"/>
      <c r="J18" s="11"/>
      <c r="K18" s="11"/>
      <c r="L18" s="11"/>
      <c r="M18" s="11"/>
      <c r="N18" s="23"/>
      <c r="O18" s="23"/>
      <c r="P18" s="23"/>
      <c r="Q18" s="11"/>
      <c r="R18" s="11"/>
      <c r="S18" s="11"/>
      <c r="T18" s="11"/>
      <c r="U18" s="11"/>
      <c r="V18" s="11"/>
      <c r="W18" s="11"/>
      <c r="X18" s="11"/>
      <c r="Y18" s="11"/>
      <c r="Z18" s="11"/>
    </row>
    <row r="19" spans="2:26" ht="25.95" customHeight="1" x14ac:dyDescent="0.25">
      <c r="B19" s="24"/>
      <c r="C19" s="24"/>
      <c r="D19" s="24"/>
      <c r="E19" s="24"/>
      <c r="F19" s="16"/>
      <c r="G19" s="12"/>
      <c r="H19" s="13"/>
      <c r="I19" s="13"/>
      <c r="J19" s="11"/>
      <c r="K19" s="11"/>
      <c r="L19" s="11"/>
      <c r="M19" s="11"/>
      <c r="N19" s="23"/>
      <c r="O19" s="23"/>
      <c r="P19" s="23"/>
      <c r="Q19" s="11"/>
      <c r="R19" s="11"/>
      <c r="S19" s="11"/>
      <c r="T19" s="11"/>
      <c r="U19" s="11"/>
      <c r="V19" s="11"/>
      <c r="W19" s="11"/>
      <c r="X19" s="11"/>
      <c r="Y19" s="11"/>
      <c r="Z19" s="11"/>
    </row>
    <row r="20" spans="2:26" ht="25.95" customHeight="1" x14ac:dyDescent="0.25">
      <c r="B20" s="31" t="s">
        <v>87</v>
      </c>
      <c r="C20" s="32" t="s">
        <v>81</v>
      </c>
      <c r="D20" s="32" t="s">
        <v>82</v>
      </c>
      <c r="E20" s="33" t="s">
        <v>83</v>
      </c>
      <c r="F20" s="34"/>
      <c r="G20" s="31" t="s">
        <v>86</v>
      </c>
      <c r="H20" s="32" t="s">
        <v>81</v>
      </c>
      <c r="I20" s="32" t="s">
        <v>82</v>
      </c>
      <c r="J20" s="33" t="s">
        <v>83</v>
      </c>
      <c r="K20" s="11"/>
      <c r="L20" s="11"/>
      <c r="M20" s="11"/>
      <c r="N20" s="23"/>
      <c r="O20" s="23"/>
      <c r="P20" s="23"/>
      <c r="Q20" s="11"/>
      <c r="R20" s="11"/>
      <c r="S20" s="11"/>
      <c r="T20" s="11"/>
      <c r="U20" s="11"/>
      <c r="V20" s="11"/>
      <c r="W20" s="11"/>
      <c r="X20" s="11"/>
      <c r="Y20" s="11"/>
      <c r="Z20" s="11"/>
    </row>
    <row r="21" spans="2:26" ht="25.95" customHeight="1" x14ac:dyDescent="0.25">
      <c r="B21" s="27" t="s">
        <v>38</v>
      </c>
      <c r="C21" s="28">
        <v>5000</v>
      </c>
      <c r="D21" s="28">
        <v>5000</v>
      </c>
      <c r="E21" s="35">
        <f>TBL_Apparel[[#This Row],[ACTUAL]]-TBL_Apparel[[#This Row],[ESTIMATED]]</f>
        <v>0</v>
      </c>
      <c r="F21" s="36"/>
      <c r="G21" s="27" t="s">
        <v>64</v>
      </c>
      <c r="H21" s="28">
        <v>1800</v>
      </c>
      <c r="I21" s="28">
        <v>1800</v>
      </c>
      <c r="J21" s="35">
        <f>TBL_Decorations[[#This Row],[ACTUAL]]-TBL_Decorations[[#This Row],[ESTIMATED]]</f>
        <v>0</v>
      </c>
      <c r="K21" s="11"/>
      <c r="L21" s="11"/>
      <c r="M21" s="11"/>
      <c r="N21" s="23"/>
      <c r="O21" s="23"/>
      <c r="P21" s="23"/>
      <c r="Q21" s="11"/>
      <c r="R21" s="11"/>
      <c r="S21" s="11"/>
      <c r="T21" s="11"/>
      <c r="U21" s="11"/>
      <c r="V21" s="11"/>
      <c r="W21" s="11"/>
      <c r="X21" s="11"/>
      <c r="Y21" s="11"/>
      <c r="Z21" s="11"/>
    </row>
    <row r="22" spans="2:26" ht="25.95" customHeight="1" x14ac:dyDescent="0.25">
      <c r="B22" s="27" t="s">
        <v>55</v>
      </c>
      <c r="C22" s="28">
        <v>0</v>
      </c>
      <c r="D22" s="28">
        <v>0</v>
      </c>
      <c r="E22" s="35">
        <f>TBL_Apparel[[#This Row],[ACTUAL]]-TBL_Apparel[[#This Row],[ESTIMATED]]</f>
        <v>0</v>
      </c>
      <c r="F22" s="36"/>
      <c r="G22" s="27" t="s">
        <v>65</v>
      </c>
      <c r="H22" s="28">
        <v>500</v>
      </c>
      <c r="I22" s="28">
        <v>500</v>
      </c>
      <c r="J22" s="35">
        <f>TBL_Decorations[[#This Row],[ACTUAL]]-TBL_Decorations[[#This Row],[ESTIMATED]]</f>
        <v>0</v>
      </c>
      <c r="K22" s="11"/>
      <c r="L22" s="11"/>
      <c r="M22" s="11"/>
      <c r="N22" s="23"/>
      <c r="O22" s="23"/>
      <c r="P22" s="23"/>
      <c r="Q22" s="11"/>
      <c r="R22" s="11"/>
      <c r="S22" s="11"/>
      <c r="T22" s="11"/>
      <c r="U22" s="11"/>
      <c r="V22" s="11"/>
      <c r="W22" s="11"/>
      <c r="X22" s="11"/>
      <c r="Y22" s="11"/>
      <c r="Z22" s="11"/>
    </row>
    <row r="23" spans="2:26" ht="25.95" customHeight="1" x14ac:dyDescent="0.25">
      <c r="B23" s="27" t="s">
        <v>62</v>
      </c>
      <c r="C23" s="28">
        <v>0</v>
      </c>
      <c r="D23" s="28">
        <v>0</v>
      </c>
      <c r="E23" s="35">
        <f>TBL_Apparel[[#This Row],[ACTUAL]]-TBL_Apparel[[#This Row],[ESTIMATED]]</f>
        <v>0</v>
      </c>
      <c r="F23" s="36"/>
      <c r="G23" s="27" t="s">
        <v>7</v>
      </c>
      <c r="H23" s="28">
        <v>0</v>
      </c>
      <c r="I23" s="28">
        <v>0</v>
      </c>
      <c r="J23" s="35">
        <f>TBL_Decorations[[#This Row],[ACTUAL]]-TBL_Decorations[[#This Row],[ESTIMATED]]</f>
        <v>0</v>
      </c>
      <c r="K23" s="11"/>
      <c r="L23" s="11"/>
      <c r="M23" s="11"/>
      <c r="N23" s="23"/>
      <c r="O23" s="23"/>
      <c r="P23" s="23"/>
      <c r="Q23" s="11"/>
      <c r="R23" s="11"/>
      <c r="S23" s="11"/>
      <c r="T23" s="11"/>
      <c r="U23" s="11"/>
      <c r="V23" s="11"/>
      <c r="W23" s="11"/>
      <c r="X23" s="11"/>
      <c r="Y23" s="11"/>
      <c r="Z23" s="11"/>
    </row>
    <row r="24" spans="2:26" ht="25.95" customHeight="1" x14ac:dyDescent="0.25">
      <c r="B24" s="27" t="s">
        <v>56</v>
      </c>
      <c r="C24" s="28">
        <v>0</v>
      </c>
      <c r="D24" s="28">
        <v>0</v>
      </c>
      <c r="E24" s="35">
        <f>TBL_Apparel[[#This Row],[ACTUAL]]-TBL_Apparel[[#This Row],[ESTIMATED]]</f>
        <v>0</v>
      </c>
      <c r="F24" s="36"/>
      <c r="G24" s="27" t="s">
        <v>8</v>
      </c>
      <c r="H24" s="28">
        <v>0</v>
      </c>
      <c r="I24" s="28">
        <v>0</v>
      </c>
      <c r="J24" s="35">
        <f>TBL_Decorations[[#This Row],[ACTUAL]]-TBL_Decorations[[#This Row],[ESTIMATED]]</f>
        <v>0</v>
      </c>
      <c r="K24" s="11"/>
      <c r="L24" s="11"/>
      <c r="M24" s="11"/>
      <c r="N24" s="11"/>
      <c r="O24" s="11"/>
      <c r="P24" s="11"/>
      <c r="Q24" s="11"/>
      <c r="R24" s="11"/>
      <c r="S24" s="11"/>
      <c r="T24" s="11"/>
      <c r="U24" s="11"/>
      <c r="V24" s="11"/>
      <c r="W24" s="11"/>
      <c r="X24" s="11"/>
      <c r="Y24" s="11"/>
      <c r="Z24" s="11"/>
    </row>
    <row r="25" spans="2:26" ht="25.95" customHeight="1" x14ac:dyDescent="0.25">
      <c r="B25" s="27" t="s">
        <v>27</v>
      </c>
      <c r="C25" s="28">
        <v>0</v>
      </c>
      <c r="D25" s="28">
        <v>0</v>
      </c>
      <c r="E25" s="35">
        <f>TBL_Apparel[[#This Row],[ACTUAL]]-TBL_Apparel[[#This Row],[ESTIMATED]]</f>
        <v>0</v>
      </c>
      <c r="F25" s="36"/>
      <c r="G25" s="27" t="s">
        <v>9</v>
      </c>
      <c r="H25" s="28">
        <v>0</v>
      </c>
      <c r="I25" s="28">
        <v>0</v>
      </c>
      <c r="J25" s="35">
        <f>TBL_Decorations[[#This Row],[ACTUAL]]-TBL_Decorations[[#This Row],[ESTIMATED]]</f>
        <v>0</v>
      </c>
      <c r="K25" s="11"/>
      <c r="L25" s="11"/>
      <c r="M25" s="11"/>
      <c r="N25" s="11"/>
      <c r="O25" s="11"/>
      <c r="P25" s="11"/>
      <c r="Q25" s="11"/>
      <c r="R25" s="11"/>
      <c r="S25" s="11"/>
      <c r="T25" s="11"/>
      <c r="U25" s="11"/>
      <c r="V25" s="11"/>
      <c r="W25" s="11"/>
      <c r="X25" s="11"/>
      <c r="Y25" s="11"/>
      <c r="Z25" s="11"/>
    </row>
    <row r="26" spans="2:26" ht="25.95" customHeight="1" x14ac:dyDescent="0.25">
      <c r="B26" s="27" t="s">
        <v>29</v>
      </c>
      <c r="C26" s="28">
        <v>0</v>
      </c>
      <c r="D26" s="28">
        <v>0</v>
      </c>
      <c r="E26" s="35">
        <f>TBL_Apparel[[#This Row],[ACTUAL]]-TBL_Apparel[[#This Row],[ESTIMATED]]</f>
        <v>0</v>
      </c>
      <c r="F26" s="36"/>
      <c r="G26" s="27" t="s">
        <v>60</v>
      </c>
      <c r="H26" s="28">
        <v>0</v>
      </c>
      <c r="I26" s="28">
        <v>0</v>
      </c>
      <c r="J26" s="35">
        <f>TBL_Decorations[[#This Row],[ACTUAL]]-TBL_Decorations[[#This Row],[ESTIMATED]]</f>
        <v>0</v>
      </c>
      <c r="K26" s="11"/>
      <c r="L26" s="11"/>
      <c r="M26" s="11"/>
      <c r="N26" s="11"/>
      <c r="O26" s="11"/>
      <c r="P26" s="11"/>
      <c r="Q26" s="11"/>
      <c r="R26" s="11"/>
      <c r="S26" s="11"/>
      <c r="T26" s="11"/>
      <c r="U26" s="11"/>
      <c r="V26" s="11"/>
      <c r="W26" s="11"/>
      <c r="X26" s="11"/>
      <c r="Y26" s="11"/>
      <c r="Z26" s="11"/>
    </row>
    <row r="27" spans="2:26" ht="25.95" customHeight="1" x14ac:dyDescent="0.25">
      <c r="B27" s="27" t="s">
        <v>63</v>
      </c>
      <c r="C27" s="28">
        <v>0</v>
      </c>
      <c r="D27" s="28">
        <v>0</v>
      </c>
      <c r="E27" s="35">
        <f>TBL_Apparel[[#This Row],[ACTUAL]]-TBL_Apparel[[#This Row],[ESTIMATED]]</f>
        <v>0</v>
      </c>
      <c r="F27" s="36"/>
      <c r="G27" s="31" t="s">
        <v>72</v>
      </c>
      <c r="H27" s="32">
        <f>SUBTOTAL(109,TBL_Decorations[ESTIMATED])</f>
        <v>2300</v>
      </c>
      <c r="I27" s="32">
        <f>SUBTOTAL(109,TBL_Decorations[ACTUAL])</f>
        <v>2300</v>
      </c>
      <c r="J27" s="37">
        <f>SUBTOTAL(109,TBL_Decorations[OVER/UNDER])</f>
        <v>0</v>
      </c>
      <c r="K27" s="11"/>
      <c r="L27" s="11"/>
      <c r="M27" s="11"/>
      <c r="N27" s="11"/>
      <c r="O27" s="11"/>
      <c r="P27" s="11"/>
      <c r="Q27" s="11"/>
      <c r="R27" s="11"/>
      <c r="S27" s="11"/>
      <c r="T27" s="11"/>
      <c r="U27" s="11"/>
      <c r="V27" s="11"/>
      <c r="W27" s="11"/>
      <c r="X27" s="11"/>
      <c r="Y27" s="11"/>
      <c r="Z27" s="11"/>
    </row>
    <row r="28" spans="2:26" ht="25.95" customHeight="1" x14ac:dyDescent="0.25">
      <c r="B28" s="27" t="s">
        <v>60</v>
      </c>
      <c r="C28" s="28">
        <v>0</v>
      </c>
      <c r="D28" s="28">
        <v>0</v>
      </c>
      <c r="E28" s="35">
        <f>TBL_Apparel[[#This Row],[ACTUAL]]-TBL_Apparel[[#This Row],[ESTIMATED]]</f>
        <v>0</v>
      </c>
      <c r="F28" s="36"/>
      <c r="G28" s="38"/>
      <c r="H28" s="38"/>
      <c r="I28" s="38"/>
      <c r="J28" s="38"/>
      <c r="K28" s="11"/>
      <c r="L28" s="11"/>
      <c r="M28" s="11"/>
      <c r="N28" s="11"/>
      <c r="O28" s="11"/>
      <c r="P28" s="11"/>
      <c r="Q28" s="11"/>
      <c r="R28" s="11"/>
      <c r="S28" s="11"/>
      <c r="T28" s="11"/>
      <c r="U28" s="11"/>
      <c r="V28" s="11"/>
      <c r="W28" s="11"/>
      <c r="X28" s="11"/>
      <c r="Y28" s="11"/>
      <c r="Z28" s="11"/>
    </row>
    <row r="29" spans="2:26" ht="25.95" customHeight="1" x14ac:dyDescent="0.25">
      <c r="B29" s="31" t="s">
        <v>71</v>
      </c>
      <c r="C29" s="32">
        <f>SUBTOTAL(109,TBL_Apparel[ESTIMATED])</f>
        <v>5000</v>
      </c>
      <c r="D29" s="32">
        <f>SUBTOTAL(109,TBL_Apparel[ACTUAL])</f>
        <v>5000</v>
      </c>
      <c r="E29" s="35">
        <f>SUBTOTAL(109,TBL_Apparel[OVER/UNDER])</f>
        <v>0</v>
      </c>
      <c r="F29" s="36"/>
      <c r="G29" s="38"/>
      <c r="H29" s="38"/>
      <c r="I29" s="38"/>
      <c r="J29" s="38"/>
      <c r="K29" s="11"/>
      <c r="L29" s="11"/>
      <c r="M29" s="11"/>
      <c r="N29" s="11"/>
      <c r="O29" s="11"/>
      <c r="P29" s="11"/>
      <c r="Q29" s="11"/>
      <c r="R29" s="11"/>
      <c r="S29" s="11"/>
      <c r="T29" s="11"/>
      <c r="U29" s="11"/>
      <c r="V29" s="11"/>
      <c r="W29" s="11"/>
      <c r="X29" s="11"/>
      <c r="Y29" s="11"/>
      <c r="Z29" s="11"/>
    </row>
    <row r="30" spans="2:26" ht="25.95" customHeight="1" x14ac:dyDescent="0.25">
      <c r="B30" s="39"/>
      <c r="C30" s="39"/>
      <c r="D30" s="39"/>
      <c r="E30" s="39"/>
      <c r="F30" s="36"/>
      <c r="G30" s="31" t="s">
        <v>89</v>
      </c>
      <c r="H30" s="32" t="s">
        <v>81</v>
      </c>
      <c r="I30" s="32" t="s">
        <v>82</v>
      </c>
      <c r="J30" s="33" t="s">
        <v>83</v>
      </c>
      <c r="K30" s="11"/>
      <c r="L30" s="11"/>
      <c r="M30" s="11"/>
      <c r="N30" s="11"/>
      <c r="O30" s="11"/>
      <c r="P30" s="11"/>
      <c r="Q30" s="11"/>
      <c r="R30" s="11"/>
      <c r="S30" s="11"/>
      <c r="T30" s="11"/>
      <c r="U30" s="11"/>
      <c r="V30" s="11"/>
      <c r="W30" s="11"/>
      <c r="X30" s="11"/>
      <c r="Y30" s="11"/>
      <c r="Z30" s="11"/>
    </row>
    <row r="31" spans="2:26" ht="25.95" customHeight="1" x14ac:dyDescent="0.25">
      <c r="B31" s="39"/>
      <c r="C31" s="39"/>
      <c r="D31" s="39"/>
      <c r="E31" s="39"/>
      <c r="F31" s="36"/>
      <c r="G31" s="27" t="s">
        <v>16</v>
      </c>
      <c r="H31" s="28">
        <v>800</v>
      </c>
      <c r="I31" s="28">
        <v>800</v>
      </c>
      <c r="J31" s="35">
        <f>TBL_Flowers[[#This Row],[ACTUAL]]-TBL_Flowers[[#This Row],[ESTIMATED]]</f>
        <v>0</v>
      </c>
      <c r="K31" s="11"/>
      <c r="L31" s="11"/>
      <c r="M31" s="11"/>
      <c r="N31" s="11"/>
      <c r="O31" s="11"/>
      <c r="P31" s="11"/>
      <c r="Q31" s="11"/>
      <c r="R31" s="11"/>
      <c r="S31" s="11"/>
      <c r="T31" s="11"/>
      <c r="U31" s="11"/>
      <c r="V31" s="11"/>
      <c r="W31" s="11"/>
      <c r="X31" s="11"/>
      <c r="Y31" s="11"/>
      <c r="Z31" s="11"/>
    </row>
    <row r="32" spans="2:26" ht="25.95" customHeight="1" x14ac:dyDescent="0.25">
      <c r="B32" s="31" t="s">
        <v>88</v>
      </c>
      <c r="C32" s="32" t="s">
        <v>81</v>
      </c>
      <c r="D32" s="32" t="s">
        <v>82</v>
      </c>
      <c r="E32" s="33" t="s">
        <v>83</v>
      </c>
      <c r="F32" s="36"/>
      <c r="G32" s="27" t="s">
        <v>35</v>
      </c>
      <c r="H32" s="28">
        <v>0</v>
      </c>
      <c r="I32" s="28">
        <v>0</v>
      </c>
      <c r="J32" s="35">
        <f>TBL_Flowers[[#This Row],[ACTUAL]]-TBL_Flowers[[#This Row],[ESTIMATED]]</f>
        <v>0</v>
      </c>
      <c r="K32" s="11"/>
      <c r="L32" s="11"/>
      <c r="M32" s="11"/>
      <c r="N32" s="11"/>
      <c r="O32" s="11"/>
      <c r="P32" s="11"/>
      <c r="Q32" s="11"/>
      <c r="R32" s="11"/>
      <c r="S32" s="11"/>
      <c r="T32" s="11"/>
      <c r="U32" s="11"/>
      <c r="V32" s="11"/>
      <c r="W32" s="11"/>
      <c r="X32" s="11"/>
      <c r="Y32" s="11"/>
      <c r="Z32" s="11"/>
    </row>
    <row r="33" spans="2:26" ht="25.95" customHeight="1" x14ac:dyDescent="0.25">
      <c r="B33" s="27" t="s">
        <v>30</v>
      </c>
      <c r="C33" s="28">
        <v>1200</v>
      </c>
      <c r="D33" s="28">
        <v>1100</v>
      </c>
      <c r="E33" s="35">
        <f>TBL_Gifts[[#This Row],[ACTUAL]]-TBL_Gifts[[#This Row],[ESTIMATED]]</f>
        <v>-100</v>
      </c>
      <c r="F33" s="36"/>
      <c r="G33" s="27" t="s">
        <v>36</v>
      </c>
      <c r="H33" s="28">
        <v>0</v>
      </c>
      <c r="I33" s="28">
        <v>0</v>
      </c>
      <c r="J33" s="35">
        <f>TBL_Flowers[[#This Row],[ACTUAL]]-TBL_Flowers[[#This Row],[ESTIMATED]]</f>
        <v>0</v>
      </c>
      <c r="K33" s="11"/>
      <c r="L33" s="11"/>
      <c r="M33" s="11"/>
      <c r="N33" s="11"/>
      <c r="O33" s="11"/>
      <c r="P33" s="11"/>
      <c r="Q33" s="11"/>
      <c r="R33" s="11"/>
      <c r="S33" s="11"/>
      <c r="T33" s="11"/>
      <c r="U33" s="11"/>
      <c r="V33" s="11"/>
      <c r="W33" s="11"/>
      <c r="X33" s="11"/>
      <c r="Y33" s="11"/>
      <c r="Z33" s="11"/>
    </row>
    <row r="34" spans="2:26" ht="25.95" customHeight="1" x14ac:dyDescent="0.25">
      <c r="B34" s="27" t="s">
        <v>31</v>
      </c>
      <c r="C34" s="28">
        <v>200</v>
      </c>
      <c r="D34" s="28">
        <v>200</v>
      </c>
      <c r="E34" s="35">
        <f>TBL_Gifts[[#This Row],[ACTUAL]]-TBL_Gifts[[#This Row],[ESTIMATED]]</f>
        <v>0</v>
      </c>
      <c r="F34" s="36"/>
      <c r="G34" s="27" t="s">
        <v>17</v>
      </c>
      <c r="H34" s="28">
        <v>0</v>
      </c>
      <c r="I34" s="28">
        <v>0</v>
      </c>
      <c r="J34" s="35">
        <f>TBL_Flowers[[#This Row],[ACTUAL]]-TBL_Flowers[[#This Row],[ESTIMATED]]</f>
        <v>0</v>
      </c>
      <c r="K34" s="11"/>
      <c r="L34" s="11"/>
      <c r="M34" s="11"/>
      <c r="N34" s="11"/>
      <c r="O34" s="11"/>
      <c r="P34" s="11"/>
      <c r="Q34" s="11"/>
      <c r="R34" s="11"/>
      <c r="S34" s="11"/>
      <c r="T34" s="11"/>
      <c r="U34" s="11"/>
      <c r="V34" s="11"/>
      <c r="W34" s="11"/>
      <c r="X34" s="11"/>
      <c r="Y34" s="11"/>
      <c r="Z34" s="11"/>
    </row>
    <row r="35" spans="2:26" ht="25.95" customHeight="1" x14ac:dyDescent="0.25">
      <c r="B35" s="27" t="s">
        <v>39</v>
      </c>
      <c r="C35" s="28">
        <v>0</v>
      </c>
      <c r="D35" s="28">
        <v>0</v>
      </c>
      <c r="E35" s="35">
        <f>TBL_Gifts[[#This Row],[ACTUAL]]-TBL_Gifts[[#This Row],[ESTIMATED]]</f>
        <v>0</v>
      </c>
      <c r="F35" s="36"/>
      <c r="G35" s="27" t="s">
        <v>12</v>
      </c>
      <c r="H35" s="28">
        <v>0</v>
      </c>
      <c r="I35" s="28">
        <v>0</v>
      </c>
      <c r="J35" s="35">
        <f>TBL_Flowers[[#This Row],[ACTUAL]]-TBL_Flowers[[#This Row],[ESTIMATED]]</f>
        <v>0</v>
      </c>
      <c r="K35" s="11"/>
      <c r="L35" s="11"/>
      <c r="M35" s="11"/>
      <c r="N35" s="11"/>
      <c r="O35" s="11"/>
      <c r="P35" s="11"/>
      <c r="Q35" s="11"/>
      <c r="R35" s="11"/>
      <c r="S35" s="11"/>
      <c r="T35" s="11"/>
      <c r="U35" s="11"/>
      <c r="V35" s="11"/>
      <c r="W35" s="11"/>
      <c r="X35" s="11"/>
      <c r="Y35" s="11"/>
      <c r="Z35" s="11"/>
    </row>
    <row r="36" spans="2:26" ht="25.95" customHeight="1" x14ac:dyDescent="0.25">
      <c r="B36" s="27" t="s">
        <v>60</v>
      </c>
      <c r="C36" s="28">
        <v>0</v>
      </c>
      <c r="D36" s="28">
        <v>0</v>
      </c>
      <c r="E36" s="35">
        <f>TBL_Gifts[[#This Row],[ACTUAL]]-TBL_Gifts[[#This Row],[ESTIMATED]]</f>
        <v>0</v>
      </c>
      <c r="F36" s="36"/>
      <c r="G36" s="27" t="s">
        <v>60</v>
      </c>
      <c r="H36" s="28">
        <v>0</v>
      </c>
      <c r="I36" s="28">
        <v>0</v>
      </c>
      <c r="J36" s="35">
        <f>TBL_Flowers[[#This Row],[ACTUAL]]-TBL_Flowers[[#This Row],[ESTIMATED]]</f>
        <v>0</v>
      </c>
      <c r="K36" s="11"/>
      <c r="L36" s="11"/>
      <c r="M36" s="11"/>
      <c r="N36" s="11"/>
      <c r="O36" s="11"/>
      <c r="P36" s="11"/>
      <c r="Q36" s="11"/>
      <c r="R36" s="11"/>
      <c r="S36" s="11"/>
      <c r="T36" s="11"/>
      <c r="U36" s="11"/>
      <c r="V36" s="11"/>
      <c r="W36" s="11"/>
      <c r="X36" s="11"/>
      <c r="Y36" s="11"/>
      <c r="Z36" s="11"/>
    </row>
    <row r="37" spans="2:26" ht="25.95" customHeight="1" x14ac:dyDescent="0.25">
      <c r="B37" s="31" t="s">
        <v>73</v>
      </c>
      <c r="C37" s="32">
        <f>SUBTOTAL(109,TBL_Gifts[ESTIMATED])</f>
        <v>1400</v>
      </c>
      <c r="D37" s="32">
        <f>SUBTOTAL(109,TBL_Gifts[ACTUAL])</f>
        <v>1300</v>
      </c>
      <c r="E37" s="37">
        <f>SUBTOTAL(105,TBL_Gifts[OVER/UNDER])</f>
        <v>-100</v>
      </c>
      <c r="F37" s="36"/>
      <c r="G37" s="31" t="s">
        <v>74</v>
      </c>
      <c r="H37" s="32">
        <f>SUBTOTAL(109,TBL_Flowers[ESTIMATED])</f>
        <v>800</v>
      </c>
      <c r="I37" s="32">
        <f>SUBTOTAL(109,TBL_Flowers[ACTUAL])</f>
        <v>800</v>
      </c>
      <c r="J37" s="37">
        <f>SUBTOTAL(109,TBL_Flowers[OVER/UNDER])</f>
        <v>0</v>
      </c>
      <c r="K37" s="11"/>
      <c r="L37" s="11"/>
      <c r="M37" s="11"/>
      <c r="N37" s="11"/>
      <c r="O37" s="11"/>
      <c r="P37" s="11"/>
      <c r="Q37" s="11"/>
      <c r="R37" s="11"/>
      <c r="S37" s="11"/>
      <c r="T37" s="11"/>
      <c r="U37" s="11"/>
      <c r="V37" s="11"/>
      <c r="W37" s="11"/>
      <c r="X37" s="11"/>
      <c r="Y37" s="11"/>
      <c r="Z37" s="11"/>
    </row>
    <row r="38" spans="2:26" ht="25.95" customHeight="1" x14ac:dyDescent="0.25">
      <c r="B38" s="40"/>
      <c r="C38" s="40"/>
      <c r="D38" s="40"/>
      <c r="E38" s="40"/>
      <c r="F38" s="36"/>
      <c r="G38" s="41"/>
      <c r="H38" s="41"/>
      <c r="I38" s="41"/>
      <c r="J38" s="41"/>
      <c r="K38" s="11"/>
      <c r="L38" s="11"/>
      <c r="M38" s="11"/>
      <c r="N38" s="11"/>
      <c r="O38" s="11"/>
      <c r="P38" s="11"/>
      <c r="Q38" s="11"/>
      <c r="R38" s="11"/>
      <c r="S38" s="11"/>
      <c r="T38" s="11"/>
      <c r="U38" s="11"/>
      <c r="V38" s="11"/>
      <c r="W38" s="11"/>
      <c r="X38" s="11"/>
      <c r="Y38" s="11"/>
      <c r="Z38" s="11"/>
    </row>
    <row r="39" spans="2:26" ht="25.95" customHeight="1" x14ac:dyDescent="0.25">
      <c r="B39" s="40"/>
      <c r="C39" s="40"/>
      <c r="D39" s="40"/>
      <c r="E39" s="40"/>
      <c r="F39" s="36"/>
      <c r="G39" s="41"/>
      <c r="H39" s="41"/>
      <c r="I39" s="41"/>
      <c r="J39" s="41"/>
      <c r="K39" s="11"/>
      <c r="L39" s="11"/>
      <c r="M39" s="11"/>
      <c r="N39" s="11"/>
      <c r="O39" s="11"/>
      <c r="P39" s="11"/>
      <c r="Q39" s="11"/>
      <c r="R39" s="11"/>
      <c r="S39" s="11"/>
      <c r="T39" s="11"/>
      <c r="U39" s="11"/>
      <c r="V39" s="11"/>
      <c r="W39" s="11"/>
      <c r="X39" s="11"/>
      <c r="Y39" s="11"/>
      <c r="Z39" s="11"/>
    </row>
    <row r="40" spans="2:26" ht="25.95" customHeight="1" x14ac:dyDescent="0.25">
      <c r="B40" s="31" t="s">
        <v>90</v>
      </c>
      <c r="C40" s="32" t="s">
        <v>81</v>
      </c>
      <c r="D40" s="32" t="s">
        <v>82</v>
      </c>
      <c r="E40" s="33" t="s">
        <v>83</v>
      </c>
      <c r="F40" s="36"/>
      <c r="G40" s="31" t="s">
        <v>91</v>
      </c>
      <c r="H40" s="32" t="s">
        <v>81</v>
      </c>
      <c r="I40" s="32" t="s">
        <v>82</v>
      </c>
      <c r="J40" s="33" t="s">
        <v>83</v>
      </c>
      <c r="K40" s="11"/>
      <c r="L40" s="11"/>
      <c r="M40" s="11"/>
      <c r="N40" s="11"/>
      <c r="O40" s="11"/>
      <c r="P40" s="11"/>
      <c r="Q40" s="11"/>
      <c r="R40" s="11"/>
      <c r="S40" s="11"/>
      <c r="T40" s="11"/>
      <c r="U40" s="11"/>
      <c r="V40" s="11"/>
      <c r="W40" s="11"/>
      <c r="X40" s="11"/>
      <c r="Y40" s="11"/>
      <c r="Z40" s="11"/>
    </row>
    <row r="41" spans="2:26" ht="25.95" customHeight="1" x14ac:dyDescent="0.25">
      <c r="B41" s="27" t="s">
        <v>40</v>
      </c>
      <c r="C41" s="28">
        <v>1200</v>
      </c>
      <c r="D41" s="28">
        <v>1250</v>
      </c>
      <c r="E41" s="35">
        <f>TBL_Music[[#This Row],[ACTUAL]]-TBL_Music[[#This Row],[ESTIMATED]]</f>
        <v>50</v>
      </c>
      <c r="F41" s="36"/>
      <c r="G41" s="27" t="s">
        <v>23</v>
      </c>
      <c r="H41" s="28">
        <v>1200</v>
      </c>
      <c r="I41" s="28">
        <v>1200</v>
      </c>
      <c r="J41" s="35">
        <f>TBL_Photography[[#This Row],[ACTUAL]]-TBL_Photography[[#This Row],[ESTIMATED]]</f>
        <v>0</v>
      </c>
      <c r="K41" s="11"/>
      <c r="L41" s="11"/>
      <c r="M41" s="11"/>
      <c r="N41" s="11"/>
      <c r="O41" s="11"/>
      <c r="P41" s="11"/>
      <c r="Q41" s="11"/>
      <c r="R41" s="11"/>
      <c r="S41" s="11"/>
      <c r="T41" s="11"/>
      <c r="U41" s="11"/>
      <c r="V41" s="11"/>
      <c r="W41" s="11"/>
      <c r="X41" s="11"/>
      <c r="Y41" s="11"/>
      <c r="Z41" s="11"/>
    </row>
    <row r="42" spans="2:26" ht="25.95" customHeight="1" x14ac:dyDescent="0.25">
      <c r="B42" s="27" t="s">
        <v>41</v>
      </c>
      <c r="C42" s="28">
        <v>0</v>
      </c>
      <c r="D42" s="28">
        <v>0</v>
      </c>
      <c r="E42" s="35">
        <f>TBL_Music[[#This Row],[ACTUAL]]-TBL_Music[[#This Row],[ESTIMATED]]</f>
        <v>0</v>
      </c>
      <c r="F42" s="36"/>
      <c r="G42" s="27" t="s">
        <v>97</v>
      </c>
      <c r="H42" s="28">
        <v>800</v>
      </c>
      <c r="I42" s="28">
        <v>800</v>
      </c>
      <c r="J42" s="35">
        <f>TBL_Photography[[#This Row],[ACTUAL]]-TBL_Photography[[#This Row],[ESTIMATED]]</f>
        <v>0</v>
      </c>
      <c r="K42" s="11"/>
      <c r="L42" s="11"/>
      <c r="M42" s="11"/>
      <c r="N42" s="11"/>
      <c r="O42" s="11"/>
      <c r="P42" s="11"/>
      <c r="Q42" s="11"/>
      <c r="R42" s="11"/>
      <c r="S42" s="11"/>
      <c r="T42" s="11"/>
      <c r="U42" s="11"/>
      <c r="V42" s="11"/>
      <c r="W42" s="11"/>
      <c r="X42" s="11"/>
      <c r="Y42" s="11"/>
      <c r="Z42" s="11"/>
    </row>
    <row r="43" spans="2:26" ht="25.95" customHeight="1" x14ac:dyDescent="0.25">
      <c r="B43" s="27" t="s">
        <v>60</v>
      </c>
      <c r="C43" s="28">
        <v>0</v>
      </c>
      <c r="D43" s="28">
        <v>0</v>
      </c>
      <c r="E43" s="35">
        <f>TBL_Music[[#This Row],[ACTUAL]]-TBL_Music[[#This Row],[ESTIMATED]]</f>
        <v>0</v>
      </c>
      <c r="F43" s="36"/>
      <c r="G43" s="27" t="s">
        <v>42</v>
      </c>
      <c r="H43" s="28">
        <v>0</v>
      </c>
      <c r="I43" s="28">
        <v>0</v>
      </c>
      <c r="J43" s="35">
        <f>TBL_Photography[[#This Row],[ACTUAL]]-TBL_Photography[[#This Row],[ESTIMATED]]</f>
        <v>0</v>
      </c>
      <c r="K43" s="11"/>
      <c r="L43" s="11"/>
      <c r="M43" s="11"/>
      <c r="N43" s="11"/>
      <c r="O43" s="11"/>
      <c r="P43" s="11"/>
      <c r="Q43" s="11"/>
      <c r="R43" s="11"/>
      <c r="S43" s="11"/>
      <c r="T43" s="11"/>
      <c r="U43" s="11"/>
      <c r="V43" s="11"/>
      <c r="W43" s="11"/>
      <c r="X43" s="11"/>
      <c r="Y43" s="11"/>
      <c r="Z43" s="11"/>
    </row>
    <row r="44" spans="2:26" ht="25.95" customHeight="1" x14ac:dyDescent="0.25">
      <c r="B44" s="31" t="s">
        <v>75</v>
      </c>
      <c r="C44" s="32">
        <f>SUBTOTAL(109,TBL_Music[ESTIMATED])</f>
        <v>1200</v>
      </c>
      <c r="D44" s="32">
        <f>SUBTOTAL(109,TBL_Music[ACTUAL])</f>
        <v>1250</v>
      </c>
      <c r="E44" s="37">
        <f>SUBTOTAL(109,TBL_Music[OVER/UNDER])</f>
        <v>50</v>
      </c>
      <c r="F44" s="36"/>
      <c r="G44" s="27" t="s">
        <v>43</v>
      </c>
      <c r="H44" s="28">
        <v>0</v>
      </c>
      <c r="I44" s="28">
        <v>0</v>
      </c>
      <c r="J44" s="35">
        <f>TBL_Photography[[#This Row],[ACTUAL]]-TBL_Photography[[#This Row],[ESTIMATED]]</f>
        <v>0</v>
      </c>
      <c r="K44" s="11"/>
      <c r="L44" s="11"/>
      <c r="M44" s="11"/>
      <c r="N44" s="11"/>
      <c r="O44" s="11"/>
      <c r="P44" s="11"/>
      <c r="Q44" s="11"/>
      <c r="R44" s="11"/>
      <c r="S44" s="11"/>
      <c r="T44" s="11"/>
      <c r="U44" s="11"/>
      <c r="V44" s="11"/>
      <c r="W44" s="11"/>
      <c r="X44" s="11"/>
      <c r="Y44" s="11"/>
      <c r="Z44" s="11"/>
    </row>
    <row r="45" spans="2:26" ht="25.95" customHeight="1" x14ac:dyDescent="0.25">
      <c r="B45" s="39"/>
      <c r="C45" s="39"/>
      <c r="D45" s="39"/>
      <c r="E45" s="39"/>
      <c r="F45" s="36"/>
      <c r="G45" s="27" t="s">
        <v>24</v>
      </c>
      <c r="H45" s="28">
        <v>950</v>
      </c>
      <c r="I45" s="28">
        <v>950</v>
      </c>
      <c r="J45" s="35">
        <f>TBL_Photography[[#This Row],[ACTUAL]]-TBL_Photography[[#This Row],[ESTIMATED]]</f>
        <v>0</v>
      </c>
      <c r="K45" s="11"/>
      <c r="L45" s="11"/>
      <c r="M45" s="11"/>
      <c r="N45" s="11"/>
      <c r="O45" s="11"/>
      <c r="P45" s="11"/>
      <c r="Q45" s="11"/>
      <c r="R45" s="11"/>
      <c r="S45" s="11"/>
      <c r="T45" s="11"/>
      <c r="U45" s="11"/>
      <c r="V45" s="11"/>
      <c r="W45" s="11"/>
      <c r="X45" s="11"/>
      <c r="Y45" s="11"/>
      <c r="Z45" s="11"/>
    </row>
    <row r="46" spans="2:26" ht="25.95" customHeight="1" x14ac:dyDescent="0.25">
      <c r="B46" s="39"/>
      <c r="C46" s="39"/>
      <c r="D46" s="39"/>
      <c r="E46" s="39"/>
      <c r="F46" s="36"/>
      <c r="G46" s="27" t="s">
        <v>60</v>
      </c>
      <c r="H46" s="28">
        <v>0</v>
      </c>
      <c r="I46" s="28">
        <v>0</v>
      </c>
      <c r="J46" s="35">
        <f>TBL_Photography[[#This Row],[ACTUAL]]-TBL_Photography[[#This Row],[ESTIMATED]]</f>
        <v>0</v>
      </c>
      <c r="K46" s="11"/>
      <c r="L46" s="11"/>
      <c r="M46" s="11"/>
      <c r="N46" s="11"/>
      <c r="O46" s="11"/>
      <c r="P46" s="11"/>
      <c r="Q46" s="11"/>
      <c r="R46" s="11"/>
      <c r="S46" s="11"/>
      <c r="T46" s="11"/>
      <c r="U46" s="11"/>
      <c r="V46" s="11"/>
      <c r="W46" s="11"/>
      <c r="X46" s="11"/>
      <c r="Y46" s="11"/>
      <c r="Z46" s="11"/>
    </row>
    <row r="47" spans="2:26" ht="25.95" customHeight="1" x14ac:dyDescent="0.25">
      <c r="B47" s="31" t="s">
        <v>93</v>
      </c>
      <c r="C47" s="32" t="s">
        <v>81</v>
      </c>
      <c r="D47" s="32" t="s">
        <v>82</v>
      </c>
      <c r="E47" s="33" t="s">
        <v>83</v>
      </c>
      <c r="F47" s="36"/>
      <c r="G47" s="31" t="s">
        <v>76</v>
      </c>
      <c r="H47" s="32">
        <f>SUBTOTAL(109,TBL_Photography[ESTIMATED])</f>
        <v>2950</v>
      </c>
      <c r="I47" s="32">
        <f>SUBTOTAL(109,TBL_Photography[ACTUAL])</f>
        <v>2950</v>
      </c>
      <c r="J47" s="37">
        <f>SUBTOTAL(109,TBL_Photography[OVER/UNDER])</f>
        <v>0</v>
      </c>
      <c r="K47" s="11"/>
      <c r="L47" s="11"/>
      <c r="M47" s="11"/>
      <c r="N47" s="11"/>
      <c r="O47" s="11"/>
      <c r="P47" s="11"/>
      <c r="Q47" s="11"/>
      <c r="R47" s="11"/>
      <c r="S47" s="11"/>
      <c r="T47" s="11"/>
      <c r="U47" s="11"/>
      <c r="V47" s="11"/>
      <c r="W47" s="11"/>
      <c r="X47" s="11"/>
      <c r="Y47" s="11"/>
      <c r="Z47" s="11"/>
    </row>
    <row r="48" spans="2:26" ht="25.95" customHeight="1" x14ac:dyDescent="0.25">
      <c r="B48" s="27" t="s">
        <v>57</v>
      </c>
      <c r="C48" s="28">
        <v>5500</v>
      </c>
      <c r="D48" s="28">
        <v>5300</v>
      </c>
      <c r="E48" s="35">
        <f>TBL_Reception[[#This Row],[ACTUAL]]-TBL_Reception[[#This Row],[ESTIMATED]]</f>
        <v>-200</v>
      </c>
      <c r="F48" s="36"/>
      <c r="G48" s="41"/>
      <c r="H48" s="41"/>
      <c r="I48" s="41"/>
      <c r="J48" s="41"/>
      <c r="K48" s="11"/>
      <c r="L48" s="11"/>
      <c r="M48" s="11"/>
      <c r="N48" s="11"/>
      <c r="O48" s="11"/>
      <c r="P48" s="11"/>
      <c r="Q48" s="11"/>
      <c r="R48" s="11"/>
      <c r="S48" s="11"/>
      <c r="T48" s="11"/>
      <c r="U48" s="11"/>
      <c r="V48" s="11"/>
      <c r="W48" s="11"/>
      <c r="X48" s="11"/>
      <c r="Y48" s="11"/>
      <c r="Z48" s="11"/>
    </row>
    <row r="49" spans="2:26" ht="25.95" customHeight="1" x14ac:dyDescent="0.25">
      <c r="B49" s="27" t="s">
        <v>44</v>
      </c>
      <c r="C49" s="28">
        <v>0</v>
      </c>
      <c r="D49" s="28">
        <v>0</v>
      </c>
      <c r="E49" s="35">
        <f>TBL_Reception[[#This Row],[ACTUAL]]-TBL_Reception[[#This Row],[ESTIMATED]]</f>
        <v>0</v>
      </c>
      <c r="F49" s="36"/>
      <c r="G49" s="41"/>
      <c r="H49" s="41"/>
      <c r="I49" s="41"/>
      <c r="J49" s="41"/>
      <c r="K49" s="11"/>
      <c r="L49" s="11"/>
      <c r="M49" s="11"/>
      <c r="N49" s="11"/>
      <c r="O49" s="11"/>
      <c r="P49" s="11"/>
      <c r="Q49" s="11"/>
      <c r="R49" s="11"/>
      <c r="S49" s="11"/>
      <c r="T49" s="11"/>
      <c r="U49" s="11"/>
      <c r="V49" s="11"/>
      <c r="W49" s="11"/>
      <c r="X49" s="11"/>
      <c r="Y49" s="11"/>
      <c r="Z49" s="11"/>
    </row>
    <row r="50" spans="2:26" ht="25.95" customHeight="1" x14ac:dyDescent="0.25">
      <c r="B50" s="27" t="s">
        <v>2</v>
      </c>
      <c r="C50" s="28">
        <v>0</v>
      </c>
      <c r="D50" s="28">
        <v>0</v>
      </c>
      <c r="E50" s="35">
        <f>TBL_Reception[[#This Row],[ACTUAL]]-TBL_Reception[[#This Row],[ESTIMATED]]</f>
        <v>0</v>
      </c>
      <c r="F50" s="36"/>
      <c r="G50" s="31" t="s">
        <v>92</v>
      </c>
      <c r="H50" s="32" t="s">
        <v>81</v>
      </c>
      <c r="I50" s="32" t="s">
        <v>82</v>
      </c>
      <c r="J50" s="33" t="s">
        <v>83</v>
      </c>
      <c r="K50" s="11"/>
      <c r="L50" s="11"/>
      <c r="M50" s="11"/>
      <c r="N50" s="11"/>
      <c r="O50" s="11"/>
      <c r="P50" s="11"/>
      <c r="Q50" s="11"/>
      <c r="R50" s="11"/>
      <c r="S50" s="11"/>
      <c r="T50" s="11"/>
      <c r="U50" s="11"/>
      <c r="V50" s="11"/>
      <c r="W50" s="11"/>
      <c r="X50" s="11"/>
      <c r="Y50" s="11"/>
      <c r="Z50" s="11"/>
    </row>
    <row r="51" spans="2:26" ht="25.95" customHeight="1" x14ac:dyDescent="0.25">
      <c r="B51" s="27" t="s">
        <v>3</v>
      </c>
      <c r="C51" s="28">
        <v>0</v>
      </c>
      <c r="D51" s="28">
        <v>0</v>
      </c>
      <c r="E51" s="35">
        <f>TBL_Reception[[#This Row],[ACTUAL]]-TBL_Reception[[#This Row],[ESTIMATED]]</f>
        <v>0</v>
      </c>
      <c r="F51" s="36"/>
      <c r="G51" s="27" t="s">
        <v>18</v>
      </c>
      <c r="H51" s="28">
        <v>400</v>
      </c>
      <c r="I51" s="28">
        <v>400</v>
      </c>
      <c r="J51" s="35">
        <f>TBL_Stationery[[#This Row],[ACTUAL]]-TBL_Stationery[[#This Row],[ESTIMATED]]</f>
        <v>0</v>
      </c>
      <c r="K51" s="11"/>
      <c r="L51" s="11"/>
      <c r="M51" s="11"/>
      <c r="N51" s="11"/>
      <c r="O51" s="11"/>
      <c r="P51" s="11"/>
      <c r="Q51" s="11"/>
      <c r="R51" s="11"/>
      <c r="S51" s="11"/>
      <c r="T51" s="11"/>
      <c r="U51" s="11"/>
      <c r="V51" s="11"/>
      <c r="W51" s="11"/>
      <c r="X51" s="11"/>
      <c r="Y51" s="11"/>
      <c r="Z51" s="11"/>
    </row>
    <row r="52" spans="2:26" ht="25.95" customHeight="1" x14ac:dyDescent="0.25">
      <c r="B52" s="27" t="s">
        <v>4</v>
      </c>
      <c r="C52" s="28">
        <v>0</v>
      </c>
      <c r="D52" s="28">
        <v>0</v>
      </c>
      <c r="E52" s="35">
        <f>TBL_Reception[[#This Row],[ACTUAL]]-TBL_Reception[[#This Row],[ESTIMATED]]</f>
        <v>0</v>
      </c>
      <c r="F52" s="36"/>
      <c r="G52" s="27" t="s">
        <v>19</v>
      </c>
      <c r="H52" s="28">
        <v>0</v>
      </c>
      <c r="I52" s="28">
        <v>0</v>
      </c>
      <c r="J52" s="35">
        <f>TBL_Stationery[[#This Row],[ACTUAL]]-TBL_Stationery[[#This Row],[ESTIMATED]]</f>
        <v>0</v>
      </c>
      <c r="K52" s="11"/>
      <c r="L52" s="11"/>
      <c r="M52" s="11"/>
      <c r="N52" s="11"/>
      <c r="O52" s="11"/>
      <c r="P52" s="11"/>
      <c r="Q52" s="11"/>
      <c r="R52" s="11"/>
      <c r="S52" s="11"/>
      <c r="T52" s="11"/>
      <c r="U52" s="11"/>
      <c r="V52" s="11"/>
      <c r="W52" s="11"/>
      <c r="X52" s="11"/>
      <c r="Y52" s="11"/>
      <c r="Z52" s="11"/>
    </row>
    <row r="53" spans="2:26" ht="25.95" customHeight="1" x14ac:dyDescent="0.25">
      <c r="B53" s="27" t="s">
        <v>15</v>
      </c>
      <c r="C53" s="28">
        <v>0</v>
      </c>
      <c r="D53" s="28">
        <v>0</v>
      </c>
      <c r="E53" s="35">
        <f>TBL_Reception[[#This Row],[ACTUAL]]-TBL_Reception[[#This Row],[ESTIMATED]]</f>
        <v>0</v>
      </c>
      <c r="F53" s="36"/>
      <c r="G53" s="27" t="s">
        <v>46</v>
      </c>
      <c r="H53" s="28">
        <v>0</v>
      </c>
      <c r="I53" s="28">
        <v>0</v>
      </c>
      <c r="J53" s="35">
        <f>TBL_Stationery[[#This Row],[ACTUAL]]-TBL_Stationery[[#This Row],[ESTIMATED]]</f>
        <v>0</v>
      </c>
      <c r="K53" s="11"/>
      <c r="L53" s="11"/>
      <c r="M53" s="11"/>
      <c r="N53" s="11"/>
      <c r="O53" s="11"/>
      <c r="P53" s="11"/>
      <c r="Q53" s="11"/>
      <c r="R53" s="11"/>
      <c r="S53" s="11"/>
      <c r="T53" s="11"/>
      <c r="U53" s="11"/>
      <c r="V53" s="11"/>
      <c r="W53" s="11"/>
      <c r="X53" s="11"/>
      <c r="Y53" s="11"/>
      <c r="Z53" s="11"/>
    </row>
    <row r="54" spans="2:26" ht="25.95" customHeight="1" x14ac:dyDescent="0.25">
      <c r="B54" s="27" t="s">
        <v>28</v>
      </c>
      <c r="C54" s="28">
        <v>0</v>
      </c>
      <c r="D54" s="28">
        <v>0</v>
      </c>
      <c r="E54" s="35">
        <f>TBL_Reception[[#This Row],[ACTUAL]]-TBL_Reception[[#This Row],[ESTIMATED]]</f>
        <v>0</v>
      </c>
      <c r="F54" s="36"/>
      <c r="G54" s="27" t="s">
        <v>47</v>
      </c>
      <c r="H54" s="28">
        <v>0</v>
      </c>
      <c r="I54" s="28">
        <v>0</v>
      </c>
      <c r="J54" s="35">
        <f>TBL_Stationery[[#This Row],[ACTUAL]]-TBL_Stationery[[#This Row],[ESTIMATED]]</f>
        <v>0</v>
      </c>
      <c r="K54" s="11"/>
      <c r="L54" s="11"/>
      <c r="M54" s="11"/>
      <c r="N54" s="11"/>
      <c r="O54" s="11"/>
      <c r="P54" s="11"/>
      <c r="Q54" s="11"/>
      <c r="R54" s="11"/>
      <c r="S54" s="11"/>
      <c r="T54" s="11"/>
      <c r="U54" s="11"/>
      <c r="V54" s="11"/>
      <c r="W54" s="11"/>
      <c r="X54" s="11"/>
      <c r="Y54" s="11"/>
      <c r="Z54" s="11"/>
    </row>
    <row r="55" spans="2:26" ht="25.95" customHeight="1" x14ac:dyDescent="0.25">
      <c r="B55" s="27" t="s">
        <v>45</v>
      </c>
      <c r="C55" s="28">
        <v>0</v>
      </c>
      <c r="D55" s="28">
        <v>0</v>
      </c>
      <c r="E55" s="35">
        <f>TBL_Reception[[#This Row],[ACTUAL]]-TBL_Reception[[#This Row],[ESTIMATED]]</f>
        <v>0</v>
      </c>
      <c r="F55" s="36"/>
      <c r="G55" s="27" t="s">
        <v>48</v>
      </c>
      <c r="H55" s="28">
        <v>0</v>
      </c>
      <c r="I55" s="28">
        <v>0</v>
      </c>
      <c r="J55" s="35">
        <f>TBL_Stationery[[#This Row],[ACTUAL]]-TBL_Stationery[[#This Row],[ESTIMATED]]</f>
        <v>0</v>
      </c>
      <c r="K55" s="11"/>
      <c r="L55" s="11"/>
      <c r="M55" s="11"/>
      <c r="N55" s="11"/>
      <c r="O55" s="11"/>
      <c r="P55" s="11"/>
      <c r="Q55" s="11"/>
      <c r="R55" s="11"/>
      <c r="S55" s="11"/>
      <c r="T55" s="11"/>
      <c r="U55" s="11"/>
      <c r="V55" s="11"/>
      <c r="W55" s="11"/>
      <c r="X55" s="11"/>
      <c r="Y55" s="11"/>
      <c r="Z55" s="11"/>
    </row>
    <row r="56" spans="2:26" ht="25.95" customHeight="1" x14ac:dyDescent="0.25">
      <c r="B56" s="27" t="s">
        <v>60</v>
      </c>
      <c r="C56" s="28">
        <v>0</v>
      </c>
      <c r="D56" s="28">
        <v>0</v>
      </c>
      <c r="E56" s="35">
        <f>TBL_Reception[[#This Row],[ACTUAL]]-TBL_Reception[[#This Row],[ESTIMATED]]</f>
        <v>0</v>
      </c>
      <c r="F56" s="36"/>
      <c r="G56" s="27" t="s">
        <v>20</v>
      </c>
      <c r="H56" s="28">
        <v>0</v>
      </c>
      <c r="I56" s="28">
        <v>0</v>
      </c>
      <c r="J56" s="35">
        <f>TBL_Stationery[[#This Row],[ACTUAL]]-TBL_Stationery[[#This Row],[ESTIMATED]]</f>
        <v>0</v>
      </c>
      <c r="K56" s="11"/>
      <c r="L56" s="11"/>
      <c r="M56" s="11"/>
      <c r="N56" s="11"/>
      <c r="O56" s="11"/>
      <c r="P56" s="11"/>
      <c r="Q56" s="11"/>
      <c r="R56" s="11"/>
      <c r="S56" s="11"/>
      <c r="T56" s="11"/>
      <c r="U56" s="11"/>
      <c r="V56" s="11"/>
      <c r="W56" s="11"/>
      <c r="X56" s="11"/>
      <c r="Y56" s="11"/>
      <c r="Z56" s="11"/>
    </row>
    <row r="57" spans="2:26" ht="25.95" customHeight="1" x14ac:dyDescent="0.25">
      <c r="B57" s="31" t="s">
        <v>77</v>
      </c>
      <c r="C57" s="32">
        <f>SUBTOTAL(109,TBL_Reception[ESTIMATED])</f>
        <v>5500</v>
      </c>
      <c r="D57" s="32">
        <f>SUBTOTAL(109,TBL_Reception[ACTUAL])</f>
        <v>5300</v>
      </c>
      <c r="E57" s="37">
        <f>SUBTOTAL(109,TBL_Reception[OVER/UNDER])</f>
        <v>-200</v>
      </c>
      <c r="F57" s="36"/>
      <c r="G57" s="27" t="s">
        <v>49</v>
      </c>
      <c r="H57" s="28">
        <v>0</v>
      </c>
      <c r="I57" s="28">
        <v>0</v>
      </c>
      <c r="J57" s="35">
        <f>TBL_Stationery[[#This Row],[ACTUAL]]-TBL_Stationery[[#This Row],[ESTIMATED]]</f>
        <v>0</v>
      </c>
      <c r="K57" s="11"/>
      <c r="L57" s="11"/>
      <c r="M57" s="11"/>
      <c r="N57" s="11"/>
      <c r="O57" s="11"/>
      <c r="P57" s="11"/>
      <c r="Q57" s="11"/>
      <c r="R57" s="11"/>
      <c r="S57" s="11"/>
      <c r="T57" s="11"/>
      <c r="U57" s="11"/>
      <c r="V57" s="11"/>
      <c r="W57" s="11"/>
      <c r="X57" s="11"/>
      <c r="Y57" s="11"/>
      <c r="Z57" s="11"/>
    </row>
    <row r="58" spans="2:26" ht="25.95" customHeight="1" x14ac:dyDescent="0.25">
      <c r="B58" s="41"/>
      <c r="C58" s="41"/>
      <c r="D58" s="41"/>
      <c r="E58" s="41"/>
      <c r="F58" s="36"/>
      <c r="G58" s="27" t="s">
        <v>34</v>
      </c>
      <c r="H58" s="28">
        <v>0</v>
      </c>
      <c r="I58" s="28">
        <v>0</v>
      </c>
      <c r="J58" s="35">
        <f>TBL_Stationery[[#This Row],[ACTUAL]]-TBL_Stationery[[#This Row],[ESTIMATED]]</f>
        <v>0</v>
      </c>
      <c r="K58" s="11"/>
      <c r="L58" s="11"/>
      <c r="M58" s="11"/>
      <c r="N58" s="11"/>
      <c r="O58" s="11"/>
      <c r="P58" s="11"/>
      <c r="Q58" s="11"/>
      <c r="R58" s="11"/>
      <c r="S58" s="11"/>
      <c r="T58" s="11"/>
      <c r="U58" s="11"/>
      <c r="V58" s="11"/>
      <c r="W58" s="11"/>
      <c r="X58" s="11"/>
      <c r="Y58" s="11"/>
      <c r="Z58" s="11"/>
    </row>
    <row r="59" spans="2:26" ht="25.95" customHeight="1" x14ac:dyDescent="0.25">
      <c r="B59" s="41"/>
      <c r="C59" s="41"/>
      <c r="D59" s="41"/>
      <c r="E59" s="41"/>
      <c r="F59" s="36"/>
      <c r="G59" s="27" t="s">
        <v>21</v>
      </c>
      <c r="H59" s="28">
        <v>0</v>
      </c>
      <c r="I59" s="28">
        <v>0</v>
      </c>
      <c r="J59" s="35">
        <f>TBL_Stationery[[#This Row],[ACTUAL]]-TBL_Stationery[[#This Row],[ESTIMATED]]</f>
        <v>0</v>
      </c>
      <c r="K59" s="11"/>
      <c r="L59" s="11"/>
      <c r="M59" s="11"/>
      <c r="N59" s="11"/>
      <c r="O59" s="11"/>
      <c r="P59" s="11"/>
      <c r="Q59" s="11"/>
      <c r="R59" s="11"/>
      <c r="S59" s="11"/>
      <c r="T59" s="11"/>
      <c r="U59" s="11"/>
      <c r="V59" s="11"/>
      <c r="W59" s="11"/>
      <c r="X59" s="11"/>
      <c r="Y59" s="11"/>
      <c r="Z59" s="11"/>
    </row>
    <row r="60" spans="2:26" ht="25.95" customHeight="1" x14ac:dyDescent="0.25">
      <c r="B60" s="31" t="s">
        <v>94</v>
      </c>
      <c r="C60" s="32" t="s">
        <v>81</v>
      </c>
      <c r="D60" s="32" t="s">
        <v>82</v>
      </c>
      <c r="E60" s="33" t="s">
        <v>83</v>
      </c>
      <c r="F60" s="36"/>
      <c r="G60" s="27" t="s">
        <v>60</v>
      </c>
      <c r="H60" s="28">
        <v>0</v>
      </c>
      <c r="I60" s="28">
        <v>0</v>
      </c>
      <c r="J60" s="35">
        <f>TBL_Stationery[[#This Row],[ACTUAL]]-TBL_Stationery[[#This Row],[ESTIMATED]]</f>
        <v>0</v>
      </c>
      <c r="K60" s="11"/>
      <c r="L60" s="11"/>
      <c r="M60" s="11"/>
      <c r="N60" s="11"/>
      <c r="O60" s="11"/>
      <c r="P60" s="11"/>
      <c r="Q60" s="11"/>
      <c r="R60" s="11"/>
      <c r="S60" s="11"/>
      <c r="T60" s="11"/>
      <c r="U60" s="11"/>
      <c r="V60" s="11"/>
      <c r="W60" s="11"/>
      <c r="X60" s="11"/>
      <c r="Y60" s="11"/>
      <c r="Z60" s="11"/>
    </row>
    <row r="61" spans="2:26" ht="25.95" customHeight="1" x14ac:dyDescent="0.25">
      <c r="B61" s="27" t="s">
        <v>25</v>
      </c>
      <c r="C61" s="28">
        <v>300</v>
      </c>
      <c r="D61" s="28">
        <v>300</v>
      </c>
      <c r="E61" s="35">
        <f>TBL_OtherExpenses[[#This Row],[ACTUAL]]-TBL_OtherExpenses[[#This Row],[ESTIMATED]]</f>
        <v>0</v>
      </c>
      <c r="F61" s="36"/>
      <c r="G61" s="31" t="s">
        <v>78</v>
      </c>
      <c r="H61" s="32">
        <f>SUBTOTAL(109,TBL_Stationery[ESTIMATED])</f>
        <v>400</v>
      </c>
      <c r="I61" s="32">
        <f>SUBTOTAL(109,TBL_Stationery[ACTUAL])</f>
        <v>400</v>
      </c>
      <c r="J61" s="37">
        <f>SUBTOTAL(109,TBL_Stationery[OVER/UNDER])</f>
        <v>0</v>
      </c>
      <c r="K61" s="11"/>
      <c r="L61" s="11"/>
      <c r="M61" s="11"/>
      <c r="N61" s="11"/>
      <c r="O61" s="11"/>
      <c r="P61" s="11"/>
      <c r="Q61" s="11"/>
      <c r="R61" s="11"/>
      <c r="S61" s="11"/>
      <c r="T61" s="11"/>
      <c r="U61" s="11"/>
      <c r="V61" s="11"/>
      <c r="W61" s="11"/>
      <c r="X61" s="11"/>
      <c r="Y61" s="11"/>
      <c r="Z61" s="11"/>
    </row>
    <row r="62" spans="2:26" ht="25.95" customHeight="1" x14ac:dyDescent="0.25">
      <c r="B62" s="27" t="s">
        <v>59</v>
      </c>
      <c r="C62" s="28">
        <v>0</v>
      </c>
      <c r="D62" s="28">
        <v>0</v>
      </c>
      <c r="E62" s="35">
        <f>TBL_OtherExpenses[[#This Row],[ACTUAL]]-TBL_OtherExpenses[[#This Row],[ESTIMATED]]</f>
        <v>0</v>
      </c>
      <c r="F62" s="36"/>
      <c r="G62" s="41"/>
      <c r="H62" s="41"/>
      <c r="I62" s="41"/>
      <c r="J62" s="41"/>
      <c r="K62" s="11"/>
      <c r="L62" s="11"/>
      <c r="M62" s="11"/>
      <c r="N62" s="11"/>
      <c r="O62" s="11"/>
      <c r="P62" s="11"/>
      <c r="Q62" s="11"/>
      <c r="R62" s="11"/>
      <c r="S62" s="11"/>
      <c r="T62" s="11"/>
      <c r="U62" s="11"/>
      <c r="V62" s="11"/>
      <c r="W62" s="11"/>
      <c r="X62" s="11"/>
      <c r="Y62" s="11"/>
      <c r="Z62" s="11"/>
    </row>
    <row r="63" spans="2:26" ht="25.95" customHeight="1" x14ac:dyDescent="0.25">
      <c r="B63" s="27" t="s">
        <v>50</v>
      </c>
      <c r="C63" s="28">
        <v>0</v>
      </c>
      <c r="D63" s="28">
        <v>0</v>
      </c>
      <c r="E63" s="35">
        <f>TBL_OtherExpenses[[#This Row],[ACTUAL]]-TBL_OtherExpenses[[#This Row],[ESTIMATED]]</f>
        <v>0</v>
      </c>
      <c r="F63" s="36"/>
      <c r="G63" s="41"/>
      <c r="H63" s="41"/>
      <c r="I63" s="41"/>
      <c r="J63" s="41"/>
      <c r="K63" s="11"/>
      <c r="L63" s="11"/>
      <c r="M63" s="11"/>
      <c r="N63" s="11"/>
      <c r="O63" s="11"/>
      <c r="P63" s="11"/>
      <c r="Q63" s="11"/>
      <c r="R63" s="11"/>
      <c r="S63" s="11"/>
      <c r="T63" s="11"/>
      <c r="U63" s="11"/>
      <c r="V63" s="11"/>
      <c r="W63" s="11"/>
      <c r="X63" s="11"/>
      <c r="Y63" s="11"/>
      <c r="Z63" s="11"/>
    </row>
    <row r="64" spans="2:26" ht="25.95" customHeight="1" x14ac:dyDescent="0.25">
      <c r="B64" s="27" t="s">
        <v>51</v>
      </c>
      <c r="C64" s="28">
        <v>0</v>
      </c>
      <c r="D64" s="28">
        <v>0</v>
      </c>
      <c r="E64" s="35">
        <f>TBL_OtherExpenses[[#This Row],[ACTUAL]]-TBL_OtherExpenses[[#This Row],[ESTIMATED]]</f>
        <v>0</v>
      </c>
      <c r="F64" s="36"/>
      <c r="G64" s="31" t="s">
        <v>95</v>
      </c>
      <c r="H64" s="32" t="s">
        <v>81</v>
      </c>
      <c r="I64" s="32" t="s">
        <v>82</v>
      </c>
      <c r="J64" s="33" t="s">
        <v>83</v>
      </c>
      <c r="K64" s="11"/>
      <c r="L64" s="11"/>
      <c r="M64" s="11"/>
      <c r="N64" s="11"/>
      <c r="O64" s="11"/>
      <c r="P64" s="11"/>
      <c r="Q64" s="11"/>
      <c r="R64" s="11"/>
      <c r="S64" s="11"/>
      <c r="T64" s="11"/>
      <c r="U64" s="11"/>
      <c r="V64" s="11"/>
      <c r="W64" s="11"/>
      <c r="X64" s="11"/>
      <c r="Y64" s="11"/>
      <c r="Z64" s="11"/>
    </row>
    <row r="65" spans="1:26" ht="25.95" customHeight="1" x14ac:dyDescent="0.25">
      <c r="B65" s="27" t="s">
        <v>52</v>
      </c>
      <c r="C65" s="28">
        <v>0</v>
      </c>
      <c r="D65" s="28">
        <v>0</v>
      </c>
      <c r="E65" s="35">
        <f>TBL_OtherExpenses[[#This Row],[ACTUAL]]-TBL_OtherExpenses[[#This Row],[ESTIMATED]]</f>
        <v>0</v>
      </c>
      <c r="F65" s="36"/>
      <c r="G65" s="27" t="s">
        <v>58</v>
      </c>
      <c r="H65" s="28">
        <v>900</v>
      </c>
      <c r="I65" s="28">
        <v>900</v>
      </c>
      <c r="J65" s="35">
        <f>TBL_Transportation[[#This Row],[ACTUAL]]-TBL_Transportation[[#This Row],[ESTIMATED]]</f>
        <v>0</v>
      </c>
      <c r="K65" s="11"/>
      <c r="L65" s="11"/>
      <c r="M65" s="11"/>
      <c r="N65" s="11"/>
      <c r="O65" s="11"/>
      <c r="P65" s="11"/>
      <c r="Q65" s="11"/>
      <c r="R65" s="11"/>
      <c r="S65" s="11"/>
      <c r="T65" s="11"/>
      <c r="U65" s="11"/>
      <c r="V65" s="11"/>
      <c r="W65" s="11"/>
      <c r="X65" s="11"/>
      <c r="Y65" s="11"/>
      <c r="Z65" s="11"/>
    </row>
    <row r="66" spans="1:26" ht="25.95" customHeight="1" x14ac:dyDescent="0.25">
      <c r="B66" s="27" t="s">
        <v>32</v>
      </c>
      <c r="C66" s="28">
        <v>0</v>
      </c>
      <c r="D66" s="28">
        <v>0</v>
      </c>
      <c r="E66" s="35">
        <f>TBL_OtherExpenses[[#This Row],[ACTUAL]]-TBL_OtherExpenses[[#This Row],[ESTIMATED]]</f>
        <v>0</v>
      </c>
      <c r="F66" s="36"/>
      <c r="G66" s="27" t="s">
        <v>13</v>
      </c>
      <c r="H66" s="28">
        <v>200</v>
      </c>
      <c r="I66" s="28">
        <v>200</v>
      </c>
      <c r="J66" s="35">
        <f>TBL_Transportation[[#This Row],[ACTUAL]]-TBL_Transportation[[#This Row],[ESTIMATED]]</f>
        <v>0</v>
      </c>
      <c r="K66" s="11"/>
      <c r="L66" s="11"/>
      <c r="M66" s="11"/>
      <c r="N66" s="11"/>
      <c r="O66" s="11"/>
      <c r="P66" s="11"/>
      <c r="Q66" s="11"/>
      <c r="R66" s="11"/>
      <c r="S66" s="11"/>
      <c r="T66" s="11"/>
      <c r="U66" s="11"/>
      <c r="V66" s="11"/>
      <c r="W66" s="11"/>
      <c r="X66" s="11"/>
      <c r="Y66" s="11"/>
      <c r="Z66" s="11"/>
    </row>
    <row r="67" spans="1:26" ht="25.95" customHeight="1" x14ac:dyDescent="0.25">
      <c r="B67" s="27" t="s">
        <v>53</v>
      </c>
      <c r="C67" s="28">
        <v>0</v>
      </c>
      <c r="D67" s="28">
        <v>0</v>
      </c>
      <c r="E67" s="35">
        <f>TBL_OtherExpenses[[#This Row],[ACTUAL]]-TBL_OtherExpenses[[#This Row],[ESTIMATED]]</f>
        <v>0</v>
      </c>
      <c r="F67" s="36"/>
      <c r="G67" s="27" t="s">
        <v>14</v>
      </c>
      <c r="H67" s="28">
        <v>350</v>
      </c>
      <c r="I67" s="28">
        <v>300</v>
      </c>
      <c r="J67" s="35">
        <f>TBL_Transportation[[#This Row],[ACTUAL]]-TBL_Transportation[[#This Row],[ESTIMATED]]</f>
        <v>-50</v>
      </c>
      <c r="K67" s="11"/>
      <c r="L67" s="11"/>
      <c r="M67" s="11"/>
      <c r="N67" s="11"/>
      <c r="O67" s="11"/>
      <c r="P67" s="11"/>
      <c r="Q67" s="11"/>
      <c r="R67" s="11"/>
      <c r="S67" s="11"/>
      <c r="T67" s="11"/>
      <c r="U67" s="11"/>
      <c r="V67" s="11"/>
      <c r="W67" s="11"/>
      <c r="X67" s="11"/>
      <c r="Y67" s="11"/>
      <c r="Z67" s="11"/>
    </row>
    <row r="68" spans="1:26" ht="25.95" customHeight="1" x14ac:dyDescent="0.25">
      <c r="B68" s="27" t="s">
        <v>54</v>
      </c>
      <c r="C68" s="28">
        <v>0</v>
      </c>
      <c r="D68" s="28">
        <v>0</v>
      </c>
      <c r="E68" s="35">
        <f>TBL_OtherExpenses[[#This Row],[ACTUAL]]-TBL_OtherExpenses[[#This Row],[ESTIMATED]]</f>
        <v>0</v>
      </c>
      <c r="F68" s="36"/>
      <c r="G68" s="27" t="s">
        <v>60</v>
      </c>
      <c r="H68" s="28">
        <v>0</v>
      </c>
      <c r="I68" s="28">
        <v>0</v>
      </c>
      <c r="J68" s="35">
        <f>TBL_Transportation[[#This Row],[ACTUAL]]-TBL_Transportation[[#This Row],[ESTIMATED]]</f>
        <v>0</v>
      </c>
      <c r="K68" s="11"/>
      <c r="L68" s="11"/>
      <c r="M68" s="11"/>
      <c r="N68" s="11"/>
      <c r="O68" s="11"/>
      <c r="P68" s="11"/>
      <c r="Q68" s="11"/>
      <c r="R68" s="11"/>
      <c r="S68" s="11"/>
      <c r="T68" s="11"/>
      <c r="U68" s="11"/>
      <c r="V68" s="11"/>
      <c r="W68" s="11"/>
      <c r="X68" s="11"/>
      <c r="Y68" s="11"/>
      <c r="Z68" s="11"/>
    </row>
    <row r="69" spans="1:26" ht="25.95" customHeight="1" x14ac:dyDescent="0.25">
      <c r="B69" s="31" t="s">
        <v>79</v>
      </c>
      <c r="C69" s="32">
        <f>SUBTOTAL(109,TBL_OtherExpenses[ESTIMATED])</f>
        <v>300</v>
      </c>
      <c r="D69" s="32">
        <f>SUBTOTAL(109,TBL_OtherExpenses[ACTUAL])</f>
        <v>300</v>
      </c>
      <c r="E69" s="37">
        <f>SUBTOTAL(109,TBL_OtherExpenses[OVER/UNDER])</f>
        <v>0</v>
      </c>
      <c r="F69" s="36"/>
      <c r="G69" s="31" t="s">
        <v>80</v>
      </c>
      <c r="H69" s="32">
        <f>SUBTOTAL(109,TBL_Transportation[ESTIMATED])</f>
        <v>1450</v>
      </c>
      <c r="I69" s="32">
        <f>SUBTOTAL(109,TBL_Transportation[ACTUAL])</f>
        <v>1400</v>
      </c>
      <c r="J69" s="37">
        <f>SUBTOTAL(109,TBL_Transportation[OVER/UNDER])</f>
        <v>-50</v>
      </c>
      <c r="K69" s="11"/>
      <c r="L69" s="11"/>
      <c r="M69" s="11"/>
      <c r="N69" s="11"/>
      <c r="O69" s="11"/>
      <c r="P69" s="11"/>
      <c r="Q69" s="11"/>
      <c r="R69" s="11"/>
      <c r="S69" s="11"/>
      <c r="T69" s="11"/>
      <c r="U69" s="11"/>
      <c r="V69" s="11"/>
      <c r="W69" s="11"/>
      <c r="X69" s="11"/>
      <c r="Y69" s="11"/>
      <c r="Z69" s="11"/>
    </row>
    <row r="70" spans="1:26" ht="16.05" customHeight="1" x14ac:dyDescent="0.25">
      <c r="A70" s="11"/>
      <c r="B70" s="42"/>
      <c r="C70" s="43"/>
      <c r="D70" s="43"/>
      <c r="E70" s="36"/>
      <c r="F70" s="36"/>
      <c r="G70" s="44"/>
      <c r="H70" s="43"/>
      <c r="I70" s="43"/>
      <c r="J70" s="36"/>
      <c r="K70" s="11"/>
      <c r="L70" s="11"/>
      <c r="M70" s="11"/>
      <c r="N70" s="11"/>
      <c r="O70" s="11"/>
      <c r="P70" s="11"/>
      <c r="Q70" s="11"/>
      <c r="R70" s="11"/>
      <c r="S70" s="11"/>
      <c r="T70" s="11"/>
      <c r="U70" s="11"/>
      <c r="V70" s="11"/>
      <c r="W70" s="11"/>
      <c r="X70" s="11"/>
      <c r="Y70" s="11"/>
      <c r="Z70" s="11"/>
    </row>
    <row r="71" spans="1:26" ht="16.05" customHeight="1" x14ac:dyDescent="0.25">
      <c r="A71" s="11"/>
      <c r="B71" s="42"/>
      <c r="C71" s="45"/>
      <c r="D71" s="45"/>
      <c r="E71" s="46"/>
      <c r="F71" s="46"/>
      <c r="G71" s="42"/>
      <c r="H71" s="45"/>
      <c r="I71" s="45"/>
      <c r="J71" s="46"/>
      <c r="K71" s="11"/>
      <c r="L71" s="11"/>
      <c r="M71" s="11"/>
      <c r="N71" s="11"/>
      <c r="O71" s="11"/>
      <c r="P71" s="11"/>
      <c r="Q71" s="11"/>
      <c r="R71" s="11"/>
      <c r="S71" s="11"/>
      <c r="T71" s="11"/>
      <c r="U71" s="11"/>
      <c r="V71" s="11"/>
      <c r="W71" s="11"/>
      <c r="X71" s="11"/>
      <c r="Y71" s="11"/>
      <c r="Z71" s="11"/>
    </row>
    <row r="72" spans="1:26" ht="16.05" customHeight="1" x14ac:dyDescent="0.25">
      <c r="A72" s="11"/>
      <c r="B72" s="42"/>
      <c r="C72" s="45"/>
      <c r="D72" s="45"/>
      <c r="E72" s="46"/>
      <c r="F72" s="46"/>
      <c r="G72" s="42"/>
      <c r="H72" s="45"/>
      <c r="I72" s="45"/>
      <c r="J72" s="46"/>
      <c r="K72" s="11"/>
      <c r="L72" s="11"/>
      <c r="M72" s="11"/>
      <c r="N72" s="11"/>
      <c r="O72" s="11"/>
      <c r="P72" s="11"/>
      <c r="Q72" s="11"/>
      <c r="R72" s="11"/>
      <c r="S72" s="11"/>
      <c r="T72" s="11"/>
      <c r="U72" s="11"/>
      <c r="V72" s="11"/>
      <c r="W72" s="11"/>
      <c r="X72" s="11"/>
      <c r="Y72" s="11"/>
      <c r="Z72" s="11"/>
    </row>
    <row r="73" spans="1:26" ht="16.05" customHeight="1" x14ac:dyDescent="0.25">
      <c r="A73" s="11"/>
      <c r="B73" s="42"/>
      <c r="C73" s="45"/>
      <c r="D73" s="45"/>
      <c r="E73" s="46"/>
      <c r="F73" s="46"/>
      <c r="G73" s="42"/>
      <c r="H73" s="45"/>
      <c r="I73" s="45"/>
      <c r="J73" s="46"/>
      <c r="K73" s="11"/>
    </row>
    <row r="74" spans="1:26" ht="16.05" customHeight="1" x14ac:dyDescent="0.25">
      <c r="A74" s="11"/>
      <c r="B74" s="42"/>
      <c r="C74" s="45"/>
      <c r="D74" s="45"/>
      <c r="E74" s="46"/>
      <c r="F74" s="46"/>
      <c r="G74" s="42"/>
      <c r="H74" s="45"/>
      <c r="I74" s="45"/>
      <c r="J74" s="46"/>
      <c r="K74" s="11"/>
    </row>
    <row r="75" spans="1:26" ht="16.05" customHeight="1" x14ac:dyDescent="0.25">
      <c r="A75" s="11"/>
      <c r="B75" s="42"/>
      <c r="C75" s="45"/>
      <c r="D75" s="45"/>
      <c r="E75" s="46"/>
      <c r="F75" s="46"/>
      <c r="G75" s="42"/>
      <c r="H75" s="45"/>
      <c r="I75" s="45"/>
      <c r="J75" s="46"/>
      <c r="K75" s="11"/>
    </row>
    <row r="76" spans="1:26" ht="16.05" customHeight="1" x14ac:dyDescent="0.25">
      <c r="A76" s="11"/>
      <c r="B76" s="42"/>
      <c r="C76" s="45"/>
      <c r="D76" s="45"/>
      <c r="E76" s="46"/>
      <c r="F76" s="46"/>
      <c r="G76" s="42"/>
      <c r="H76" s="45"/>
      <c r="I76" s="45"/>
      <c r="J76" s="46"/>
      <c r="K76" s="11"/>
    </row>
    <row r="77" spans="1:26" ht="16.05" customHeight="1" x14ac:dyDescent="0.25">
      <c r="A77" s="11"/>
      <c r="B77" s="42"/>
      <c r="C77" s="45"/>
      <c r="D77" s="45"/>
      <c r="E77" s="46"/>
      <c r="F77" s="46"/>
      <c r="G77" s="42"/>
      <c r="H77" s="45"/>
      <c r="I77" s="45"/>
      <c r="J77" s="46"/>
      <c r="K77" s="11"/>
    </row>
    <row r="78" spans="1:26" ht="16.05" customHeight="1" x14ac:dyDescent="0.25">
      <c r="A78" s="11"/>
      <c r="B78" s="42"/>
      <c r="C78" s="45"/>
      <c r="D78" s="45"/>
      <c r="E78" s="46"/>
      <c r="F78" s="46"/>
      <c r="G78" s="42"/>
      <c r="H78" s="45"/>
      <c r="I78" s="45"/>
      <c r="J78" s="46"/>
      <c r="K78" s="11"/>
    </row>
    <row r="79" spans="1:26" ht="16.05" customHeight="1" x14ac:dyDescent="0.25">
      <c r="A79" s="11"/>
      <c r="B79" s="42"/>
      <c r="C79" s="45"/>
      <c r="D79" s="45"/>
      <c r="E79" s="46"/>
      <c r="F79" s="46"/>
      <c r="G79" s="42"/>
      <c r="H79" s="45"/>
      <c r="I79" s="45"/>
      <c r="J79" s="46"/>
      <c r="K79" s="11"/>
    </row>
    <row r="80" spans="1:26" ht="16.05" customHeight="1" x14ac:dyDescent="0.25">
      <c r="A80" s="11"/>
      <c r="B80" s="42"/>
      <c r="C80" s="45"/>
      <c r="D80" s="45"/>
      <c r="E80" s="46"/>
      <c r="F80" s="46"/>
      <c r="G80" s="42"/>
      <c r="H80" s="45"/>
      <c r="I80" s="45"/>
      <c r="J80" s="46"/>
      <c r="K80" s="11"/>
    </row>
    <row r="81" spans="1:11" ht="16.05" customHeight="1" x14ac:dyDescent="0.25">
      <c r="A81" s="11"/>
      <c r="B81" s="42"/>
      <c r="C81" s="45"/>
      <c r="D81" s="45"/>
      <c r="E81" s="46"/>
      <c r="F81" s="46"/>
      <c r="G81" s="42"/>
      <c r="H81" s="45"/>
      <c r="I81" s="45"/>
      <c r="J81" s="46"/>
      <c r="K81" s="11"/>
    </row>
    <row r="82" spans="1:11" ht="16.05" customHeight="1" x14ac:dyDescent="0.25">
      <c r="A82" s="11"/>
      <c r="B82" s="42"/>
      <c r="C82" s="45"/>
      <c r="D82" s="45"/>
      <c r="E82" s="46"/>
      <c r="F82" s="46"/>
      <c r="G82" s="42"/>
      <c r="H82" s="45"/>
      <c r="I82" s="45"/>
      <c r="J82" s="46"/>
      <c r="K82" s="11"/>
    </row>
    <row r="83" spans="1:11" ht="16.05" customHeight="1" x14ac:dyDescent="0.25">
      <c r="A83" s="11"/>
      <c r="B83" s="42"/>
      <c r="C83" s="45"/>
      <c r="D83" s="45"/>
      <c r="E83" s="46"/>
      <c r="F83" s="46"/>
      <c r="G83" s="42"/>
      <c r="H83" s="45"/>
      <c r="I83" s="45"/>
      <c r="J83" s="46"/>
      <c r="K83" s="11"/>
    </row>
    <row r="84" spans="1:11" ht="16.05" customHeight="1" x14ac:dyDescent="0.25">
      <c r="A84" s="11"/>
      <c r="B84" s="42"/>
      <c r="C84" s="45"/>
      <c r="D84" s="45"/>
      <c r="E84" s="46"/>
      <c r="F84" s="46"/>
      <c r="G84" s="42"/>
      <c r="H84" s="45"/>
      <c r="I84" s="45"/>
      <c r="J84" s="46"/>
      <c r="K84" s="11"/>
    </row>
    <row r="85" spans="1:11" ht="16.05" customHeight="1" x14ac:dyDescent="0.25">
      <c r="A85" s="11"/>
      <c r="B85" s="42"/>
      <c r="C85" s="45"/>
      <c r="D85" s="45"/>
      <c r="E85" s="46"/>
      <c r="F85" s="46"/>
      <c r="G85" s="42"/>
      <c r="H85" s="45"/>
      <c r="I85" s="45"/>
      <c r="J85" s="46"/>
      <c r="K85" s="11"/>
    </row>
    <row r="86" spans="1:11" ht="16.05" customHeight="1" x14ac:dyDescent="0.25">
      <c r="A86" s="11"/>
      <c r="B86" s="42"/>
      <c r="C86" s="45"/>
      <c r="D86" s="45"/>
      <c r="E86" s="46"/>
      <c r="F86" s="46"/>
      <c r="G86" s="42"/>
      <c r="H86" s="45"/>
      <c r="I86" s="45"/>
      <c r="J86" s="46"/>
      <c r="K86" s="11"/>
    </row>
    <row r="87" spans="1:11" ht="16.05" customHeight="1" x14ac:dyDescent="0.25">
      <c r="A87" s="11"/>
      <c r="B87" s="42"/>
      <c r="C87" s="45"/>
      <c r="D87" s="45"/>
      <c r="E87" s="46"/>
      <c r="F87" s="46"/>
      <c r="G87" s="42"/>
      <c r="H87" s="45"/>
      <c r="I87" s="45"/>
      <c r="J87" s="46"/>
      <c r="K87" s="11"/>
    </row>
    <row r="88" spans="1:11" ht="16.05" customHeight="1" x14ac:dyDescent="0.25">
      <c r="A88" s="11"/>
      <c r="B88" s="42"/>
      <c r="C88" s="45"/>
      <c r="D88" s="45"/>
      <c r="E88" s="46"/>
      <c r="F88" s="46"/>
      <c r="G88" s="42"/>
      <c r="H88" s="45"/>
      <c r="I88" s="45"/>
      <c r="J88" s="46"/>
      <c r="K88" s="11"/>
    </row>
    <row r="89" spans="1:11" ht="16.05" customHeight="1" x14ac:dyDescent="0.25">
      <c r="A89" s="11"/>
      <c r="B89" s="42"/>
      <c r="C89" s="45"/>
      <c r="D89" s="45"/>
      <c r="E89" s="46"/>
      <c r="F89" s="46"/>
      <c r="G89" s="42"/>
      <c r="H89" s="45"/>
      <c r="I89" s="45"/>
      <c r="J89" s="46"/>
      <c r="K89" s="11"/>
    </row>
    <row r="90" spans="1:11" ht="16.05" customHeight="1" x14ac:dyDescent="0.25">
      <c r="A90" s="11"/>
      <c r="B90" s="12"/>
      <c r="C90" s="13"/>
      <c r="D90" s="13"/>
      <c r="E90" s="11"/>
      <c r="F90" s="11"/>
      <c r="G90" s="12"/>
      <c r="H90" s="13"/>
      <c r="I90" s="13"/>
      <c r="J90" s="11"/>
      <c r="K90" s="11"/>
    </row>
    <row r="91" spans="1:11" ht="16.05" customHeight="1" x14ac:dyDescent="0.25">
      <c r="A91" s="11"/>
      <c r="B91" s="12"/>
      <c r="C91" s="13"/>
      <c r="D91" s="13"/>
      <c r="E91" s="11"/>
      <c r="F91" s="11"/>
      <c r="G91" s="12"/>
      <c r="H91" s="13"/>
      <c r="I91" s="13"/>
      <c r="J91" s="11"/>
      <c r="K91" s="11"/>
    </row>
    <row r="92" spans="1:11" ht="16.05" customHeight="1" x14ac:dyDescent="0.25">
      <c r="A92" s="11"/>
      <c r="B92" s="12"/>
      <c r="C92" s="13"/>
      <c r="D92" s="13"/>
      <c r="E92" s="11"/>
      <c r="F92" s="11"/>
      <c r="G92" s="12"/>
      <c r="H92" s="13"/>
      <c r="I92" s="13"/>
      <c r="J92" s="11"/>
      <c r="K92" s="11"/>
    </row>
    <row r="93" spans="1:11" ht="16.05" customHeight="1" x14ac:dyDescent="0.25">
      <c r="A93" s="11"/>
      <c r="B93" s="12"/>
      <c r="C93" s="13"/>
      <c r="D93" s="13"/>
      <c r="E93" s="11"/>
      <c r="F93" s="11"/>
      <c r="G93" s="12"/>
      <c r="H93" s="13"/>
      <c r="I93" s="13"/>
      <c r="J93" s="11"/>
      <c r="K93" s="11"/>
    </row>
    <row r="94" spans="1:11" ht="16.05" customHeight="1" x14ac:dyDescent="0.25">
      <c r="A94" s="11"/>
      <c r="B94" s="12"/>
      <c r="C94" s="13"/>
      <c r="D94" s="13"/>
      <c r="E94" s="11"/>
      <c r="F94" s="11"/>
      <c r="G94" s="12"/>
      <c r="H94" s="13"/>
      <c r="I94" s="13"/>
      <c r="J94" s="11"/>
      <c r="K94" s="11"/>
    </row>
    <row r="95" spans="1:11" ht="16.05" customHeight="1" x14ac:dyDescent="0.25">
      <c r="A95" s="11"/>
      <c r="B95" s="12"/>
      <c r="C95" s="13"/>
      <c r="D95" s="13"/>
      <c r="E95" s="11"/>
      <c r="F95" s="11"/>
      <c r="G95" s="12"/>
      <c r="H95" s="13"/>
      <c r="I95" s="13"/>
      <c r="J95" s="11"/>
      <c r="K95" s="11"/>
    </row>
    <row r="96" spans="1:11" ht="16.05" customHeight="1" x14ac:dyDescent="0.25">
      <c r="A96" s="11"/>
      <c r="B96" s="12"/>
      <c r="C96" s="13"/>
      <c r="D96" s="13"/>
      <c r="E96" s="11"/>
      <c r="F96" s="11"/>
      <c r="G96" s="12"/>
      <c r="H96" s="13"/>
      <c r="I96" s="13"/>
      <c r="J96" s="11"/>
      <c r="K96" s="11"/>
    </row>
    <row r="97" spans="1:11" ht="16.05" customHeight="1" x14ac:dyDescent="0.25">
      <c r="A97" s="11"/>
      <c r="B97" s="12"/>
      <c r="C97" s="13"/>
      <c r="D97" s="13"/>
      <c r="E97" s="11"/>
      <c r="F97" s="11"/>
      <c r="G97" s="12"/>
      <c r="H97" s="13"/>
      <c r="I97" s="13"/>
      <c r="J97" s="11"/>
      <c r="K97" s="11"/>
    </row>
    <row r="98" spans="1:11" ht="16.05" customHeight="1" x14ac:dyDescent="0.25">
      <c r="A98" s="11"/>
      <c r="B98" s="12"/>
      <c r="C98" s="13"/>
      <c r="D98" s="13"/>
      <c r="E98" s="11"/>
      <c r="F98" s="11"/>
      <c r="G98" s="12"/>
      <c r="H98" s="13"/>
      <c r="I98" s="13"/>
      <c r="J98" s="11"/>
      <c r="K98" s="11"/>
    </row>
    <row r="99" spans="1:11" ht="16.05" customHeight="1" x14ac:dyDescent="0.25">
      <c r="A99" s="11"/>
      <c r="B99" s="12"/>
      <c r="C99" s="13"/>
      <c r="D99" s="13"/>
      <c r="E99" s="11"/>
      <c r="F99" s="11"/>
      <c r="G99" s="12"/>
      <c r="H99" s="13"/>
      <c r="I99" s="13"/>
      <c r="J99" s="11"/>
      <c r="K99" s="11"/>
    </row>
    <row r="100" spans="1:11" ht="16.05" customHeight="1" x14ac:dyDescent="0.25">
      <c r="A100" s="11"/>
      <c r="B100" s="12"/>
      <c r="C100" s="13"/>
      <c r="D100" s="13"/>
      <c r="E100" s="11"/>
      <c r="F100" s="11"/>
      <c r="G100" s="12"/>
      <c r="H100" s="13"/>
      <c r="I100" s="13"/>
      <c r="J100" s="11"/>
      <c r="K100" s="11"/>
    </row>
    <row r="101" spans="1:11" ht="16.05" customHeight="1" x14ac:dyDescent="0.25">
      <c r="A101" s="11"/>
      <c r="B101" s="12"/>
      <c r="C101" s="13"/>
      <c r="D101" s="13"/>
      <c r="E101" s="11"/>
      <c r="F101" s="11"/>
      <c r="G101" s="12"/>
      <c r="H101" s="13"/>
      <c r="I101" s="13"/>
      <c r="J101" s="11"/>
      <c r="K101" s="11"/>
    </row>
    <row r="102" spans="1:11" ht="16.05" customHeight="1" x14ac:dyDescent="0.25">
      <c r="A102" s="11"/>
      <c r="B102" s="12"/>
      <c r="C102" s="13"/>
      <c r="D102" s="13"/>
      <c r="E102" s="11"/>
      <c r="F102" s="11"/>
      <c r="G102" s="12"/>
      <c r="H102" s="13"/>
      <c r="I102" s="13"/>
      <c r="J102" s="11"/>
      <c r="K102" s="11"/>
    </row>
    <row r="103" spans="1:11" ht="16.05" customHeight="1" x14ac:dyDescent="0.25">
      <c r="A103" s="11"/>
      <c r="B103" s="12"/>
      <c r="C103" s="13"/>
      <c r="D103" s="13"/>
      <c r="E103" s="11"/>
      <c r="F103" s="11"/>
      <c r="G103" s="12"/>
      <c r="H103" s="13"/>
      <c r="I103" s="13"/>
      <c r="J103" s="11"/>
      <c r="K103" s="11"/>
    </row>
  </sheetData>
  <mergeCells count="1">
    <mergeCell ref="B2:J2"/>
  </mergeCells>
  <conditionalFormatting sqref="E6:E16 E21:E29 E33:E37 E41:E44 E48:E57 E61:E69 J21:J27 J31:J37 J41:J47 J51:J61 J65:J69">
    <cfRule type="iconSet" priority="9">
      <iconSet iconSet="3ArrowsGray" showValue="0">
        <cfvo type="percent" val="0"/>
        <cfvo type="num" val="0"/>
        <cfvo type="num" val="0" gte="0"/>
      </iconSet>
    </cfRule>
  </conditionalFormatting>
  <dataValidations count="13">
    <dataValidation allowBlank="1" showInputMessage="1" showErrorMessage="1" prompt="Chart summarizing Actual Expenses sorted in descending order" sqref="G6" xr:uid="{00000000-0002-0000-0000-000000000000}"/>
    <dataValidation allowBlank="1" showInputMessage="1" showErrorMessage="1" prompt="Enter budget details under Apparel category" sqref="B20" xr:uid="{00000000-0002-0000-0000-000003000000}"/>
    <dataValidation allowBlank="1" showInputMessage="1" showErrorMessage="1" prompt="Enter budget details under Gifts category" sqref="B32" xr:uid="{00000000-0002-0000-0000-000004000000}"/>
    <dataValidation allowBlank="1" showInputMessage="1" showErrorMessage="1" prompt="Enter budget details under Music category" sqref="B40" xr:uid="{00000000-0002-0000-0000-000005000000}"/>
    <dataValidation allowBlank="1" showInputMessage="1" showErrorMessage="1" prompt="Enter budget details under Reception category" sqref="B47" xr:uid="{00000000-0002-0000-0000-000006000000}"/>
    <dataValidation allowBlank="1" showInputMessage="1" showErrorMessage="1" prompt="Enter budget details for Other Expenses" sqref="B60" xr:uid="{00000000-0002-0000-0000-000007000000}"/>
    <dataValidation allowBlank="1" showInputMessage="1" showErrorMessage="1" prompt="Enter budget details under Decorations category" sqref="G20" xr:uid="{00000000-0002-0000-0000-000008000000}"/>
    <dataValidation allowBlank="1" showInputMessage="1" showErrorMessage="1" prompt="Enter budget details under Flowers category" sqref="G30" xr:uid="{00000000-0002-0000-0000-000009000000}"/>
    <dataValidation allowBlank="1" showInputMessage="1" showErrorMessage="1" prompt="Enter budget details under Photography category" sqref="G40" xr:uid="{00000000-0002-0000-0000-00000A000000}"/>
    <dataValidation allowBlank="1" showInputMessage="1" showErrorMessage="1" prompt="Enter budget details under Stationery / Printing category" sqref="G50" xr:uid="{00000000-0002-0000-0000-00000B000000}"/>
    <dataValidation allowBlank="1" showInputMessage="1" showErrorMessage="1" prompt="Enter budget details under Transportation category" sqref="G64" xr:uid="{00000000-0002-0000-0000-00000C000000}"/>
    <dataValidation allowBlank="1" showInputMessage="1" showErrorMessage="1" prompt="The categories in this list correspond to the tables below.  Update the information in the tables below for the data in this table to update automatically.  Formulas in this table are connected to the related tables below." sqref="B5" xr:uid="{08549B67-1452-4EB6-BE6D-1E91DB254F37}"/>
    <dataValidation allowBlank="1" showInputMessage="1" showErrorMessage="1" prompt="The information in this column of the Summary table is automatically calculated based on the information provided in the data tables below." sqref="C5:E5" xr:uid="{00000000-0002-0000-0000-000002000000}"/>
  </dataValidations>
  <printOptions horizontalCentered="1"/>
  <pageMargins left="0.4" right="0.4" top="0.4" bottom="0.4" header="0.3" footer="0.3"/>
  <pageSetup scale="63" orientation="portrait" horizontalDpi="4294967293" r:id="rId1"/>
  <ignoredErrors>
    <ignoredError sqref="J31:J35 E33:E36 B21:E28 G21:J26 B6:E15 B41:E43 G41:J46 B48:E56 G51:J60 B61:E68 J65 G66:J68 G65:I65" calculatedColumn="1"/>
  </ignoredErrors>
  <drawing r:id="rId2"/>
  <tableParts count="11">
    <tablePart r:id="rId3"/>
    <tablePart r:id="rId4"/>
    <tablePart r:id="rId5"/>
    <tablePart r:id="rId6"/>
    <tablePart r:id="rId7"/>
    <tablePart r:id="rId8"/>
    <tablePart r:id="rId9"/>
    <tablePart r:id="rId10"/>
    <tablePart r:id="rId11"/>
    <tablePart r:id="rId12"/>
    <tablePart r:id="rId13"/>
  </tableParts>
</worksheet>
</file>

<file path=customXml/_rels/item3.xml.rels>&#65279;<?xml version="1.0" encoding="utf-8"?><Relationships xmlns="http://schemas.openxmlformats.org/package/2006/relationships"><Relationship Type="http://schemas.openxmlformats.org/officeDocument/2006/relationships/customXmlProps" Target="/customXml/itemProps31.xml" Id="rId1" /></Relationships>
</file>

<file path=customXml/_rels/item13.xml.rels>&#65279;<?xml version="1.0" encoding="utf-8"?><Relationships xmlns="http://schemas.openxmlformats.org/package/2006/relationships"><Relationship Type="http://schemas.openxmlformats.org/officeDocument/2006/relationships/customXmlProps" Target="/customXml/itemProps13.xml" Id="rId1" /></Relationships>
</file>

<file path=customXml/_rels/item22.xml.rels>&#65279;<?xml version="1.0" encoding="utf-8"?><Relationships xmlns="http://schemas.openxmlformats.org/package/2006/relationships"><Relationship Type="http://schemas.openxmlformats.org/officeDocument/2006/relationships/customXmlProps" Target="/customXml/itemProps22.xml" Id="rId1" /></Relationship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1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2.xml><?xml version="1.0" encoding="utf-8"?>
<?mso-contentType ?>
<FormTemplates xmlns="http://schemas.microsoft.com/sharepoint/v3/contenttype/forms">
  <Display>DocumentLibraryForm</Display>
  <Edit>DocumentLibraryForm</Edit>
  <New>DocumentLibraryForm</New>
</FormTemplates>
</file>

<file path=customXml/itemProps13.xml><?xml version="1.0" encoding="utf-8"?>
<ds:datastoreItem xmlns:ds="http://schemas.openxmlformats.org/officeDocument/2006/customXml" ds:itemID="{5BABDA6A-20F0-4FB7-8328-152424AE5368}"/>
</file>

<file path=customXml/itemProps22.xml><?xml version="1.0" encoding="utf-8"?>
<ds:datastoreItem xmlns:ds="http://schemas.openxmlformats.org/officeDocument/2006/customXml" ds:itemID="{2428D3AA-052B-4F36-BCDA-50681233D2A2}"/>
</file>

<file path=customXml/itemProps31.xml><?xml version="1.0" encoding="utf-8"?>
<ds:datastoreItem xmlns:ds="http://schemas.openxmlformats.org/officeDocument/2006/customXml" ds:itemID="{08A4CBEA-7430-4085-B0C0-2A7D237D483C}"/>
</file>

<file path=docMetadata/LabelInfo.xml><?xml version="1.0" encoding="utf-8"?>
<clbl:labelList xmlns:clbl="http://schemas.microsoft.com/office/2020/mipLabelMetadata"/>
</file>

<file path=docProps/app.xml><?xml version="1.0" encoding="utf-8"?>
<ap:Properties xmlns:vt="http://schemas.openxmlformats.org/officeDocument/2006/docPropsVTypes" xmlns:ap="http://schemas.openxmlformats.org/officeDocument/2006/extended-properties">
  <ap:Template>TM22305013</ap:Template>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1</vt:i4>
      </vt:variant>
    </vt:vector>
  </ap:HeadingPairs>
  <ap:TitlesOfParts>
    <vt:vector baseType="lpstr" size="2">
      <vt:lpstr>Wedding budget</vt:lpstr>
      <vt:lpstr>'Wedding budget'!Print_Area</vt:lpstr>
    </vt:vector>
  </ap:TitlesOfParts>
  <ap:LinksUpToDate>false</ap:LinksUpToDate>
  <ap:SharedDoc>false</ap:SharedDoc>
  <ap:HyperlinksChanged>false</ap:HyperlinksChanged>
  <ap:AppVersion>16.0300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2022-11-28T06:21:19Z</dcterms:created>
  <dcterms:modified xsi:type="dcterms:W3CDTF">2022-11-30T16:58:24Z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