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sharedStrings.xml" ContentType="application/vnd.openxmlformats-officedocument.spreadsheetml.sharedStrings+xml"/>
  <Override PartName="/xl/worksheets/sheet31.xml" ContentType="application/vnd.openxmlformats-officedocument.spreadsheetml.worksheet+xml"/>
  <Override PartName="/xl/pivotTables/pivotTable1.xml" ContentType="application/vnd.openxmlformats-officedocument.spreadsheetml.pivotTable+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worksheets/sheet22.xml" ContentType="application/vnd.openxmlformats-officedocument.spreadsheetml.worksheet+xml"/>
  <Override PartName="/xl/tables/table21.xml" ContentType="application/vnd.openxmlformats-officedocument.spreadsheetml.table+xml"/>
  <Override PartName="/xl/worksheets/sheet13.xml" ContentType="application/vnd.openxmlformats-officedocument.spreadsheetml.worksheet+xml"/>
  <Override PartName="/xl/tables/table12.xml" ContentType="application/vnd.openxmlformats-officedocument.spreadsheetml.table+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customXml/item13.xml" ContentType="application/xml"/>
  <Override PartName="/customXml/itemProps13.xml" ContentType="application/vnd.openxmlformats-officedocument.customXmlProperties+xml"/>
  <Override PartName="/xl/worksheets/sheet44.xml" ContentType="application/vnd.openxmlformats-officedocument.spreadsheetml.worksheet+xml"/>
  <Override PartName="/xl/calcChain.xml" ContentType="application/vnd.openxmlformats-officedocument.spreadsheetml.calcChain+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hidePivotFieldList="1"/>
  <xr:revisionPtr revIDLastSave="0" documentId="8_{FA3D532E-FCDE-4B74-B7A4-431916310695}" xr6:coauthVersionLast="47" xr6:coauthVersionMax="47" xr10:uidLastSave="{00000000-0000-0000-0000-000000000000}"/>
  <bookViews>
    <workbookView xWindow="-108" yWindow="-108" windowWidth="23256" windowHeight="12720" tabRatio="783" xr2:uid="{00000000-000D-0000-FFFF-FFFF00000000}"/>
  </bookViews>
  <sheets>
    <sheet name="Class list" sheetId="1" r:id="rId1"/>
    <sheet name="Deadlines" sheetId="2" r:id="rId2"/>
    <sheet name="Weekly schedule" sheetId="7" r:id="rId3"/>
    <sheet name="Semester calendar" sheetId="3" r:id="rId4"/>
  </sheets>
  <definedNames>
    <definedName name="ClassList">ClassListTable[COURSE ID]</definedName>
    <definedName name="DaysOfWeek">ClassListTable[DAY]</definedName>
    <definedName name="_xlnm.Print_Area" localSheetId="0">'Class list'!$A:$K</definedName>
    <definedName name="_xlnm.Print_Area" localSheetId="1">Deadlines!$A:$H</definedName>
    <definedName name="_xlnm.Print_Area" localSheetId="3">'Semester calendar'!$A:$Q</definedName>
    <definedName name="_xlnm.Print_Area" localSheetId="2">'Weekly schedule'!$A:$E</definedName>
    <definedName name="Schedule_Print_Area">OFFSET('Weekly schedule'!$B$4:$D488,,,COUNTA('Weekly schedule'!$D:$D))</definedName>
    <definedName name="ScheduleEnd">'Semester calendar'!$S$9</definedName>
    <definedName name="ScheduleStart">'Semester calendar'!$S$7</definedName>
    <definedName name="ScheduleYear">'Semester calendar'!$S$5</definedName>
  </definedNames>
  <calcPr calcId="191029"/>
  <pivotCaches>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9" i="3" l="1"/>
  <c r="S7" i="3"/>
  <c r="M13" i="3" l="1"/>
  <c r="L13" i="3"/>
  <c r="E13" i="3"/>
  <c r="D13" i="3"/>
  <c r="M4" i="3"/>
  <c r="L4" i="3"/>
  <c r="D4" i="3"/>
  <c r="E4" i="3"/>
  <c r="G8" i="2"/>
  <c r="G7" i="2"/>
  <c r="S5" i="3"/>
  <c r="G10" i="2"/>
  <c r="G9" i="2"/>
  <c r="J15" i="3" l="1"/>
  <c r="K15" i="3" s="1"/>
  <c r="L15" i="3" s="1"/>
  <c r="M15" i="3" s="1"/>
  <c r="N15" i="3" s="1"/>
  <c r="O15" i="3" s="1"/>
  <c r="P15" i="3" s="1"/>
  <c r="B15" i="3"/>
  <c r="C15" i="3" s="1"/>
  <c r="D15" i="3" s="1"/>
  <c r="E15" i="3" s="1"/>
  <c r="F15" i="3" s="1"/>
  <c r="G15" i="3" s="1"/>
  <c r="H15" i="3" s="1"/>
  <c r="J6" i="3"/>
  <c r="K6" i="3" s="1"/>
  <c r="L6" i="3" s="1"/>
  <c r="M6" i="3" s="1"/>
  <c r="N6" i="3" s="1"/>
  <c r="O6" i="3" s="1"/>
  <c r="P6" i="3" s="1"/>
  <c r="B6" i="3"/>
  <c r="C6" i="3" s="1"/>
  <c r="D6" i="3" s="1"/>
  <c r="E6" i="3" s="1"/>
  <c r="F6" i="3" s="1"/>
  <c r="G6" i="3" s="1"/>
  <c r="H6" i="3" s="1"/>
  <c r="G11" i="2"/>
  <c r="G6" i="2"/>
  <c r="G5" i="2" l="1"/>
  <c r="D6" i="2"/>
  <c r="D7" i="2"/>
  <c r="D8" i="2"/>
  <c r="D9" i="2"/>
  <c r="D10" i="2"/>
  <c r="D11" i="2"/>
  <c r="D5" i="2"/>
  <c r="F6" i="1"/>
  <c r="F7" i="1"/>
  <c r="F8" i="1"/>
  <c r="F9" i="1"/>
  <c r="F10" i="1"/>
  <c r="F11" i="1"/>
  <c r="F5" i="1"/>
  <c r="J4" i="3" l="1"/>
  <c r="C6" i="2" l="1"/>
  <c r="C8" i="2"/>
  <c r="C9" i="2"/>
  <c r="C11" i="2"/>
  <c r="C5" i="2"/>
  <c r="C10" i="2"/>
  <c r="C7" i="2"/>
  <c r="J13" i="3" l="1"/>
  <c r="B13" i="3"/>
  <c r="B4" i="3"/>
  <c r="J11" i="1"/>
  <c r="J5" i="1"/>
  <c r="J6" i="1"/>
  <c r="J7" i="1"/>
  <c r="J8" i="1"/>
  <c r="J9" i="1"/>
  <c r="J10" i="1"/>
  <c r="J16" i="3" l="1"/>
  <c r="J7" i="3"/>
  <c r="B7" i="3" l="1"/>
  <c r="K16" i="3"/>
  <c r="K7" i="3"/>
  <c r="B16" i="3"/>
  <c r="C16" i="3" l="1"/>
  <c r="C7" i="3"/>
  <c r="L7" i="3"/>
  <c r="L16" i="3"/>
  <c r="M16" i="3" l="1"/>
  <c r="M7" i="3"/>
  <c r="D7" i="3"/>
  <c r="D16" i="3"/>
  <c r="E16" i="3" l="1"/>
  <c r="E7" i="3"/>
  <c r="N7" i="3"/>
  <c r="N16" i="3"/>
  <c r="O16" i="3" l="1"/>
  <c r="O7" i="3"/>
  <c r="F7" i="3"/>
  <c r="F16" i="3"/>
  <c r="G16" i="3" l="1"/>
  <c r="G7" i="3"/>
  <c r="P7" i="3"/>
  <c r="P16" i="3"/>
  <c r="J17" i="3" l="1"/>
  <c r="K17" i="3" s="1"/>
  <c r="L17" i="3" s="1"/>
  <c r="M17" i="3" s="1"/>
  <c r="N17" i="3" s="1"/>
  <c r="O17" i="3" s="1"/>
  <c r="P17" i="3" s="1"/>
  <c r="J18" i="3" s="1"/>
  <c r="K18" i="3" s="1"/>
  <c r="L18" i="3" s="1"/>
  <c r="M18" i="3" s="1"/>
  <c r="N18" i="3" s="1"/>
  <c r="O18" i="3" s="1"/>
  <c r="P18" i="3" s="1"/>
  <c r="J8" i="3"/>
  <c r="K8" i="3" s="1"/>
  <c r="L8" i="3" s="1"/>
  <c r="M8" i="3" s="1"/>
  <c r="N8" i="3" s="1"/>
  <c r="O8" i="3" s="1"/>
  <c r="P8" i="3" s="1"/>
  <c r="J9" i="3" s="1"/>
  <c r="K9" i="3" s="1"/>
  <c r="L9" i="3" s="1"/>
  <c r="M9" i="3" s="1"/>
  <c r="N9" i="3" s="1"/>
  <c r="O9" i="3" s="1"/>
  <c r="P9" i="3" s="1"/>
  <c r="H7" i="3"/>
  <c r="H16" i="3"/>
  <c r="J19" i="3" l="1"/>
  <c r="J10" i="3"/>
  <c r="K10" i="3" s="1"/>
  <c r="B17" i="3"/>
  <c r="C17" i="3" s="1"/>
  <c r="D17" i="3" s="1"/>
  <c r="E17" i="3" s="1"/>
  <c r="F17" i="3" s="1"/>
  <c r="G17" i="3" s="1"/>
  <c r="H17" i="3" s="1"/>
  <c r="B18" i="3" s="1"/>
  <c r="C18" i="3" s="1"/>
  <c r="D18" i="3" s="1"/>
  <c r="E18" i="3" s="1"/>
  <c r="F18" i="3" s="1"/>
  <c r="G18" i="3" s="1"/>
  <c r="H18" i="3" s="1"/>
  <c r="B8" i="3"/>
  <c r="C8" i="3" s="1"/>
  <c r="D8" i="3" s="1"/>
  <c r="E8" i="3" s="1"/>
  <c r="F8" i="3" s="1"/>
  <c r="G8" i="3" s="1"/>
  <c r="H8" i="3" s="1"/>
  <c r="B9" i="3" s="1"/>
  <c r="C9" i="3" s="1"/>
  <c r="D9" i="3" s="1"/>
  <c r="E9" i="3" s="1"/>
  <c r="F9" i="3" s="1"/>
  <c r="G9" i="3" s="1"/>
  <c r="H9" i="3" s="1"/>
  <c r="B10" i="3" s="1"/>
  <c r="C10" i="3" s="1"/>
  <c r="D10" i="3" s="1"/>
  <c r="E10" i="3" s="1"/>
  <c r="F10" i="3" s="1"/>
  <c r="G10" i="3" s="1"/>
  <c r="H10" i="3" s="1"/>
  <c r="B11" i="3" s="1"/>
  <c r="C11" i="3" l="1"/>
  <c r="D11" i="3" s="1"/>
  <c r="E11" i="3" s="1"/>
  <c r="F11" i="3" s="1"/>
  <c r="G11" i="3" s="1"/>
  <c r="H11" i="3" s="1"/>
  <c r="K19" i="3"/>
  <c r="B19" i="3"/>
  <c r="C19" i="3" s="1"/>
  <c r="D19" i="3" s="1"/>
  <c r="E19" i="3" s="1"/>
  <c r="F19" i="3" s="1"/>
  <c r="G19" i="3" s="1"/>
  <c r="H19" i="3" s="1"/>
  <c r="B20" i="3" s="1"/>
  <c r="C20" i="3" s="1"/>
  <c r="D20" i="3" s="1"/>
  <c r="E20" i="3" s="1"/>
  <c r="F20" i="3" s="1"/>
  <c r="G20" i="3" s="1"/>
  <c r="H20" i="3" s="1"/>
  <c r="L10" i="3"/>
  <c r="L19" i="3" l="1"/>
  <c r="M19" i="3" s="1"/>
  <c r="N19" i="3" s="1"/>
  <c r="O19" i="3" s="1"/>
  <c r="P19" i="3" s="1"/>
  <c r="M10" i="3"/>
  <c r="J20" i="3" l="1"/>
  <c r="N10" i="3"/>
  <c r="K20" i="3" l="1"/>
  <c r="L20" i="3" s="1"/>
  <c r="M20" i="3" s="1"/>
  <c r="N20" i="3" s="1"/>
  <c r="O20" i="3" s="1"/>
  <c r="P20" i="3" s="1"/>
  <c r="O10" i="3"/>
  <c r="P10" i="3" l="1"/>
  <c r="J11" i="3" l="1"/>
  <c r="K11" i="3" l="1"/>
  <c r="L11" i="3" l="1"/>
  <c r="M11" i="3" l="1"/>
  <c r="N11" i="3" l="1"/>
  <c r="O11" i="3" l="1"/>
  <c r="P11" i="3" s="1"/>
</calcChain>
</file>

<file path=xl/sharedStrings.xml><?xml version="1.0" encoding="utf-8"?>
<sst xmlns="http://schemas.openxmlformats.org/spreadsheetml/2006/main" count="129" uniqueCount="59">
  <si>
    <t>COURSE ID</t>
  </si>
  <si>
    <t>NAME</t>
  </si>
  <si>
    <t>INSTRUCTOR</t>
  </si>
  <si>
    <t>YEAR</t>
  </si>
  <si>
    <t>SEMESTER</t>
  </si>
  <si>
    <t>TIME START</t>
  </si>
  <si>
    <t>TIME END</t>
  </si>
  <si>
    <t>CS 120</t>
  </si>
  <si>
    <t>ITEM DESCRIPTION</t>
  </si>
  <si>
    <t>DUE DATE</t>
  </si>
  <si>
    <t>Assignment #2</t>
  </si>
  <si>
    <t>Presentation #1</t>
  </si>
  <si>
    <t>Quiz #1</t>
  </si>
  <si>
    <t>DAY</t>
  </si>
  <si>
    <t>Monday</t>
  </si>
  <si>
    <t>Tuesday</t>
  </si>
  <si>
    <t>Wednesday</t>
  </si>
  <si>
    <t>WR 121</t>
  </si>
  <si>
    <t>Writing Composition</t>
  </si>
  <si>
    <t>Thursday</t>
  </si>
  <si>
    <t>DURATION</t>
  </si>
  <si>
    <t>Assignment #3</t>
  </si>
  <si>
    <t>SP 111</t>
  </si>
  <si>
    <t>Public Speaking</t>
  </si>
  <si>
    <t>PSY 101</t>
  </si>
  <si>
    <t>Basic Psychology</t>
  </si>
  <si>
    <t>START DATE</t>
  </si>
  <si>
    <t>END DATE</t>
  </si>
  <si>
    <t>Intro to Computer Applications</t>
  </si>
  <si>
    <t xml:space="preserve">CLASS </t>
  </si>
  <si>
    <t>Spring</t>
  </si>
  <si>
    <t>CLASS LIST</t>
  </si>
  <si>
    <t>WEEKLY SCHEDULE</t>
  </si>
  <si>
    <t>Friday</t>
  </si>
  <si>
    <t>Paper</t>
  </si>
  <si>
    <t>SEMESTER CALENDAR</t>
  </si>
  <si>
    <t>DEADLINES</t>
  </si>
  <si>
    <t>SUN</t>
  </si>
  <si>
    <t>MON</t>
  </si>
  <si>
    <t>TUE</t>
  </si>
  <si>
    <t>WED</t>
  </si>
  <si>
    <t>THU</t>
  </si>
  <si>
    <t>FRI</t>
  </si>
  <si>
    <t>SAT</t>
  </si>
  <si>
    <t>Peyton Davis</t>
  </si>
  <si>
    <t>Quinn Campbell</t>
  </si>
  <si>
    <t>Ravi Costa</t>
  </si>
  <si>
    <t>Nuria Acevedo</t>
  </si>
  <si>
    <t>Olivia Wilson</t>
  </si>
  <si>
    <t>Paula Núñez</t>
  </si>
  <si>
    <t>Gael Torres</t>
  </si>
  <si>
    <t>Enter your individual classes in this table. Class duration is automatically updated.</t>
  </si>
  <si>
    <t xml:space="preserve">WORK DATA ENTRY TIP: </t>
  </si>
  <si>
    <t>Select a Course ID. Course Name is populated automatically. After you update the Class List sheet, Refresh the Weekly Schedule to see those changes.</t>
  </si>
  <si>
    <t>SEMESTER CALENDAR TIP:</t>
  </si>
  <si>
    <t>Enter the Year, Start Date, and End Date to view a four month schedule. Days that have deadlines display in red.</t>
  </si>
  <si>
    <t>To update your weekly schedule, Refresh the schedule.</t>
  </si>
  <si>
    <t xml:space="preserve">CLASS 
LIST TIP: </t>
  </si>
  <si>
    <t>WEEKLY 
SCHEDULE  TIP: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</si>
</sst>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F400]h:mm:ss\ AM/PM"/>
    <numFmt numFmtId="169" formatCode="h:mm;@"/>
    <numFmt numFmtId="170" formatCode="[$-409]h:mm\ AM/PM;@"/>
    <numFmt numFmtId="171" formatCode=";;;"/>
  </numFmts>
  <fonts count="20" x14ac:knownFonts="1">
    <font>
      <sz val="11"/>
      <color theme="1"/>
      <name val="Meiryo"/>
      <family val="2"/>
      <scheme val="minor"/>
    </font>
    <font>
      <sz val="28"/>
      <color theme="4"/>
      <name val="Meiryo"/>
      <family val="2"/>
      <scheme val="major"/>
    </font>
    <font>
      <b/>
      <sz val="11"/>
      <color theme="0"/>
      <name val="Meiryo"/>
      <family val="2"/>
      <scheme val="minor"/>
    </font>
    <font>
      <b/>
      <sz val="12"/>
      <color theme="3"/>
      <name val="Meiryo"/>
      <family val="2"/>
      <scheme val="minor"/>
    </font>
    <font>
      <sz val="11"/>
      <color theme="3"/>
      <name val="Meiryo"/>
      <family val="2"/>
      <scheme val="minor"/>
    </font>
    <font>
      <sz val="11"/>
      <color theme="1"/>
      <name val="Meiryo"/>
      <family val="2"/>
      <scheme val="minor"/>
    </font>
    <font>
      <b/>
      <sz val="11"/>
      <color theme="4"/>
      <name val="Meiryo"/>
      <family val="2"/>
      <scheme val="minor"/>
    </font>
    <font>
      <sz val="11"/>
      <color theme="1"/>
      <name val="Meiryo"/>
      <family val="2"/>
      <charset val="128"/>
      <scheme val="minor"/>
    </font>
    <font>
      <sz val="36"/>
      <color theme="1"/>
      <name val="Meiryo"/>
      <family val="2"/>
      <charset val="128"/>
      <scheme val="minor"/>
    </font>
    <font>
      <i/>
      <sz val="10"/>
      <color rgb="FF000000"/>
      <name val="Meiryo"/>
      <family val="2"/>
      <charset val="128"/>
      <scheme val="minor"/>
    </font>
    <font>
      <b/>
      <sz val="10"/>
      <color theme="1"/>
      <name val="Meiryo"/>
      <family val="2"/>
      <charset val="128"/>
      <scheme val="minor"/>
    </font>
    <font>
      <b/>
      <sz val="11"/>
      <color theme="1"/>
      <name val="Meiryo"/>
      <family val="2"/>
      <charset val="128"/>
      <scheme val="minor"/>
    </font>
    <font>
      <sz val="10"/>
      <color theme="1"/>
      <name val="Meiryo"/>
      <family val="2"/>
      <charset val="128"/>
      <scheme val="minor"/>
    </font>
    <font>
      <sz val="36"/>
      <color theme="1"/>
      <name val="Meiryo"/>
      <family val="2"/>
      <charset val="128"/>
      <scheme val="major"/>
    </font>
    <font>
      <sz val="28"/>
      <color theme="4"/>
      <name val="Meiryo"/>
      <family val="2"/>
      <charset val="128"/>
      <scheme val="minor"/>
    </font>
    <font>
      <b/>
      <sz val="11"/>
      <color theme="0"/>
      <name val="Meiryo"/>
      <family val="2"/>
      <charset val="128"/>
      <scheme val="minor"/>
    </font>
    <font>
      <sz val="36"/>
      <color theme="4"/>
      <name val="Meiryo"/>
      <family val="2"/>
      <charset val="128"/>
      <scheme val="minor"/>
    </font>
    <font>
      <sz val="11"/>
      <color theme="3"/>
      <name val="Meiryo"/>
      <family val="2"/>
      <charset val="128"/>
      <scheme val="minor"/>
    </font>
    <font>
      <b/>
      <sz val="12"/>
      <color theme="3"/>
      <name val="Meiryo"/>
      <family val="2"/>
      <charset val="128"/>
      <scheme val="minor"/>
    </font>
    <font>
      <sz val="10"/>
      <name val="Meiryo"/>
      <family val="2"/>
      <charset val="128"/>
      <scheme val="minor"/>
    </font>
  </fonts>
  <fills count="13">
    <fill>
      <patternFill patternType="none"/>
    </fill>
    <fill>
      <patternFill patternType="gray125"/>
    </fill>
    <fill>
      <patternFill patternType="solid">
        <fgColor theme="4"/>
        <bgColor indexed="64"/>
      </patternFill>
    </fill>
    <fill>
      <patternFill patternType="solid">
        <fgColor rgb="FFFFFFCC"/>
      </patternFill>
    </fill>
    <fill>
      <patternFill patternType="solid">
        <fgColor theme="4" tint="0.79998168889431442"/>
        <bgColor indexed="64"/>
      </patternFill>
    </fill>
    <fill>
      <patternFill patternType="solid">
        <fgColor theme="4"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theme="6" tint="0.59996337778862885"/>
        <bgColor indexed="64"/>
      </patternFill>
    </fill>
  </fills>
  <borders count="32">
    <border>
      <left/>
      <right/>
      <top/>
      <bottom/>
      <diagonal/>
    </border>
    <border>
      <left style="thin">
        <color rgb="FFB2B2B2"/>
      </left>
      <right style="thin">
        <color rgb="FFB2B2B2"/>
      </right>
      <top style="thin">
        <color rgb="FFB2B2B2"/>
      </top>
      <bottom style="thin">
        <color rgb="FFB2B2B2"/>
      </bottom>
      <diagonal/>
    </border>
    <border>
      <left/>
      <right/>
      <top/>
      <bottom style="thin">
        <color theme="3" tint="-0.24994659260841701"/>
      </bottom>
      <diagonal/>
    </border>
    <border>
      <left style="thin">
        <color theme="4" tint="0.39994506668294322"/>
      </left>
      <right/>
      <top style="thin">
        <color theme="4" tint="0.39994506668294322"/>
      </top>
      <bottom/>
      <diagonal/>
    </border>
    <border>
      <left/>
      <right/>
      <top style="thin">
        <color theme="4" tint="0.39994506668294322"/>
      </top>
      <bottom/>
      <diagonal/>
    </border>
    <border>
      <left/>
      <right style="thin">
        <color theme="4" tint="0.39994506668294322"/>
      </right>
      <top style="thin">
        <color theme="4" tint="0.39994506668294322"/>
      </top>
      <bottom/>
      <diagonal/>
    </border>
    <border>
      <left/>
      <right/>
      <top/>
      <bottom style="thin">
        <color theme="9"/>
      </bottom>
      <diagonal/>
    </border>
    <border>
      <left/>
      <right/>
      <top style="thin">
        <color theme="9"/>
      </top>
      <bottom style="thin">
        <color theme="9"/>
      </bottom>
      <diagonal/>
    </border>
    <border>
      <left style="thin">
        <color theme="6" tint="0.39994506668294322"/>
      </left>
      <right/>
      <top style="thin">
        <color theme="6" tint="0.39994506668294322"/>
      </top>
      <bottom/>
      <diagonal/>
    </border>
    <border>
      <left/>
      <right/>
      <top style="thin">
        <color theme="6" tint="0.39994506668294322"/>
      </top>
      <bottom/>
      <diagonal/>
    </border>
    <border>
      <left/>
      <right style="thin">
        <color theme="6" tint="0.39994506668294322"/>
      </right>
      <top style="thin">
        <color theme="6" tint="0.39994506668294322"/>
      </top>
      <bottom/>
      <diagonal/>
    </border>
    <border>
      <left style="thin">
        <color theme="6" tint="0.39994506668294322"/>
      </left>
      <right/>
      <top/>
      <bottom/>
      <diagonal/>
    </border>
    <border>
      <left/>
      <right style="thin">
        <color theme="6" tint="0.39994506668294322"/>
      </right>
      <top/>
      <bottom/>
      <diagonal/>
    </border>
    <border>
      <left style="thin">
        <color theme="6" tint="0.39994506668294322"/>
      </left>
      <right/>
      <top/>
      <bottom style="thin">
        <color theme="6" tint="0.39994506668294322"/>
      </bottom>
      <diagonal/>
    </border>
    <border>
      <left/>
      <right/>
      <top/>
      <bottom style="thin">
        <color theme="6" tint="0.39994506668294322"/>
      </bottom>
      <diagonal/>
    </border>
    <border>
      <left/>
      <right style="thin">
        <color theme="6" tint="0.39994506668294322"/>
      </right>
      <top/>
      <bottom style="thin">
        <color theme="6" tint="0.39994506668294322"/>
      </bottom>
      <diagonal/>
    </border>
    <border>
      <left style="thin">
        <color theme="4" tint="0.39994506668294322"/>
      </left>
      <right/>
      <top/>
      <bottom/>
      <diagonal/>
    </border>
    <border>
      <left/>
      <right style="thin">
        <color theme="4" tint="0.39994506668294322"/>
      </right>
      <top/>
      <bottom/>
      <diagonal/>
    </border>
    <border>
      <left style="thin">
        <color theme="4" tint="0.39994506668294322"/>
      </left>
      <right/>
      <top/>
      <bottom style="thin">
        <color theme="4" tint="0.39994506668294322"/>
      </bottom>
      <diagonal/>
    </border>
    <border>
      <left/>
      <right/>
      <top/>
      <bottom style="thin">
        <color theme="4" tint="0.39994506668294322"/>
      </bottom>
      <diagonal/>
    </border>
    <border>
      <left/>
      <right style="thin">
        <color theme="4" tint="0.39994506668294322"/>
      </right>
      <top/>
      <bottom style="thin">
        <color theme="4" tint="0.39994506668294322"/>
      </bottom>
      <diagonal/>
    </border>
    <border>
      <left style="thin">
        <color theme="5" tint="0.39994506668294322"/>
      </left>
      <right/>
      <top style="thin">
        <color theme="5" tint="0.39994506668294322"/>
      </top>
      <bottom/>
      <diagonal/>
    </border>
    <border>
      <left/>
      <right/>
      <top style="thin">
        <color theme="5" tint="0.39994506668294322"/>
      </top>
      <bottom/>
      <diagonal/>
    </border>
    <border>
      <left/>
      <right style="thin">
        <color theme="5" tint="0.39994506668294322"/>
      </right>
      <top style="thin">
        <color theme="5" tint="0.39994506668294322"/>
      </top>
      <bottom/>
      <diagonal/>
    </border>
    <border>
      <left style="thin">
        <color theme="5" tint="0.39994506668294322"/>
      </left>
      <right/>
      <top/>
      <bottom/>
      <diagonal/>
    </border>
    <border>
      <left/>
      <right style="thin">
        <color theme="5" tint="0.39994506668294322"/>
      </right>
      <top/>
      <bottom/>
      <diagonal/>
    </border>
    <border>
      <left style="thin">
        <color theme="5" tint="0.39994506668294322"/>
      </left>
      <right/>
      <top/>
      <bottom style="thin">
        <color theme="5" tint="0.39994506668294322"/>
      </bottom>
      <diagonal/>
    </border>
    <border>
      <left/>
      <right/>
      <top/>
      <bottom style="thin">
        <color theme="5" tint="0.39994506668294322"/>
      </bottom>
      <diagonal/>
    </border>
    <border>
      <left/>
      <right style="thin">
        <color theme="5" tint="0.39994506668294322"/>
      </right>
      <top/>
      <bottom style="thin">
        <color theme="5" tint="0.3999450666829432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s>
  <cellStyleXfs count="14">
    <xf numFmtId="0" fontId="0" fillId="0" borderId="0" applyBorder="0">
      <alignment vertical="center" wrapText="1"/>
    </xf>
    <xf numFmtId="0" fontId="1" fillId="0" borderId="0" applyNumberFormat="0" applyFill="0" applyBorder="0" applyProtection="0"/>
    <xf numFmtId="0" fontId="2" fillId="2" borderId="0" applyNumberFormat="0" applyBorder="0" applyAlignment="0" applyProtection="0"/>
    <xf numFmtId="0" fontId="3" fillId="0" borderId="0" applyNumberFormat="0" applyFill="0" applyBorder="0" applyAlignment="0" applyProtection="0"/>
    <xf numFmtId="0" fontId="6" fillId="0" borderId="2" applyNumberFormat="0" applyFill="0" applyAlignment="0" applyProtection="0"/>
    <xf numFmtId="0" fontId="4" fillId="0" borderId="0" applyNumberFormat="0" applyFill="0" applyBorder="0" applyAlignment="0" applyProtection="0"/>
    <xf numFmtId="167" fontId="5" fillId="0" borderId="0" applyFill="0" applyBorder="0" applyAlignment="0" applyProtection="0"/>
    <xf numFmtId="165" fontId="5" fillId="0" borderId="0" applyFill="0" applyBorder="0" applyAlignment="0" applyProtection="0"/>
    <xf numFmtId="166" fontId="5" fillId="0" borderId="0" applyFill="0" applyBorder="0" applyAlignment="0" applyProtection="0"/>
    <xf numFmtId="164" fontId="5" fillId="0" borderId="0" applyFill="0" applyBorder="0" applyAlignment="0" applyProtection="0"/>
    <xf numFmtId="9" fontId="5" fillId="0" borderId="0" applyFill="0" applyBorder="0" applyAlignment="0" applyProtection="0"/>
    <xf numFmtId="0" fontId="5" fillId="3" borderId="1" applyNumberFormat="0" applyAlignment="0" applyProtection="0"/>
    <xf numFmtId="14" fontId="5" fillId="0" borderId="0" applyFill="0" applyBorder="0">
      <alignment horizontal="left" vertical="center"/>
    </xf>
    <xf numFmtId="170" fontId="5" fillId="0" borderId="0" applyFont="0" applyFill="0" applyBorder="0">
      <alignment horizontal="right" vertical="center" wrapText="1" indent="1"/>
    </xf>
  </cellStyleXfs>
  <cellXfs count="119">
    <xf numFmtId="0" fontId="0" fillId="0" borderId="0" xfId="0">
      <alignment vertical="center" wrapText="1"/>
    </xf>
    <xf numFmtId="0" fontId="7" fillId="4" borderId="0" xfId="0" applyFont="1" applyFill="1" applyAlignment="1"/>
    <xf numFmtId="0" fontId="8" fillId="4" borderId="0" xfId="0" applyFont="1" applyFill="1" applyAlignment="1"/>
    <xf numFmtId="0" fontId="7" fillId="0" borderId="0" xfId="0" applyFont="1" applyAlignment="1"/>
    <xf numFmtId="0" fontId="8" fillId="4" borderId="0" xfId="1" applyFont="1" applyFill="1"/>
    <xf numFmtId="0" fontId="9" fillId="4" borderId="0" xfId="0" applyFont="1" applyFill="1" applyBorder="1" applyAlignment="1">
      <alignment horizontal="left"/>
    </xf>
    <xf numFmtId="0" fontId="7" fillId="4" borderId="0" xfId="0" applyFont="1" applyFill="1" applyBorder="1" applyAlignment="1">
      <alignment horizontal="left"/>
    </xf>
    <xf numFmtId="0" fontId="7" fillId="4" borderId="0" xfId="0" applyFont="1" applyFill="1" applyAlignment="1">
      <alignment vertical="top" wrapText="1"/>
    </xf>
    <xf numFmtId="0" fontId="8" fillId="4" borderId="0" xfId="0" applyFont="1" applyFill="1" applyBorder="1" applyAlignment="1">
      <alignment wrapText="1"/>
    </xf>
    <xf numFmtId="0" fontId="10" fillId="4" borderId="0" xfId="0" applyFont="1" applyFill="1" applyAlignment="1">
      <alignment horizontal="left" wrapText="1"/>
    </xf>
    <xf numFmtId="0" fontId="9" fillId="4" borderId="0" xfId="0" applyFont="1" applyFill="1" applyBorder="1" applyAlignment="1">
      <alignment horizontal="left" vertical="top" wrapText="1"/>
    </xf>
    <xf numFmtId="0" fontId="7" fillId="4" borderId="0" xfId="0" applyFont="1" applyFill="1" applyBorder="1" applyAlignment="1">
      <alignment vertical="top" wrapText="1"/>
    </xf>
    <xf numFmtId="0" fontId="7" fillId="0" borderId="0" xfId="0" applyFont="1" applyAlignment="1">
      <alignment vertical="top" wrapText="1"/>
    </xf>
    <xf numFmtId="0" fontId="7" fillId="4" borderId="0" xfId="0" applyFont="1" applyFill="1" applyAlignment="1">
      <alignment horizontal="left" vertical="center" wrapText="1" indent="1"/>
    </xf>
    <xf numFmtId="0" fontId="11" fillId="4" borderId="0" xfId="2" applyFont="1" applyFill="1" applyBorder="1" applyAlignment="1">
      <alignment horizontal="left" vertical="center" indent="1"/>
    </xf>
    <xf numFmtId="0" fontId="7" fillId="5" borderId="3" xfId="0" applyFont="1" applyFill="1" applyBorder="1">
      <alignment vertical="center" wrapText="1"/>
    </xf>
    <xf numFmtId="0" fontId="10" fillId="5" borderId="5" xfId="0" applyFont="1" applyFill="1" applyBorder="1" applyAlignment="1">
      <alignment horizontal="left" vertical="center" wrapText="1"/>
    </xf>
    <xf numFmtId="0" fontId="7" fillId="4" borderId="0" xfId="0" applyFont="1" applyFill="1">
      <alignment vertical="center" wrapText="1"/>
    </xf>
    <xf numFmtId="0" fontId="7" fillId="0" borderId="0" xfId="0" applyFont="1">
      <alignment vertical="center" wrapText="1"/>
    </xf>
    <xf numFmtId="169" fontId="7" fillId="4" borderId="0" xfId="0" applyNumberFormat="1" applyFont="1" applyFill="1" applyBorder="1" applyAlignment="1">
      <alignment horizontal="left" vertical="center" indent="1"/>
    </xf>
    <xf numFmtId="0" fontId="7" fillId="5" borderId="16" xfId="0" applyFont="1" applyFill="1" applyBorder="1">
      <alignment vertical="center" wrapText="1"/>
    </xf>
    <xf numFmtId="0" fontId="12" fillId="5" borderId="17" xfId="0" applyFont="1" applyFill="1" applyBorder="1" applyAlignment="1">
      <alignment horizontal="left" vertical="center" wrapText="1"/>
    </xf>
    <xf numFmtId="0" fontId="7" fillId="5" borderId="17" xfId="0" applyFont="1" applyFill="1" applyBorder="1" applyAlignment="1">
      <alignment horizontal="left" vertical="center" wrapText="1"/>
    </xf>
    <xf numFmtId="0" fontId="7" fillId="5" borderId="18" xfId="0" applyFont="1" applyFill="1" applyBorder="1">
      <alignment vertical="center" wrapText="1"/>
    </xf>
    <xf numFmtId="0" fontId="7" fillId="5" borderId="19" xfId="0" applyFont="1" applyFill="1" applyBorder="1">
      <alignment vertical="center" wrapText="1"/>
    </xf>
    <xf numFmtId="0" fontId="7" fillId="5" borderId="20" xfId="0" applyFont="1" applyFill="1" applyBorder="1">
      <alignment vertical="center" wrapText="1"/>
    </xf>
    <xf numFmtId="0" fontId="13" fillId="4" borderId="0" xfId="0" applyFont="1" applyFill="1" applyAlignment="1"/>
    <xf numFmtId="0" fontId="7" fillId="6" borderId="0" xfId="0" applyFont="1" applyFill="1" applyAlignment="1"/>
    <xf numFmtId="0" fontId="8" fillId="6" borderId="0" xfId="0" applyFont="1" applyFill="1" applyAlignment="1"/>
    <xf numFmtId="0" fontId="7" fillId="6" borderId="0" xfId="0" applyFont="1" applyFill="1" applyAlignment="1">
      <alignment horizontal="left"/>
    </xf>
    <xf numFmtId="0" fontId="14" fillId="6" borderId="0" xfId="1" applyFont="1" applyFill="1"/>
    <xf numFmtId="0" fontId="7" fillId="6" borderId="0" xfId="0" applyFont="1" applyFill="1" applyBorder="1" applyAlignment="1">
      <alignment horizontal="left"/>
    </xf>
    <xf numFmtId="0" fontId="7" fillId="6" borderId="0" xfId="0" applyFont="1" applyFill="1">
      <alignment vertical="center" wrapText="1"/>
    </xf>
    <xf numFmtId="0" fontId="7" fillId="6" borderId="0" xfId="0" applyFont="1" applyFill="1" applyAlignment="1">
      <alignment vertical="center"/>
    </xf>
    <xf numFmtId="0" fontId="15" fillId="6" borderId="0" xfId="2" applyFont="1" applyFill="1" applyBorder="1" applyAlignment="1">
      <alignment horizontal="left" vertical="center" indent="1"/>
    </xf>
    <xf numFmtId="0" fontId="15" fillId="7" borderId="21" xfId="2" applyFont="1" applyFill="1" applyBorder="1" applyAlignment="1">
      <alignment horizontal="left" vertical="center" indent="1"/>
    </xf>
    <xf numFmtId="0" fontId="15" fillId="7" borderId="23" xfId="2" applyFont="1" applyFill="1" applyBorder="1" applyAlignment="1">
      <alignment horizontal="left" vertical="center" indent="1"/>
    </xf>
    <xf numFmtId="14" fontId="7" fillId="6" borderId="0" xfId="12" applyFont="1" applyFill="1" applyBorder="1" applyAlignment="1">
      <alignment horizontal="left" vertical="center" indent="1"/>
    </xf>
    <xf numFmtId="14" fontId="7" fillId="7" borderId="24" xfId="12" applyFont="1" applyFill="1" applyBorder="1" applyAlignment="1">
      <alignment horizontal="left" vertical="center" indent="1"/>
    </xf>
    <xf numFmtId="0" fontId="7" fillId="7" borderId="25" xfId="0" applyFont="1" applyFill="1" applyBorder="1" applyAlignment="1">
      <alignment horizontal="left" vertical="center" wrapText="1" indent="1"/>
    </xf>
    <xf numFmtId="14" fontId="7" fillId="7" borderId="25" xfId="12" applyFont="1" applyFill="1" applyBorder="1" applyAlignment="1">
      <alignment horizontal="left" vertical="center" indent="1"/>
    </xf>
    <xf numFmtId="14" fontId="7" fillId="7" borderId="26" xfId="12" applyFont="1" applyFill="1" applyBorder="1" applyAlignment="1">
      <alignment horizontal="left" vertical="center" indent="1"/>
    </xf>
    <xf numFmtId="14" fontId="7" fillId="7" borderId="28" xfId="12" applyFont="1" applyFill="1" applyBorder="1" applyAlignment="1">
      <alignment horizontal="left" vertical="center" indent="1"/>
    </xf>
    <xf numFmtId="0" fontId="13" fillId="6" borderId="0" xfId="0" applyFont="1" applyFill="1" applyAlignment="1"/>
    <xf numFmtId="0" fontId="7" fillId="8" borderId="0" xfId="0" applyFont="1" applyFill="1">
      <alignment vertical="center" wrapText="1"/>
    </xf>
    <xf numFmtId="168" fontId="7" fillId="8" borderId="0" xfId="0" applyNumberFormat="1" applyFont="1" applyFill="1">
      <alignment vertical="center" wrapText="1"/>
    </xf>
    <xf numFmtId="0" fontId="8" fillId="8" borderId="0" xfId="1" applyFont="1" applyFill="1" applyAlignment="1">
      <alignment vertical="top"/>
    </xf>
    <xf numFmtId="0" fontId="16" fillId="8" borderId="0" xfId="1" applyFont="1" applyFill="1" applyAlignment="1">
      <alignment vertical="top"/>
    </xf>
    <xf numFmtId="0" fontId="7" fillId="8" borderId="0" xfId="0" applyFont="1" applyFill="1" applyBorder="1" applyAlignment="1">
      <alignment horizontal="left" vertical="center" wrapText="1" indent="1"/>
    </xf>
    <xf numFmtId="0" fontId="7" fillId="12" borderId="8" xfId="0" applyFont="1" applyFill="1" applyBorder="1">
      <alignment vertical="center" wrapText="1"/>
    </xf>
    <xf numFmtId="0" fontId="7" fillId="12" borderId="10" xfId="0" applyFont="1" applyFill="1" applyBorder="1">
      <alignment vertical="center" wrapText="1"/>
    </xf>
    <xf numFmtId="0" fontId="7" fillId="8" borderId="0" xfId="0" applyFont="1" applyFill="1" applyAlignment="1">
      <alignment horizontal="left" vertical="center" wrapText="1" indent="1"/>
    </xf>
    <xf numFmtId="0" fontId="7" fillId="12" borderId="11" xfId="0" applyFont="1" applyFill="1" applyBorder="1">
      <alignment vertical="center" wrapText="1"/>
    </xf>
    <xf numFmtId="0" fontId="7" fillId="12" borderId="12" xfId="0" applyFont="1" applyFill="1" applyBorder="1">
      <alignment vertical="center" wrapText="1"/>
    </xf>
    <xf numFmtId="0" fontId="7" fillId="12" borderId="13" xfId="0" applyFont="1" applyFill="1" applyBorder="1">
      <alignment vertical="center" wrapText="1"/>
    </xf>
    <xf numFmtId="0" fontId="7" fillId="12" borderId="15" xfId="0" applyFont="1" applyFill="1" applyBorder="1">
      <alignment vertical="center" wrapText="1"/>
    </xf>
    <xf numFmtId="0" fontId="13" fillId="8" borderId="0" xfId="1" applyFont="1" applyFill="1"/>
    <xf numFmtId="0" fontId="7" fillId="9" borderId="0" xfId="0" applyFont="1" applyFill="1">
      <alignment vertical="center" wrapText="1"/>
    </xf>
    <xf numFmtId="0" fontId="7" fillId="9" borderId="0" xfId="0" applyFont="1" applyFill="1" applyAlignment="1">
      <alignment wrapText="1"/>
    </xf>
    <xf numFmtId="0" fontId="8" fillId="9" borderId="0" xfId="1" applyFont="1" applyFill="1" applyAlignment="1">
      <alignment horizontal="left"/>
    </xf>
    <xf numFmtId="0" fontId="7" fillId="0" borderId="0" xfId="0" applyFont="1" applyAlignment="1">
      <alignment wrapText="1"/>
    </xf>
    <xf numFmtId="0" fontId="14" fillId="9" borderId="0" xfId="1" applyFont="1" applyFill="1" applyAlignment="1">
      <alignment horizontal="left"/>
    </xf>
    <xf numFmtId="171" fontId="19" fillId="9" borderId="0" xfId="0" applyNumberFormat="1" applyFont="1" applyFill="1" applyBorder="1">
      <alignment vertical="center" wrapText="1"/>
    </xf>
    <xf numFmtId="171" fontId="12" fillId="9" borderId="0" xfId="0" applyNumberFormat="1" applyFont="1" applyFill="1" applyBorder="1">
      <alignment vertical="center" wrapText="1"/>
    </xf>
    <xf numFmtId="0" fontId="7" fillId="9" borderId="0" xfId="0" applyFont="1" applyFill="1" applyBorder="1">
      <alignment vertical="center" wrapText="1"/>
    </xf>
    <xf numFmtId="171" fontId="12" fillId="9" borderId="0" xfId="0" applyNumberFormat="1" applyFont="1" applyFill="1" applyBorder="1" applyAlignment="1">
      <alignment vertical="center"/>
    </xf>
    <xf numFmtId="0" fontId="11" fillId="9" borderId="6" xfId="4" applyFont="1" applyFill="1" applyBorder="1" applyAlignment="1">
      <alignment vertical="center"/>
    </xf>
    <xf numFmtId="0" fontId="15" fillId="10" borderId="29" xfId="2" applyFont="1" applyFill="1" applyBorder="1" applyAlignment="1">
      <alignment horizontal="center" vertical="center"/>
    </xf>
    <xf numFmtId="0" fontId="15" fillId="10" borderId="30" xfId="2" applyFont="1" applyFill="1" applyBorder="1" applyAlignment="1">
      <alignment horizontal="center" vertical="center"/>
    </xf>
    <xf numFmtId="0" fontId="15" fillId="10" borderId="31" xfId="2" applyFont="1" applyFill="1" applyBorder="1" applyAlignment="1">
      <alignment horizontal="center" vertical="center"/>
    </xf>
    <xf numFmtId="0" fontId="15" fillId="9" borderId="0" xfId="2" applyFont="1" applyFill="1" applyBorder="1" applyAlignment="1">
      <alignment horizontal="center" vertical="center"/>
    </xf>
    <xf numFmtId="0" fontId="7" fillId="9" borderId="0" xfId="5" applyFont="1" applyFill="1" applyBorder="1" applyAlignment="1">
      <alignment horizontal="left" vertical="center"/>
    </xf>
    <xf numFmtId="0" fontId="11" fillId="9" borderId="0" xfId="4" applyFont="1" applyFill="1" applyBorder="1" applyAlignment="1">
      <alignment vertical="center"/>
    </xf>
    <xf numFmtId="1" fontId="7" fillId="9" borderId="6" xfId="0" applyNumberFormat="1" applyFont="1" applyFill="1" applyBorder="1" applyAlignment="1">
      <alignment horizontal="center" vertical="center"/>
    </xf>
    <xf numFmtId="1" fontId="7" fillId="9" borderId="0" xfId="0" applyNumberFormat="1" applyFont="1" applyFill="1" applyBorder="1" applyAlignment="1">
      <alignment horizontal="center" vertical="center"/>
    </xf>
    <xf numFmtId="1" fontId="7" fillId="9" borderId="7" xfId="0" applyNumberFormat="1" applyFont="1" applyFill="1" applyBorder="1" applyAlignment="1">
      <alignment horizontal="center" vertical="center"/>
    </xf>
    <xf numFmtId="14" fontId="7" fillId="9" borderId="0" xfId="5" applyNumberFormat="1" applyFont="1" applyFill="1" applyBorder="1" applyAlignment="1">
      <alignment horizontal="left" vertical="center"/>
    </xf>
    <xf numFmtId="1" fontId="17" fillId="9" borderId="0" xfId="0" applyNumberFormat="1" applyFont="1" applyFill="1" applyBorder="1" applyAlignment="1">
      <alignment horizontal="center" vertical="center"/>
    </xf>
    <xf numFmtId="0" fontId="18" fillId="9" borderId="0" xfId="3" applyFont="1" applyFill="1" applyBorder="1" applyAlignment="1">
      <alignment vertical="center"/>
    </xf>
    <xf numFmtId="171" fontId="12" fillId="9" borderId="0" xfId="0" applyNumberFormat="1" applyFont="1" applyFill="1" applyAlignment="1">
      <alignment vertical="center"/>
    </xf>
    <xf numFmtId="0" fontId="7" fillId="9" borderId="0" xfId="0" applyFont="1" applyFill="1" applyAlignment="1">
      <alignment vertical="center"/>
    </xf>
    <xf numFmtId="171" fontId="7" fillId="9" borderId="0" xfId="0" applyNumberFormat="1" applyFont="1" applyFill="1" applyBorder="1">
      <alignment vertical="center" wrapText="1"/>
    </xf>
    <xf numFmtId="0" fontId="7" fillId="11" borderId="0" xfId="0" applyFont="1" applyFill="1">
      <alignment vertical="center" wrapText="1"/>
    </xf>
    <xf numFmtId="0" fontId="12" fillId="11" borderId="0" xfId="1" applyFont="1" applyFill="1" applyAlignment="1">
      <alignment horizontal="left" vertical="center" wrapText="1"/>
    </xf>
    <xf numFmtId="0" fontId="7" fillId="9" borderId="0" xfId="0" applyFont="1" applyFill="1" applyAlignment="1">
      <alignment horizontal="left" vertical="top" wrapText="1" indent="1"/>
    </xf>
    <xf numFmtId="0" fontId="7" fillId="11" borderId="0" xfId="0" applyFont="1" applyFill="1" applyAlignment="1">
      <alignment horizontal="left" vertical="center" wrapText="1"/>
    </xf>
    <xf numFmtId="0" fontId="12" fillId="11" borderId="0" xfId="1" applyFont="1" applyFill="1" applyAlignment="1">
      <alignment horizontal="left" vertical="top" wrapText="1"/>
    </xf>
    <xf numFmtId="0" fontId="7" fillId="0" borderId="0" xfId="0" applyFont="1" applyAlignment="1">
      <alignment horizontal="left" vertical="top" wrapText="1" indent="1"/>
    </xf>
    <xf numFmtId="0" fontId="13" fillId="9" borderId="0" xfId="1" applyFont="1" applyFill="1" applyAlignment="1">
      <alignment horizontal="left"/>
    </xf>
    <xf numFmtId="0" fontId="0" fillId="0" borderId="0" xfId="0" applyBorder="1" applyAlignment="1">
      <alignment horizontal="left" vertical="center" indent="1"/>
    </xf>
    <xf numFmtId="170" fontId="0" fillId="0" borderId="0" xfId="0" applyNumberFormat="1" applyBorder="1" applyAlignment="1">
      <alignment horizontal="left" vertical="center" indent="1"/>
    </xf>
    <xf numFmtId="169" fontId="0" fillId="0" borderId="0" xfId="0" applyNumberFormat="1" applyBorder="1" applyAlignment="1">
      <alignment horizontal="left" vertical="center" indent="1"/>
    </xf>
    <xf numFmtId="0" fontId="0" fillId="0" borderId="0" xfId="0" applyBorder="1" applyAlignment="1">
      <alignment horizontal="left" vertical="center" wrapText="1" indent="1"/>
    </xf>
    <xf numFmtId="170" fontId="0" fillId="0" borderId="0" xfId="0" applyNumberFormat="1" applyBorder="1" applyAlignment="1">
      <alignment horizontal="left" vertical="center" wrapText="1" indent="1"/>
    </xf>
    <xf numFmtId="0" fontId="11" fillId="0" borderId="0" xfId="0" applyFont="1" applyBorder="1" applyAlignment="1">
      <alignment horizontal="left" vertical="center" wrapText="1" indent="1"/>
    </xf>
    <xf numFmtId="0" fontId="11" fillId="8" borderId="0" xfId="0" applyFont="1" applyFill="1">
      <alignment vertical="center" wrapText="1"/>
    </xf>
    <xf numFmtId="169" fontId="7" fillId="4" borderId="0" xfId="0" applyNumberFormat="1" applyFont="1" applyFill="1" applyAlignment="1"/>
    <xf numFmtId="169" fontId="7" fillId="4" borderId="0" xfId="0" applyNumberFormat="1" applyFont="1" applyFill="1" applyBorder="1" applyAlignment="1">
      <alignment horizontal="left"/>
    </xf>
    <xf numFmtId="169" fontId="7" fillId="4" borderId="0" xfId="0" applyNumberFormat="1" applyFont="1" applyFill="1" applyBorder="1" applyAlignment="1">
      <alignment vertical="top" wrapText="1"/>
    </xf>
    <xf numFmtId="169" fontId="7" fillId="4" borderId="0" xfId="0" applyNumberFormat="1" applyFont="1" applyFill="1" applyAlignment="1">
      <alignment horizontal="left" vertical="center" wrapText="1" indent="1"/>
    </xf>
    <xf numFmtId="0" fontId="7" fillId="6" borderId="0" xfId="0" applyFont="1" applyFill="1" applyAlignment="1">
      <alignment horizontal="left" vertical="center"/>
    </xf>
    <xf numFmtId="0" fontId="7" fillId="6" borderId="0" xfId="0" applyFont="1" applyFill="1" applyAlignment="1">
      <alignment horizontal="left" vertical="center" indent="1"/>
    </xf>
    <xf numFmtId="14" fontId="0" fillId="0" borderId="0" xfId="12" applyFont="1" applyFill="1" applyBorder="1" applyAlignment="1">
      <alignment horizontal="left" vertical="center" indent="1"/>
    </xf>
    <xf numFmtId="14" fontId="7" fillId="6" borderId="0" xfId="0" applyNumberFormat="1" applyFont="1" applyFill="1" applyAlignment="1">
      <alignment horizontal="left" vertical="center" indent="1"/>
    </xf>
    <xf numFmtId="0" fontId="10" fillId="5" borderId="4" xfId="0" applyFont="1" applyFill="1" applyBorder="1" applyAlignment="1">
      <alignment horizontal="left" vertical="center" wrapText="1"/>
    </xf>
    <xf numFmtId="0" fontId="7" fillId="0" borderId="0" xfId="0" applyFont="1">
      <alignment vertical="center" wrapText="1"/>
    </xf>
    <xf numFmtId="0" fontId="12" fillId="5" borderId="0" xfId="0" applyFont="1" applyFill="1" applyBorder="1" applyAlignment="1">
      <alignment horizontal="left" vertical="top" wrapText="1"/>
    </xf>
    <xf numFmtId="0" fontId="7" fillId="0" borderId="0" xfId="0" applyFont="1" applyAlignment="1">
      <alignment horizontal="left" vertical="top" wrapText="1"/>
    </xf>
    <xf numFmtId="0" fontId="12" fillId="7" borderId="22" xfId="1" applyFont="1" applyFill="1" applyBorder="1" applyAlignment="1">
      <alignment horizontal="left" vertical="center" wrapText="1"/>
    </xf>
    <xf numFmtId="0" fontId="7" fillId="0" borderId="0" xfId="0" applyFont="1" applyBorder="1" applyAlignment="1">
      <alignment horizontal="left" vertical="center" wrapText="1"/>
    </xf>
    <xf numFmtId="14" fontId="12" fillId="7" borderId="0" xfId="12" applyFont="1" applyFill="1" applyBorder="1" applyAlignment="1">
      <alignment horizontal="left" vertical="top" wrapText="1"/>
    </xf>
    <xf numFmtId="0" fontId="12" fillId="0" borderId="0" xfId="0" applyFont="1" applyBorder="1" applyAlignment="1">
      <alignment horizontal="left" vertical="top" wrapText="1"/>
    </xf>
    <xf numFmtId="0" fontId="7" fillId="0" borderId="27" xfId="0" applyFont="1" applyBorder="1" applyAlignment="1">
      <alignment horizontal="left" vertical="top" wrapText="1"/>
    </xf>
    <xf numFmtId="0" fontId="12" fillId="12" borderId="9" xfId="0" applyFont="1" applyFill="1" applyBorder="1">
      <alignment vertical="center" wrapText="1"/>
    </xf>
    <xf numFmtId="0" fontId="7" fillId="12" borderId="0" xfId="0" applyFont="1" applyFill="1" applyAlignment="1">
      <alignment vertical="top" wrapText="1"/>
    </xf>
    <xf numFmtId="0" fontId="7" fillId="0" borderId="14" xfId="0" applyFont="1" applyBorder="1">
      <alignment vertical="center" wrapText="1"/>
    </xf>
    <xf numFmtId="0" fontId="12" fillId="11" borderId="0" xfId="1" applyFont="1" applyFill="1" applyAlignment="1">
      <alignment horizontal="left" vertical="top" wrapText="1"/>
    </xf>
    <xf numFmtId="0" fontId="7" fillId="11" borderId="0" xfId="0" applyFont="1" applyFill="1" applyAlignment="1">
      <alignment horizontal="left" vertical="center" wrapText="1"/>
    </xf>
    <xf numFmtId="0" fontId="12" fillId="11" borderId="0" xfId="1" applyFont="1" applyFill="1" applyAlignment="1">
      <alignment horizontal="left" vertical="center" wrapText="1"/>
    </xf>
  </cellXfs>
  <cellStyles count="14">
    <cellStyle name="Comma" xfId="6" builtinId="3" customBuiltin="1"/>
    <cellStyle name="Comma [0]" xfId="7" builtinId="6" customBuiltin="1"/>
    <cellStyle name="Currency" xfId="8" builtinId="4" customBuiltin="1"/>
    <cellStyle name="Currency [0]" xfId="9" builtinId="7" customBuiltin="1"/>
    <cellStyle name="Date" xfId="12" xr:uid="{00000000-0005-0000-0000-000004000000}"/>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me" xfId="13" xr:uid="{00000000-0005-0000-0000-00000C000000}"/>
    <cellStyle name="Title" xfId="1" builtinId="15" customBuiltin="1"/>
  </cellStyles>
  <dxfs count="25">
    <dxf>
      <font>
        <b/>
        <i/>
        <color theme="1"/>
      </font>
    </dxf>
    <dxf>
      <font>
        <b/>
        <i/>
        <color theme="1"/>
      </font>
    </dxf>
    <dxf>
      <font>
        <b/>
        <i/>
        <color theme="1"/>
      </font>
    </dxf>
    <dxf>
      <font>
        <b/>
        <i/>
        <color theme="1"/>
      </font>
    </dxf>
    <dxf>
      <font>
        <b/>
        <charset val="128"/>
      </font>
    </dxf>
    <dxf>
      <numFmt numFmtId="19" formatCode="m/d/yyyy"/>
      <alignment horizontal="left" vertical="center" textRotation="0" wrapText="0" indent="1" justifyLastLine="0" shrinkToFit="0" readingOrder="0"/>
    </dxf>
    <dxf>
      <font>
        <b val="0"/>
        <i val="0"/>
        <strike val="0"/>
        <condense val="0"/>
        <extend val="0"/>
        <outline val="0"/>
        <shadow val="0"/>
        <u val="none"/>
        <vertAlign val="baseline"/>
        <sz val="11"/>
        <color theme="1"/>
        <name val="Meiryo"/>
        <family val="2"/>
        <scheme val="minor"/>
      </font>
      <fill>
        <patternFill patternType="none">
          <fgColor indexed="64"/>
          <bgColor indexed="65"/>
        </patternFill>
      </fill>
      <alignment horizontal="left" vertical="center" textRotation="0" wrapText="0" indent="1" justifyLastLine="0" shrinkToFit="0" readingOrder="0"/>
    </dxf>
    <dxf>
      <numFmt numFmtId="169" formatCode="h:mm;@"/>
    </dxf>
    <dxf>
      <font>
        <b val="0"/>
        <i val="0"/>
        <strike val="0"/>
        <condense val="0"/>
        <extend val="0"/>
        <outline val="0"/>
        <shadow val="0"/>
        <u val="none"/>
        <vertAlign val="baseline"/>
        <sz val="11"/>
        <color theme="1"/>
        <name val="Meiryo"/>
        <family val="2"/>
        <scheme val="minor"/>
      </font>
      <fill>
        <patternFill patternType="none">
          <fgColor indexed="64"/>
          <bgColor indexed="65"/>
        </patternFill>
      </fill>
      <alignment horizontal="left" vertical="center" textRotation="0" wrapText="0" indent="1" justifyLastLine="0" shrinkToFit="0" readingOrder="0"/>
    </dxf>
    <dxf>
      <font>
        <b/>
        <i val="0"/>
        <color theme="0"/>
      </font>
      <fill>
        <patternFill patternType="solid">
          <fgColor theme="6" tint="-0.24994659260841701"/>
          <bgColor theme="6" tint="-0.24994659260841701"/>
        </patternFill>
      </fill>
      <border diagonalUp="0" diagonalDown="0">
        <left/>
        <right/>
        <top/>
        <bottom/>
        <vertical/>
        <horizontal/>
      </border>
    </dxf>
    <dxf>
      <font>
        <color theme="3"/>
      </font>
      <fill>
        <patternFill>
          <bgColor theme="6" tint="0.79998168889431442"/>
        </patternFill>
      </fill>
      <border>
        <bottom style="thin">
          <color theme="6" tint="0.39994506668294322"/>
        </bottom>
        <horizontal style="thin">
          <color theme="6" tint="0.39994506668294322"/>
        </horizontal>
      </border>
    </dxf>
    <dxf>
      <font>
        <b/>
        <i val="0"/>
        <color theme="0"/>
      </font>
      <fill>
        <patternFill patternType="solid">
          <fgColor auto="1"/>
          <bgColor theme="4"/>
        </patternFill>
      </fill>
      <border>
        <left style="thin">
          <color theme="4"/>
        </left>
        <right style="thin">
          <color theme="4"/>
        </right>
        <top style="thin">
          <color theme="4"/>
        </top>
        <bottom/>
        <vertical style="thin">
          <color theme="0"/>
        </vertical>
        <horizontal/>
      </border>
    </dxf>
    <dxf>
      <font>
        <color theme="3"/>
      </font>
      <fill>
        <patternFill>
          <bgColor theme="0"/>
        </patternFill>
      </fill>
      <border>
        <bottom style="thin">
          <color theme="4"/>
        </bottom>
        <horizontal style="thin">
          <color theme="4"/>
        </horizontal>
      </border>
    </dxf>
    <dxf>
      <font>
        <b/>
        <i val="0"/>
      </font>
    </dxf>
    <dxf>
      <font>
        <b/>
        <i val="0"/>
      </font>
      <fill>
        <patternFill>
          <fgColor theme="5"/>
          <bgColor theme="5"/>
        </patternFill>
      </fill>
      <border>
        <vertical style="thin">
          <color theme="0"/>
        </vertical>
      </border>
    </dxf>
    <dxf>
      <font>
        <b val="0"/>
        <i val="0"/>
        <color theme="3" tint="-0.24994659260841701"/>
      </font>
      <fill>
        <patternFill patternType="solid">
          <fgColor theme="5" tint="0.79998168889431442"/>
          <bgColor theme="5" tint="0.79995117038483843"/>
        </patternFill>
      </fill>
      <border diagonalUp="0" diagonalDown="0">
        <left/>
        <right/>
        <top style="thin">
          <color theme="5" tint="0.39994506668294322"/>
        </top>
        <bottom style="thin">
          <color theme="5" tint="0.39994506668294322"/>
        </bottom>
        <vertical/>
        <horizontal style="thin">
          <color theme="5" tint="0.39994506668294322"/>
        </horizontal>
      </border>
    </dxf>
    <dxf>
      <fill>
        <patternFill>
          <fgColor theme="4" tint="0.59996337778862885"/>
          <bgColor theme="4" tint="0.59996337778862885"/>
        </patternFill>
      </fill>
    </dxf>
    <dxf>
      <font>
        <b/>
        <i val="0"/>
      </font>
    </dxf>
    <dxf>
      <font>
        <b/>
        <i val="0"/>
      </font>
      <fill>
        <patternFill>
          <fgColor theme="4" tint="0.39994506668294322"/>
          <bgColor theme="4" tint="0.39991454817346722"/>
        </patternFill>
      </fill>
      <border>
        <vertical style="thin">
          <color theme="0"/>
        </vertical>
      </border>
    </dxf>
    <dxf>
      <font>
        <b val="0"/>
        <i val="0"/>
        <color auto="1"/>
      </font>
      <fill>
        <patternFill patternType="solid">
          <fgColor theme="4" tint="0.79998168889431442"/>
          <bgColor theme="4" tint="0.79995117038483843"/>
        </patternFill>
      </fill>
      <border diagonalUp="0" diagonalDown="0">
        <left/>
        <right/>
        <top style="thin">
          <color theme="4" tint="0.39994506668294322"/>
        </top>
        <bottom style="thin">
          <color theme="4" tint="0.39994506668294322"/>
        </bottom>
        <vertical/>
        <horizontal style="thin">
          <color theme="4" tint="0.39994506668294322"/>
        </horizontal>
      </border>
    </dxf>
    <dxf>
      <border>
        <bottom style="thin">
          <color theme="4"/>
        </bottom>
      </border>
    </dxf>
    <dxf>
      <font>
        <b val="0"/>
        <i val="0"/>
        <color theme="1"/>
      </font>
      <fill>
        <patternFill>
          <bgColor theme="0" tint="-0.14996795556505021"/>
        </patternFill>
      </fill>
      <border>
        <bottom style="thin">
          <color theme="4"/>
        </bottom>
      </border>
    </dxf>
    <dxf>
      <font>
        <b/>
        <color theme="1"/>
      </font>
      <fill>
        <patternFill patternType="solid">
          <fgColor theme="0"/>
          <bgColor theme="0"/>
        </patternFill>
      </fill>
      <border>
        <top style="thin">
          <color theme="4"/>
        </top>
        <bottom style="thin">
          <color theme="4"/>
        </bottom>
      </border>
    </dxf>
    <dxf>
      <font>
        <b/>
        <i val="0"/>
        <color theme="0"/>
      </font>
      <fill>
        <patternFill>
          <bgColor theme="4"/>
        </patternFill>
      </fill>
      <border>
        <top style="thin">
          <color theme="4"/>
        </top>
        <bottom style="thin">
          <color theme="4"/>
        </bottom>
        <vertical style="medium">
          <color theme="0"/>
        </vertical>
      </border>
    </dxf>
    <dxf>
      <font>
        <color theme="1"/>
      </font>
      <fill>
        <patternFill>
          <bgColor theme="0"/>
        </patternFill>
      </fill>
      <border>
        <bottom style="thin">
          <color theme="4"/>
        </bottom>
        <horizontal/>
      </border>
    </dxf>
  </dxfs>
  <tableStyles count="5" defaultTableStyle="Semester at a Glance" defaultPivotStyle="PivotStyleLight16">
    <tableStyle name="PivotStyleLight2 2" table="0" count="5" xr9:uid="{00000000-0011-0000-FFFF-FFFF00000000}">
      <tableStyleElement type="wholeTable" dxfId="24"/>
      <tableStyleElement type="headerRow" dxfId="23"/>
      <tableStyleElement type="totalRow" dxfId="22"/>
      <tableStyleElement type="firstRowSubheading" dxfId="21"/>
      <tableStyleElement type="thirdRowSubheading" dxfId="20"/>
    </tableStyle>
    <tableStyle name="Semester at a Glance" pivot="0" count="4" xr9:uid="{00000000-0011-0000-FFFF-FFFF01000000}">
      <tableStyleElement type="wholeTable" dxfId="19"/>
      <tableStyleElement type="headerRow" dxfId="18"/>
      <tableStyleElement type="firstColumn" dxfId="17"/>
      <tableStyleElement type="secondRowStripe" dxfId="16"/>
    </tableStyle>
    <tableStyle name="Semester at a Glance 2" pivot="0" count="3" xr9:uid="{75859393-7947-3F40-A06B-24C64F429061}">
      <tableStyleElement type="wholeTable" dxfId="15"/>
      <tableStyleElement type="headerRow" dxfId="14"/>
      <tableStyleElement type="firstColumn" dxfId="13"/>
    </tableStyle>
    <tableStyle name="Semester at a Glance PivotTable 2" table="0" count="2" xr9:uid="{00000000-0011-0000-FFFF-FFFF02000000}">
      <tableStyleElement type="wholeTable" dxfId="12"/>
      <tableStyleElement type="headerRow" dxfId="11"/>
    </tableStyle>
    <tableStyle name="Semester at a Glance PivotTable 2 2" table="0" count="2" xr9:uid="{B26A1A1D-A050-144E-86EE-6F10D7FF52BD}">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haredStrings" Target="/xl/sharedStrings.xml" Id="rId8" /><Relationship Type="http://schemas.openxmlformats.org/officeDocument/2006/relationships/worksheet" Target="/xl/worksheets/sheet31.xml" Id="rId3" /><Relationship Type="http://schemas.openxmlformats.org/officeDocument/2006/relationships/styles" Target="/xl/styles.xml" Id="rId7" /><Relationship Type="http://schemas.openxmlformats.org/officeDocument/2006/relationships/customXml" Target="/customXml/item3.xml" Id="rId12"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theme" Target="/xl/theme/theme11.xml" Id="rId6" /><Relationship Type="http://schemas.openxmlformats.org/officeDocument/2006/relationships/customXml" Target="/customXml/item22.xml" Id="rId11" /><Relationship Type="http://schemas.openxmlformats.org/officeDocument/2006/relationships/pivotCacheDefinition" Target="/xl/pivotCache/pivotCacheDefinition11.xml" Id="rId5" /><Relationship Type="http://schemas.openxmlformats.org/officeDocument/2006/relationships/customXml" Target="/customXml/item13.xml" Id="rId10" /><Relationship Type="http://schemas.openxmlformats.org/officeDocument/2006/relationships/worksheet" Target="/xl/worksheets/sheet44.xml" Id="rId4" /><Relationship Type="http://schemas.openxmlformats.org/officeDocument/2006/relationships/calcChain" Target="/xl/calcChain.xml" Id="rId9" /></Relationships>
</file>

<file path=xl/pivotCache/_rels/pivotCacheDefinition11.xml.rels>&#65279;<?xml version="1.0" encoding="utf-8"?><Relationships xmlns="http://schemas.openxmlformats.org/package/2006/relationships"><Relationship Type="http://schemas.openxmlformats.org/officeDocument/2006/relationships/pivotCacheRecords" Target="/xl/pivotCache/pivotCacheRecords11.xml" Id="rId1" /></Relationships>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88.602927199077" createdVersion="5" refreshedVersion="8" minRefreshableVersion="3" recordCount="7" xr:uid="{00000000-000A-0000-FFFF-FFFF00000000}">
  <cacheSource type="worksheet">
    <worksheetSource name="ClassListTable"/>
  </cacheSource>
  <cacheFields count="9">
    <cacheField name="COURSE ID" numFmtId="0">
      <sharedItems/>
    </cacheField>
    <cacheField name="NAME" numFmtId="0">
      <sharedItems count="6">
        <s v="Intro to Computer Applications"/>
        <s v="Writing Composition"/>
        <s v="Public Speaking"/>
        <s v="Basic Psychology"/>
        <s v="Basic Psychology 2" u="1"/>
        <s v="Math II" u="1"/>
      </sharedItems>
    </cacheField>
    <cacheField name="INSTRUCTOR" numFmtId="0">
      <sharedItems/>
    </cacheField>
    <cacheField name="DAY" numFmtId="0">
      <sharedItems count="5">
        <s v="Monday"/>
        <s v="Wednesday"/>
        <s v="Tuesday"/>
        <s v="Thursday"/>
        <s v="Friday"/>
      </sharedItems>
    </cacheField>
    <cacheField name="YEAR" numFmtId="0">
      <sharedItems containsSemiMixedTypes="0" containsString="0" containsNumber="1" containsInteger="1" minValue="2023" maxValue="2023"/>
    </cacheField>
    <cacheField name="SEMESTER" numFmtId="0">
      <sharedItems/>
    </cacheField>
    <cacheField name="TIME START" numFmtId="170">
      <sharedItems containsSemiMixedTypes="0" containsNonDate="0" containsDate="1" containsString="0" minDate="1899-12-30T10:00:00" maxDate="1899-12-30T14:00:00" count="4">
        <d v="1899-12-30T14:00:00"/>
        <d v="1899-12-30T10:00:00"/>
        <d v="1899-12-30T11:00:00"/>
        <d v="1899-12-30T13:00:00" u="1"/>
      </sharedItems>
    </cacheField>
    <cacheField name="TIME END" numFmtId="170">
      <sharedItems containsSemiMixedTypes="0" containsNonDate="0" containsDate="1" containsString="0" minDate="1899-12-30T11:00:00" maxDate="1899-12-30T15:30:00"/>
    </cacheField>
    <cacheField name="DURATION" numFmtId="169">
      <sharedItems containsSemiMixedTypes="0" containsNonDate="0" containsDate="1" containsString="0" minDate="1899-12-30T01:00:00" maxDate="1899-12-30T01:30:00"/>
    </cacheField>
  </cacheFields>
  <extLst>
    <ext xmlns:x14="http://schemas.microsoft.com/office/spreadsheetml/2009/9/main" uri="{725AE2AE-9491-48be-B2B4-4EB974FC3084}">
      <x14:pivotCacheDefinition/>
    </ext>
  </extLst>
</pivotCacheDefinition>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CS 120"/>
    <x v="0"/>
    <s v="Peyton Davis"/>
    <x v="0"/>
    <n v="2023"/>
    <s v="Spring"/>
    <x v="0"/>
    <d v="1899-12-30T15:30:00"/>
    <d v="1899-12-30T01:30:00"/>
  </r>
  <r>
    <s v="CS 120"/>
    <x v="0"/>
    <s v="Quinn Campbell"/>
    <x v="1"/>
    <n v="2023"/>
    <s v="Spring"/>
    <x v="0"/>
    <d v="1899-12-30T15:30:00"/>
    <d v="1899-12-30T01:30:00"/>
  </r>
  <r>
    <s v="WR 121"/>
    <x v="1"/>
    <s v="Ravi Costa"/>
    <x v="2"/>
    <n v="2023"/>
    <s v="Spring"/>
    <x v="1"/>
    <d v="1899-12-30T11:30:00"/>
    <d v="1899-12-30T01:30:00"/>
  </r>
  <r>
    <s v="WR 121"/>
    <x v="1"/>
    <s v="Nuria Acevedo"/>
    <x v="3"/>
    <n v="2023"/>
    <s v="Spring"/>
    <x v="1"/>
    <d v="1899-12-30T11:30:00"/>
    <d v="1899-12-30T01:30:00"/>
  </r>
  <r>
    <s v="SP 111"/>
    <x v="2"/>
    <s v="Olivia Wilson"/>
    <x v="0"/>
    <n v="2023"/>
    <s v="Spring"/>
    <x v="2"/>
    <d v="1899-12-30T12:00:00"/>
    <d v="1899-12-30T01:00:00"/>
  </r>
  <r>
    <s v="SP 111"/>
    <x v="2"/>
    <s v="Paula Núñez"/>
    <x v="1"/>
    <n v="2023"/>
    <s v="Spring"/>
    <x v="2"/>
    <d v="1899-12-30T12:00:00"/>
    <d v="1899-12-30T01:00:00"/>
  </r>
  <r>
    <s v="PSY 101"/>
    <x v="3"/>
    <s v="Gael Torres"/>
    <x v="4"/>
    <n v="2023"/>
    <s v="Spring"/>
    <x v="1"/>
    <d v="1899-12-30T11:00:00"/>
    <d v="1899-12-30T01:00:00"/>
  </r>
</pivotCacheRecords>
</file>

<file path=xl/pivotTables/_rels/pivotTable1.xml.rels>&#65279;<?xml version="1.0" encoding="utf-8"?><Relationships xmlns="http://schemas.openxmlformats.org/package/2006/relationships"><Relationship Type="http://schemas.openxmlformats.org/officeDocument/2006/relationships/pivotCacheDefinition" Target="/xl/pivotCache/pivotCacheDefinition11.xml" Id="rId1"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WeeklyScheduleReport" cacheId="1" applyNumberFormats="0" applyBorderFormats="0" applyFontFormats="0" applyPatternFormats="0" applyAlignmentFormats="0" applyWidthHeightFormats="1" dataCaption="Values" updatedVersion="8" minRefreshableVersion="3" showDrill="0" rowGrandTotals="0" colGrandTotals="0" fieldPrintTitles="1" itemPrintTitles="1" createdVersion="5" indent="0" compact="0" compactData="0" multipleFieldFilters="0">
  <location ref="B4:D11" firstHeaderRow="1" firstDataRow="1" firstDataCol="3"/>
  <pivotFields count="9">
    <pivotField compact="0" outline="0" showAll="0" defaultSubtotal="0">
      <extLst>
        <ext xmlns:x14="http://schemas.microsoft.com/office/spreadsheetml/2009/9/main" uri="{2946ED86-A175-432a-8AC1-64E0C546D7DE}">
          <x14:pivotField fillDownLabels="1"/>
        </ext>
      </extLst>
    </pivotField>
    <pivotField name="CLASS " axis="axisRow" compact="0" outline="0" showAll="0" defaultSubtotal="0">
      <items count="6">
        <item x="3"/>
        <item x="0"/>
        <item m="1" x="5"/>
        <item x="2"/>
        <item x="1"/>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2"/>
        <item x="1"/>
        <item x="3"/>
        <item x="4"/>
      </items>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70" outline="0" showAll="0" defaultSubtotal="0">
      <items count="4">
        <item x="1"/>
        <item x="2"/>
        <item m="1" x="3"/>
        <item x="0"/>
      </items>
      <extLst>
        <ext xmlns:x14="http://schemas.microsoft.com/office/spreadsheetml/2009/9/main" uri="{2946ED86-A175-432a-8AC1-64E0C546D7DE}">
          <x14:pivotField fillDownLabels="1"/>
        </ext>
      </extLst>
    </pivotField>
    <pivotField compact="0" numFmtId="18" outline="0" showAll="0" defaultSubtotal="0">
      <extLst>
        <ext xmlns:x14="http://schemas.microsoft.com/office/spreadsheetml/2009/9/main" uri="{2946ED86-A175-432a-8AC1-64E0C546D7DE}">
          <x14:pivotField fillDownLabels="1"/>
        </ext>
      </extLst>
    </pivotField>
    <pivotField compact="0" numFmtId="20" outline="0" showAll="0" defaultSubtotal="0">
      <extLst>
        <ext xmlns:x14="http://schemas.microsoft.com/office/spreadsheetml/2009/9/main" uri="{2946ED86-A175-432a-8AC1-64E0C546D7DE}">
          <x14:pivotField fillDownLabels="1"/>
        </ext>
      </extLst>
    </pivotField>
  </pivotFields>
  <rowFields count="3">
    <field x="3"/>
    <field x="6"/>
    <field x="1"/>
  </rowFields>
  <rowItems count="7">
    <i>
      <x/>
      <x v="1"/>
      <x v="3"/>
    </i>
    <i r="1">
      <x v="3"/>
      <x v="1"/>
    </i>
    <i>
      <x v="1"/>
      <x/>
      <x v="4"/>
    </i>
    <i>
      <x v="2"/>
      <x v="1"/>
      <x v="3"/>
    </i>
    <i r="1">
      <x v="3"/>
      <x v="1"/>
    </i>
    <i>
      <x v="3"/>
      <x/>
      <x v="4"/>
    </i>
    <i>
      <x v="4"/>
      <x/>
      <x/>
    </i>
  </rowItems>
  <colItems count="1">
    <i/>
  </colItems>
  <formats count="1">
    <format dxfId="4">
      <pivotArea dataOnly="0" labelOnly="1" outline="0" fieldPosition="0">
        <references count="1">
          <reference field="3" count="0"/>
        </references>
      </pivotArea>
    </format>
  </formats>
  <pivotTableStyleInfo name="Semester at a Glance PivotTable 2 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altTextSummary="List of Classes and Start time for each week day" hideValuesRow="1"/>
    </ext>
    <ext xmlns:xpdl="http://schemas.microsoft.com/office/spreadsheetml/2016/pivotdefaultlayout" uri="{747A6164-185A-40DC-8AA5-F01512510D54}">
      <xpdl:pivotTableDefinition16/>
    </ext>
  </extLst>
</pivotTableDefinition>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lassListTable" displayName="ClassListTable" ref="B4:J11" totalsRowShown="0" headerRowDxfId="8">
  <tableColumns count="9">
    <tableColumn id="1" xr3:uid="{00000000-0010-0000-0000-000001000000}" name="COURSE ID"/>
    <tableColumn id="2" xr3:uid="{00000000-0010-0000-0000-000002000000}" name="NAME"/>
    <tableColumn id="3" xr3:uid="{00000000-0010-0000-0000-000003000000}" name="INSTRUCTOR"/>
    <tableColumn id="4" xr3:uid="{00000000-0010-0000-0000-000004000000}" name="DAY"/>
    <tableColumn id="5" xr3:uid="{00000000-0010-0000-0000-000005000000}" name="YEAR">
      <calculatedColumnFormula>YEAR(TODAY())</calculatedColumnFormula>
    </tableColumn>
    <tableColumn id="6" xr3:uid="{00000000-0010-0000-0000-000006000000}" name="SEMESTER"/>
    <tableColumn id="7" xr3:uid="{00000000-0010-0000-0000-000007000000}" name="TIME START"/>
    <tableColumn id="8" xr3:uid="{00000000-0010-0000-0000-000008000000}" name="TIME END"/>
    <tableColumn id="9" xr3:uid="{00000000-0010-0000-0000-000009000000}" name="DURATION" dataDxfId="7">
      <calculatedColumnFormula>IF(AND(ISNUMBER(ClassListTable[[#This Row],[TIME END]]),ISNUMBER(ClassListTable[[#This Row],[TIME START]])),ClassListTable[[#This Row],[TIME END]]-ClassListTable[[#This Row],[TIME START]],"")</calculatedColumnFormula>
    </tableColumn>
  </tableColumns>
  <tableStyleInfo name="Semester at a Glance" showFirstColumn="1" showLastColumn="0" showRowStripes="0" showColumnStripes="0"/>
  <extLst>
    <ext xmlns:x14="http://schemas.microsoft.com/office/spreadsheetml/2009/9/main" uri="{504A1905-F514-4f6f-8877-14C23A59335A}">
      <x14:table altTextSummary="Enter Course ID, course Name, Instructor name, Day, Year, Start and End times. Select Semester name in this table. Duration is automatically calculated "/>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Work" displayName="Work" ref="B4:G11" totalsRowShown="0" headerRowDxfId="6">
  <autoFilter ref="B4:G11" xr:uid="{00000000-0009-0000-0100-000002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100-000001000000}" name="COURSE ID"/>
    <tableColumn id="6" xr3:uid="{00000000-0010-0000-0100-000006000000}" name="NAME">
      <calculatedColumnFormula>IFERROR(VLOOKUP(Work[[#This Row],[COURSE ID]],ClassListTable[],2,0),"")</calculatedColumnFormula>
    </tableColumn>
    <tableColumn id="2" xr3:uid="{00000000-0010-0000-0100-000002000000}" name="YEAR">
      <calculatedColumnFormula>YEAR(TODAY())</calculatedColumnFormula>
    </tableColumn>
    <tableColumn id="3" xr3:uid="{00000000-0010-0000-0100-000003000000}" name="SEMESTER"/>
    <tableColumn id="4" xr3:uid="{00000000-0010-0000-0100-000004000000}" name="ITEM DESCRIPTION"/>
    <tableColumn id="5" xr3:uid="{00000000-0010-0000-0100-000005000000}" name="DUE DATE" dataDxfId="5"/>
  </tableColumns>
  <tableStyleInfo name="Semester at a Glance 2" showFirstColumn="1" showLastColumn="0" showRowStripes="1" showColumnStripes="0"/>
  <extLst>
    <ext xmlns:x14="http://schemas.microsoft.com/office/spreadsheetml/2009/9/main" uri="{504A1905-F514-4f6f-8877-14C23A59335A}">
      <x14:table altTextSummary="Select Course ID and Semester name, then enter Year, Item Description, and Due Date in this table. Name is automatically updated"/>
    </ext>
  </extLst>
</table>
</file>

<file path=xl/theme/theme11.xml><?xml version="1.0" encoding="utf-8"?>
<a:theme xmlns:a="http://schemas.openxmlformats.org/drawingml/2006/main" name="Office Theme">
  <a:themeElements>
    <a:clrScheme name="TM03987055">
      <a:dk1>
        <a:srgbClr val="000000"/>
      </a:dk1>
      <a:lt1>
        <a:srgbClr val="FFFFFF"/>
      </a:lt1>
      <a:dk2>
        <a:srgbClr val="0E2841"/>
      </a:dk2>
      <a:lt2>
        <a:srgbClr val="E8E8E8"/>
      </a:lt2>
      <a:accent1>
        <a:srgbClr val="DABB00"/>
      </a:accent1>
      <a:accent2>
        <a:srgbClr val="F37077"/>
      </a:accent2>
      <a:accent3>
        <a:srgbClr val="5FA3B2"/>
      </a:accent3>
      <a:accent4>
        <a:srgbClr val="515578"/>
      </a:accent4>
      <a:accent5>
        <a:srgbClr val="2C82A0"/>
      </a:accent5>
      <a:accent6>
        <a:srgbClr val="4EA72E"/>
      </a:accent6>
      <a:hlink>
        <a:srgbClr val="467886"/>
      </a:hlink>
      <a:folHlink>
        <a:srgbClr val="96607D"/>
      </a:folHlink>
    </a:clrScheme>
    <a:fontScheme name="Custom 53">
      <a:majorFont>
        <a:latin typeface="Meiryo"/>
        <a:ea typeface=""/>
        <a:cs typeface=""/>
      </a:majorFont>
      <a:minorFont>
        <a:latin typeface="Meiryo"/>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9050">
          <a:solidFill>
            <a:schemeClr val="accent2"/>
          </a:solidFill>
        </a:ln>
      </a:spPr>
      <a:bodyPr vertOverflow="clip" horzOverflow="clip" rtlCol="0" anchor="ctr"/>
      <a:lstStyle>
        <a:defPPr algn="l">
          <a:defRPr sz="1100" b="1" i="1">
            <a:solidFill>
              <a:schemeClr val="tx2"/>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3.xml.rels>&#65279;<?xml version="1.0" encoding="utf-8"?><Relationships xmlns="http://schemas.openxmlformats.org/package/2006/relationships"><Relationship Type="http://schemas.openxmlformats.org/officeDocument/2006/relationships/table" Target="/xl/tables/table12.xml" Id="rId2" /><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21.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printerSettings" Target="/xl/printerSettings/printerSettings31.bin" Id="rId2" /><Relationship Type="http://schemas.openxmlformats.org/officeDocument/2006/relationships/pivotTable" Target="/xl/pivotTables/pivotTable1.xml" Id="rId1" /></Relationships>
</file>

<file path=xl/worksheets/_rels/sheet44.xml.rels>&#65279;<?xml version="1.0" encoding="utf-8"?><Relationships xmlns="http://schemas.openxmlformats.org/package/2006/relationships"><Relationship Type="http://schemas.openxmlformats.org/officeDocument/2006/relationships/printerSettings" Target="/xl/printerSettings/printerSettings44.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A1:O11"/>
  <sheetViews>
    <sheetView showGridLines="0" tabSelected="1" zoomScaleNormal="100" workbookViewId="0"/>
  </sheetViews>
  <sheetFormatPr defaultColWidth="9" defaultRowHeight="30" customHeight="1" x14ac:dyDescent="0.5"/>
  <cols>
    <col min="1" max="1" width="2.54296875" style="13" customWidth="1"/>
    <col min="2" max="2" width="14.08984375" style="13" customWidth="1"/>
    <col min="3" max="3" width="31.90625" style="13" customWidth="1"/>
    <col min="4" max="4" width="18.54296875" style="13" customWidth="1"/>
    <col min="5" max="9" width="14.08984375" style="13" customWidth="1"/>
    <col min="10" max="10" width="14.08984375" style="99" customWidth="1"/>
    <col min="11" max="11" width="3.453125" style="13" customWidth="1"/>
    <col min="12" max="12" width="2.54296875" style="17" customWidth="1"/>
    <col min="13" max="13" width="14.08984375" style="17" customWidth="1"/>
    <col min="14" max="15" width="2.54296875" style="17" customWidth="1"/>
    <col min="16" max="16384" width="9" style="18"/>
  </cols>
  <sheetData>
    <row r="1" spans="1:15" s="3" customFormat="1" ht="45" customHeight="1" x14ac:dyDescent="1.55">
      <c r="A1" s="1"/>
      <c r="B1" s="2"/>
      <c r="C1" s="2"/>
      <c r="D1" s="1"/>
      <c r="E1" s="1"/>
      <c r="F1" s="1"/>
      <c r="G1" s="1"/>
      <c r="H1" s="1"/>
      <c r="I1" s="1"/>
      <c r="J1" s="96"/>
      <c r="K1" s="1"/>
      <c r="L1" s="1"/>
      <c r="M1" s="1"/>
      <c r="N1" s="1"/>
      <c r="O1" s="1"/>
    </row>
    <row r="2" spans="1:15" s="3" customFormat="1" ht="54.9" customHeight="1" x14ac:dyDescent="1.55">
      <c r="A2" s="1"/>
      <c r="B2" s="26" t="s">
        <v>31</v>
      </c>
      <c r="C2" s="2"/>
      <c r="D2" s="4"/>
      <c r="E2" s="4"/>
      <c r="F2" s="4"/>
      <c r="G2" s="1"/>
      <c r="H2" s="5"/>
      <c r="I2" s="6"/>
      <c r="J2" s="97"/>
      <c r="K2" s="6"/>
      <c r="L2" s="1"/>
      <c r="M2" s="1"/>
      <c r="N2" s="1"/>
      <c r="O2" s="1"/>
    </row>
    <row r="3" spans="1:15" s="12" customFormat="1" ht="20.100000000000001" customHeight="1" x14ac:dyDescent="1.55">
      <c r="A3" s="7"/>
      <c r="B3" s="8"/>
      <c r="C3" s="8"/>
      <c r="D3" s="4"/>
      <c r="E3" s="4"/>
      <c r="F3" s="4"/>
      <c r="G3" s="9"/>
      <c r="H3" s="10"/>
      <c r="I3" s="11"/>
      <c r="J3" s="98"/>
      <c r="K3" s="11"/>
      <c r="L3" s="7"/>
      <c r="M3" s="7"/>
      <c r="N3" s="7"/>
      <c r="O3" s="7"/>
    </row>
    <row r="4" spans="1:15" ht="30" customHeight="1" x14ac:dyDescent="0.5">
      <c r="B4" s="89" t="s">
        <v>0</v>
      </c>
      <c r="C4" s="89" t="s">
        <v>1</v>
      </c>
      <c r="D4" s="89" t="s">
        <v>2</v>
      </c>
      <c r="E4" s="89" t="s">
        <v>13</v>
      </c>
      <c r="F4" s="89" t="s">
        <v>3</v>
      </c>
      <c r="G4" s="89" t="s">
        <v>4</v>
      </c>
      <c r="H4" s="89" t="s">
        <v>5</v>
      </c>
      <c r="I4" s="89" t="s">
        <v>6</v>
      </c>
      <c r="J4" s="91" t="s">
        <v>20</v>
      </c>
      <c r="K4" s="14"/>
      <c r="L4" s="15"/>
      <c r="M4" s="104" t="s">
        <v>57</v>
      </c>
      <c r="N4" s="16"/>
    </row>
    <row r="5" spans="1:15" ht="30" customHeight="1" x14ac:dyDescent="0.5">
      <c r="B5" s="89" t="s">
        <v>7</v>
      </c>
      <c r="C5" s="89" t="s">
        <v>28</v>
      </c>
      <c r="D5" s="89" t="s">
        <v>44</v>
      </c>
      <c r="E5" s="89" t="s">
        <v>14</v>
      </c>
      <c r="F5" s="89">
        <f ca="1">YEAR(TODAY())</f>
        <v>2023</v>
      </c>
      <c r="G5" s="89" t="s">
        <v>30</v>
      </c>
      <c r="H5" s="90">
        <v>0.58333333333333337</v>
      </c>
      <c r="I5" s="90">
        <v>0.64583333333333337</v>
      </c>
      <c r="J5" s="91">
        <f>IF(AND(ISNUMBER(ClassListTable[[#This Row],[TIME END]]),ISNUMBER(ClassListTable[[#This Row],[TIME START]])),ClassListTable[[#This Row],[TIME END]]-ClassListTable[[#This Row],[TIME START]],"")</f>
        <v>6.25E-2</v>
      </c>
      <c r="K5" s="19"/>
      <c r="L5" s="20"/>
      <c r="M5" s="105"/>
      <c r="N5" s="21"/>
    </row>
    <row r="6" spans="1:15" ht="30" customHeight="1" x14ac:dyDescent="0.5">
      <c r="B6" s="89" t="s">
        <v>7</v>
      </c>
      <c r="C6" s="89" t="s">
        <v>28</v>
      </c>
      <c r="D6" s="89" t="s">
        <v>45</v>
      </c>
      <c r="E6" s="89" t="s">
        <v>16</v>
      </c>
      <c r="F6" s="89">
        <f t="shared" ref="F6:F11" ca="1" si="0">YEAR(TODAY())</f>
        <v>2023</v>
      </c>
      <c r="G6" s="89" t="s">
        <v>30</v>
      </c>
      <c r="H6" s="90">
        <v>0.58333333333333337</v>
      </c>
      <c r="I6" s="90">
        <v>0.64583333333333337</v>
      </c>
      <c r="J6" s="91">
        <f>IF(AND(ISNUMBER(ClassListTable[[#This Row],[TIME END]]),ISNUMBER(ClassListTable[[#This Row],[TIME START]])),ClassListTable[[#This Row],[TIME END]]-ClassListTable[[#This Row],[TIME START]],"")</f>
        <v>6.25E-2</v>
      </c>
      <c r="K6" s="19"/>
      <c r="L6" s="20"/>
      <c r="M6" s="106" t="s">
        <v>51</v>
      </c>
      <c r="N6" s="22"/>
    </row>
    <row r="7" spans="1:15" ht="30" customHeight="1" x14ac:dyDescent="0.5">
      <c r="B7" s="89" t="s">
        <v>17</v>
      </c>
      <c r="C7" s="89" t="s">
        <v>18</v>
      </c>
      <c r="D7" s="89" t="s">
        <v>46</v>
      </c>
      <c r="E7" s="89" t="s">
        <v>15</v>
      </c>
      <c r="F7" s="89">
        <f t="shared" ca="1" si="0"/>
        <v>2023</v>
      </c>
      <c r="G7" s="89" t="s">
        <v>30</v>
      </c>
      <c r="H7" s="90">
        <v>0.41666666666666669</v>
      </c>
      <c r="I7" s="90">
        <v>0.47916666666666669</v>
      </c>
      <c r="J7" s="91">
        <f>IF(AND(ISNUMBER(ClassListTable[[#This Row],[TIME END]]),ISNUMBER(ClassListTable[[#This Row],[TIME START]])),ClassListTable[[#This Row],[TIME END]]-ClassListTable[[#This Row],[TIME START]],"")</f>
        <v>6.25E-2</v>
      </c>
      <c r="K7" s="19"/>
      <c r="L7" s="20"/>
      <c r="M7" s="107"/>
      <c r="N7" s="22"/>
    </row>
    <row r="8" spans="1:15" ht="30" customHeight="1" x14ac:dyDescent="0.5">
      <c r="B8" s="89" t="s">
        <v>17</v>
      </c>
      <c r="C8" s="89" t="s">
        <v>18</v>
      </c>
      <c r="D8" s="89" t="s">
        <v>47</v>
      </c>
      <c r="E8" s="89" t="s">
        <v>19</v>
      </c>
      <c r="F8" s="89">
        <f t="shared" ca="1" si="0"/>
        <v>2023</v>
      </c>
      <c r="G8" s="89" t="s">
        <v>30</v>
      </c>
      <c r="H8" s="90">
        <v>0.41666666666666669</v>
      </c>
      <c r="I8" s="90">
        <v>0.47916666666666669</v>
      </c>
      <c r="J8" s="91">
        <f>IF(AND(ISNUMBER(ClassListTable[[#This Row],[TIME END]]),ISNUMBER(ClassListTable[[#This Row],[TIME START]])),ClassListTable[[#This Row],[TIME END]]-ClassListTable[[#This Row],[TIME START]],"")</f>
        <v>6.25E-2</v>
      </c>
      <c r="K8" s="19"/>
      <c r="L8" s="20"/>
      <c r="M8" s="107"/>
      <c r="N8" s="22"/>
    </row>
    <row r="9" spans="1:15" ht="30" customHeight="1" x14ac:dyDescent="0.5">
      <c r="B9" s="89" t="s">
        <v>22</v>
      </c>
      <c r="C9" s="89" t="s">
        <v>23</v>
      </c>
      <c r="D9" s="89" t="s">
        <v>48</v>
      </c>
      <c r="E9" s="89" t="s">
        <v>14</v>
      </c>
      <c r="F9" s="89">
        <f t="shared" ca="1" si="0"/>
        <v>2023</v>
      </c>
      <c r="G9" s="89" t="s">
        <v>30</v>
      </c>
      <c r="H9" s="90">
        <v>0.45833333333333331</v>
      </c>
      <c r="I9" s="90">
        <v>0.5</v>
      </c>
      <c r="J9" s="91">
        <f>IF(AND(ISNUMBER(ClassListTable[[#This Row],[TIME END]]),ISNUMBER(ClassListTable[[#This Row],[TIME START]])),ClassListTable[[#This Row],[TIME END]]-ClassListTable[[#This Row],[TIME START]],"")</f>
        <v>4.1666666666666685E-2</v>
      </c>
      <c r="K9" s="19"/>
      <c r="L9" s="20"/>
      <c r="M9" s="107"/>
      <c r="N9" s="22"/>
    </row>
    <row r="10" spans="1:15" ht="30" customHeight="1" x14ac:dyDescent="0.5">
      <c r="B10" s="89" t="s">
        <v>22</v>
      </c>
      <c r="C10" s="89" t="s">
        <v>23</v>
      </c>
      <c r="D10" s="89" t="s">
        <v>49</v>
      </c>
      <c r="E10" s="89" t="s">
        <v>16</v>
      </c>
      <c r="F10" s="89">
        <f t="shared" ca="1" si="0"/>
        <v>2023</v>
      </c>
      <c r="G10" s="89" t="s">
        <v>30</v>
      </c>
      <c r="H10" s="90">
        <v>0.45833333333333331</v>
      </c>
      <c r="I10" s="90">
        <v>0.5</v>
      </c>
      <c r="J10" s="91">
        <f>IF(AND(ISNUMBER(ClassListTable[[#This Row],[TIME END]]),ISNUMBER(ClassListTable[[#This Row],[TIME START]])),ClassListTable[[#This Row],[TIME END]]-ClassListTable[[#This Row],[TIME START]],"")</f>
        <v>4.1666666666666685E-2</v>
      </c>
      <c r="K10" s="19"/>
      <c r="L10" s="20"/>
      <c r="M10" s="107"/>
      <c r="N10" s="22"/>
    </row>
    <row r="11" spans="1:15" ht="30" customHeight="1" x14ac:dyDescent="0.5">
      <c r="B11" s="89" t="s">
        <v>24</v>
      </c>
      <c r="C11" s="89" t="s">
        <v>25</v>
      </c>
      <c r="D11" s="89" t="s">
        <v>50</v>
      </c>
      <c r="E11" s="89" t="s">
        <v>33</v>
      </c>
      <c r="F11" s="89">
        <f t="shared" ca="1" si="0"/>
        <v>2023</v>
      </c>
      <c r="G11" s="89" t="s">
        <v>30</v>
      </c>
      <c r="H11" s="90">
        <v>0.41666666666666669</v>
      </c>
      <c r="I11" s="90">
        <v>0.45833333333333331</v>
      </c>
      <c r="J11" s="91">
        <f>IF(AND(ISNUMBER(ClassListTable[[#This Row],[TIME END]]),ISNUMBER(ClassListTable[[#This Row],[TIME START]])),ClassListTable[[#This Row],[TIME END]]-ClassListTable[[#This Row],[TIME START]],"")</f>
        <v>4.166666666666663E-2</v>
      </c>
      <c r="K11" s="19"/>
      <c r="L11" s="23"/>
      <c r="M11" s="24"/>
      <c r="N11" s="25"/>
    </row>
  </sheetData>
  <mergeCells count="2">
    <mergeCell ref="M4:M5"/>
    <mergeCell ref="M6:M10"/>
  </mergeCells>
  <dataValidations count="13">
    <dataValidation allowBlank="1" showInputMessage="1" showErrorMessage="1" prompt="Enter Course ID in this column under this heading" sqref="B4" xr:uid="{00000000-0002-0000-0000-000002000000}"/>
    <dataValidation allowBlank="1" showInputMessage="1" showErrorMessage="1" prompt="Enter Course Name in this column under this heading" sqref="C4" xr:uid="{00000000-0002-0000-0000-000003000000}"/>
    <dataValidation allowBlank="1" showInputMessage="1" showErrorMessage="1" prompt="Enter Instructor name in this column under this heading" sqref="D4" xr:uid="{00000000-0002-0000-0000-000004000000}"/>
    <dataValidation allowBlank="1" showInputMessage="1" showErrorMessage="1" prompt="Enter Day in this column under this heading" sqref="E4" xr:uid="{00000000-0002-0000-0000-000005000000}"/>
    <dataValidation allowBlank="1" showInputMessage="1" showErrorMessage="1" prompt="Enter Year in this column under this heading" sqref="F4" xr:uid="{00000000-0002-0000-0000-000006000000}"/>
    <dataValidation allowBlank="1" showInputMessage="1" showErrorMessage="1" prompt="Select Semester name in this column under this heading. Press ALT+DOWN ARROW for options, then DOWN ARROW and ENTER to make selection " sqref="G4" xr:uid="{00000000-0002-0000-0000-000007000000}"/>
    <dataValidation allowBlank="1" showInputMessage="1" showErrorMessage="1" prompt="Enter Start Time in this column under this heading" sqref="H4" xr:uid="{00000000-0002-0000-0000-000008000000}"/>
    <dataValidation allowBlank="1" showInputMessage="1" showErrorMessage="1" prompt="Enter End Time in this column under this heading" sqref="I4" xr:uid="{00000000-0002-0000-0000-000009000000}"/>
    <dataValidation allowBlank="1" showInputMessage="1" showErrorMessage="1" prompt="Duration is automatically calculated in this column under this heading" sqref="J4" xr:uid="{00000000-0002-0000-0000-00000A000000}"/>
    <dataValidation type="list" errorStyle="warning" allowBlank="1" showInputMessage="1" showErrorMessage="1" error="Select Semester name from the list. Select CANCEL, press ALT+DOWN ARROW for options, then DOWN ARROW and ENTER to make selection" sqref="G5:G11" xr:uid="{00000000-0002-0000-0000-00000B000000}">
      <formula1>"Fall,Winter,Spring,Summer"</formula1>
    </dataValidation>
    <dataValidation allowBlank="1" showInputMessage="1" showErrorMessage="1" prompt="Title of this worksheet is in this cell" sqref="B2 N4" xr:uid="{00000000-0002-0000-0000-000001000000}"/>
    <dataValidation allowBlank="1" showInputMessage="1" showErrorMessage="1" prompt="CLASS LIST TIP: _x000a__x000a_Enter your individual classes in this table. Class duration is automatically updated" sqref="N5:N10" xr:uid="{00000000-0002-0000-0000-00000C000000}"/>
    <dataValidation allowBlank="1" showInputMessage="1" showErrorMessage="1" prompt="Create a Class List in this worksheet. Enter details in Class List table. Enter Deadlines, Weekly Schedule, and Semester Calendar in other worksheets. Tip is in cell M6." sqref="A1" xr:uid="{4DE78564-F5B5-49A0-B015-D1E204893201}"/>
  </dataValidations>
  <printOptions horizontalCentered="1"/>
  <pageMargins left="0.25" right="0.25" top="0.75" bottom="0.75" header="0.3" footer="0.3"/>
  <pageSetup fitToHeight="0" orientation="landscape" r:id="rId1"/>
  <headerFooter differentFirst="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tint="-0.249977111117893"/>
    <pageSetUpPr autoPageBreaks="0" fitToPage="1"/>
  </sheetPr>
  <dimension ref="A1:L11"/>
  <sheetViews>
    <sheetView showGridLines="0" zoomScaleNormal="100" workbookViewId="0"/>
  </sheetViews>
  <sheetFormatPr defaultColWidth="9" defaultRowHeight="30" customHeight="1" x14ac:dyDescent="0.5"/>
  <cols>
    <col min="1" max="1" width="2.54296875" style="32" customWidth="1"/>
    <col min="2" max="2" width="14.08984375" style="101" customWidth="1"/>
    <col min="3" max="3" width="36.36328125" style="101" customWidth="1"/>
    <col min="4" max="5" width="14.08984375" style="101" customWidth="1"/>
    <col min="6" max="6" width="27.453125" style="101" customWidth="1"/>
    <col min="7" max="7" width="14.08984375" style="103" customWidth="1"/>
    <col min="8" max="8" width="3.453125" style="100" customWidth="1"/>
    <col min="9" max="9" width="2.54296875" style="100" customWidth="1"/>
    <col min="10" max="10" width="14.08984375" style="100" customWidth="1"/>
    <col min="11" max="11" width="2.54296875" style="100" customWidth="1"/>
    <col min="12" max="12" width="2.54296875" style="32" customWidth="1"/>
    <col min="13" max="13" width="31.81640625" style="18" customWidth="1"/>
    <col min="14" max="16384" width="9" style="18"/>
  </cols>
  <sheetData>
    <row r="1" spans="1:12" s="3" customFormat="1" ht="45" customHeight="1" x14ac:dyDescent="1.55">
      <c r="A1" s="27"/>
      <c r="B1" s="28"/>
      <c r="C1" s="28"/>
      <c r="D1" s="29"/>
      <c r="E1" s="29"/>
      <c r="F1" s="29"/>
      <c r="G1" s="29"/>
      <c r="H1" s="29"/>
      <c r="I1" s="29"/>
      <c r="J1" s="29"/>
      <c r="K1" s="29"/>
      <c r="L1" s="27"/>
    </row>
    <row r="2" spans="1:12" s="3" customFormat="1" ht="54.9" customHeight="1" x14ac:dyDescent="1.55">
      <c r="A2" s="27"/>
      <c r="B2" s="43" t="s">
        <v>36</v>
      </c>
      <c r="C2" s="28"/>
      <c r="D2" s="30"/>
      <c r="E2" s="29"/>
      <c r="F2" s="29"/>
      <c r="G2" s="29"/>
      <c r="H2" s="31"/>
      <c r="I2" s="31"/>
      <c r="J2" s="31"/>
      <c r="K2" s="31"/>
      <c r="L2" s="27"/>
    </row>
    <row r="3" spans="1:12" ht="20.100000000000001" customHeight="1" x14ac:dyDescent="1.55">
      <c r="B3" s="28"/>
      <c r="C3" s="33"/>
      <c r="D3" s="30"/>
      <c r="E3" s="30"/>
      <c r="F3" s="30"/>
      <c r="G3" s="30"/>
      <c r="H3" s="30"/>
      <c r="I3" s="30"/>
      <c r="J3" s="30"/>
      <c r="K3" s="30"/>
    </row>
    <row r="4" spans="1:12" ht="30" customHeight="1" x14ac:dyDescent="0.5">
      <c r="B4" s="89" t="s">
        <v>0</v>
      </c>
      <c r="C4" s="89" t="s">
        <v>1</v>
      </c>
      <c r="D4" s="89" t="s">
        <v>3</v>
      </c>
      <c r="E4" s="89" t="s">
        <v>4</v>
      </c>
      <c r="F4" s="89" t="s">
        <v>8</v>
      </c>
      <c r="G4" s="89" t="s">
        <v>9</v>
      </c>
      <c r="H4" s="34"/>
      <c r="I4" s="35"/>
      <c r="J4" s="108" t="s">
        <v>52</v>
      </c>
      <c r="K4" s="36"/>
    </row>
    <row r="5" spans="1:12" ht="30" customHeight="1" x14ac:dyDescent="0.5">
      <c r="B5" s="89" t="s">
        <v>17</v>
      </c>
      <c r="C5" s="89" t="str">
        <f>IFERROR(VLOOKUP(Work[[#This Row],[COURSE ID]],ClassListTable[],2,0),"")</f>
        <v>Writing Composition</v>
      </c>
      <c r="D5" s="89">
        <f ca="1">YEAR(TODAY())</f>
        <v>2023</v>
      </c>
      <c r="E5" s="89" t="s">
        <v>30</v>
      </c>
      <c r="F5" s="89" t="s">
        <v>12</v>
      </c>
      <c r="G5" s="102">
        <f ca="1">DATE(YEAR(TODAY()),1,15)</f>
        <v>44941</v>
      </c>
      <c r="H5" s="37"/>
      <c r="I5" s="38"/>
      <c r="J5" s="109"/>
      <c r="K5" s="39"/>
    </row>
    <row r="6" spans="1:12" ht="30" customHeight="1" x14ac:dyDescent="0.5">
      <c r="B6" s="89" t="s">
        <v>7</v>
      </c>
      <c r="C6" s="89" t="str">
        <f>IFERROR(VLOOKUP(Work[[#This Row],[COURSE ID]],ClassListTable[],2,0),"")</f>
        <v>Intro to Computer Applications</v>
      </c>
      <c r="D6" s="89">
        <f t="shared" ref="D6:D11" ca="1" si="0">YEAR(TODAY())</f>
        <v>2023</v>
      </c>
      <c r="E6" s="89" t="s">
        <v>30</v>
      </c>
      <c r="F6" s="89" t="s">
        <v>10</v>
      </c>
      <c r="G6" s="102">
        <f ca="1">DATE(YEAR(TODAY()),2,4)</f>
        <v>44961</v>
      </c>
      <c r="H6" s="37"/>
      <c r="I6" s="38"/>
      <c r="J6" s="110" t="s">
        <v>53</v>
      </c>
      <c r="K6" s="40"/>
    </row>
    <row r="7" spans="1:12" ht="30" customHeight="1" x14ac:dyDescent="0.5">
      <c r="B7" s="89" t="s">
        <v>17</v>
      </c>
      <c r="C7" s="89" t="str">
        <f>IFERROR(VLOOKUP(Work[[#This Row],[COURSE ID]],ClassListTable[],2,0),"")</f>
        <v>Writing Composition</v>
      </c>
      <c r="D7" s="89">
        <f t="shared" ca="1" si="0"/>
        <v>2023</v>
      </c>
      <c r="E7" s="89" t="s">
        <v>30</v>
      </c>
      <c r="F7" s="89" t="s">
        <v>21</v>
      </c>
      <c r="G7" s="102">
        <f ca="1">DATE(YEAR(TODAY()),2,5)</f>
        <v>44962</v>
      </c>
      <c r="H7" s="37"/>
      <c r="I7" s="38"/>
      <c r="J7" s="111"/>
      <c r="K7" s="40"/>
    </row>
    <row r="8" spans="1:12" ht="30" customHeight="1" x14ac:dyDescent="0.5">
      <c r="B8" s="89" t="s">
        <v>7</v>
      </c>
      <c r="C8" s="89" t="str">
        <f>IFERROR(VLOOKUP(Work[[#This Row],[COURSE ID]],ClassListTable[],2,0),"")</f>
        <v>Intro to Computer Applications</v>
      </c>
      <c r="D8" s="89">
        <f t="shared" ca="1" si="0"/>
        <v>2023</v>
      </c>
      <c r="E8" s="89" t="s">
        <v>30</v>
      </c>
      <c r="F8" s="89" t="s">
        <v>11</v>
      </c>
      <c r="G8" s="102">
        <f ca="1">DATE(YEAR(TODAY()),2,18)</f>
        <v>44975</v>
      </c>
      <c r="H8" s="37"/>
      <c r="I8" s="38"/>
      <c r="J8" s="111"/>
      <c r="K8" s="40"/>
    </row>
    <row r="9" spans="1:12" ht="30" customHeight="1" x14ac:dyDescent="0.5">
      <c r="B9" s="89" t="s">
        <v>7</v>
      </c>
      <c r="C9" s="89" t="str">
        <f>IFERROR(VLOOKUP(Work[[#This Row],[COURSE ID]],ClassListTable[],2,0),"")</f>
        <v>Intro to Computer Applications</v>
      </c>
      <c r="D9" s="89">
        <f t="shared" ca="1" si="0"/>
        <v>2023</v>
      </c>
      <c r="E9" s="89" t="s">
        <v>30</v>
      </c>
      <c r="F9" s="89" t="s">
        <v>34</v>
      </c>
      <c r="G9" s="102">
        <f ca="1">DATE(YEAR(TODAY()),3,11)</f>
        <v>44996</v>
      </c>
      <c r="H9" s="37"/>
      <c r="I9" s="38"/>
      <c r="J9" s="111"/>
      <c r="K9" s="40"/>
    </row>
    <row r="10" spans="1:12" ht="30" customHeight="1" x14ac:dyDescent="0.5">
      <c r="B10" s="89" t="s">
        <v>17</v>
      </c>
      <c r="C10" s="89" t="str">
        <f>IFERROR(VLOOKUP(Work[[#This Row],[COURSE ID]],ClassListTable[],2,0),"")</f>
        <v>Writing Composition</v>
      </c>
      <c r="D10" s="89">
        <f t="shared" ca="1" si="0"/>
        <v>2023</v>
      </c>
      <c r="E10" s="89" t="s">
        <v>30</v>
      </c>
      <c r="F10" s="89" t="s">
        <v>10</v>
      </c>
      <c r="G10" s="102">
        <f ca="1">DATE(YEAR(TODAY()),3,17)</f>
        <v>45002</v>
      </c>
      <c r="H10" s="37"/>
      <c r="I10" s="38"/>
      <c r="J10" s="107"/>
      <c r="K10" s="40"/>
    </row>
    <row r="11" spans="1:12" ht="30" customHeight="1" x14ac:dyDescent="0.5">
      <c r="B11" s="89" t="s">
        <v>17</v>
      </c>
      <c r="C11" s="89" t="str">
        <f>IFERROR(VLOOKUP(Work[[#This Row],[COURSE ID]],ClassListTable[],2,0),"")</f>
        <v>Writing Composition</v>
      </c>
      <c r="D11" s="89">
        <f t="shared" ca="1" si="0"/>
        <v>2023</v>
      </c>
      <c r="E11" s="89" t="s">
        <v>30</v>
      </c>
      <c r="F11" s="89" t="s">
        <v>34</v>
      </c>
      <c r="G11" s="102">
        <f ca="1">DATE(YEAR(TODAY()),4,2)</f>
        <v>45018</v>
      </c>
      <c r="H11" s="37"/>
      <c r="I11" s="41"/>
      <c r="J11" s="112"/>
      <c r="K11" s="42"/>
    </row>
  </sheetData>
  <dataConsolidate/>
  <mergeCells count="2">
    <mergeCell ref="J4:J5"/>
    <mergeCell ref="J6:J11"/>
  </mergeCells>
  <dataValidations count="11">
    <dataValidation type="list" allowBlank="1" showInputMessage="1" sqref="B12:B1048576" xr:uid="{00000000-0002-0000-0100-000000000000}">
      <formula1>ClassList</formula1>
    </dataValidation>
    <dataValidation allowBlank="1" showInputMessage="1" showErrorMessage="1" prompt="Select Course ID in this column under this heading. Press ALT+DOWN ARROW for options, then DOWN ARROW and ENTER to make selection." sqref="B4" xr:uid="{00000000-0002-0000-0100-000003000000}"/>
    <dataValidation allowBlank="1" showInputMessage="1" showErrorMessage="1" prompt="Course Name is automatically updated in this column under this heading" sqref="C4" xr:uid="{00000000-0002-0000-0100-000004000000}"/>
    <dataValidation allowBlank="1" showInputMessage="1" showErrorMessage="1" prompt="Enter Year in this column under this heading" sqref="D4" xr:uid="{00000000-0002-0000-0100-000005000000}"/>
    <dataValidation allowBlank="1" showInputMessage="1" showErrorMessage="1" prompt="Select Semester name in this column under this heading. Press ALT+DOWN ARROW for options, then DOWN ARROW and ENTER to make selection" sqref="E4" xr:uid="{00000000-0002-0000-0100-000006000000}"/>
    <dataValidation allowBlank="1" showInputMessage="1" showErrorMessage="1" prompt="Enter Item Description in this column under this heading" sqref="F4" xr:uid="{00000000-0002-0000-0100-000007000000}"/>
    <dataValidation allowBlank="1" showInputMessage="1" showErrorMessage="1" prompt="Enter Due Date in this column under this heading" sqref="G4" xr:uid="{00000000-0002-0000-0100-000008000000}"/>
    <dataValidation type="list" errorStyle="warning" allowBlank="1" showInputMessage="1" showErrorMessage="1" error="Select Course ID from the list. Select CANCEL, press ALT+DOWN ARROW for options, then DOWN ARROW and ENTER to make selection " sqref="B5:B11" xr:uid="{00000000-0002-0000-0100-000009000000}">
      <formula1>ClassList</formula1>
    </dataValidation>
    <dataValidation type="list" errorStyle="warning" allowBlank="1" showInputMessage="1" showErrorMessage="1" error="Select Semester name from the list. Select CANCEL, press ALT+DOWN ARROW for options, then DOWN ARROW and ENTER to make selection" sqref="E5:E11" xr:uid="{00000000-0002-0000-0100-00000A000000}">
      <formula1>"Fall,Winter,Spring,Summer"</formula1>
    </dataValidation>
    <dataValidation allowBlank="1" showInputMessage="1" showErrorMessage="1" prompt="Title of this worksheet is in this cell" sqref="B2" xr:uid="{00000000-0002-0000-0100-000002000000}"/>
    <dataValidation allowBlank="1" showInputMessage="1" showErrorMessage="1" prompt="Enter Deadlines in Work table in this worksheet. Tip is in cell J6." sqref="A1" xr:uid="{6B6F3D18-50A7-498B-A071-4F82A7349F83}"/>
  </dataValidations>
  <printOptions horizontalCentered="1"/>
  <pageMargins left="0.25" right="0.25" top="0.75" bottom="0.75" header="0.3" footer="0.3"/>
  <pageSetup fitToHeight="0" orientation="landscape" r:id="rId1"/>
  <headerFooter differentFirst="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pageSetUpPr autoPageBreaks="0" fitToPage="1"/>
  </sheetPr>
  <dimension ref="A1:I11"/>
  <sheetViews>
    <sheetView showGridLines="0" zoomScaleNormal="100" workbookViewId="0"/>
  </sheetViews>
  <sheetFormatPr defaultColWidth="9" defaultRowHeight="30" customHeight="1" x14ac:dyDescent="0.5"/>
  <cols>
    <col min="1" max="1" width="2.54296875" style="44" customWidth="1"/>
    <col min="2" max="2" width="23" style="95" customWidth="1"/>
    <col min="3" max="3" width="18.54296875" style="45" customWidth="1"/>
    <col min="4" max="4" width="45.1796875" style="44" customWidth="1"/>
    <col min="5" max="5" width="3.453125" style="44" customWidth="1"/>
    <col min="6" max="6" width="2.54296875" style="44" customWidth="1"/>
    <col min="7" max="7" width="14.08984375" style="44" customWidth="1"/>
    <col min="8" max="9" width="2.54296875" style="44" customWidth="1"/>
    <col min="10" max="10" width="33" style="18" customWidth="1"/>
    <col min="11" max="11" width="29.1796875" style="18" customWidth="1"/>
    <col min="12" max="16384" width="9" style="18"/>
  </cols>
  <sheetData>
    <row r="1" spans="2:8" ht="45" customHeight="1" x14ac:dyDescent="0.5">
      <c r="B1" s="44"/>
    </row>
    <row r="2" spans="2:8" ht="54.9" customHeight="1" x14ac:dyDescent="1.55">
      <c r="B2" s="56" t="s">
        <v>32</v>
      </c>
      <c r="C2" s="46"/>
      <c r="D2" s="46"/>
      <c r="E2" s="46"/>
    </row>
    <row r="3" spans="2:8" ht="20.100000000000001" customHeight="1" x14ac:dyDescent="0.5">
      <c r="B3" s="47"/>
      <c r="C3" s="47"/>
      <c r="D3" s="47"/>
      <c r="E3" s="47"/>
    </row>
    <row r="4" spans="2:8" ht="30" customHeight="1" x14ac:dyDescent="0.5">
      <c r="B4" s="92" t="s">
        <v>13</v>
      </c>
      <c r="C4" s="92" t="s">
        <v>5</v>
      </c>
      <c r="D4" s="92" t="s">
        <v>29</v>
      </c>
      <c r="E4" s="48"/>
      <c r="F4" s="49"/>
      <c r="G4" s="113" t="s">
        <v>58</v>
      </c>
      <c r="H4" s="50"/>
    </row>
    <row r="5" spans="2:8" ht="30" customHeight="1" x14ac:dyDescent="0.5">
      <c r="B5" s="94" t="s">
        <v>14</v>
      </c>
      <c r="C5" s="93">
        <v>0.45833333333333331</v>
      </c>
      <c r="D5" s="92" t="s">
        <v>23</v>
      </c>
      <c r="E5" s="51"/>
      <c r="F5" s="52"/>
      <c r="G5" s="105"/>
      <c r="H5" s="53"/>
    </row>
    <row r="6" spans="2:8" ht="30" customHeight="1" x14ac:dyDescent="0.5">
      <c r="B6" s="94"/>
      <c r="C6" s="93">
        <v>0.58333333333333337</v>
      </c>
      <c r="D6" s="92" t="s">
        <v>28</v>
      </c>
      <c r="E6" s="51"/>
      <c r="F6" s="52"/>
      <c r="G6" s="114" t="s">
        <v>56</v>
      </c>
      <c r="H6" s="53"/>
    </row>
    <row r="7" spans="2:8" ht="30" customHeight="1" x14ac:dyDescent="0.5">
      <c r="B7" s="94" t="s">
        <v>15</v>
      </c>
      <c r="C7" s="93">
        <v>0.41666666666666669</v>
      </c>
      <c r="D7" s="92" t="s">
        <v>18</v>
      </c>
      <c r="E7" s="51"/>
      <c r="F7" s="52"/>
      <c r="G7" s="114"/>
      <c r="H7" s="53"/>
    </row>
    <row r="8" spans="2:8" ht="30" customHeight="1" x14ac:dyDescent="0.5">
      <c r="B8" s="94" t="s">
        <v>16</v>
      </c>
      <c r="C8" s="93">
        <v>0.45833333333333331</v>
      </c>
      <c r="D8" s="92" t="s">
        <v>23</v>
      </c>
      <c r="E8" s="51"/>
      <c r="F8" s="52"/>
      <c r="G8" s="114"/>
      <c r="H8" s="53"/>
    </row>
    <row r="9" spans="2:8" ht="30" customHeight="1" x14ac:dyDescent="0.5">
      <c r="B9" s="94"/>
      <c r="C9" s="93">
        <v>0.58333333333333337</v>
      </c>
      <c r="D9" s="92" t="s">
        <v>28</v>
      </c>
      <c r="E9" s="51"/>
      <c r="F9" s="52"/>
      <c r="G9" s="105"/>
      <c r="H9" s="53"/>
    </row>
    <row r="10" spans="2:8" ht="30" customHeight="1" x14ac:dyDescent="0.5">
      <c r="B10" s="94" t="s">
        <v>19</v>
      </c>
      <c r="C10" s="93">
        <v>0.41666666666666669</v>
      </c>
      <c r="D10" s="92" t="s">
        <v>18</v>
      </c>
      <c r="E10" s="51"/>
      <c r="F10" s="52"/>
      <c r="G10" s="105"/>
      <c r="H10" s="53"/>
    </row>
    <row r="11" spans="2:8" ht="30" customHeight="1" x14ac:dyDescent="0.5">
      <c r="B11" s="94" t="s">
        <v>33</v>
      </c>
      <c r="C11" s="93">
        <v>0.41666666666666669</v>
      </c>
      <c r="D11" s="92" t="s">
        <v>25</v>
      </c>
      <c r="E11" s="51"/>
      <c r="F11" s="54"/>
      <c r="G11" s="115"/>
      <c r="H11" s="55"/>
    </row>
  </sheetData>
  <mergeCells count="2">
    <mergeCell ref="G4:G5"/>
    <mergeCell ref="G6:G11"/>
  </mergeCells>
  <dataValidations count="2">
    <dataValidation allowBlank="1" showInputMessage="1" showErrorMessage="1" prompt="Title of this worksheet is in this cell" sqref="B2" xr:uid="{00000000-0002-0000-0200-000001000000}"/>
    <dataValidation allowBlank="1" showInputMessage="1" showErrorMessage="1" prompt="Create a Weekly Schedule in this worksheet. To update the Pivot Table below, go to Data -&gt; Refresh All." sqref="A1" xr:uid="{26654102-FCF5-4757-828A-07EADCB298A5}"/>
  </dataValidations>
  <printOptions horizontalCentered="1"/>
  <pageMargins left="0.25" right="0.25" top="0.75" bottom="0.75" header="0.3" footer="0.3"/>
  <pageSetup fitToHeight="0" orientation="landscape" r:id="rId2"/>
  <headerFooter differentFirst="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9"/>
    <pageSetUpPr autoPageBreaks="0" fitToPage="1"/>
  </sheetPr>
  <dimension ref="A1:X23"/>
  <sheetViews>
    <sheetView showGridLines="0" zoomScaleNormal="100" workbookViewId="0"/>
  </sheetViews>
  <sheetFormatPr defaultColWidth="9.08984375" defaultRowHeight="24.9" customHeight="1" x14ac:dyDescent="0.5"/>
  <cols>
    <col min="1" max="1" width="2.54296875" style="18" customWidth="1"/>
    <col min="2" max="8" width="7" style="18" customWidth="1"/>
    <col min="9" max="9" width="5.1796875" style="18" customWidth="1"/>
    <col min="10" max="16" width="7" style="18" customWidth="1"/>
    <col min="17" max="17" width="3.453125" style="18" customWidth="1"/>
    <col min="18" max="18" width="2.54296875" style="18" customWidth="1"/>
    <col min="19" max="19" width="14.08984375" style="18" customWidth="1"/>
    <col min="20" max="21" width="2.54296875" style="18" customWidth="1"/>
    <col min="22" max="16384" width="9.08984375" style="18"/>
  </cols>
  <sheetData>
    <row r="1" spans="1:24" ht="45" customHeight="1" x14ac:dyDescent="0.5">
      <c r="A1" s="57"/>
      <c r="B1" s="57"/>
      <c r="C1" s="57"/>
      <c r="D1" s="57"/>
      <c r="E1" s="57"/>
      <c r="F1" s="57"/>
      <c r="G1" s="57"/>
      <c r="H1" s="57"/>
      <c r="I1" s="57"/>
      <c r="J1" s="57"/>
      <c r="K1" s="57"/>
      <c r="L1" s="57"/>
      <c r="M1" s="57"/>
      <c r="N1" s="57"/>
      <c r="O1" s="57"/>
      <c r="P1" s="57"/>
      <c r="Q1" s="57"/>
      <c r="R1" s="57"/>
      <c r="S1" s="57"/>
      <c r="T1" s="57"/>
      <c r="U1" s="57"/>
    </row>
    <row r="2" spans="1:24" s="60" customFormat="1" ht="54.9" customHeight="1" x14ac:dyDescent="1.55">
      <c r="A2" s="58"/>
      <c r="B2" s="88" t="s">
        <v>35</v>
      </c>
      <c r="C2" s="59"/>
      <c r="D2" s="59"/>
      <c r="E2" s="59"/>
      <c r="F2" s="59"/>
      <c r="G2" s="59"/>
      <c r="H2" s="59"/>
      <c r="I2" s="59"/>
      <c r="J2" s="59"/>
      <c r="K2" s="58"/>
      <c r="L2" s="58"/>
      <c r="M2" s="58"/>
      <c r="N2" s="58"/>
      <c r="O2" s="58"/>
      <c r="P2" s="58"/>
      <c r="Q2" s="58"/>
      <c r="R2" s="58"/>
      <c r="S2" s="58"/>
      <c r="T2" s="58"/>
      <c r="U2" s="58"/>
    </row>
    <row r="3" spans="1:24" ht="20.100000000000001" customHeight="1" x14ac:dyDescent="1.25">
      <c r="A3" s="57"/>
      <c r="B3" s="61"/>
      <c r="C3" s="61"/>
      <c r="D3" s="61"/>
      <c r="E3" s="61"/>
      <c r="F3" s="61"/>
      <c r="G3" s="61"/>
      <c r="H3" s="61"/>
      <c r="I3" s="61"/>
      <c r="J3" s="61"/>
      <c r="K3" s="61"/>
      <c r="L3" s="61"/>
      <c r="M3" s="61"/>
      <c r="N3" s="61"/>
      <c r="O3" s="61"/>
      <c r="P3" s="61"/>
      <c r="Q3" s="61"/>
      <c r="R3" s="57"/>
      <c r="S3" s="57"/>
      <c r="T3" s="57"/>
      <c r="U3" s="57"/>
    </row>
    <row r="4" spans="1:24" ht="30" customHeight="1" x14ac:dyDescent="0.5">
      <c r="A4" s="57"/>
      <c r="B4" s="78" t="str">
        <f ca="1">UPPER(TEXT(ScheduleStart,"MMMM"))</f>
        <v>JANUARY</v>
      </c>
      <c r="C4" s="78"/>
      <c r="D4" s="62">
        <f ca="1">DAY(DATE(YEAR(ScheduleStart),MONTH(ScheduleStart)+1,1)-1)</f>
        <v>31</v>
      </c>
      <c r="E4" s="63">
        <f ca="1">WEEKDAY(DATE(YEAR(ScheduleStart),MONTH(ScheduleStart),1),1)</f>
        <v>1</v>
      </c>
      <c r="F4" s="64"/>
      <c r="G4" s="64"/>
      <c r="H4" s="64"/>
      <c r="I4" s="57"/>
      <c r="J4" s="78" t="str">
        <f ca="1">UPPER(TEXT(DATE(ScheduleYear,MONTH(ScheduleStart)+1,1),"MMMM"))</f>
        <v>FEBRUARY</v>
      </c>
      <c r="K4" s="78"/>
      <c r="L4" s="65">
        <f ca="1">DAY(DATE(YEAR(ScheduleStart),MONTH(ScheduleStart)+2,1)-1)</f>
        <v>28</v>
      </c>
      <c r="M4" s="65">
        <f ca="1">WEEKDAY(DATE(YEAR(ScheduleStart),MONTH(ScheduleStart)+1,1),1)</f>
        <v>4</v>
      </c>
      <c r="N4" s="64"/>
      <c r="O4" s="64"/>
      <c r="P4" s="64"/>
      <c r="Q4" s="64"/>
      <c r="R4" s="57"/>
      <c r="S4" s="66" t="s">
        <v>3</v>
      </c>
      <c r="T4" s="64"/>
      <c r="U4" s="57"/>
    </row>
    <row r="5" spans="1:24" ht="30" customHeight="1" x14ac:dyDescent="0.5">
      <c r="A5" s="57"/>
      <c r="B5" s="67" t="s">
        <v>37</v>
      </c>
      <c r="C5" s="68" t="s">
        <v>38</v>
      </c>
      <c r="D5" s="68" t="s">
        <v>39</v>
      </c>
      <c r="E5" s="68" t="s">
        <v>40</v>
      </c>
      <c r="F5" s="68" t="s">
        <v>41</v>
      </c>
      <c r="G5" s="68" t="s">
        <v>42</v>
      </c>
      <c r="H5" s="69" t="s">
        <v>43</v>
      </c>
      <c r="I5" s="57"/>
      <c r="J5" s="67" t="s">
        <v>37</v>
      </c>
      <c r="K5" s="68" t="s">
        <v>38</v>
      </c>
      <c r="L5" s="68" t="s">
        <v>39</v>
      </c>
      <c r="M5" s="68" t="s">
        <v>40</v>
      </c>
      <c r="N5" s="68" t="s">
        <v>41</v>
      </c>
      <c r="O5" s="68" t="s">
        <v>42</v>
      </c>
      <c r="P5" s="69" t="s">
        <v>43</v>
      </c>
      <c r="Q5" s="70"/>
      <c r="R5" s="57"/>
      <c r="S5" s="71">
        <f ca="1">YEAR(TODAY())</f>
        <v>2023</v>
      </c>
      <c r="T5" s="72"/>
      <c r="U5" s="57"/>
    </row>
    <row r="6" spans="1:24" ht="30" customHeight="1" x14ac:dyDescent="0.5">
      <c r="A6" s="57"/>
      <c r="B6" s="73">
        <f ca="1">IF($E$4=COLUMN(A$4),1,IF(A6&gt;0,A6+1,""))</f>
        <v>1</v>
      </c>
      <c r="C6" s="73">
        <f t="shared" ref="C6:H6" ca="1" si="0">IF($E$4=COLUMN(B$4),1,IF(AND(B6&gt;0,B6&lt;&gt;""),B6+1,""))</f>
        <v>2</v>
      </c>
      <c r="D6" s="73">
        <f t="shared" ca="1" si="0"/>
        <v>3</v>
      </c>
      <c r="E6" s="73">
        <f t="shared" ca="1" si="0"/>
        <v>4</v>
      </c>
      <c r="F6" s="73">
        <f t="shared" ca="1" si="0"/>
        <v>5</v>
      </c>
      <c r="G6" s="73">
        <f t="shared" ca="1" si="0"/>
        <v>6</v>
      </c>
      <c r="H6" s="73">
        <f t="shared" ca="1" si="0"/>
        <v>7</v>
      </c>
      <c r="I6" s="57"/>
      <c r="J6" s="73" t="str">
        <f ca="1">IF(M$4=COLUMN(A$4),1,IF(I6&gt;0,I6+1,""))</f>
        <v/>
      </c>
      <c r="K6" s="73" t="str">
        <f ca="1">IF(M$4=COLUMN(B$4),1,IF(AND(J6&gt;0,J6&lt;&gt;""),J6+1,""))</f>
        <v/>
      </c>
      <c r="L6" s="73" t="str">
        <f ca="1">IF(M$4=COLUMN(C$4),1,IF(AND(K6&gt;0,K6&lt;&gt;""),K6+1,""))</f>
        <v/>
      </c>
      <c r="M6" s="73">
        <f ca="1">IF(M$4=COLUMN(D$4),1,IF(AND(L6&gt;0,L6&lt;&gt;""),L6+1,""))</f>
        <v>1</v>
      </c>
      <c r="N6" s="73">
        <f ca="1">IF(M$4=COLUMN(E$4),1,IF(AND(M6&gt;0,M6&lt;&gt;""),M6+1,""))</f>
        <v>2</v>
      </c>
      <c r="O6" s="73">
        <f ca="1">IF(M$4=COLUMN(F$4),1,IF(AND(N6&gt;0,N6&lt;&gt;""),N6+1,""))</f>
        <v>3</v>
      </c>
      <c r="P6" s="73">
        <f ca="1">IF(M$4=COLUMN(G$4),1,IF(AND(O6&gt;0,O6&lt;&gt;""),O6+1,""))</f>
        <v>4</v>
      </c>
      <c r="Q6" s="74"/>
      <c r="R6" s="57"/>
      <c r="S6" s="66" t="s">
        <v>26</v>
      </c>
      <c r="T6" s="71"/>
      <c r="U6" s="57"/>
    </row>
    <row r="7" spans="1:24" ht="30" customHeight="1" x14ac:dyDescent="0.5">
      <c r="A7" s="57"/>
      <c r="B7" s="75">
        <f ca="1">H6+1</f>
        <v>8</v>
      </c>
      <c r="C7" s="75">
        <f ca="1">B7+1</f>
        <v>9</v>
      </c>
      <c r="D7" s="75">
        <f t="shared" ref="D7:H7" ca="1" si="1">C7+1</f>
        <v>10</v>
      </c>
      <c r="E7" s="75">
        <f t="shared" ca="1" si="1"/>
        <v>11</v>
      </c>
      <c r="F7" s="75">
        <f t="shared" ca="1" si="1"/>
        <v>12</v>
      </c>
      <c r="G7" s="75">
        <f t="shared" ca="1" si="1"/>
        <v>13</v>
      </c>
      <c r="H7" s="75">
        <f t="shared" ca="1" si="1"/>
        <v>14</v>
      </c>
      <c r="I7" s="57"/>
      <c r="J7" s="75">
        <f ca="1">P6+1</f>
        <v>5</v>
      </c>
      <c r="K7" s="75">
        <f t="shared" ref="K7:P9" ca="1" si="2">J7+1</f>
        <v>6</v>
      </c>
      <c r="L7" s="75">
        <f t="shared" ca="1" si="2"/>
        <v>7</v>
      </c>
      <c r="M7" s="75">
        <f t="shared" ca="1" si="2"/>
        <v>8</v>
      </c>
      <c r="N7" s="75">
        <f t="shared" ca="1" si="2"/>
        <v>9</v>
      </c>
      <c r="O7" s="75">
        <f t="shared" ca="1" si="2"/>
        <v>10</v>
      </c>
      <c r="P7" s="75">
        <f t="shared" ca="1" si="2"/>
        <v>11</v>
      </c>
      <c r="Q7" s="74"/>
      <c r="R7" s="57"/>
      <c r="S7" s="76">
        <f ca="1">DATE(YEAR(TODAY()),1,6)</f>
        <v>44932</v>
      </c>
      <c r="T7" s="72"/>
      <c r="U7" s="57"/>
    </row>
    <row r="8" spans="1:24" ht="30" customHeight="1" x14ac:dyDescent="0.5">
      <c r="A8" s="57"/>
      <c r="B8" s="75">
        <f t="shared" ref="B8:B9" ca="1" si="3">H7+1</f>
        <v>15</v>
      </c>
      <c r="C8" s="75">
        <f t="shared" ref="C8:H8" ca="1" si="4">B8+1</f>
        <v>16</v>
      </c>
      <c r="D8" s="75">
        <f t="shared" ca="1" si="4"/>
        <v>17</v>
      </c>
      <c r="E8" s="75">
        <f t="shared" ca="1" si="4"/>
        <v>18</v>
      </c>
      <c r="F8" s="75">
        <f t="shared" ca="1" si="4"/>
        <v>19</v>
      </c>
      <c r="G8" s="75">
        <f t="shared" ca="1" si="4"/>
        <v>20</v>
      </c>
      <c r="H8" s="75">
        <f t="shared" ca="1" si="4"/>
        <v>21</v>
      </c>
      <c r="I8" s="57"/>
      <c r="J8" s="75">
        <f ca="1">P7+1</f>
        <v>12</v>
      </c>
      <c r="K8" s="75">
        <f t="shared" ca="1" si="2"/>
        <v>13</v>
      </c>
      <c r="L8" s="75">
        <f t="shared" ca="1" si="2"/>
        <v>14</v>
      </c>
      <c r="M8" s="75">
        <f t="shared" ca="1" si="2"/>
        <v>15</v>
      </c>
      <c r="N8" s="75">
        <f t="shared" ca="1" si="2"/>
        <v>16</v>
      </c>
      <c r="O8" s="75">
        <f t="shared" ca="1" si="2"/>
        <v>17</v>
      </c>
      <c r="P8" s="75">
        <f t="shared" ca="1" si="2"/>
        <v>18</v>
      </c>
      <c r="Q8" s="74"/>
      <c r="R8" s="57"/>
      <c r="S8" s="66" t="s">
        <v>27</v>
      </c>
      <c r="T8" s="76"/>
      <c r="U8" s="57"/>
    </row>
    <row r="9" spans="1:24" ht="30" customHeight="1" x14ac:dyDescent="0.5">
      <c r="A9" s="57"/>
      <c r="B9" s="75">
        <f t="shared" ca="1" si="3"/>
        <v>22</v>
      </c>
      <c r="C9" s="75">
        <f t="shared" ref="C9:H9" ca="1" si="5">B9+1</f>
        <v>23</v>
      </c>
      <c r="D9" s="75">
        <f t="shared" ca="1" si="5"/>
        <v>24</v>
      </c>
      <c r="E9" s="75">
        <f t="shared" ca="1" si="5"/>
        <v>25</v>
      </c>
      <c r="F9" s="75">
        <f t="shared" ca="1" si="5"/>
        <v>26</v>
      </c>
      <c r="G9" s="75">
        <f t="shared" ca="1" si="5"/>
        <v>27</v>
      </c>
      <c r="H9" s="75">
        <f t="shared" ca="1" si="5"/>
        <v>28</v>
      </c>
      <c r="I9" s="57"/>
      <c r="J9" s="75">
        <f ca="1">P8+1</f>
        <v>19</v>
      </c>
      <c r="K9" s="75">
        <f t="shared" ca="1" si="2"/>
        <v>20</v>
      </c>
      <c r="L9" s="75">
        <f t="shared" ca="1" si="2"/>
        <v>21</v>
      </c>
      <c r="M9" s="75">
        <f t="shared" ca="1" si="2"/>
        <v>22</v>
      </c>
      <c r="N9" s="75">
        <f t="shared" ca="1" si="2"/>
        <v>23</v>
      </c>
      <c r="O9" s="75">
        <f t="shared" ca="1" si="2"/>
        <v>24</v>
      </c>
      <c r="P9" s="75">
        <f t="shared" ca="1" si="2"/>
        <v>25</v>
      </c>
      <c r="Q9" s="74"/>
      <c r="R9" s="57"/>
      <c r="S9" s="76">
        <f ca="1">DATE(YEAR(TODAY()),4,25)</f>
        <v>45041</v>
      </c>
      <c r="T9" s="72"/>
      <c r="U9" s="57"/>
    </row>
    <row r="10" spans="1:24" ht="30" customHeight="1" x14ac:dyDescent="0.5">
      <c r="A10" s="57"/>
      <c r="B10" s="75">
        <f ca="1">IFERROR(IF(H9+1&gt;$D$4,"",H9+1),"")</f>
        <v>29</v>
      </c>
      <c r="C10" s="75">
        <f t="shared" ref="C10:H11" ca="1" si="6">IFERROR(IF(B10+1&gt;$D$4,"",B10+1),"")</f>
        <v>30</v>
      </c>
      <c r="D10" s="75">
        <f t="shared" ca="1" si="6"/>
        <v>31</v>
      </c>
      <c r="E10" s="75" t="str">
        <f t="shared" ca="1" si="6"/>
        <v/>
      </c>
      <c r="F10" s="75" t="str">
        <f t="shared" ca="1" si="6"/>
        <v/>
      </c>
      <c r="G10" s="75" t="str">
        <f t="shared" ca="1" si="6"/>
        <v/>
      </c>
      <c r="H10" s="75" t="str">
        <f t="shared" ca="1" si="6"/>
        <v/>
      </c>
      <c r="I10" s="57"/>
      <c r="J10" s="75">
        <f ca="1">IFERROR(IF(P9+1&gt;L$4,"",P9+1),"")</f>
        <v>26</v>
      </c>
      <c r="K10" s="75">
        <f ca="1">IFERROR(IF(J10+1&gt;L$4,"",J10+1),"")</f>
        <v>27</v>
      </c>
      <c r="L10" s="75">
        <f ca="1">IFERROR(IF(K10+1&gt;L$4,"",K10+1),"")</f>
        <v>28</v>
      </c>
      <c r="M10" s="75" t="str">
        <f ca="1">IFERROR(IF(L10+1&gt;L$4,"",L10+1),"")</f>
        <v/>
      </c>
      <c r="N10" s="75" t="str">
        <f ca="1">IFERROR(IF(M10+1&gt;L$4,"",M10+1),"")</f>
        <v/>
      </c>
      <c r="O10" s="75" t="str">
        <f ca="1">IFERROR(IF(N10+L$4,"",N10+1),"")</f>
        <v/>
      </c>
      <c r="P10" s="75" t="str">
        <f ca="1">IFERROR(IF(O10+1&gt;L$4,"",O10+1),"")</f>
        <v/>
      </c>
      <c r="Q10" s="74"/>
      <c r="R10" s="57"/>
      <c r="S10" s="57"/>
      <c r="T10" s="76"/>
      <c r="U10" s="57"/>
    </row>
    <row r="11" spans="1:24" ht="30" customHeight="1" x14ac:dyDescent="0.5">
      <c r="A11" s="57"/>
      <c r="B11" s="75" t="str">
        <f ca="1">IFERROR(IF(H10+1&gt;$D$4,"",H10+1),"")</f>
        <v/>
      </c>
      <c r="C11" s="75" t="str">
        <f t="shared" ca="1" si="6"/>
        <v/>
      </c>
      <c r="D11" s="75" t="str">
        <f t="shared" ca="1" si="6"/>
        <v/>
      </c>
      <c r="E11" s="75" t="str">
        <f t="shared" ca="1" si="6"/>
        <v/>
      </c>
      <c r="F11" s="75" t="str">
        <f t="shared" ca="1" si="6"/>
        <v/>
      </c>
      <c r="G11" s="75" t="str">
        <f t="shared" ca="1" si="6"/>
        <v/>
      </c>
      <c r="H11" s="75" t="str">
        <f t="shared" ca="1" si="6"/>
        <v/>
      </c>
      <c r="I11" s="57"/>
      <c r="J11" s="75" t="str">
        <f ca="1">IFERROR(IF(P10+1&gt;L$4,"",P10+1),"")</f>
        <v/>
      </c>
      <c r="K11" s="75" t="str">
        <f ca="1">IFERROR(IF(J11+1&gt;L$4,"",J11+1),"")</f>
        <v/>
      </c>
      <c r="L11" s="75" t="str">
        <f ca="1">IFERROR(IF(K11+1&gt;L$4,"",K11+1),"")</f>
        <v/>
      </c>
      <c r="M11" s="75" t="str">
        <f ca="1">IFERROR(IF(L11+1&gt;L$4,"",L11+1),"")</f>
        <v/>
      </c>
      <c r="N11" s="75" t="str">
        <f ca="1">IFERROR(IF(M11+1&gt;L$4,"",M11+1),"")</f>
        <v/>
      </c>
      <c r="O11" s="75" t="str">
        <f ca="1">IFERROR(IF(N11+1&gt;L$4,"",N11+1),"")</f>
        <v/>
      </c>
      <c r="P11" s="75" t="str">
        <f ca="1">IFERROR(IF(O11+L$4,"",O11+1),"")</f>
        <v/>
      </c>
      <c r="Q11" s="74"/>
      <c r="R11" s="57"/>
      <c r="S11" s="57"/>
      <c r="T11" s="57"/>
      <c r="U11" s="57"/>
    </row>
    <row r="12" spans="1:24" ht="20.100000000000001" customHeight="1" x14ac:dyDescent="0.5">
      <c r="A12" s="57"/>
      <c r="B12" s="77"/>
      <c r="C12" s="77"/>
      <c r="D12" s="77"/>
      <c r="E12" s="77"/>
      <c r="F12" s="77"/>
      <c r="G12" s="77"/>
      <c r="H12" s="77"/>
      <c r="I12" s="64"/>
      <c r="J12" s="77"/>
      <c r="K12" s="77"/>
      <c r="L12" s="77"/>
      <c r="M12" s="77"/>
      <c r="N12" s="77"/>
      <c r="O12" s="77"/>
      <c r="P12" s="77"/>
      <c r="Q12" s="77"/>
      <c r="R12" s="57"/>
      <c r="S12" s="57"/>
      <c r="T12" s="57"/>
      <c r="U12" s="57"/>
    </row>
    <row r="13" spans="1:24" ht="30" customHeight="1" x14ac:dyDescent="0.5">
      <c r="A13" s="57"/>
      <c r="B13" s="78" t="str">
        <f ca="1">UPPER(TEXT(DATE(ScheduleYear,MONTH(ScheduleStart)+2,1),"MMMM"))</f>
        <v>MARCH</v>
      </c>
      <c r="C13" s="78"/>
      <c r="D13" s="79">
        <f ca="1">DAY(DATE(YEAR(ScheduleStart),MONTH(ScheduleStart)+3,1)-1)</f>
        <v>31</v>
      </c>
      <c r="E13" s="79">
        <f ca="1">WEEKDAY(DATE(YEAR(ScheduleStart),MONTH(ScheduleStart)+2,1),1)</f>
        <v>4</v>
      </c>
      <c r="F13" s="80"/>
      <c r="G13" s="64"/>
      <c r="H13" s="64"/>
      <c r="I13" s="57"/>
      <c r="J13" s="78" t="str">
        <f ca="1">UPPER(TEXT(DATE(ScheduleYear,MONTH(ScheduleStart)+3,1),"MMMM"))</f>
        <v>APRIL</v>
      </c>
      <c r="K13" s="78"/>
      <c r="L13" s="81">
        <f ca="1">DAY(DATE(YEAR(ScheduleStart),MONTH(ScheduleStart)+4,1)-1)</f>
        <v>30</v>
      </c>
      <c r="M13" s="81">
        <f ca="1">WEEKDAY(DATE(YEAR(ScheduleStart),MONTH(ScheduleStart)+3,1),1)</f>
        <v>7</v>
      </c>
      <c r="N13" s="64"/>
      <c r="O13" s="64"/>
      <c r="P13" s="64"/>
      <c r="Q13" s="64"/>
      <c r="R13" s="57"/>
      <c r="S13" s="57"/>
      <c r="T13" s="57"/>
      <c r="U13" s="57"/>
    </row>
    <row r="14" spans="1:24" ht="30" customHeight="1" x14ac:dyDescent="0.5">
      <c r="A14" s="57"/>
      <c r="B14" s="67" t="s">
        <v>37</v>
      </c>
      <c r="C14" s="68" t="s">
        <v>38</v>
      </c>
      <c r="D14" s="68" t="s">
        <v>39</v>
      </c>
      <c r="E14" s="68" t="s">
        <v>40</v>
      </c>
      <c r="F14" s="68" t="s">
        <v>41</v>
      </c>
      <c r="G14" s="68" t="s">
        <v>42</v>
      </c>
      <c r="H14" s="69" t="s">
        <v>43</v>
      </c>
      <c r="I14" s="57"/>
      <c r="J14" s="67" t="s">
        <v>37</v>
      </c>
      <c r="K14" s="68" t="s">
        <v>38</v>
      </c>
      <c r="L14" s="68" t="s">
        <v>39</v>
      </c>
      <c r="M14" s="68" t="s">
        <v>40</v>
      </c>
      <c r="N14" s="68" t="s">
        <v>41</v>
      </c>
      <c r="O14" s="68" t="s">
        <v>42</v>
      </c>
      <c r="P14" s="69" t="s">
        <v>43</v>
      </c>
      <c r="Q14" s="70"/>
      <c r="R14" s="82"/>
      <c r="S14" s="118" t="s">
        <v>54</v>
      </c>
      <c r="T14" s="83"/>
      <c r="U14" s="84"/>
    </row>
    <row r="15" spans="1:24" ht="30" customHeight="1" x14ac:dyDescent="0.5">
      <c r="A15" s="57"/>
      <c r="B15" s="73" t="str">
        <f ca="1">IF($E$13=COLUMN(A$4),1,IF(A15&gt;0,A15+1,""))</f>
        <v/>
      </c>
      <c r="C15" s="73" t="str">
        <f ca="1">IF($E$13=COLUMN(B$4),1,IF(AND(B15&gt;0,B15&lt;&gt;""),B15+1,""))</f>
        <v/>
      </c>
      <c r="D15" s="73" t="str">
        <f t="shared" ref="D15:H15" ca="1" si="7">IF($E$13=COLUMN(C$4),1,IF(AND(C15&gt;0,C15&lt;&gt;""),C15+1,""))</f>
        <v/>
      </c>
      <c r="E15" s="73">
        <f t="shared" ca="1" si="7"/>
        <v>1</v>
      </c>
      <c r="F15" s="73">
        <f t="shared" ca="1" si="7"/>
        <v>2</v>
      </c>
      <c r="G15" s="73">
        <f t="shared" ca="1" si="7"/>
        <v>3</v>
      </c>
      <c r="H15" s="73">
        <f t="shared" ca="1" si="7"/>
        <v>4</v>
      </c>
      <c r="I15" s="64"/>
      <c r="J15" s="73" t="str">
        <f ca="1">IF($M$13=COLUMN(A$4),1,IF(I15&gt;0,I15+1,""))</f>
        <v/>
      </c>
      <c r="K15" s="73" t="str">
        <f ca="1">IF($M$13=COLUMN(B$4),1,IF(AND(J15&gt;0,J15&lt;&gt;""),J15+1,""))</f>
        <v/>
      </c>
      <c r="L15" s="73" t="str">
        <f t="shared" ref="L15:P15" ca="1" si="8">IF($M$13=COLUMN(C$4),1,IF(AND(K15&gt;0,K15&lt;&gt;""),K15+1,""))</f>
        <v/>
      </c>
      <c r="M15" s="73" t="str">
        <f t="shared" ca="1" si="8"/>
        <v/>
      </c>
      <c r="N15" s="73" t="str">
        <f t="shared" ca="1" si="8"/>
        <v/>
      </c>
      <c r="O15" s="73" t="str">
        <f t="shared" ca="1" si="8"/>
        <v/>
      </c>
      <c r="P15" s="73">
        <f t="shared" ca="1" si="8"/>
        <v>1</v>
      </c>
      <c r="Q15" s="74"/>
      <c r="R15" s="82"/>
      <c r="S15" s="117"/>
      <c r="T15" s="85"/>
      <c r="U15" s="57"/>
    </row>
    <row r="16" spans="1:24" ht="30" customHeight="1" x14ac:dyDescent="0.5">
      <c r="A16" s="57"/>
      <c r="B16" s="75">
        <f ca="1">H15+1</f>
        <v>5</v>
      </c>
      <c r="C16" s="75">
        <f ca="1">B16+1</f>
        <v>6</v>
      </c>
      <c r="D16" s="75">
        <f t="shared" ref="D16:H16" ca="1" si="9">C16+1</f>
        <v>7</v>
      </c>
      <c r="E16" s="75">
        <f t="shared" ca="1" si="9"/>
        <v>8</v>
      </c>
      <c r="F16" s="75">
        <f t="shared" ca="1" si="9"/>
        <v>9</v>
      </c>
      <c r="G16" s="75">
        <f t="shared" ca="1" si="9"/>
        <v>10</v>
      </c>
      <c r="H16" s="75">
        <f t="shared" ca="1" si="9"/>
        <v>11</v>
      </c>
      <c r="I16" s="57"/>
      <c r="J16" s="75">
        <f ca="1">P15+1</f>
        <v>2</v>
      </c>
      <c r="K16" s="75">
        <f ca="1">J16+1</f>
        <v>3</v>
      </c>
      <c r="L16" s="75">
        <f t="shared" ref="L16:P16" ca="1" si="10">K16+1</f>
        <v>4</v>
      </c>
      <c r="M16" s="75">
        <f t="shared" ca="1" si="10"/>
        <v>5</v>
      </c>
      <c r="N16" s="75">
        <f t="shared" ca="1" si="10"/>
        <v>6</v>
      </c>
      <c r="O16" s="75">
        <f t="shared" ca="1" si="10"/>
        <v>7</v>
      </c>
      <c r="P16" s="75">
        <f t="shared" ca="1" si="10"/>
        <v>8</v>
      </c>
      <c r="Q16" s="74"/>
      <c r="R16" s="82"/>
      <c r="S16" s="116" t="s">
        <v>55</v>
      </c>
      <c r="T16" s="86"/>
      <c r="U16" s="84"/>
      <c r="V16" s="87"/>
      <c r="W16" s="87"/>
      <c r="X16" s="87"/>
    </row>
    <row r="17" spans="1:21" ht="30" customHeight="1" x14ac:dyDescent="0.5">
      <c r="A17" s="57"/>
      <c r="B17" s="75">
        <f t="shared" ref="B17:B18" ca="1" si="11">H16+1</f>
        <v>12</v>
      </c>
      <c r="C17" s="75">
        <f t="shared" ref="C17:H17" ca="1" si="12">B17+1</f>
        <v>13</v>
      </c>
      <c r="D17" s="75">
        <f t="shared" ca="1" si="12"/>
        <v>14</v>
      </c>
      <c r="E17" s="75">
        <f t="shared" ca="1" si="12"/>
        <v>15</v>
      </c>
      <c r="F17" s="75">
        <f t="shared" ca="1" si="12"/>
        <v>16</v>
      </c>
      <c r="G17" s="75">
        <f t="shared" ca="1" si="12"/>
        <v>17</v>
      </c>
      <c r="H17" s="75">
        <f t="shared" ca="1" si="12"/>
        <v>18</v>
      </c>
      <c r="I17" s="57"/>
      <c r="J17" s="75">
        <f t="shared" ref="J17:J18" ca="1" si="13">P16+1</f>
        <v>9</v>
      </c>
      <c r="K17" s="75">
        <f t="shared" ref="K17:P17" ca="1" si="14">J17+1</f>
        <v>10</v>
      </c>
      <c r="L17" s="75">
        <f t="shared" ca="1" si="14"/>
        <v>11</v>
      </c>
      <c r="M17" s="75">
        <f t="shared" ca="1" si="14"/>
        <v>12</v>
      </c>
      <c r="N17" s="75">
        <f t="shared" ca="1" si="14"/>
        <v>13</v>
      </c>
      <c r="O17" s="75">
        <f t="shared" ca="1" si="14"/>
        <v>14</v>
      </c>
      <c r="P17" s="75">
        <f t="shared" ca="1" si="14"/>
        <v>15</v>
      </c>
      <c r="Q17" s="74"/>
      <c r="R17" s="82"/>
      <c r="S17" s="117"/>
      <c r="T17" s="85"/>
      <c r="U17" s="57"/>
    </row>
    <row r="18" spans="1:21" ht="30" customHeight="1" x14ac:dyDescent="0.5">
      <c r="A18" s="57"/>
      <c r="B18" s="75">
        <f t="shared" ca="1" si="11"/>
        <v>19</v>
      </c>
      <c r="C18" s="75">
        <f t="shared" ref="C18:H18" ca="1" si="15">B18+1</f>
        <v>20</v>
      </c>
      <c r="D18" s="75">
        <f t="shared" ca="1" si="15"/>
        <v>21</v>
      </c>
      <c r="E18" s="75">
        <f t="shared" ca="1" si="15"/>
        <v>22</v>
      </c>
      <c r="F18" s="75">
        <f t="shared" ca="1" si="15"/>
        <v>23</v>
      </c>
      <c r="G18" s="75">
        <f t="shared" ca="1" si="15"/>
        <v>24</v>
      </c>
      <c r="H18" s="75">
        <f t="shared" ca="1" si="15"/>
        <v>25</v>
      </c>
      <c r="I18" s="57"/>
      <c r="J18" s="75">
        <f t="shared" ca="1" si="13"/>
        <v>16</v>
      </c>
      <c r="K18" s="75">
        <f t="shared" ref="K18:P18" ca="1" si="16">J18+1</f>
        <v>17</v>
      </c>
      <c r="L18" s="75">
        <f t="shared" ca="1" si="16"/>
        <v>18</v>
      </c>
      <c r="M18" s="75">
        <f t="shared" ca="1" si="16"/>
        <v>19</v>
      </c>
      <c r="N18" s="75">
        <f t="shared" ca="1" si="16"/>
        <v>20</v>
      </c>
      <c r="O18" s="75">
        <f t="shared" ca="1" si="16"/>
        <v>21</v>
      </c>
      <c r="P18" s="75">
        <f t="shared" ca="1" si="16"/>
        <v>22</v>
      </c>
      <c r="Q18" s="74"/>
      <c r="R18" s="82"/>
      <c r="S18" s="117"/>
      <c r="T18" s="85"/>
      <c r="U18" s="57"/>
    </row>
    <row r="19" spans="1:21" ht="30" customHeight="1" x14ac:dyDescent="0.5">
      <c r="A19" s="57"/>
      <c r="B19" s="75">
        <f ca="1">IFERROR(IF(H18+1&gt;$D$13,"",H18+1),"")</f>
        <v>26</v>
      </c>
      <c r="C19" s="75">
        <f ca="1">IFERROR(IF(B19+1&gt;$D$13,"",B19+1),"")</f>
        <v>27</v>
      </c>
      <c r="D19" s="75">
        <f t="shared" ref="D19:H19" ca="1" si="17">IFERROR(IF(C19+1&gt;$D$13,"",C19+1),"")</f>
        <v>28</v>
      </c>
      <c r="E19" s="75">
        <f t="shared" ca="1" si="17"/>
        <v>29</v>
      </c>
      <c r="F19" s="75">
        <f t="shared" ca="1" si="17"/>
        <v>30</v>
      </c>
      <c r="G19" s="75">
        <f t="shared" ca="1" si="17"/>
        <v>31</v>
      </c>
      <c r="H19" s="75" t="str">
        <f t="shared" ca="1" si="17"/>
        <v/>
      </c>
      <c r="I19" s="57"/>
      <c r="J19" s="75">
        <f ca="1">IFERROR(IF(P18+1&gt;$L$13,"",P18+1),"")</f>
        <v>23</v>
      </c>
      <c r="K19" s="75">
        <f ca="1">IFERROR(IF(J19+1&gt;$L$13,"",J19+1),"")</f>
        <v>24</v>
      </c>
      <c r="L19" s="75">
        <f t="shared" ref="L19:P19" ca="1" si="18">IFERROR(IF(K19+1&gt;$L$13,"",K19+1),"")</f>
        <v>25</v>
      </c>
      <c r="M19" s="75">
        <f t="shared" ca="1" si="18"/>
        <v>26</v>
      </c>
      <c r="N19" s="75">
        <f t="shared" ca="1" si="18"/>
        <v>27</v>
      </c>
      <c r="O19" s="75">
        <f t="shared" ca="1" si="18"/>
        <v>28</v>
      </c>
      <c r="P19" s="75">
        <f t="shared" ca="1" si="18"/>
        <v>29</v>
      </c>
      <c r="Q19" s="74"/>
      <c r="R19" s="82"/>
      <c r="S19" s="117"/>
      <c r="T19" s="85"/>
      <c r="U19" s="57"/>
    </row>
    <row r="20" spans="1:21" ht="30" customHeight="1" x14ac:dyDescent="0.5">
      <c r="A20" s="57"/>
      <c r="B20" s="75" t="str">
        <f ca="1">IFERROR(IF(H19+1&gt;$D$13,"",H19+1),"")</f>
        <v/>
      </c>
      <c r="C20" s="75" t="str">
        <f ca="1">IFERROR(IF(B20+1&gt;$D$13,"",B20+1),"")</f>
        <v/>
      </c>
      <c r="D20" s="75" t="str">
        <f t="shared" ref="D20:H20" ca="1" si="19">IFERROR(IF(C20+1&gt;$D$13,"",C20+1),"")</f>
        <v/>
      </c>
      <c r="E20" s="75" t="str">
        <f t="shared" ca="1" si="19"/>
        <v/>
      </c>
      <c r="F20" s="75" t="str">
        <f t="shared" ca="1" si="19"/>
        <v/>
      </c>
      <c r="G20" s="75" t="str">
        <f t="shared" ca="1" si="19"/>
        <v/>
      </c>
      <c r="H20" s="75" t="str">
        <f t="shared" ca="1" si="19"/>
        <v/>
      </c>
      <c r="I20" s="57"/>
      <c r="J20" s="75">
        <f ca="1">IFERROR(IF(P19+1&gt;$L$13,"",P19+1),"")</f>
        <v>30</v>
      </c>
      <c r="K20" s="75" t="str">
        <f ca="1">IFERROR(IF(J20+1&gt;$L$13,"",J20+1),"")</f>
        <v/>
      </c>
      <c r="L20" s="75" t="str">
        <f t="shared" ref="L20:P20" ca="1" si="20">IFERROR(IF(K20+1&gt;$L$13,"",K20+1),"")</f>
        <v/>
      </c>
      <c r="M20" s="75" t="str">
        <f t="shared" ca="1" si="20"/>
        <v/>
      </c>
      <c r="N20" s="75" t="str">
        <f t="shared" ca="1" si="20"/>
        <v/>
      </c>
      <c r="O20" s="75" t="str">
        <f t="shared" ca="1" si="20"/>
        <v/>
      </c>
      <c r="P20" s="75" t="str">
        <f t="shared" ca="1" si="20"/>
        <v/>
      </c>
      <c r="Q20" s="74"/>
      <c r="R20" s="82"/>
      <c r="S20" s="117"/>
      <c r="T20" s="85"/>
      <c r="U20" s="57"/>
    </row>
    <row r="21" spans="1:21" ht="30" customHeight="1" x14ac:dyDescent="0.5">
      <c r="A21" s="57"/>
      <c r="B21" s="57"/>
      <c r="C21" s="57"/>
      <c r="D21" s="57"/>
      <c r="E21" s="57"/>
      <c r="F21" s="57"/>
      <c r="G21" s="57"/>
      <c r="H21" s="57"/>
      <c r="I21" s="57"/>
      <c r="J21" s="57"/>
      <c r="K21" s="57"/>
      <c r="L21" s="57"/>
      <c r="M21" s="57"/>
      <c r="N21" s="57"/>
      <c r="O21" s="57"/>
      <c r="P21" s="57"/>
      <c r="Q21" s="57"/>
      <c r="R21" s="57"/>
      <c r="S21" s="57"/>
      <c r="T21" s="57"/>
      <c r="U21" s="57"/>
    </row>
    <row r="22" spans="1:21" ht="30" customHeight="1" x14ac:dyDescent="0.5"/>
    <row r="23" spans="1:21" ht="30" customHeight="1" x14ac:dyDescent="0.5"/>
  </sheetData>
  <mergeCells count="2">
    <mergeCell ref="S16:S20"/>
    <mergeCell ref="S14:S15"/>
  </mergeCells>
  <dataValidations xWindow="98" yWindow="315" count="11">
    <dataValidation allowBlank="1" showInputMessage="1" showErrorMessage="1" prompt="Calendar for this month is in cells B5 through H11, below. Next month is in cells J5 through P11. Third month is in cells B14 through H20. Fourth month is in cells J14 through P20._x000a__x000a_Dates with deadlines will be automatically formatted in bold, italic." sqref="B4" xr:uid="{00000000-0002-0000-0300-000007000000}"/>
    <dataValidation allowBlank="1" showInputMessage="1" showErrorMessage="1" prompt="Formula for generating certain days in a month is in this cell. Do Not Delete this content" sqref="D4 L4 D13 L13" xr:uid="{00000000-0002-0000-0300-000012000000}"/>
    <dataValidation allowBlank="1" showInputMessage="1" showErrorMessage="1" prompt="Formula for generating weeks in a month is in this cell. Do Not Delete this content" sqref="E4 M4 E13 M13" xr:uid="{00000000-0002-0000-0300-000013000000}"/>
    <dataValidation allowBlank="1" showInputMessage="1" showErrorMessage="1" prompt="Enter Year in cell below" sqref="S4" xr:uid="{00000000-0002-0000-0300-000001000000}"/>
    <dataValidation allowBlank="1" showInputMessage="1" showErrorMessage="1" prompt="Enter Year in this cell" sqref="S5" xr:uid="{00000000-0002-0000-0300-000002000000}"/>
    <dataValidation allowBlank="1" showInputMessage="1" showErrorMessage="1" prompt="Enter Start Date in cell below" sqref="S6" xr:uid="{00000000-0002-0000-0300-000003000000}"/>
    <dataValidation allowBlank="1" showInputMessage="1" showErrorMessage="1" prompt="Enter Start Date in this cell" sqref="S7" xr:uid="{00000000-0002-0000-0300-000004000000}"/>
    <dataValidation allowBlank="1" showInputMessage="1" showErrorMessage="1" prompt="Enter End Date in cell below" sqref="S8" xr:uid="{00000000-0002-0000-0300-000005000000}"/>
    <dataValidation allowBlank="1" showInputMessage="1" showErrorMessage="1" prompt="Enter End Date in this cell" sqref="S9" xr:uid="{00000000-0002-0000-0300-000006000000}"/>
    <dataValidation allowBlank="1" showInputMessage="1" showErrorMessage="1" prompt="Create a Semester Calendar in this worksheet. Enter Year in cell S5, Start Date in cell S7, and End Date in cell S9. A four month calendar is automatically updated." sqref="A1" xr:uid="{2A930533-B1C5-4744-AED5-97513E570657}"/>
    <dataValidation allowBlank="1" showInputMessage="1" showErrorMessage="1" prompt="Title of this worksheet is in this cell. A four month calendar is in cells below. Tip is in cell S16." sqref="B2" xr:uid="{16186833-9EF1-4211-97DA-7A47AB5F75C4}"/>
  </dataValidations>
  <printOptions horizontalCentered="1"/>
  <pageMargins left="0.25" right="0.25" top="0.75" bottom="0.75" header="0.3" footer="0.3"/>
  <pageSetup orientation="landscape" r:id="rId1"/>
  <headerFooter differentFirst="1"/>
  <ignoredErrors>
    <ignoredError sqref="I6 C6:H6 K6:P6 C15:H15 K15:P15" emptyCellReference="1"/>
  </ignoredErrors>
  <extLst>
    <ext xmlns:x14="http://schemas.microsoft.com/office/spreadsheetml/2009/9/main" uri="{78C0D931-6437-407d-A8EE-F0AAD7539E65}">
      <x14:conditionalFormattings>
        <x14:conditionalFormatting xmlns:xm="http://schemas.microsoft.com/office/excel/2006/main">
          <x14:cfRule type="expression" priority="113" id="{6A42FF6F-2BB9-43AE-A8E1-70BD9879AB95}">
            <xm:f>(B6&lt;&gt;"")*(DATEVALUE($B$4&amp;" "&amp;B6&amp;", "&amp;$S$5)&gt;=$S$7)*(DATEVALUE($B$4&amp;" "&amp;B6&amp;", "&amp;$S$5)&lt;=$S$9)*(MATCH(DATEVALUE($B$4&amp;" "&amp;B6&amp;", "&amp;$S$5),Deadlines!$G:$G,0))</xm:f>
            <x14:dxf>
              <font>
                <b/>
                <i/>
                <color theme="1"/>
              </font>
            </x14:dxf>
          </x14:cfRule>
          <xm:sqref>B6:H12</xm:sqref>
        </x14:conditionalFormatting>
        <x14:conditionalFormatting xmlns:xm="http://schemas.microsoft.com/office/excel/2006/main">
          <x14:cfRule type="expression" priority="114" id="{AF716392-6C16-49A1-B40C-1257678D6450}">
            <xm:f>(B15&lt;&gt;"")*(DATEVALUE($B$13&amp;" "&amp;B15&amp;", "&amp;$S$5)&gt;=$S$7)*(DATEVALUE($B$13&amp;" "&amp;B15&amp;", "&amp;$S$5)&lt;=$S$9)*(MATCH(DATEVALUE($B$13&amp;" "&amp;B15&amp;", "&amp;$S$5),Deadlines!$G:$G,0)&gt;0)</xm:f>
            <x14:dxf>
              <font>
                <b/>
                <i/>
                <color theme="1"/>
              </font>
            </x14:dxf>
          </x14:cfRule>
          <xm:sqref>B15:H20</xm:sqref>
        </x14:conditionalFormatting>
        <x14:conditionalFormatting xmlns:xm="http://schemas.microsoft.com/office/excel/2006/main">
          <x14:cfRule type="expression" priority="115" id="{25F2C936-614F-4406-9635-03B2F39A7B7A}">
            <xm:f>(J6&lt;&gt;"")*(DATEVALUE($J$4&amp;" "&amp;J6&amp;", "&amp;$S$5)&gt;=$S$7)*(DATEVALUE($J$4&amp;" "&amp;J6&amp;", "&amp;$S$5)&lt;=$S$9)*(MATCH(DATEVALUE($J$4&amp;" "&amp;J6&amp;", "&amp;$S$5),Deadlines!$G:$G,0)&gt;0)</xm:f>
            <x14:dxf>
              <font>
                <b/>
                <i/>
                <color theme="1"/>
              </font>
            </x14:dxf>
          </x14:cfRule>
          <xm:sqref>J6:Q12</xm:sqref>
        </x14:conditionalFormatting>
        <x14:conditionalFormatting xmlns:xm="http://schemas.microsoft.com/office/excel/2006/main">
          <x14:cfRule type="expression" priority="116" id="{83BB8D5E-7B5C-4566-A802-24F8F2D1A463}">
            <xm:f>(J15&lt;&gt;"")*(DATEVALUE($J$13&amp;" "&amp;J15&amp;", "&amp;$S$5)&gt;=$S$7)*(DATEVALUE($J$13&amp;" "&amp;J15&amp;", "&amp;$S$5)&lt;=$S$9)*(MATCH(DATEVALUE($J$13&amp;" "&amp;J15&amp;", "&amp;$S$5),Deadlines!$G:$G,0)&gt;0)</xm:f>
            <x14:dxf>
              <font>
                <b/>
                <i/>
                <color theme="1"/>
              </font>
            </x14:dxf>
          </x14:cfRule>
          <xm:sqref>J15:Q20</xm:sqref>
        </x14:conditionalFormatting>
      </x14:conditionalFormattings>
    </ext>
  </extLst>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973E582C-4DDE-4139-8714-FCD602AE55EB}"/>
</file>

<file path=customXml/itemProps22.xml><?xml version="1.0" encoding="utf-8"?>
<ds:datastoreItem xmlns:ds="http://schemas.openxmlformats.org/officeDocument/2006/customXml" ds:itemID="{F95EFEF1-57DD-4436-B062-0E6E93F1CF24}"/>
</file>

<file path=customXml/itemProps31.xml><?xml version="1.0" encoding="utf-8"?>
<ds:datastoreItem xmlns:ds="http://schemas.openxmlformats.org/officeDocument/2006/customXml" ds:itemID="{C7BBFE67-00FF-4B08-B133-4577C6F5C545}"/>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ap:Properties xmlns:vt="http://schemas.openxmlformats.org/officeDocument/2006/docPropsVTypes" xmlns:ap="http://schemas.openxmlformats.org/officeDocument/2006/extended-properties">
  <ap:Template>TM03987055</ap:Template>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9</vt:i4>
      </vt:variant>
    </vt:vector>
  </ap:HeadingPairs>
  <ap:TitlesOfParts>
    <vt:vector baseType="lpstr" size="13">
      <vt:lpstr>Class list</vt:lpstr>
      <vt:lpstr>Deadlines</vt:lpstr>
      <vt:lpstr>Weekly schedule</vt:lpstr>
      <vt:lpstr>Semester calendar</vt:lpstr>
      <vt:lpstr>ClassList</vt:lpstr>
      <vt:lpstr>DaysOfWeek</vt:lpstr>
      <vt:lpstr>'Class list'!Print_Area</vt:lpstr>
      <vt:lpstr>Deadlines!Print_Area</vt:lpstr>
      <vt:lpstr>'Semester calendar'!Print_Area</vt:lpstr>
      <vt:lpstr>'Weekly schedule'!Print_Area</vt:lpstr>
      <vt:lpstr>ScheduleEnd</vt:lpstr>
      <vt:lpstr>ScheduleStart</vt:lpstr>
      <vt:lpstr>ScheduleYear</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2023-09-19T06:35:57Z</dcterms:created>
  <dcterms:modified xsi:type="dcterms:W3CDTF">2023-10-18T05:54:07Z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