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xr:revisionPtr revIDLastSave="0" documentId="8_{CFD7F428-92A8-4E56-8820-C15D42BCD863}" xr6:coauthVersionLast="47" xr6:coauthVersionMax="47" xr10:uidLastSave="{00000000-0000-0000-0000-000000000000}"/>
  <bookViews>
    <workbookView xWindow="240" yWindow="105" windowWidth="14805" windowHeight="8010" firstSheet="19" activeTab="19" xr2:uid="{00000000-000D-0000-FFFF-FFFF00000000}"/>
  </bookViews>
  <sheets>
    <sheet name="OFFSET" sheetId="1" r:id="rId1"/>
    <sheet name="BOONJEAN_AREA" sheetId="3" r:id="rId2"/>
    <sheet name="BOONJEAN_MOMENT" sheetId="5" r:id="rId3"/>
    <sheet name="HYDROSTATICS" sheetId="23" r:id="rId4"/>
    <sheet name="WL0" sheetId="10" r:id="rId5"/>
    <sheet name="WL0.5" sheetId="8" r:id="rId6"/>
    <sheet name="WL1" sheetId="11" r:id="rId7"/>
    <sheet name="WL1.5" sheetId="13" r:id="rId8"/>
    <sheet name="WL2" sheetId="14" r:id="rId9"/>
    <sheet name="WL3" sheetId="15" r:id="rId10"/>
    <sheet name="WL4" sheetId="16" r:id="rId11"/>
    <sheet name="WL5" sheetId="17" r:id="rId12"/>
    <sheet name="WL6" sheetId="18" r:id="rId13"/>
    <sheet name="WL7" sheetId="19" r:id="rId14"/>
    <sheet name="WL8" sheetId="20" r:id="rId15"/>
    <sheet name="WL9" sheetId="21" r:id="rId16"/>
    <sheet name="WL10" sheetId="22" r:id="rId17"/>
    <sheet name="boonjean area calculation" sheetId="24" r:id="rId18"/>
    <sheet name="boonjean moment calculation" sheetId="4" r:id="rId19"/>
    <sheet name="CURVES" sheetId="25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22" l="1"/>
  <c r="Q8" i="21"/>
  <c r="Q8" i="20"/>
  <c r="Q8" i="19"/>
  <c r="Q8" i="18"/>
  <c r="Q8" i="17"/>
  <c r="Q8" i="16"/>
  <c r="Q8" i="15"/>
  <c r="Q8" i="14"/>
  <c r="Q8" i="13"/>
  <c r="Q8" i="11"/>
  <c r="Q8" i="10"/>
  <c r="Q8" i="8"/>
  <c r="AJ473" i="24"/>
  <c r="AH473" i="24"/>
  <c r="AJ472" i="24"/>
  <c r="AH472" i="24"/>
  <c r="AJ471" i="24"/>
  <c r="AH471" i="24"/>
  <c r="AH474" i="24" s="1"/>
  <c r="AG471" i="24"/>
  <c r="AD471" i="24"/>
  <c r="AB471" i="24"/>
  <c r="AJ470" i="24"/>
  <c r="AG470" i="24"/>
  <c r="AD470" i="24"/>
  <c r="AB470" i="24"/>
  <c r="AJ469" i="24"/>
  <c r="AG469" i="24"/>
  <c r="AD469" i="24"/>
  <c r="AB469" i="24"/>
  <c r="AB472" i="24" s="1"/>
  <c r="AA469" i="24"/>
  <c r="X469" i="24"/>
  <c r="V469" i="24"/>
  <c r="AJ468" i="24"/>
  <c r="AG468" i="24"/>
  <c r="AD468" i="24"/>
  <c r="AA468" i="24"/>
  <c r="X468" i="24"/>
  <c r="V468" i="24"/>
  <c r="AJ467" i="24"/>
  <c r="AG467" i="24"/>
  <c r="AD467" i="24"/>
  <c r="AA467" i="24"/>
  <c r="X467" i="24"/>
  <c r="U467" i="24"/>
  <c r="V467" i="24" s="1"/>
  <c r="V470" i="24" s="1"/>
  <c r="R467" i="24"/>
  <c r="P467" i="24"/>
  <c r="AJ466" i="24"/>
  <c r="AG466" i="24"/>
  <c r="AD466" i="24"/>
  <c r="AA466" i="24"/>
  <c r="X466" i="24"/>
  <c r="U466" i="24"/>
  <c r="R466" i="24"/>
  <c r="P466" i="24"/>
  <c r="AJ465" i="24"/>
  <c r="AG465" i="24"/>
  <c r="AD465" i="24"/>
  <c r="AA465" i="24"/>
  <c r="X465" i="24"/>
  <c r="U465" i="24"/>
  <c r="R465" i="24"/>
  <c r="P465" i="24"/>
  <c r="P468" i="24" s="1"/>
  <c r="O465" i="24"/>
  <c r="L465" i="24"/>
  <c r="AJ464" i="24"/>
  <c r="AG464" i="24"/>
  <c r="AD464" i="24"/>
  <c r="AA464" i="24"/>
  <c r="X464" i="24"/>
  <c r="U464" i="24"/>
  <c r="R464" i="24"/>
  <c r="O464" i="24"/>
  <c r="L464" i="24"/>
  <c r="J464" i="24"/>
  <c r="AJ463" i="24"/>
  <c r="AG463" i="24"/>
  <c r="AD463" i="24"/>
  <c r="AA463" i="24"/>
  <c r="X463" i="24"/>
  <c r="U463" i="24"/>
  <c r="R463" i="24"/>
  <c r="O463" i="24"/>
  <c r="L463" i="24"/>
  <c r="J463" i="24"/>
  <c r="H463" i="24"/>
  <c r="AJ462" i="24"/>
  <c r="AG462" i="24"/>
  <c r="AD462" i="24"/>
  <c r="AA462" i="24"/>
  <c r="X462" i="24"/>
  <c r="U462" i="24"/>
  <c r="R462" i="24"/>
  <c r="O462" i="24"/>
  <c r="L462" i="24"/>
  <c r="J462" i="24"/>
  <c r="H462" i="24"/>
  <c r="F462" i="24"/>
  <c r="AJ461" i="24"/>
  <c r="AJ474" i="24" s="1"/>
  <c r="AJ475" i="24" s="1"/>
  <c r="AG461" i="24"/>
  <c r="AG474" i="24" s="1"/>
  <c r="AH475" i="24" s="1"/>
  <c r="AD461" i="24"/>
  <c r="AD472" i="24" s="1"/>
  <c r="AD475" i="24" s="1"/>
  <c r="AA461" i="24"/>
  <c r="AA472" i="24" s="1"/>
  <c r="AB475" i="24" s="1"/>
  <c r="X461" i="24"/>
  <c r="X470" i="24" s="1"/>
  <c r="X475" i="24" s="1"/>
  <c r="U461" i="24"/>
  <c r="U470" i="24" s="1"/>
  <c r="V475" i="24" s="1"/>
  <c r="R461" i="24"/>
  <c r="R468" i="24" s="1"/>
  <c r="R475" i="24" s="1"/>
  <c r="O461" i="24"/>
  <c r="O468" i="24" s="1"/>
  <c r="P475" i="24" s="1"/>
  <c r="L461" i="24"/>
  <c r="L466" i="24" s="1"/>
  <c r="L475" i="24" s="1"/>
  <c r="J461" i="24"/>
  <c r="J465" i="24" s="1"/>
  <c r="J475" i="24" s="1"/>
  <c r="H461" i="24"/>
  <c r="H464" i="24" s="1"/>
  <c r="H475" i="24" s="1"/>
  <c r="F461" i="24"/>
  <c r="F463" i="24" s="1"/>
  <c r="F475" i="24" s="1"/>
  <c r="AJ454" i="24"/>
  <c r="AH454" i="24"/>
  <c r="AJ453" i="24"/>
  <c r="AH453" i="24"/>
  <c r="AJ452" i="24"/>
  <c r="AH452" i="24"/>
  <c r="AH455" i="24" s="1"/>
  <c r="AG452" i="24"/>
  <c r="AD452" i="24"/>
  <c r="AB452" i="24"/>
  <c r="AJ451" i="24"/>
  <c r="AG451" i="24"/>
  <c r="AD451" i="24"/>
  <c r="AB451" i="24"/>
  <c r="AJ450" i="24"/>
  <c r="AG450" i="24"/>
  <c r="AD450" i="24"/>
  <c r="AB450" i="24"/>
  <c r="AB453" i="24" s="1"/>
  <c r="AA450" i="24"/>
  <c r="X450" i="24"/>
  <c r="V450" i="24"/>
  <c r="AJ449" i="24"/>
  <c r="AG449" i="24"/>
  <c r="AD449" i="24"/>
  <c r="AA449" i="24"/>
  <c r="X449" i="24"/>
  <c r="V449" i="24"/>
  <c r="AJ448" i="24"/>
  <c r="AG448" i="24"/>
  <c r="AD448" i="24"/>
  <c r="AA448" i="24"/>
  <c r="X448" i="24"/>
  <c r="U448" i="24"/>
  <c r="V448" i="24" s="1"/>
  <c r="V451" i="24" s="1"/>
  <c r="R448" i="24"/>
  <c r="P448" i="24"/>
  <c r="AJ447" i="24"/>
  <c r="AG447" i="24"/>
  <c r="AD447" i="24"/>
  <c r="AA447" i="24"/>
  <c r="X447" i="24"/>
  <c r="U447" i="24"/>
  <c r="R447" i="24"/>
  <c r="P447" i="24"/>
  <c r="AJ446" i="24"/>
  <c r="AG446" i="24"/>
  <c r="AD446" i="24"/>
  <c r="AA446" i="24"/>
  <c r="X446" i="24"/>
  <c r="U446" i="24"/>
  <c r="R446" i="24"/>
  <c r="P446" i="24"/>
  <c r="P449" i="24" s="1"/>
  <c r="O446" i="24"/>
  <c r="L446" i="24"/>
  <c r="AJ445" i="24"/>
  <c r="AG445" i="24"/>
  <c r="AD445" i="24"/>
  <c r="AA445" i="24"/>
  <c r="X445" i="24"/>
  <c r="U445" i="24"/>
  <c r="R445" i="24"/>
  <c r="O445" i="24"/>
  <c r="L445" i="24"/>
  <c r="J445" i="24"/>
  <c r="AJ444" i="24"/>
  <c r="AG444" i="24"/>
  <c r="AD444" i="24"/>
  <c r="AA444" i="24"/>
  <c r="X444" i="24"/>
  <c r="U444" i="24"/>
  <c r="R444" i="24"/>
  <c r="O444" i="24"/>
  <c r="L444" i="24"/>
  <c r="J444" i="24"/>
  <c r="H444" i="24"/>
  <c r="AJ443" i="24"/>
  <c r="AG443" i="24"/>
  <c r="AD443" i="24"/>
  <c r="AA443" i="24"/>
  <c r="X443" i="24"/>
  <c r="U443" i="24"/>
  <c r="R443" i="24"/>
  <c r="O443" i="24"/>
  <c r="L443" i="24"/>
  <c r="J443" i="24"/>
  <c r="H443" i="24"/>
  <c r="F443" i="24"/>
  <c r="AJ442" i="24"/>
  <c r="AJ455" i="24" s="1"/>
  <c r="AJ456" i="24" s="1"/>
  <c r="AG442" i="24"/>
  <c r="AG455" i="24" s="1"/>
  <c r="AH456" i="24" s="1"/>
  <c r="AD442" i="24"/>
  <c r="AD453" i="24" s="1"/>
  <c r="AD456" i="24" s="1"/>
  <c r="AA442" i="24"/>
  <c r="AA453" i="24" s="1"/>
  <c r="AB456" i="24" s="1"/>
  <c r="X442" i="24"/>
  <c r="X451" i="24" s="1"/>
  <c r="X456" i="24" s="1"/>
  <c r="U442" i="24"/>
  <c r="U451" i="24" s="1"/>
  <c r="V456" i="24" s="1"/>
  <c r="R442" i="24"/>
  <c r="R449" i="24" s="1"/>
  <c r="R456" i="24" s="1"/>
  <c r="O442" i="24"/>
  <c r="O449" i="24" s="1"/>
  <c r="P456" i="24" s="1"/>
  <c r="L442" i="24"/>
  <c r="L447" i="24" s="1"/>
  <c r="L456" i="24" s="1"/>
  <c r="J442" i="24"/>
  <c r="J446" i="24" s="1"/>
  <c r="J456" i="24" s="1"/>
  <c r="H442" i="24"/>
  <c r="H445" i="24" s="1"/>
  <c r="H456" i="24" s="1"/>
  <c r="F442" i="24"/>
  <c r="F444" i="24" s="1"/>
  <c r="F456" i="24" s="1"/>
  <c r="AJ435" i="24"/>
  <c r="AH435" i="24"/>
  <c r="AJ434" i="24"/>
  <c r="AH434" i="24"/>
  <c r="AJ433" i="24"/>
  <c r="AH433" i="24"/>
  <c r="AH436" i="24" s="1"/>
  <c r="AG433" i="24"/>
  <c r="AD433" i="24"/>
  <c r="AB433" i="24"/>
  <c r="AJ432" i="24"/>
  <c r="AG432" i="24"/>
  <c r="AD432" i="24"/>
  <c r="AB432" i="24"/>
  <c r="AJ431" i="24"/>
  <c r="AG431" i="24"/>
  <c r="AD431" i="24"/>
  <c r="AB431" i="24"/>
  <c r="AB434" i="24" s="1"/>
  <c r="AA431" i="24"/>
  <c r="X431" i="24"/>
  <c r="V431" i="24"/>
  <c r="AJ430" i="24"/>
  <c r="AG430" i="24"/>
  <c r="AD430" i="24"/>
  <c r="AA430" i="24"/>
  <c r="X430" i="24"/>
  <c r="V430" i="24"/>
  <c r="AJ429" i="24"/>
  <c r="AG429" i="24"/>
  <c r="AD429" i="24"/>
  <c r="AA429" i="24"/>
  <c r="X429" i="24"/>
  <c r="U429" i="24"/>
  <c r="V429" i="24" s="1"/>
  <c r="V432" i="24" s="1"/>
  <c r="R429" i="24"/>
  <c r="P429" i="24"/>
  <c r="AJ428" i="24"/>
  <c r="AG428" i="24"/>
  <c r="AD428" i="24"/>
  <c r="AA428" i="24"/>
  <c r="X428" i="24"/>
  <c r="U428" i="24"/>
  <c r="R428" i="24"/>
  <c r="P428" i="24"/>
  <c r="AJ427" i="24"/>
  <c r="AG427" i="24"/>
  <c r="AD427" i="24"/>
  <c r="AA427" i="24"/>
  <c r="X427" i="24"/>
  <c r="U427" i="24"/>
  <c r="R427" i="24"/>
  <c r="P427" i="24"/>
  <c r="P430" i="24" s="1"/>
  <c r="O427" i="24"/>
  <c r="L427" i="24"/>
  <c r="AJ426" i="24"/>
  <c r="AG426" i="24"/>
  <c r="AD426" i="24"/>
  <c r="AA426" i="24"/>
  <c r="X426" i="24"/>
  <c r="U426" i="24"/>
  <c r="R426" i="24"/>
  <c r="O426" i="24"/>
  <c r="L426" i="24"/>
  <c r="J426" i="24"/>
  <c r="AJ425" i="24"/>
  <c r="AG425" i="24"/>
  <c r="AD425" i="24"/>
  <c r="AA425" i="24"/>
  <c r="X425" i="24"/>
  <c r="U425" i="24"/>
  <c r="R425" i="24"/>
  <c r="O425" i="24"/>
  <c r="L425" i="24"/>
  <c r="J425" i="24"/>
  <c r="H425" i="24"/>
  <c r="AJ424" i="24"/>
  <c r="AG424" i="24"/>
  <c r="AD424" i="24"/>
  <c r="AA424" i="24"/>
  <c r="X424" i="24"/>
  <c r="U424" i="24"/>
  <c r="R424" i="24"/>
  <c r="O424" i="24"/>
  <c r="L424" i="24"/>
  <c r="J424" i="24"/>
  <c r="H424" i="24"/>
  <c r="F424" i="24"/>
  <c r="AJ423" i="24"/>
  <c r="AJ436" i="24" s="1"/>
  <c r="AJ437" i="24" s="1"/>
  <c r="AG423" i="24"/>
  <c r="AG436" i="24" s="1"/>
  <c r="AH437" i="24" s="1"/>
  <c r="AD423" i="24"/>
  <c r="AD434" i="24" s="1"/>
  <c r="AD437" i="24" s="1"/>
  <c r="AA423" i="24"/>
  <c r="AA434" i="24" s="1"/>
  <c r="AB437" i="24" s="1"/>
  <c r="X423" i="24"/>
  <c r="X432" i="24" s="1"/>
  <c r="X437" i="24" s="1"/>
  <c r="U423" i="24"/>
  <c r="U432" i="24" s="1"/>
  <c r="V437" i="24" s="1"/>
  <c r="R423" i="24"/>
  <c r="R430" i="24" s="1"/>
  <c r="R437" i="24" s="1"/>
  <c r="O423" i="24"/>
  <c r="O430" i="24" s="1"/>
  <c r="P437" i="24" s="1"/>
  <c r="L423" i="24"/>
  <c r="L428" i="24" s="1"/>
  <c r="L437" i="24" s="1"/>
  <c r="J423" i="24"/>
  <c r="J427" i="24" s="1"/>
  <c r="J437" i="24" s="1"/>
  <c r="H423" i="24"/>
  <c r="H426" i="24" s="1"/>
  <c r="H437" i="24" s="1"/>
  <c r="F423" i="24"/>
  <c r="F425" i="24" s="1"/>
  <c r="F437" i="24" s="1"/>
  <c r="AJ416" i="24"/>
  <c r="AH416" i="24"/>
  <c r="AJ415" i="24"/>
  <c r="AH415" i="24"/>
  <c r="AJ414" i="24"/>
  <c r="AH414" i="24"/>
  <c r="AH417" i="24" s="1"/>
  <c r="AG414" i="24"/>
  <c r="AD414" i="24"/>
  <c r="AB414" i="24"/>
  <c r="AJ413" i="24"/>
  <c r="AG413" i="24"/>
  <c r="AD413" i="24"/>
  <c r="AB413" i="24"/>
  <c r="AJ412" i="24"/>
  <c r="AG412" i="24"/>
  <c r="AD412" i="24"/>
  <c r="AB412" i="24"/>
  <c r="AB415" i="24" s="1"/>
  <c r="AA412" i="24"/>
  <c r="X412" i="24"/>
  <c r="V412" i="24"/>
  <c r="AJ411" i="24"/>
  <c r="AG411" i="24"/>
  <c r="AD411" i="24"/>
  <c r="AA411" i="24"/>
  <c r="X411" i="24"/>
  <c r="V411" i="24"/>
  <c r="AJ410" i="24"/>
  <c r="AG410" i="24"/>
  <c r="AD410" i="24"/>
  <c r="AA410" i="24"/>
  <c r="X410" i="24"/>
  <c r="U410" i="24"/>
  <c r="V410" i="24" s="1"/>
  <c r="V413" i="24" s="1"/>
  <c r="R410" i="24"/>
  <c r="P410" i="24"/>
  <c r="AJ409" i="24"/>
  <c r="AG409" i="24"/>
  <c r="AD409" i="24"/>
  <c r="AA409" i="24"/>
  <c r="X409" i="24"/>
  <c r="U409" i="24"/>
  <c r="R409" i="24"/>
  <c r="P409" i="24"/>
  <c r="AJ408" i="24"/>
  <c r="AG408" i="24"/>
  <c r="AD408" i="24"/>
  <c r="AA408" i="24"/>
  <c r="X408" i="24"/>
  <c r="U408" i="24"/>
  <c r="R408" i="24"/>
  <c r="P408" i="24"/>
  <c r="P411" i="24" s="1"/>
  <c r="O408" i="24"/>
  <c r="L408" i="24"/>
  <c r="AJ407" i="24"/>
  <c r="AG407" i="24"/>
  <c r="AD407" i="24"/>
  <c r="AA407" i="24"/>
  <c r="X407" i="24"/>
  <c r="U407" i="24"/>
  <c r="R407" i="24"/>
  <c r="O407" i="24"/>
  <c r="L407" i="24"/>
  <c r="J407" i="24"/>
  <c r="AJ406" i="24"/>
  <c r="AG406" i="24"/>
  <c r="AD406" i="24"/>
  <c r="AA406" i="24"/>
  <c r="X406" i="24"/>
  <c r="U406" i="24"/>
  <c r="R406" i="24"/>
  <c r="O406" i="24"/>
  <c r="L406" i="24"/>
  <c r="J406" i="24"/>
  <c r="H406" i="24"/>
  <c r="AJ405" i="24"/>
  <c r="AG405" i="24"/>
  <c r="AD405" i="24"/>
  <c r="AA405" i="24"/>
  <c r="X405" i="24"/>
  <c r="U405" i="24"/>
  <c r="R405" i="24"/>
  <c r="O405" i="24"/>
  <c r="L405" i="24"/>
  <c r="J405" i="24"/>
  <c r="H405" i="24"/>
  <c r="F405" i="24"/>
  <c r="AJ404" i="24"/>
  <c r="AJ417" i="24" s="1"/>
  <c r="AJ418" i="24" s="1"/>
  <c r="AG404" i="24"/>
  <c r="AG417" i="24" s="1"/>
  <c r="AH418" i="24" s="1"/>
  <c r="AD404" i="24"/>
  <c r="AD415" i="24" s="1"/>
  <c r="AD418" i="24" s="1"/>
  <c r="AA404" i="24"/>
  <c r="AA415" i="24" s="1"/>
  <c r="AB418" i="24" s="1"/>
  <c r="X404" i="24"/>
  <c r="X413" i="24" s="1"/>
  <c r="X418" i="24" s="1"/>
  <c r="U404" i="24"/>
  <c r="U413" i="24" s="1"/>
  <c r="V418" i="24" s="1"/>
  <c r="R404" i="24"/>
  <c r="R411" i="24" s="1"/>
  <c r="R418" i="24" s="1"/>
  <c r="O404" i="24"/>
  <c r="O411" i="24" s="1"/>
  <c r="P418" i="24" s="1"/>
  <c r="L404" i="24"/>
  <c r="L409" i="24" s="1"/>
  <c r="L418" i="24" s="1"/>
  <c r="J404" i="24"/>
  <c r="J408" i="24" s="1"/>
  <c r="J418" i="24" s="1"/>
  <c r="H404" i="24"/>
  <c r="H407" i="24" s="1"/>
  <c r="H418" i="24" s="1"/>
  <c r="F404" i="24"/>
  <c r="F406" i="24" s="1"/>
  <c r="F418" i="24" s="1"/>
  <c r="AJ397" i="24"/>
  <c r="AH397" i="24"/>
  <c r="AJ396" i="24"/>
  <c r="AH396" i="24"/>
  <c r="AJ395" i="24"/>
  <c r="AH395" i="24"/>
  <c r="AH398" i="24" s="1"/>
  <c r="AG395" i="24"/>
  <c r="AD395" i="24"/>
  <c r="AB395" i="24"/>
  <c r="AJ394" i="24"/>
  <c r="AG394" i="24"/>
  <c r="AD394" i="24"/>
  <c r="AB394" i="24"/>
  <c r="AJ393" i="24"/>
  <c r="AG393" i="24"/>
  <c r="AD393" i="24"/>
  <c r="AB393" i="24"/>
  <c r="AB396" i="24" s="1"/>
  <c r="AA393" i="24"/>
  <c r="X393" i="24"/>
  <c r="V393" i="24"/>
  <c r="AJ392" i="24"/>
  <c r="AG392" i="24"/>
  <c r="AD392" i="24"/>
  <c r="AA392" i="24"/>
  <c r="X392" i="24"/>
  <c r="V392" i="24"/>
  <c r="AJ391" i="24"/>
  <c r="AG391" i="24"/>
  <c r="AD391" i="24"/>
  <c r="AA391" i="24"/>
  <c r="X391" i="24"/>
  <c r="U391" i="24"/>
  <c r="V391" i="24" s="1"/>
  <c r="V394" i="24" s="1"/>
  <c r="R391" i="24"/>
  <c r="P391" i="24"/>
  <c r="AJ390" i="24"/>
  <c r="AG390" i="24"/>
  <c r="AD390" i="24"/>
  <c r="AA390" i="24"/>
  <c r="X390" i="24"/>
  <c r="U390" i="24"/>
  <c r="R390" i="24"/>
  <c r="P390" i="24"/>
  <c r="AJ389" i="24"/>
  <c r="AG389" i="24"/>
  <c r="AD389" i="24"/>
  <c r="AA389" i="24"/>
  <c r="X389" i="24"/>
  <c r="U389" i="24"/>
  <c r="R389" i="24"/>
  <c r="P389" i="24"/>
  <c r="P392" i="24" s="1"/>
  <c r="O389" i="24"/>
  <c r="L389" i="24"/>
  <c r="AJ388" i="24"/>
  <c r="AG388" i="24"/>
  <c r="AD388" i="24"/>
  <c r="AA388" i="24"/>
  <c r="X388" i="24"/>
  <c r="U388" i="24"/>
  <c r="R388" i="24"/>
  <c r="O388" i="24"/>
  <c r="L388" i="24"/>
  <c r="J388" i="24"/>
  <c r="AJ387" i="24"/>
  <c r="AG387" i="24"/>
  <c r="AD387" i="24"/>
  <c r="AA387" i="24"/>
  <c r="X387" i="24"/>
  <c r="U387" i="24"/>
  <c r="R387" i="24"/>
  <c r="O387" i="24"/>
  <c r="L387" i="24"/>
  <c r="J387" i="24"/>
  <c r="H387" i="24"/>
  <c r="AJ386" i="24"/>
  <c r="AG386" i="24"/>
  <c r="AD386" i="24"/>
  <c r="AA386" i="24"/>
  <c r="X386" i="24"/>
  <c r="U386" i="24"/>
  <c r="R386" i="24"/>
  <c r="O386" i="24"/>
  <c r="L386" i="24"/>
  <c r="J386" i="24"/>
  <c r="H386" i="24"/>
  <c r="F386" i="24"/>
  <c r="AJ385" i="24"/>
  <c r="AJ398" i="24" s="1"/>
  <c r="AJ399" i="24" s="1"/>
  <c r="AG385" i="24"/>
  <c r="AG398" i="24" s="1"/>
  <c r="AH399" i="24" s="1"/>
  <c r="AD385" i="24"/>
  <c r="AD396" i="24" s="1"/>
  <c r="AD399" i="24" s="1"/>
  <c r="AA385" i="24"/>
  <c r="AA396" i="24" s="1"/>
  <c r="AB399" i="24" s="1"/>
  <c r="X385" i="24"/>
  <c r="X394" i="24" s="1"/>
  <c r="X399" i="24" s="1"/>
  <c r="U385" i="24"/>
  <c r="U394" i="24" s="1"/>
  <c r="V399" i="24" s="1"/>
  <c r="R385" i="24"/>
  <c r="R392" i="24" s="1"/>
  <c r="R399" i="24" s="1"/>
  <c r="O385" i="24"/>
  <c r="O392" i="24" s="1"/>
  <c r="P399" i="24" s="1"/>
  <c r="L385" i="24"/>
  <c r="L390" i="24" s="1"/>
  <c r="L399" i="24" s="1"/>
  <c r="J385" i="24"/>
  <c r="J389" i="24" s="1"/>
  <c r="J399" i="24" s="1"/>
  <c r="H385" i="24"/>
  <c r="H388" i="24" s="1"/>
  <c r="H399" i="24" s="1"/>
  <c r="F385" i="24"/>
  <c r="F387" i="24" s="1"/>
  <c r="F399" i="24" s="1"/>
  <c r="AJ378" i="24"/>
  <c r="AH378" i="24"/>
  <c r="AJ377" i="24"/>
  <c r="AH377" i="24"/>
  <c r="AJ376" i="24"/>
  <c r="AH376" i="24"/>
  <c r="AH379" i="24" s="1"/>
  <c r="AG376" i="24"/>
  <c r="AD376" i="24"/>
  <c r="AB376" i="24"/>
  <c r="AJ375" i="24"/>
  <c r="AG375" i="24"/>
  <c r="AD375" i="24"/>
  <c r="AB375" i="24"/>
  <c r="AJ374" i="24"/>
  <c r="AG374" i="24"/>
  <c r="AD374" i="24"/>
  <c r="AB374" i="24"/>
  <c r="AB377" i="24" s="1"/>
  <c r="AA374" i="24"/>
  <c r="X374" i="24"/>
  <c r="V374" i="24"/>
  <c r="AJ373" i="24"/>
  <c r="AG373" i="24"/>
  <c r="AD373" i="24"/>
  <c r="AA373" i="24"/>
  <c r="X373" i="24"/>
  <c r="V373" i="24"/>
  <c r="AJ372" i="24"/>
  <c r="AG372" i="24"/>
  <c r="AD372" i="24"/>
  <c r="AA372" i="24"/>
  <c r="X372" i="24"/>
  <c r="U372" i="24"/>
  <c r="V372" i="24" s="1"/>
  <c r="V375" i="24" s="1"/>
  <c r="R372" i="24"/>
  <c r="P372" i="24"/>
  <c r="AJ371" i="24"/>
  <c r="AG371" i="24"/>
  <c r="AD371" i="24"/>
  <c r="AA371" i="24"/>
  <c r="X371" i="24"/>
  <c r="U371" i="24"/>
  <c r="R371" i="24"/>
  <c r="P371" i="24"/>
  <c r="AJ370" i="24"/>
  <c r="AG370" i="24"/>
  <c r="AD370" i="24"/>
  <c r="AA370" i="24"/>
  <c r="X370" i="24"/>
  <c r="U370" i="24"/>
  <c r="R370" i="24"/>
  <c r="P370" i="24"/>
  <c r="P373" i="24" s="1"/>
  <c r="O370" i="24"/>
  <c r="L370" i="24"/>
  <c r="AJ369" i="24"/>
  <c r="AG369" i="24"/>
  <c r="AD369" i="24"/>
  <c r="AA369" i="24"/>
  <c r="X369" i="24"/>
  <c r="U369" i="24"/>
  <c r="R369" i="24"/>
  <c r="O369" i="24"/>
  <c r="L369" i="24"/>
  <c r="J369" i="24"/>
  <c r="AJ368" i="24"/>
  <c r="AG368" i="24"/>
  <c r="AD368" i="24"/>
  <c r="AA368" i="24"/>
  <c r="X368" i="24"/>
  <c r="U368" i="24"/>
  <c r="R368" i="24"/>
  <c r="O368" i="24"/>
  <c r="L368" i="24"/>
  <c r="J368" i="24"/>
  <c r="H368" i="24"/>
  <c r="AJ367" i="24"/>
  <c r="AG367" i="24"/>
  <c r="AD367" i="24"/>
  <c r="AA367" i="24"/>
  <c r="X367" i="24"/>
  <c r="U367" i="24"/>
  <c r="R367" i="24"/>
  <c r="O367" i="24"/>
  <c r="L367" i="24"/>
  <c r="J367" i="24"/>
  <c r="H367" i="24"/>
  <c r="F367" i="24"/>
  <c r="AJ366" i="24"/>
  <c r="AJ379" i="24" s="1"/>
  <c r="AJ380" i="24" s="1"/>
  <c r="AG366" i="24"/>
  <c r="AG379" i="24" s="1"/>
  <c r="AH380" i="24" s="1"/>
  <c r="AD366" i="24"/>
  <c r="AD377" i="24" s="1"/>
  <c r="AD380" i="24" s="1"/>
  <c r="AA366" i="24"/>
  <c r="AA377" i="24" s="1"/>
  <c r="AB380" i="24" s="1"/>
  <c r="X366" i="24"/>
  <c r="X375" i="24" s="1"/>
  <c r="X380" i="24" s="1"/>
  <c r="U366" i="24"/>
  <c r="U375" i="24" s="1"/>
  <c r="V380" i="24" s="1"/>
  <c r="R366" i="24"/>
  <c r="R373" i="24" s="1"/>
  <c r="R380" i="24" s="1"/>
  <c r="O366" i="24"/>
  <c r="O373" i="24" s="1"/>
  <c r="P380" i="24" s="1"/>
  <c r="L366" i="24"/>
  <c r="L371" i="24" s="1"/>
  <c r="L380" i="24" s="1"/>
  <c r="J366" i="24"/>
  <c r="J370" i="24" s="1"/>
  <c r="J380" i="24" s="1"/>
  <c r="H366" i="24"/>
  <c r="H369" i="24" s="1"/>
  <c r="H380" i="24" s="1"/>
  <c r="F366" i="24"/>
  <c r="F368" i="24" s="1"/>
  <c r="F380" i="24" s="1"/>
  <c r="AJ359" i="24"/>
  <c r="AH359" i="24"/>
  <c r="AJ358" i="24"/>
  <c r="AH358" i="24"/>
  <c r="AJ357" i="24"/>
  <c r="AH357" i="24"/>
  <c r="AH360" i="24" s="1"/>
  <c r="AG357" i="24"/>
  <c r="AD357" i="24"/>
  <c r="AB357" i="24"/>
  <c r="AJ356" i="24"/>
  <c r="AG356" i="24"/>
  <c r="AD356" i="24"/>
  <c r="AB356" i="24"/>
  <c r="AJ355" i="24"/>
  <c r="AG355" i="24"/>
  <c r="AD355" i="24"/>
  <c r="AB355" i="24"/>
  <c r="AB358" i="24" s="1"/>
  <c r="AA355" i="24"/>
  <c r="X355" i="24"/>
  <c r="V355" i="24"/>
  <c r="AJ354" i="24"/>
  <c r="AG354" i="24"/>
  <c r="AD354" i="24"/>
  <c r="AA354" i="24"/>
  <c r="X354" i="24"/>
  <c r="V354" i="24"/>
  <c r="AJ353" i="24"/>
  <c r="AG353" i="24"/>
  <c r="AD353" i="24"/>
  <c r="AA353" i="24"/>
  <c r="X353" i="24"/>
  <c r="U353" i="24"/>
  <c r="V353" i="24" s="1"/>
  <c r="V356" i="24" s="1"/>
  <c r="R353" i="24"/>
  <c r="P353" i="24"/>
  <c r="AJ352" i="24"/>
  <c r="AG352" i="24"/>
  <c r="AD352" i="24"/>
  <c r="AA352" i="24"/>
  <c r="X352" i="24"/>
  <c r="U352" i="24"/>
  <c r="R352" i="24"/>
  <c r="P352" i="24"/>
  <c r="AJ351" i="24"/>
  <c r="AG351" i="24"/>
  <c r="AD351" i="24"/>
  <c r="AA351" i="24"/>
  <c r="X351" i="24"/>
  <c r="U351" i="24"/>
  <c r="R351" i="24"/>
  <c r="P351" i="24"/>
  <c r="P354" i="24" s="1"/>
  <c r="O351" i="24"/>
  <c r="L351" i="24"/>
  <c r="AJ350" i="24"/>
  <c r="AG350" i="24"/>
  <c r="AD350" i="24"/>
  <c r="AA350" i="24"/>
  <c r="X350" i="24"/>
  <c r="U350" i="24"/>
  <c r="R350" i="24"/>
  <c r="O350" i="24"/>
  <c r="L350" i="24"/>
  <c r="J350" i="24"/>
  <c r="AJ349" i="24"/>
  <c r="AG349" i="24"/>
  <c r="AD349" i="24"/>
  <c r="AA349" i="24"/>
  <c r="X349" i="24"/>
  <c r="U349" i="24"/>
  <c r="R349" i="24"/>
  <c r="O349" i="24"/>
  <c r="L349" i="24"/>
  <c r="J349" i="24"/>
  <c r="H349" i="24"/>
  <c r="AJ348" i="24"/>
  <c r="AG348" i="24"/>
  <c r="AD348" i="24"/>
  <c r="AA348" i="24"/>
  <c r="X348" i="24"/>
  <c r="U348" i="24"/>
  <c r="R348" i="24"/>
  <c r="O348" i="24"/>
  <c r="L348" i="24"/>
  <c r="J348" i="24"/>
  <c r="H348" i="24"/>
  <c r="F348" i="24"/>
  <c r="AJ347" i="24"/>
  <c r="AJ360" i="24" s="1"/>
  <c r="AJ361" i="24" s="1"/>
  <c r="AG347" i="24"/>
  <c r="AG360" i="24" s="1"/>
  <c r="AH361" i="24" s="1"/>
  <c r="AD347" i="24"/>
  <c r="AD358" i="24" s="1"/>
  <c r="AD361" i="24" s="1"/>
  <c r="AA347" i="24"/>
  <c r="AA358" i="24" s="1"/>
  <c r="AB361" i="24" s="1"/>
  <c r="X347" i="24"/>
  <c r="X356" i="24" s="1"/>
  <c r="X361" i="24" s="1"/>
  <c r="U347" i="24"/>
  <c r="U356" i="24" s="1"/>
  <c r="V361" i="24" s="1"/>
  <c r="R347" i="24"/>
  <c r="R354" i="24" s="1"/>
  <c r="R361" i="24" s="1"/>
  <c r="O347" i="24"/>
  <c r="O354" i="24" s="1"/>
  <c r="P361" i="24" s="1"/>
  <c r="L347" i="24"/>
  <c r="L352" i="24" s="1"/>
  <c r="L361" i="24" s="1"/>
  <c r="J347" i="24"/>
  <c r="J351" i="24" s="1"/>
  <c r="J361" i="24" s="1"/>
  <c r="H347" i="24"/>
  <c r="H350" i="24" s="1"/>
  <c r="H361" i="24" s="1"/>
  <c r="F347" i="24"/>
  <c r="F349" i="24" s="1"/>
  <c r="F361" i="24" s="1"/>
  <c r="AJ340" i="24"/>
  <c r="AH340" i="24"/>
  <c r="AJ339" i="24"/>
  <c r="AH339" i="24"/>
  <c r="AJ338" i="24"/>
  <c r="AH338" i="24"/>
  <c r="AH341" i="24" s="1"/>
  <c r="AG338" i="24"/>
  <c r="AD338" i="24"/>
  <c r="AB338" i="24"/>
  <c r="AJ337" i="24"/>
  <c r="AG337" i="24"/>
  <c r="AD337" i="24"/>
  <c r="AB337" i="24"/>
  <c r="AJ336" i="24"/>
  <c r="AG336" i="24"/>
  <c r="AD336" i="24"/>
  <c r="AB336" i="24"/>
  <c r="AB339" i="24" s="1"/>
  <c r="AA336" i="24"/>
  <c r="X336" i="24"/>
  <c r="V336" i="24"/>
  <c r="AJ335" i="24"/>
  <c r="AG335" i="24"/>
  <c r="AD335" i="24"/>
  <c r="AA335" i="24"/>
  <c r="X335" i="24"/>
  <c r="V335" i="24"/>
  <c r="AJ334" i="24"/>
  <c r="AG334" i="24"/>
  <c r="AD334" i="24"/>
  <c r="AA334" i="24"/>
  <c r="X334" i="24"/>
  <c r="U334" i="24"/>
  <c r="V334" i="24" s="1"/>
  <c r="V337" i="24" s="1"/>
  <c r="R334" i="24"/>
  <c r="P334" i="24"/>
  <c r="AJ333" i="24"/>
  <c r="AG333" i="24"/>
  <c r="AD333" i="24"/>
  <c r="AA333" i="24"/>
  <c r="X333" i="24"/>
  <c r="U333" i="24"/>
  <c r="R333" i="24"/>
  <c r="P333" i="24"/>
  <c r="AJ332" i="24"/>
  <c r="AG332" i="24"/>
  <c r="AD332" i="24"/>
  <c r="AA332" i="24"/>
  <c r="X332" i="24"/>
  <c r="U332" i="24"/>
  <c r="R332" i="24"/>
  <c r="P332" i="24"/>
  <c r="P335" i="24" s="1"/>
  <c r="O332" i="24"/>
  <c r="L332" i="24"/>
  <c r="AJ331" i="24"/>
  <c r="AG331" i="24"/>
  <c r="AD331" i="24"/>
  <c r="AA331" i="24"/>
  <c r="X331" i="24"/>
  <c r="U331" i="24"/>
  <c r="R331" i="24"/>
  <c r="O331" i="24"/>
  <c r="L331" i="24"/>
  <c r="J331" i="24"/>
  <c r="AJ330" i="24"/>
  <c r="AG330" i="24"/>
  <c r="AD330" i="24"/>
  <c r="AA330" i="24"/>
  <c r="X330" i="24"/>
  <c r="U330" i="24"/>
  <c r="R330" i="24"/>
  <c r="O330" i="24"/>
  <c r="L330" i="24"/>
  <c r="J330" i="24"/>
  <c r="H330" i="24"/>
  <c r="AJ329" i="24"/>
  <c r="AG329" i="24"/>
  <c r="AD329" i="24"/>
  <c r="AA329" i="24"/>
  <c r="X329" i="24"/>
  <c r="U329" i="24"/>
  <c r="R329" i="24"/>
  <c r="O329" i="24"/>
  <c r="L329" i="24"/>
  <c r="J329" i="24"/>
  <c r="H329" i="24"/>
  <c r="F329" i="24"/>
  <c r="AJ328" i="24"/>
  <c r="AJ341" i="24" s="1"/>
  <c r="AJ342" i="24" s="1"/>
  <c r="AG328" i="24"/>
  <c r="AG341" i="24" s="1"/>
  <c r="AH342" i="24" s="1"/>
  <c r="AD328" i="24"/>
  <c r="AD339" i="24" s="1"/>
  <c r="AD342" i="24" s="1"/>
  <c r="AA328" i="24"/>
  <c r="AA339" i="24" s="1"/>
  <c r="AB342" i="24" s="1"/>
  <c r="X328" i="24"/>
  <c r="X337" i="24" s="1"/>
  <c r="X342" i="24" s="1"/>
  <c r="U328" i="24"/>
  <c r="U337" i="24" s="1"/>
  <c r="V342" i="24" s="1"/>
  <c r="R328" i="24"/>
  <c r="R335" i="24" s="1"/>
  <c r="R342" i="24" s="1"/>
  <c r="O328" i="24"/>
  <c r="O335" i="24" s="1"/>
  <c r="P342" i="24" s="1"/>
  <c r="L328" i="24"/>
  <c r="L333" i="24" s="1"/>
  <c r="L342" i="24" s="1"/>
  <c r="J328" i="24"/>
  <c r="J332" i="24" s="1"/>
  <c r="J342" i="24" s="1"/>
  <c r="H328" i="24"/>
  <c r="H331" i="24" s="1"/>
  <c r="H342" i="24" s="1"/>
  <c r="F328" i="24"/>
  <c r="F330" i="24" s="1"/>
  <c r="F342" i="24" s="1"/>
  <c r="AJ321" i="24"/>
  <c r="AH321" i="24"/>
  <c r="AJ320" i="24"/>
  <c r="AH320" i="24"/>
  <c r="AJ319" i="24"/>
  <c r="AH319" i="24"/>
  <c r="AH322" i="24" s="1"/>
  <c r="AG319" i="24"/>
  <c r="AD319" i="24"/>
  <c r="AB319" i="24"/>
  <c r="AJ318" i="24"/>
  <c r="AG318" i="24"/>
  <c r="AD318" i="24"/>
  <c r="AB318" i="24"/>
  <c r="AJ317" i="24"/>
  <c r="AG317" i="24"/>
  <c r="AD317" i="24"/>
  <c r="AB317" i="24"/>
  <c r="AB320" i="24" s="1"/>
  <c r="AA317" i="24"/>
  <c r="X317" i="24"/>
  <c r="V317" i="24"/>
  <c r="AJ316" i="24"/>
  <c r="AG316" i="24"/>
  <c r="AD316" i="24"/>
  <c r="AA316" i="24"/>
  <c r="X316" i="24"/>
  <c r="V316" i="24"/>
  <c r="AJ315" i="24"/>
  <c r="AG315" i="24"/>
  <c r="AD315" i="24"/>
  <c r="AA315" i="24"/>
  <c r="X315" i="24"/>
  <c r="U315" i="24"/>
  <c r="V315" i="24" s="1"/>
  <c r="V318" i="24" s="1"/>
  <c r="R315" i="24"/>
  <c r="P315" i="24"/>
  <c r="AJ314" i="24"/>
  <c r="AG314" i="24"/>
  <c r="AD314" i="24"/>
  <c r="AA314" i="24"/>
  <c r="X314" i="24"/>
  <c r="U314" i="24"/>
  <c r="R314" i="24"/>
  <c r="P314" i="24"/>
  <c r="AJ313" i="24"/>
  <c r="AG313" i="24"/>
  <c r="AD313" i="24"/>
  <c r="AA313" i="24"/>
  <c r="X313" i="24"/>
  <c r="U313" i="24"/>
  <c r="R313" i="24"/>
  <c r="P313" i="24"/>
  <c r="P316" i="24" s="1"/>
  <c r="O313" i="24"/>
  <c r="L313" i="24"/>
  <c r="AJ312" i="24"/>
  <c r="AG312" i="24"/>
  <c r="AD312" i="24"/>
  <c r="AA312" i="24"/>
  <c r="X312" i="24"/>
  <c r="U312" i="24"/>
  <c r="R312" i="24"/>
  <c r="O312" i="24"/>
  <c r="L312" i="24"/>
  <c r="J312" i="24"/>
  <c r="AJ311" i="24"/>
  <c r="AG311" i="24"/>
  <c r="AD311" i="24"/>
  <c r="AA311" i="24"/>
  <c r="X311" i="24"/>
  <c r="U311" i="24"/>
  <c r="R311" i="24"/>
  <c r="O311" i="24"/>
  <c r="L311" i="24"/>
  <c r="J311" i="24"/>
  <c r="H311" i="24"/>
  <c r="AJ310" i="24"/>
  <c r="AG310" i="24"/>
  <c r="AD310" i="24"/>
  <c r="AA310" i="24"/>
  <c r="X310" i="24"/>
  <c r="U310" i="24"/>
  <c r="R310" i="24"/>
  <c r="O310" i="24"/>
  <c r="L310" i="24"/>
  <c r="J310" i="24"/>
  <c r="H310" i="24"/>
  <c r="F310" i="24"/>
  <c r="AJ309" i="24"/>
  <c r="AJ322" i="24" s="1"/>
  <c r="AJ323" i="24" s="1"/>
  <c r="AG309" i="24"/>
  <c r="AG322" i="24" s="1"/>
  <c r="AH323" i="24" s="1"/>
  <c r="AD309" i="24"/>
  <c r="AD320" i="24" s="1"/>
  <c r="AD323" i="24" s="1"/>
  <c r="AA309" i="24"/>
  <c r="AA320" i="24" s="1"/>
  <c r="AB323" i="24" s="1"/>
  <c r="X309" i="24"/>
  <c r="X318" i="24" s="1"/>
  <c r="X323" i="24" s="1"/>
  <c r="U309" i="24"/>
  <c r="U318" i="24" s="1"/>
  <c r="V323" i="24" s="1"/>
  <c r="R309" i="24"/>
  <c r="R316" i="24" s="1"/>
  <c r="R323" i="24" s="1"/>
  <c r="O309" i="24"/>
  <c r="O316" i="24" s="1"/>
  <c r="P323" i="24" s="1"/>
  <c r="L309" i="24"/>
  <c r="L314" i="24" s="1"/>
  <c r="L323" i="24" s="1"/>
  <c r="J309" i="24"/>
  <c r="J313" i="24" s="1"/>
  <c r="J323" i="24" s="1"/>
  <c r="H309" i="24"/>
  <c r="H312" i="24" s="1"/>
  <c r="H323" i="24" s="1"/>
  <c r="F309" i="24"/>
  <c r="F311" i="24" s="1"/>
  <c r="F323" i="24" s="1"/>
  <c r="AJ302" i="24"/>
  <c r="AH302" i="24"/>
  <c r="AJ301" i="24"/>
  <c r="AH301" i="24"/>
  <c r="AJ300" i="24"/>
  <c r="AH300" i="24"/>
  <c r="AH303" i="24" s="1"/>
  <c r="AG300" i="24"/>
  <c r="AD300" i="24"/>
  <c r="AB300" i="24"/>
  <c r="AJ299" i="24"/>
  <c r="AG299" i="24"/>
  <c r="AD299" i="24"/>
  <c r="AB299" i="24"/>
  <c r="AJ298" i="24"/>
  <c r="AG298" i="24"/>
  <c r="AD298" i="24"/>
  <c r="AB298" i="24"/>
  <c r="AB301" i="24" s="1"/>
  <c r="AA298" i="24"/>
  <c r="X298" i="24"/>
  <c r="V298" i="24"/>
  <c r="AJ297" i="24"/>
  <c r="AG297" i="24"/>
  <c r="AD297" i="24"/>
  <c r="AA297" i="24"/>
  <c r="X297" i="24"/>
  <c r="V297" i="24"/>
  <c r="AJ296" i="24"/>
  <c r="AG296" i="24"/>
  <c r="AD296" i="24"/>
  <c r="AA296" i="24"/>
  <c r="X296" i="24"/>
  <c r="U296" i="24"/>
  <c r="V296" i="24" s="1"/>
  <c r="V299" i="24" s="1"/>
  <c r="R296" i="24"/>
  <c r="P296" i="24"/>
  <c r="AJ295" i="24"/>
  <c r="AG295" i="24"/>
  <c r="AD295" i="24"/>
  <c r="AA295" i="24"/>
  <c r="X295" i="24"/>
  <c r="U295" i="24"/>
  <c r="R295" i="24"/>
  <c r="P295" i="24"/>
  <c r="AJ294" i="24"/>
  <c r="AG294" i="24"/>
  <c r="AD294" i="24"/>
  <c r="AA294" i="24"/>
  <c r="X294" i="24"/>
  <c r="U294" i="24"/>
  <c r="R294" i="24"/>
  <c r="P294" i="24"/>
  <c r="P297" i="24" s="1"/>
  <c r="O294" i="24"/>
  <c r="L294" i="24"/>
  <c r="AJ293" i="24"/>
  <c r="AG293" i="24"/>
  <c r="AD293" i="24"/>
  <c r="AA293" i="24"/>
  <c r="X293" i="24"/>
  <c r="U293" i="24"/>
  <c r="R293" i="24"/>
  <c r="O293" i="24"/>
  <c r="L293" i="24"/>
  <c r="J293" i="24"/>
  <c r="AJ292" i="24"/>
  <c r="AG292" i="24"/>
  <c r="AD292" i="24"/>
  <c r="AA292" i="24"/>
  <c r="X292" i="24"/>
  <c r="U292" i="24"/>
  <c r="R292" i="24"/>
  <c r="O292" i="24"/>
  <c r="L292" i="24"/>
  <c r="J292" i="24"/>
  <c r="H292" i="24"/>
  <c r="AJ291" i="24"/>
  <c r="AG291" i="24"/>
  <c r="AD291" i="24"/>
  <c r="AA291" i="24"/>
  <c r="X291" i="24"/>
  <c r="U291" i="24"/>
  <c r="R291" i="24"/>
  <c r="O291" i="24"/>
  <c r="L291" i="24"/>
  <c r="J291" i="24"/>
  <c r="H291" i="24"/>
  <c r="F291" i="24"/>
  <c r="AJ290" i="24"/>
  <c r="AJ303" i="24" s="1"/>
  <c r="AJ304" i="24" s="1"/>
  <c r="AG290" i="24"/>
  <c r="AG303" i="24" s="1"/>
  <c r="AH304" i="24" s="1"/>
  <c r="AD290" i="24"/>
  <c r="AD301" i="24" s="1"/>
  <c r="AD304" i="24" s="1"/>
  <c r="AA290" i="24"/>
  <c r="AA301" i="24" s="1"/>
  <c r="AB304" i="24" s="1"/>
  <c r="X290" i="24"/>
  <c r="X299" i="24" s="1"/>
  <c r="X304" i="24" s="1"/>
  <c r="U290" i="24"/>
  <c r="U299" i="24" s="1"/>
  <c r="V304" i="24" s="1"/>
  <c r="R290" i="24"/>
  <c r="R297" i="24" s="1"/>
  <c r="R304" i="24" s="1"/>
  <c r="O290" i="24"/>
  <c r="O297" i="24" s="1"/>
  <c r="P304" i="24" s="1"/>
  <c r="L290" i="24"/>
  <c r="L295" i="24" s="1"/>
  <c r="L304" i="24" s="1"/>
  <c r="J290" i="24"/>
  <c r="J294" i="24" s="1"/>
  <c r="J304" i="24" s="1"/>
  <c r="H290" i="24"/>
  <c r="H293" i="24" s="1"/>
  <c r="H304" i="24" s="1"/>
  <c r="F290" i="24"/>
  <c r="F292" i="24" s="1"/>
  <c r="F304" i="24" s="1"/>
  <c r="AJ283" i="24"/>
  <c r="AH283" i="24"/>
  <c r="AJ282" i="24"/>
  <c r="AH282" i="24"/>
  <c r="AJ281" i="24"/>
  <c r="AH281" i="24"/>
  <c r="AH284" i="24" s="1"/>
  <c r="AG281" i="24"/>
  <c r="AD281" i="24"/>
  <c r="AB281" i="24"/>
  <c r="AJ280" i="24"/>
  <c r="AG280" i="24"/>
  <c r="AD280" i="24"/>
  <c r="AB280" i="24"/>
  <c r="AJ279" i="24"/>
  <c r="AG279" i="24"/>
  <c r="AD279" i="24"/>
  <c r="AB279" i="24"/>
  <c r="AB282" i="24" s="1"/>
  <c r="AA279" i="24"/>
  <c r="X279" i="24"/>
  <c r="V279" i="24"/>
  <c r="AJ278" i="24"/>
  <c r="AG278" i="24"/>
  <c r="AD278" i="24"/>
  <c r="AA278" i="24"/>
  <c r="X278" i="24"/>
  <c r="V278" i="24"/>
  <c r="AJ277" i="24"/>
  <c r="AG277" i="24"/>
  <c r="AD277" i="24"/>
  <c r="AA277" i="24"/>
  <c r="X277" i="24"/>
  <c r="U277" i="24"/>
  <c r="V277" i="24" s="1"/>
  <c r="V280" i="24" s="1"/>
  <c r="R277" i="24"/>
  <c r="P277" i="24"/>
  <c r="AJ276" i="24"/>
  <c r="AG276" i="24"/>
  <c r="AD276" i="24"/>
  <c r="AA276" i="24"/>
  <c r="X276" i="24"/>
  <c r="U276" i="24"/>
  <c r="R276" i="24"/>
  <c r="P276" i="24"/>
  <c r="AJ275" i="24"/>
  <c r="AG275" i="24"/>
  <c r="AD275" i="24"/>
  <c r="AA275" i="24"/>
  <c r="X275" i="24"/>
  <c r="U275" i="24"/>
  <c r="R275" i="24"/>
  <c r="P275" i="24"/>
  <c r="P278" i="24" s="1"/>
  <c r="O275" i="24"/>
  <c r="L275" i="24"/>
  <c r="AJ274" i="24"/>
  <c r="AG274" i="24"/>
  <c r="AD274" i="24"/>
  <c r="AA274" i="24"/>
  <c r="X274" i="24"/>
  <c r="U274" i="24"/>
  <c r="R274" i="24"/>
  <c r="O274" i="24"/>
  <c r="L274" i="24"/>
  <c r="J274" i="24"/>
  <c r="AJ273" i="24"/>
  <c r="AG273" i="24"/>
  <c r="AD273" i="24"/>
  <c r="AA273" i="24"/>
  <c r="X273" i="24"/>
  <c r="U273" i="24"/>
  <c r="R273" i="24"/>
  <c r="O273" i="24"/>
  <c r="L273" i="24"/>
  <c r="J273" i="24"/>
  <c r="H273" i="24"/>
  <c r="AJ272" i="24"/>
  <c r="AG272" i="24"/>
  <c r="AD272" i="24"/>
  <c r="AA272" i="24"/>
  <c r="X272" i="24"/>
  <c r="U272" i="24"/>
  <c r="R272" i="24"/>
  <c r="O272" i="24"/>
  <c r="L272" i="24"/>
  <c r="J272" i="24"/>
  <c r="H272" i="24"/>
  <c r="F272" i="24"/>
  <c r="AJ271" i="24"/>
  <c r="AJ284" i="24" s="1"/>
  <c r="AJ285" i="24" s="1"/>
  <c r="AG271" i="24"/>
  <c r="AG284" i="24" s="1"/>
  <c r="AH285" i="24" s="1"/>
  <c r="AD271" i="24"/>
  <c r="AD282" i="24" s="1"/>
  <c r="AD285" i="24" s="1"/>
  <c r="AA271" i="24"/>
  <c r="AA282" i="24" s="1"/>
  <c r="AB285" i="24" s="1"/>
  <c r="X271" i="24"/>
  <c r="X280" i="24" s="1"/>
  <c r="X285" i="24" s="1"/>
  <c r="U271" i="24"/>
  <c r="U280" i="24" s="1"/>
  <c r="V285" i="24" s="1"/>
  <c r="R271" i="24"/>
  <c r="R278" i="24" s="1"/>
  <c r="R285" i="24" s="1"/>
  <c r="O271" i="24"/>
  <c r="O278" i="24" s="1"/>
  <c r="P285" i="24" s="1"/>
  <c r="L271" i="24"/>
  <c r="L276" i="24" s="1"/>
  <c r="L285" i="24" s="1"/>
  <c r="J271" i="24"/>
  <c r="J275" i="24" s="1"/>
  <c r="J285" i="24" s="1"/>
  <c r="H271" i="24"/>
  <c r="H274" i="24" s="1"/>
  <c r="H285" i="24" s="1"/>
  <c r="F271" i="24"/>
  <c r="F273" i="24" s="1"/>
  <c r="F285" i="24" s="1"/>
  <c r="AJ264" i="24"/>
  <c r="AH264" i="24"/>
  <c r="AJ263" i="24"/>
  <c r="AH263" i="24"/>
  <c r="AJ262" i="24"/>
  <c r="AH262" i="24"/>
  <c r="AH265" i="24" s="1"/>
  <c r="AG262" i="24"/>
  <c r="AD262" i="24"/>
  <c r="AB262" i="24"/>
  <c r="AJ261" i="24"/>
  <c r="AG261" i="24"/>
  <c r="AD261" i="24"/>
  <c r="AB261" i="24"/>
  <c r="AJ260" i="24"/>
  <c r="AG260" i="24"/>
  <c r="AD260" i="24"/>
  <c r="AB260" i="24"/>
  <c r="AB263" i="24" s="1"/>
  <c r="AA260" i="24"/>
  <c r="X260" i="24"/>
  <c r="V260" i="24"/>
  <c r="AJ259" i="24"/>
  <c r="AG259" i="24"/>
  <c r="AD259" i="24"/>
  <c r="AA259" i="24"/>
  <c r="X259" i="24"/>
  <c r="V259" i="24"/>
  <c r="AJ258" i="24"/>
  <c r="AG258" i="24"/>
  <c r="AD258" i="24"/>
  <c r="AA258" i="24"/>
  <c r="X258" i="24"/>
  <c r="U258" i="24"/>
  <c r="V258" i="24" s="1"/>
  <c r="V261" i="24" s="1"/>
  <c r="R258" i="24"/>
  <c r="P258" i="24"/>
  <c r="AJ257" i="24"/>
  <c r="AG257" i="24"/>
  <c r="AD257" i="24"/>
  <c r="AA257" i="24"/>
  <c r="X257" i="24"/>
  <c r="U257" i="24"/>
  <c r="R257" i="24"/>
  <c r="P257" i="24"/>
  <c r="AJ256" i="24"/>
  <c r="AG256" i="24"/>
  <c r="AD256" i="24"/>
  <c r="AA256" i="24"/>
  <c r="X256" i="24"/>
  <c r="U256" i="24"/>
  <c r="R256" i="24"/>
  <c r="P256" i="24"/>
  <c r="P259" i="24" s="1"/>
  <c r="O256" i="24"/>
  <c r="L256" i="24"/>
  <c r="AJ255" i="24"/>
  <c r="AG255" i="24"/>
  <c r="AD255" i="24"/>
  <c r="AA255" i="24"/>
  <c r="X255" i="24"/>
  <c r="U255" i="24"/>
  <c r="R255" i="24"/>
  <c r="O255" i="24"/>
  <c r="L255" i="24"/>
  <c r="J255" i="24"/>
  <c r="AJ254" i="24"/>
  <c r="AG254" i="24"/>
  <c r="AD254" i="24"/>
  <c r="AA254" i="24"/>
  <c r="X254" i="24"/>
  <c r="U254" i="24"/>
  <c r="R254" i="24"/>
  <c r="O254" i="24"/>
  <c r="L254" i="24"/>
  <c r="J254" i="24"/>
  <c r="H254" i="24"/>
  <c r="AJ253" i="24"/>
  <c r="AG253" i="24"/>
  <c r="AD253" i="24"/>
  <c r="AA253" i="24"/>
  <c r="X253" i="24"/>
  <c r="U253" i="24"/>
  <c r="R253" i="24"/>
  <c r="O253" i="24"/>
  <c r="L253" i="24"/>
  <c r="J253" i="24"/>
  <c r="H253" i="24"/>
  <c r="F253" i="24"/>
  <c r="AJ252" i="24"/>
  <c r="AJ265" i="24" s="1"/>
  <c r="AJ266" i="24" s="1"/>
  <c r="AG252" i="24"/>
  <c r="AG265" i="24" s="1"/>
  <c r="AH266" i="24" s="1"/>
  <c r="AD252" i="24"/>
  <c r="AD263" i="24" s="1"/>
  <c r="AD266" i="24" s="1"/>
  <c r="AA252" i="24"/>
  <c r="AA263" i="24" s="1"/>
  <c r="AB266" i="24" s="1"/>
  <c r="X252" i="24"/>
  <c r="X261" i="24" s="1"/>
  <c r="X266" i="24" s="1"/>
  <c r="U252" i="24"/>
  <c r="U261" i="24" s="1"/>
  <c r="V266" i="24" s="1"/>
  <c r="R252" i="24"/>
  <c r="R259" i="24" s="1"/>
  <c r="R266" i="24" s="1"/>
  <c r="O252" i="24"/>
  <c r="O259" i="24" s="1"/>
  <c r="P266" i="24" s="1"/>
  <c r="L252" i="24"/>
  <c r="L257" i="24" s="1"/>
  <c r="L266" i="24" s="1"/>
  <c r="J252" i="24"/>
  <c r="J256" i="24" s="1"/>
  <c r="J266" i="24" s="1"/>
  <c r="H252" i="24"/>
  <c r="H255" i="24" s="1"/>
  <c r="H266" i="24" s="1"/>
  <c r="F252" i="24"/>
  <c r="F254" i="24" s="1"/>
  <c r="F266" i="24" s="1"/>
  <c r="AJ245" i="24"/>
  <c r="AH245" i="24"/>
  <c r="AJ244" i="24"/>
  <c r="AH244" i="24"/>
  <c r="AJ243" i="24"/>
  <c r="AH243" i="24"/>
  <c r="AH246" i="24" s="1"/>
  <c r="AG243" i="24"/>
  <c r="AD243" i="24"/>
  <c r="AB243" i="24"/>
  <c r="AJ242" i="24"/>
  <c r="AG242" i="24"/>
  <c r="AD242" i="24"/>
  <c r="AB242" i="24"/>
  <c r="AJ241" i="24"/>
  <c r="AG241" i="24"/>
  <c r="AD241" i="24"/>
  <c r="AB241" i="24"/>
  <c r="AB244" i="24" s="1"/>
  <c r="AA241" i="24"/>
  <c r="X241" i="24"/>
  <c r="V241" i="24"/>
  <c r="AJ240" i="24"/>
  <c r="AG240" i="24"/>
  <c r="AD240" i="24"/>
  <c r="AA240" i="24"/>
  <c r="X240" i="24"/>
  <c r="V240" i="24"/>
  <c r="AJ239" i="24"/>
  <c r="AG239" i="24"/>
  <c r="AD239" i="24"/>
  <c r="AA239" i="24"/>
  <c r="X239" i="24"/>
  <c r="U239" i="24"/>
  <c r="V239" i="24" s="1"/>
  <c r="V242" i="24" s="1"/>
  <c r="R239" i="24"/>
  <c r="P239" i="24"/>
  <c r="AJ238" i="24"/>
  <c r="AG238" i="24"/>
  <c r="AD238" i="24"/>
  <c r="AA238" i="24"/>
  <c r="X238" i="24"/>
  <c r="U238" i="24"/>
  <c r="R238" i="24"/>
  <c r="P238" i="24"/>
  <c r="AJ237" i="24"/>
  <c r="AG237" i="24"/>
  <c r="AD237" i="24"/>
  <c r="AA237" i="24"/>
  <c r="X237" i="24"/>
  <c r="U237" i="24"/>
  <c r="R237" i="24"/>
  <c r="P237" i="24"/>
  <c r="P240" i="24" s="1"/>
  <c r="O237" i="24"/>
  <c r="L237" i="24"/>
  <c r="AJ236" i="24"/>
  <c r="AG236" i="24"/>
  <c r="AD236" i="24"/>
  <c r="AA236" i="24"/>
  <c r="X236" i="24"/>
  <c r="U236" i="24"/>
  <c r="R236" i="24"/>
  <c r="O236" i="24"/>
  <c r="L236" i="24"/>
  <c r="J236" i="24"/>
  <c r="AJ235" i="24"/>
  <c r="AG235" i="24"/>
  <c r="AD235" i="24"/>
  <c r="AA235" i="24"/>
  <c r="X235" i="24"/>
  <c r="U235" i="24"/>
  <c r="R235" i="24"/>
  <c r="O235" i="24"/>
  <c r="L235" i="24"/>
  <c r="J235" i="24"/>
  <c r="H235" i="24"/>
  <c r="AJ234" i="24"/>
  <c r="AG234" i="24"/>
  <c r="AD234" i="24"/>
  <c r="AA234" i="24"/>
  <c r="X234" i="24"/>
  <c r="U234" i="24"/>
  <c r="R234" i="24"/>
  <c r="O234" i="24"/>
  <c r="L234" i="24"/>
  <c r="J234" i="24"/>
  <c r="H234" i="24"/>
  <c r="F234" i="24"/>
  <c r="AJ233" i="24"/>
  <c r="AJ246" i="24" s="1"/>
  <c r="AJ247" i="24" s="1"/>
  <c r="AG233" i="24"/>
  <c r="AG246" i="24" s="1"/>
  <c r="AH247" i="24" s="1"/>
  <c r="AD233" i="24"/>
  <c r="AD244" i="24" s="1"/>
  <c r="AD247" i="24" s="1"/>
  <c r="AA233" i="24"/>
  <c r="AA244" i="24" s="1"/>
  <c r="AB247" i="24" s="1"/>
  <c r="X233" i="24"/>
  <c r="X242" i="24" s="1"/>
  <c r="X247" i="24" s="1"/>
  <c r="U233" i="24"/>
  <c r="U242" i="24" s="1"/>
  <c r="V247" i="24" s="1"/>
  <c r="R233" i="24"/>
  <c r="R240" i="24" s="1"/>
  <c r="R247" i="24" s="1"/>
  <c r="O233" i="24"/>
  <c r="O240" i="24" s="1"/>
  <c r="P247" i="24" s="1"/>
  <c r="L233" i="24"/>
  <c r="L238" i="24" s="1"/>
  <c r="L247" i="24" s="1"/>
  <c r="J233" i="24"/>
  <c r="J237" i="24" s="1"/>
  <c r="J247" i="24" s="1"/>
  <c r="H233" i="24"/>
  <c r="H236" i="24" s="1"/>
  <c r="H247" i="24" s="1"/>
  <c r="F233" i="24"/>
  <c r="F235" i="24" s="1"/>
  <c r="F247" i="24" s="1"/>
  <c r="AJ226" i="24"/>
  <c r="AH226" i="24"/>
  <c r="AJ225" i="24"/>
  <c r="AH225" i="24"/>
  <c r="AJ224" i="24"/>
  <c r="AH224" i="24"/>
  <c r="AH227" i="24" s="1"/>
  <c r="AG224" i="24"/>
  <c r="AD224" i="24"/>
  <c r="AB224" i="24"/>
  <c r="AJ223" i="24"/>
  <c r="AG223" i="24"/>
  <c r="AD223" i="24"/>
  <c r="AB223" i="24"/>
  <c r="AJ222" i="24"/>
  <c r="AG222" i="24"/>
  <c r="AD222" i="24"/>
  <c r="AB222" i="24"/>
  <c r="AB225" i="24" s="1"/>
  <c r="AA222" i="24"/>
  <c r="X222" i="24"/>
  <c r="V222" i="24"/>
  <c r="AJ221" i="24"/>
  <c r="AG221" i="24"/>
  <c r="AD221" i="24"/>
  <c r="AA221" i="24"/>
  <c r="X221" i="24"/>
  <c r="V221" i="24"/>
  <c r="AJ220" i="24"/>
  <c r="AG220" i="24"/>
  <c r="AD220" i="24"/>
  <c r="AA220" i="24"/>
  <c r="X220" i="24"/>
  <c r="U220" i="24"/>
  <c r="V220" i="24" s="1"/>
  <c r="V223" i="24" s="1"/>
  <c r="R220" i="24"/>
  <c r="P220" i="24"/>
  <c r="AJ219" i="24"/>
  <c r="AG219" i="24"/>
  <c r="AD219" i="24"/>
  <c r="AA219" i="24"/>
  <c r="X219" i="24"/>
  <c r="U219" i="24"/>
  <c r="R219" i="24"/>
  <c r="P219" i="24"/>
  <c r="AJ218" i="24"/>
  <c r="AG218" i="24"/>
  <c r="AD218" i="24"/>
  <c r="AA218" i="24"/>
  <c r="X218" i="24"/>
  <c r="U218" i="24"/>
  <c r="R218" i="24"/>
  <c r="P218" i="24"/>
  <c r="P221" i="24" s="1"/>
  <c r="O218" i="24"/>
  <c r="L218" i="24"/>
  <c r="AJ217" i="24"/>
  <c r="AG217" i="24"/>
  <c r="AD217" i="24"/>
  <c r="AA217" i="24"/>
  <c r="X217" i="24"/>
  <c r="U217" i="24"/>
  <c r="R217" i="24"/>
  <c r="O217" i="24"/>
  <c r="L217" i="24"/>
  <c r="J217" i="24"/>
  <c r="AJ216" i="24"/>
  <c r="AG216" i="24"/>
  <c r="AD216" i="24"/>
  <c r="AA216" i="24"/>
  <c r="X216" i="24"/>
  <c r="U216" i="24"/>
  <c r="R216" i="24"/>
  <c r="O216" i="24"/>
  <c r="L216" i="24"/>
  <c r="J216" i="24"/>
  <c r="H216" i="24"/>
  <c r="AJ215" i="24"/>
  <c r="AG215" i="24"/>
  <c r="AD215" i="24"/>
  <c r="AA215" i="24"/>
  <c r="X215" i="24"/>
  <c r="U215" i="24"/>
  <c r="R215" i="24"/>
  <c r="O215" i="24"/>
  <c r="L215" i="24"/>
  <c r="J215" i="24"/>
  <c r="H215" i="24"/>
  <c r="F215" i="24"/>
  <c r="AJ214" i="24"/>
  <c r="AJ227" i="24" s="1"/>
  <c r="AJ228" i="24" s="1"/>
  <c r="AG214" i="24"/>
  <c r="AG227" i="24" s="1"/>
  <c r="AH228" i="24" s="1"/>
  <c r="AD214" i="24"/>
  <c r="AD225" i="24" s="1"/>
  <c r="AD228" i="24" s="1"/>
  <c r="AA214" i="24"/>
  <c r="AA225" i="24" s="1"/>
  <c r="AB228" i="24" s="1"/>
  <c r="X214" i="24"/>
  <c r="X223" i="24" s="1"/>
  <c r="X228" i="24" s="1"/>
  <c r="U214" i="24"/>
  <c r="U223" i="24" s="1"/>
  <c r="V228" i="24" s="1"/>
  <c r="R214" i="24"/>
  <c r="R221" i="24" s="1"/>
  <c r="R228" i="24" s="1"/>
  <c r="O214" i="24"/>
  <c r="O221" i="24" s="1"/>
  <c r="P228" i="24" s="1"/>
  <c r="L214" i="24"/>
  <c r="L219" i="24" s="1"/>
  <c r="L228" i="24" s="1"/>
  <c r="J214" i="24"/>
  <c r="J218" i="24" s="1"/>
  <c r="J228" i="24" s="1"/>
  <c r="H214" i="24"/>
  <c r="H217" i="24" s="1"/>
  <c r="H228" i="24" s="1"/>
  <c r="F214" i="24"/>
  <c r="F216" i="24" s="1"/>
  <c r="F228" i="24" s="1"/>
  <c r="AJ207" i="24"/>
  <c r="AH207" i="24"/>
  <c r="AJ206" i="24"/>
  <c r="AH206" i="24"/>
  <c r="AJ205" i="24"/>
  <c r="AH205" i="24"/>
  <c r="AH208" i="24" s="1"/>
  <c r="AG205" i="24"/>
  <c r="AD205" i="24"/>
  <c r="AB205" i="24"/>
  <c r="AJ204" i="24"/>
  <c r="AG204" i="24"/>
  <c r="AD204" i="24"/>
  <c r="AB204" i="24"/>
  <c r="AJ203" i="24"/>
  <c r="AG203" i="24"/>
  <c r="AD203" i="24"/>
  <c r="AB203" i="24"/>
  <c r="AB206" i="24" s="1"/>
  <c r="AA203" i="24"/>
  <c r="X203" i="24"/>
  <c r="V203" i="24"/>
  <c r="AJ202" i="24"/>
  <c r="AG202" i="24"/>
  <c r="AD202" i="24"/>
  <c r="AA202" i="24"/>
  <c r="X202" i="24"/>
  <c r="V202" i="24"/>
  <c r="AJ201" i="24"/>
  <c r="AG201" i="24"/>
  <c r="AD201" i="24"/>
  <c r="AA201" i="24"/>
  <c r="X201" i="24"/>
  <c r="U201" i="24"/>
  <c r="V201" i="24" s="1"/>
  <c r="V204" i="24" s="1"/>
  <c r="R201" i="24"/>
  <c r="P201" i="24"/>
  <c r="AJ200" i="24"/>
  <c r="AG200" i="24"/>
  <c r="AD200" i="24"/>
  <c r="AA200" i="24"/>
  <c r="X200" i="24"/>
  <c r="U200" i="24"/>
  <c r="R200" i="24"/>
  <c r="P200" i="24"/>
  <c r="AJ199" i="24"/>
  <c r="AG199" i="24"/>
  <c r="AD199" i="24"/>
  <c r="AA199" i="24"/>
  <c r="X199" i="24"/>
  <c r="U199" i="24"/>
  <c r="R199" i="24"/>
  <c r="P199" i="24"/>
  <c r="P202" i="24" s="1"/>
  <c r="O199" i="24"/>
  <c r="L199" i="24"/>
  <c r="AJ198" i="24"/>
  <c r="AG198" i="24"/>
  <c r="AD198" i="24"/>
  <c r="AA198" i="24"/>
  <c r="X198" i="24"/>
  <c r="U198" i="24"/>
  <c r="R198" i="24"/>
  <c r="O198" i="24"/>
  <c r="L198" i="24"/>
  <c r="J198" i="24"/>
  <c r="AJ197" i="24"/>
  <c r="AG197" i="24"/>
  <c r="AD197" i="24"/>
  <c r="AA197" i="24"/>
  <c r="X197" i="24"/>
  <c r="U197" i="24"/>
  <c r="R197" i="24"/>
  <c r="O197" i="24"/>
  <c r="L197" i="24"/>
  <c r="J197" i="24"/>
  <c r="H197" i="24"/>
  <c r="AJ196" i="24"/>
  <c r="AG196" i="24"/>
  <c r="AD196" i="24"/>
  <c r="AA196" i="24"/>
  <c r="X196" i="24"/>
  <c r="U196" i="24"/>
  <c r="R196" i="24"/>
  <c r="O196" i="24"/>
  <c r="L196" i="24"/>
  <c r="J196" i="24"/>
  <c r="H196" i="24"/>
  <c r="F196" i="24"/>
  <c r="AJ195" i="24"/>
  <c r="AJ208" i="24" s="1"/>
  <c r="AJ209" i="24" s="1"/>
  <c r="AG195" i="24"/>
  <c r="AG208" i="24" s="1"/>
  <c r="AH209" i="24" s="1"/>
  <c r="AD195" i="24"/>
  <c r="AD206" i="24" s="1"/>
  <c r="AD209" i="24" s="1"/>
  <c r="AA195" i="24"/>
  <c r="AA206" i="24" s="1"/>
  <c r="AB209" i="24" s="1"/>
  <c r="X195" i="24"/>
  <c r="X204" i="24" s="1"/>
  <c r="X209" i="24" s="1"/>
  <c r="U195" i="24"/>
  <c r="U204" i="24" s="1"/>
  <c r="V209" i="24" s="1"/>
  <c r="R195" i="24"/>
  <c r="R202" i="24" s="1"/>
  <c r="R209" i="24" s="1"/>
  <c r="O195" i="24"/>
  <c r="O202" i="24" s="1"/>
  <c r="P209" i="24" s="1"/>
  <c r="L195" i="24"/>
  <c r="L200" i="24" s="1"/>
  <c r="L209" i="24" s="1"/>
  <c r="J195" i="24"/>
  <c r="J199" i="24" s="1"/>
  <c r="J209" i="24" s="1"/>
  <c r="H195" i="24"/>
  <c r="H198" i="24" s="1"/>
  <c r="H209" i="24" s="1"/>
  <c r="F195" i="24"/>
  <c r="F197" i="24" s="1"/>
  <c r="F209" i="24" s="1"/>
  <c r="AJ188" i="24"/>
  <c r="AH188" i="24"/>
  <c r="AJ187" i="24"/>
  <c r="AH187" i="24"/>
  <c r="AJ186" i="24"/>
  <c r="AH186" i="24"/>
  <c r="AH189" i="24" s="1"/>
  <c r="AG186" i="24"/>
  <c r="AD186" i="24"/>
  <c r="AB186" i="24"/>
  <c r="AJ185" i="24"/>
  <c r="AG185" i="24"/>
  <c r="AD185" i="24"/>
  <c r="AB185" i="24"/>
  <c r="AJ184" i="24"/>
  <c r="AG184" i="24"/>
  <c r="AD184" i="24"/>
  <c r="AB184" i="24"/>
  <c r="AB187" i="24" s="1"/>
  <c r="AA184" i="24"/>
  <c r="X184" i="24"/>
  <c r="V184" i="24"/>
  <c r="AJ183" i="24"/>
  <c r="AG183" i="24"/>
  <c r="AD183" i="24"/>
  <c r="AA183" i="24"/>
  <c r="X183" i="24"/>
  <c r="V183" i="24"/>
  <c r="AJ182" i="24"/>
  <c r="AG182" i="24"/>
  <c r="AD182" i="24"/>
  <c r="AA182" i="24"/>
  <c r="X182" i="24"/>
  <c r="U182" i="24"/>
  <c r="V182" i="24" s="1"/>
  <c r="V185" i="24" s="1"/>
  <c r="R182" i="24"/>
  <c r="P182" i="24"/>
  <c r="AJ181" i="24"/>
  <c r="AG181" i="24"/>
  <c r="AD181" i="24"/>
  <c r="AA181" i="24"/>
  <c r="X181" i="24"/>
  <c r="U181" i="24"/>
  <c r="R181" i="24"/>
  <c r="P181" i="24"/>
  <c r="AJ180" i="24"/>
  <c r="AG180" i="24"/>
  <c r="AD180" i="24"/>
  <c r="AA180" i="24"/>
  <c r="X180" i="24"/>
  <c r="U180" i="24"/>
  <c r="R180" i="24"/>
  <c r="P180" i="24"/>
  <c r="P183" i="24" s="1"/>
  <c r="O180" i="24"/>
  <c r="L180" i="24"/>
  <c r="AJ179" i="24"/>
  <c r="AG179" i="24"/>
  <c r="AD179" i="24"/>
  <c r="AA179" i="24"/>
  <c r="X179" i="24"/>
  <c r="U179" i="24"/>
  <c r="R179" i="24"/>
  <c r="O179" i="24"/>
  <c r="L179" i="24"/>
  <c r="J179" i="24"/>
  <c r="AJ178" i="24"/>
  <c r="AG178" i="24"/>
  <c r="AD178" i="24"/>
  <c r="AA178" i="24"/>
  <c r="X178" i="24"/>
  <c r="U178" i="24"/>
  <c r="R178" i="24"/>
  <c r="O178" i="24"/>
  <c r="L178" i="24"/>
  <c r="J178" i="24"/>
  <c r="H178" i="24"/>
  <c r="AJ177" i="24"/>
  <c r="AG177" i="24"/>
  <c r="AD177" i="24"/>
  <c r="AA177" i="24"/>
  <c r="X177" i="24"/>
  <c r="U177" i="24"/>
  <c r="R177" i="24"/>
  <c r="O177" i="24"/>
  <c r="L177" i="24"/>
  <c r="J177" i="24"/>
  <c r="H177" i="24"/>
  <c r="F177" i="24"/>
  <c r="AJ176" i="24"/>
  <c r="AJ189" i="24" s="1"/>
  <c r="AJ190" i="24" s="1"/>
  <c r="AG176" i="24"/>
  <c r="AG189" i="24" s="1"/>
  <c r="AH190" i="24" s="1"/>
  <c r="AD176" i="24"/>
  <c r="AD187" i="24" s="1"/>
  <c r="AD190" i="24" s="1"/>
  <c r="AA176" i="24"/>
  <c r="AA187" i="24" s="1"/>
  <c r="AB190" i="24" s="1"/>
  <c r="X176" i="24"/>
  <c r="X185" i="24" s="1"/>
  <c r="X190" i="24" s="1"/>
  <c r="U176" i="24"/>
  <c r="U185" i="24" s="1"/>
  <c r="V190" i="24" s="1"/>
  <c r="R176" i="24"/>
  <c r="R183" i="24" s="1"/>
  <c r="R190" i="24" s="1"/>
  <c r="O176" i="24"/>
  <c r="O183" i="24" s="1"/>
  <c r="P190" i="24" s="1"/>
  <c r="L176" i="24"/>
  <c r="L181" i="24" s="1"/>
  <c r="L190" i="24" s="1"/>
  <c r="J176" i="24"/>
  <c r="J180" i="24" s="1"/>
  <c r="J190" i="24" s="1"/>
  <c r="H176" i="24"/>
  <c r="H179" i="24" s="1"/>
  <c r="H190" i="24" s="1"/>
  <c r="F176" i="24"/>
  <c r="F178" i="24" s="1"/>
  <c r="F190" i="24" s="1"/>
  <c r="AJ169" i="24"/>
  <c r="AH169" i="24"/>
  <c r="AJ168" i="24"/>
  <c r="AH168" i="24"/>
  <c r="AJ167" i="24"/>
  <c r="AH167" i="24"/>
  <c r="AH170" i="24" s="1"/>
  <c r="AG167" i="24"/>
  <c r="AD167" i="24"/>
  <c r="AB167" i="24"/>
  <c r="AJ166" i="24"/>
  <c r="AG166" i="24"/>
  <c r="AD166" i="24"/>
  <c r="AB166" i="24"/>
  <c r="AJ165" i="24"/>
  <c r="AG165" i="24"/>
  <c r="AD165" i="24"/>
  <c r="AB165" i="24"/>
  <c r="AB168" i="24" s="1"/>
  <c r="AA165" i="24"/>
  <c r="X165" i="24"/>
  <c r="V165" i="24"/>
  <c r="AJ164" i="24"/>
  <c r="AG164" i="24"/>
  <c r="AD164" i="24"/>
  <c r="AA164" i="24"/>
  <c r="X164" i="24"/>
  <c r="V164" i="24"/>
  <c r="AJ163" i="24"/>
  <c r="AG163" i="24"/>
  <c r="AD163" i="24"/>
  <c r="AA163" i="24"/>
  <c r="X163" i="24"/>
  <c r="U163" i="24"/>
  <c r="V163" i="24" s="1"/>
  <c r="V166" i="24" s="1"/>
  <c r="R163" i="24"/>
  <c r="P163" i="24"/>
  <c r="AJ162" i="24"/>
  <c r="AG162" i="24"/>
  <c r="AD162" i="24"/>
  <c r="AA162" i="24"/>
  <c r="X162" i="24"/>
  <c r="U162" i="24"/>
  <c r="R162" i="24"/>
  <c r="P162" i="24"/>
  <c r="AJ161" i="24"/>
  <c r="AG161" i="24"/>
  <c r="AD161" i="24"/>
  <c r="AA161" i="24"/>
  <c r="X161" i="24"/>
  <c r="U161" i="24"/>
  <c r="R161" i="24"/>
  <c r="P161" i="24"/>
  <c r="P164" i="24" s="1"/>
  <c r="O161" i="24"/>
  <c r="L161" i="24"/>
  <c r="AJ160" i="24"/>
  <c r="AG160" i="24"/>
  <c r="AD160" i="24"/>
  <c r="AA160" i="24"/>
  <c r="X160" i="24"/>
  <c r="U160" i="24"/>
  <c r="R160" i="24"/>
  <c r="O160" i="24"/>
  <c r="L160" i="24"/>
  <c r="J160" i="24"/>
  <c r="AJ159" i="24"/>
  <c r="AG159" i="24"/>
  <c r="AD159" i="24"/>
  <c r="AA159" i="24"/>
  <c r="X159" i="24"/>
  <c r="U159" i="24"/>
  <c r="R159" i="24"/>
  <c r="O159" i="24"/>
  <c r="L159" i="24"/>
  <c r="J159" i="24"/>
  <c r="H159" i="24"/>
  <c r="AJ158" i="24"/>
  <c r="AG158" i="24"/>
  <c r="AD158" i="24"/>
  <c r="AA158" i="24"/>
  <c r="X158" i="24"/>
  <c r="U158" i="24"/>
  <c r="R158" i="24"/>
  <c r="O158" i="24"/>
  <c r="L158" i="24"/>
  <c r="J158" i="24"/>
  <c r="H158" i="24"/>
  <c r="F158" i="24"/>
  <c r="AJ157" i="24"/>
  <c r="AJ170" i="24" s="1"/>
  <c r="AJ171" i="24" s="1"/>
  <c r="AG157" i="24"/>
  <c r="AG170" i="24" s="1"/>
  <c r="AH171" i="24" s="1"/>
  <c r="AD157" i="24"/>
  <c r="AD168" i="24" s="1"/>
  <c r="AD171" i="24" s="1"/>
  <c r="AA157" i="24"/>
  <c r="AA168" i="24" s="1"/>
  <c r="AB171" i="24" s="1"/>
  <c r="X157" i="24"/>
  <c r="X166" i="24" s="1"/>
  <c r="X171" i="24" s="1"/>
  <c r="U157" i="24"/>
  <c r="U166" i="24" s="1"/>
  <c r="V171" i="24" s="1"/>
  <c r="R157" i="24"/>
  <c r="R164" i="24" s="1"/>
  <c r="R171" i="24" s="1"/>
  <c r="O157" i="24"/>
  <c r="O164" i="24" s="1"/>
  <c r="P171" i="24" s="1"/>
  <c r="L157" i="24"/>
  <c r="L162" i="24" s="1"/>
  <c r="L171" i="24" s="1"/>
  <c r="J157" i="24"/>
  <c r="J161" i="24" s="1"/>
  <c r="J171" i="24" s="1"/>
  <c r="H157" i="24"/>
  <c r="H160" i="24" s="1"/>
  <c r="H171" i="24" s="1"/>
  <c r="F157" i="24"/>
  <c r="F159" i="24" s="1"/>
  <c r="F171" i="24" s="1"/>
  <c r="AJ150" i="24"/>
  <c r="AH150" i="24"/>
  <c r="AJ149" i="24"/>
  <c r="AH149" i="24"/>
  <c r="AJ148" i="24"/>
  <c r="AH148" i="24"/>
  <c r="AH151" i="24" s="1"/>
  <c r="AG148" i="24"/>
  <c r="AD148" i="24"/>
  <c r="AB148" i="24"/>
  <c r="AJ147" i="24"/>
  <c r="AG147" i="24"/>
  <c r="AD147" i="24"/>
  <c r="AB147" i="24"/>
  <c r="AJ146" i="24"/>
  <c r="AG146" i="24"/>
  <c r="AD146" i="24"/>
  <c r="AB146" i="24"/>
  <c r="AB149" i="24" s="1"/>
  <c r="AA146" i="24"/>
  <c r="X146" i="24"/>
  <c r="V146" i="24"/>
  <c r="AJ145" i="24"/>
  <c r="AG145" i="24"/>
  <c r="AD145" i="24"/>
  <c r="AA145" i="24"/>
  <c r="X145" i="24"/>
  <c r="V145" i="24"/>
  <c r="AJ144" i="24"/>
  <c r="AG144" i="24"/>
  <c r="AD144" i="24"/>
  <c r="AA144" i="24"/>
  <c r="X144" i="24"/>
  <c r="U144" i="24"/>
  <c r="V144" i="24" s="1"/>
  <c r="V147" i="24" s="1"/>
  <c r="R144" i="24"/>
  <c r="P144" i="24"/>
  <c r="AJ143" i="24"/>
  <c r="AG143" i="24"/>
  <c r="AD143" i="24"/>
  <c r="AA143" i="24"/>
  <c r="X143" i="24"/>
  <c r="U143" i="24"/>
  <c r="R143" i="24"/>
  <c r="P143" i="24"/>
  <c r="AJ142" i="24"/>
  <c r="AG142" i="24"/>
  <c r="AD142" i="24"/>
  <c r="AA142" i="24"/>
  <c r="X142" i="24"/>
  <c r="U142" i="24"/>
  <c r="R142" i="24"/>
  <c r="P142" i="24"/>
  <c r="P145" i="24" s="1"/>
  <c r="O142" i="24"/>
  <c r="L142" i="24"/>
  <c r="AJ141" i="24"/>
  <c r="AG141" i="24"/>
  <c r="AD141" i="24"/>
  <c r="AA141" i="24"/>
  <c r="X141" i="24"/>
  <c r="U141" i="24"/>
  <c r="R141" i="24"/>
  <c r="O141" i="24"/>
  <c r="L141" i="24"/>
  <c r="J141" i="24"/>
  <c r="AJ140" i="24"/>
  <c r="AG140" i="24"/>
  <c r="AD140" i="24"/>
  <c r="AA140" i="24"/>
  <c r="X140" i="24"/>
  <c r="U140" i="24"/>
  <c r="R140" i="24"/>
  <c r="O140" i="24"/>
  <c r="L140" i="24"/>
  <c r="J140" i="24"/>
  <c r="H140" i="24"/>
  <c r="AJ139" i="24"/>
  <c r="AG139" i="24"/>
  <c r="AD139" i="24"/>
  <c r="AA139" i="24"/>
  <c r="X139" i="24"/>
  <c r="U139" i="24"/>
  <c r="R139" i="24"/>
  <c r="O139" i="24"/>
  <c r="L139" i="24"/>
  <c r="J139" i="24"/>
  <c r="H139" i="24"/>
  <c r="F139" i="24"/>
  <c r="AJ138" i="24"/>
  <c r="AJ151" i="24" s="1"/>
  <c r="AJ152" i="24" s="1"/>
  <c r="AG138" i="24"/>
  <c r="AG151" i="24" s="1"/>
  <c r="AH152" i="24" s="1"/>
  <c r="AD138" i="24"/>
  <c r="AD149" i="24" s="1"/>
  <c r="AD152" i="24" s="1"/>
  <c r="AA138" i="24"/>
  <c r="AA149" i="24" s="1"/>
  <c r="AB152" i="24" s="1"/>
  <c r="X138" i="24"/>
  <c r="X147" i="24" s="1"/>
  <c r="X152" i="24" s="1"/>
  <c r="U138" i="24"/>
  <c r="U147" i="24" s="1"/>
  <c r="V152" i="24" s="1"/>
  <c r="R138" i="24"/>
  <c r="R145" i="24" s="1"/>
  <c r="R152" i="24" s="1"/>
  <c r="O138" i="24"/>
  <c r="O145" i="24" s="1"/>
  <c r="P152" i="24" s="1"/>
  <c r="L138" i="24"/>
  <c r="L143" i="24" s="1"/>
  <c r="L152" i="24" s="1"/>
  <c r="J138" i="24"/>
  <c r="J142" i="24" s="1"/>
  <c r="J152" i="24" s="1"/>
  <c r="H138" i="24"/>
  <c r="H141" i="24" s="1"/>
  <c r="H152" i="24" s="1"/>
  <c r="F138" i="24"/>
  <c r="F140" i="24" s="1"/>
  <c r="F152" i="24" s="1"/>
  <c r="AJ131" i="24"/>
  <c r="AH131" i="24"/>
  <c r="AJ130" i="24"/>
  <c r="AH130" i="24"/>
  <c r="AJ129" i="24"/>
  <c r="AH129" i="24"/>
  <c r="AH132" i="24" s="1"/>
  <c r="AG129" i="24"/>
  <c r="AD129" i="24"/>
  <c r="AB129" i="24"/>
  <c r="AJ128" i="24"/>
  <c r="AG128" i="24"/>
  <c r="AD128" i="24"/>
  <c r="AB128" i="24"/>
  <c r="AJ127" i="24"/>
  <c r="AG127" i="24"/>
  <c r="AD127" i="24"/>
  <c r="AB127" i="24"/>
  <c r="AB130" i="24" s="1"/>
  <c r="AA127" i="24"/>
  <c r="X127" i="24"/>
  <c r="V127" i="24"/>
  <c r="AJ126" i="24"/>
  <c r="AG126" i="24"/>
  <c r="AD126" i="24"/>
  <c r="AA126" i="24"/>
  <c r="X126" i="24"/>
  <c r="V126" i="24"/>
  <c r="AJ125" i="24"/>
  <c r="AG125" i="24"/>
  <c r="AD125" i="24"/>
  <c r="AA125" i="24"/>
  <c r="X125" i="24"/>
  <c r="U125" i="24"/>
  <c r="V125" i="24" s="1"/>
  <c r="V128" i="24" s="1"/>
  <c r="R125" i="24"/>
  <c r="P125" i="24"/>
  <c r="AJ124" i="24"/>
  <c r="AG124" i="24"/>
  <c r="AD124" i="24"/>
  <c r="AA124" i="24"/>
  <c r="X124" i="24"/>
  <c r="U124" i="24"/>
  <c r="R124" i="24"/>
  <c r="P124" i="24"/>
  <c r="AJ123" i="24"/>
  <c r="AG123" i="24"/>
  <c r="AD123" i="24"/>
  <c r="AA123" i="24"/>
  <c r="X123" i="24"/>
  <c r="U123" i="24"/>
  <c r="R123" i="24"/>
  <c r="P123" i="24"/>
  <c r="P126" i="24" s="1"/>
  <c r="O123" i="24"/>
  <c r="L123" i="24"/>
  <c r="AJ122" i="24"/>
  <c r="AG122" i="24"/>
  <c r="AD122" i="24"/>
  <c r="AA122" i="24"/>
  <c r="X122" i="24"/>
  <c r="U122" i="24"/>
  <c r="R122" i="24"/>
  <c r="O122" i="24"/>
  <c r="L122" i="24"/>
  <c r="J122" i="24"/>
  <c r="AJ121" i="24"/>
  <c r="AG121" i="24"/>
  <c r="AD121" i="24"/>
  <c r="AA121" i="24"/>
  <c r="X121" i="24"/>
  <c r="U121" i="24"/>
  <c r="R121" i="24"/>
  <c r="O121" i="24"/>
  <c r="L121" i="24"/>
  <c r="J121" i="24"/>
  <c r="H121" i="24"/>
  <c r="AJ120" i="24"/>
  <c r="AG120" i="24"/>
  <c r="AD120" i="24"/>
  <c r="AA120" i="24"/>
  <c r="X120" i="24"/>
  <c r="U120" i="24"/>
  <c r="R120" i="24"/>
  <c r="O120" i="24"/>
  <c r="L120" i="24"/>
  <c r="J120" i="24"/>
  <c r="H120" i="24"/>
  <c r="F120" i="24"/>
  <c r="AJ119" i="24"/>
  <c r="AJ132" i="24" s="1"/>
  <c r="AJ133" i="24" s="1"/>
  <c r="AG119" i="24"/>
  <c r="AG132" i="24" s="1"/>
  <c r="AH133" i="24" s="1"/>
  <c r="AD119" i="24"/>
  <c r="AD130" i="24" s="1"/>
  <c r="AD133" i="24" s="1"/>
  <c r="AA119" i="24"/>
  <c r="AA130" i="24" s="1"/>
  <c r="AB133" i="24" s="1"/>
  <c r="X119" i="24"/>
  <c r="X128" i="24" s="1"/>
  <c r="X133" i="24" s="1"/>
  <c r="U119" i="24"/>
  <c r="U128" i="24" s="1"/>
  <c r="V133" i="24" s="1"/>
  <c r="R119" i="24"/>
  <c r="R126" i="24" s="1"/>
  <c r="R133" i="24" s="1"/>
  <c r="O119" i="24"/>
  <c r="O126" i="24" s="1"/>
  <c r="P133" i="24" s="1"/>
  <c r="L119" i="24"/>
  <c r="L124" i="24" s="1"/>
  <c r="L133" i="24" s="1"/>
  <c r="J119" i="24"/>
  <c r="J123" i="24" s="1"/>
  <c r="J133" i="24" s="1"/>
  <c r="H119" i="24"/>
  <c r="H122" i="24" s="1"/>
  <c r="H133" i="24" s="1"/>
  <c r="F119" i="24"/>
  <c r="F121" i="24" s="1"/>
  <c r="F133" i="24" s="1"/>
  <c r="AJ112" i="24"/>
  <c r="AH112" i="24"/>
  <c r="AJ111" i="24"/>
  <c r="AH111" i="24"/>
  <c r="AJ110" i="24"/>
  <c r="AH110" i="24"/>
  <c r="AH113" i="24" s="1"/>
  <c r="AG110" i="24"/>
  <c r="AD110" i="24"/>
  <c r="AB110" i="24"/>
  <c r="AJ109" i="24"/>
  <c r="AG109" i="24"/>
  <c r="AD109" i="24"/>
  <c r="AB109" i="24"/>
  <c r="AJ108" i="24"/>
  <c r="AG108" i="24"/>
  <c r="AD108" i="24"/>
  <c r="AB108" i="24"/>
  <c r="AB111" i="24" s="1"/>
  <c r="AA108" i="24"/>
  <c r="X108" i="24"/>
  <c r="V108" i="24"/>
  <c r="AJ107" i="24"/>
  <c r="AG107" i="24"/>
  <c r="AD107" i="24"/>
  <c r="AA107" i="24"/>
  <c r="X107" i="24"/>
  <c r="V107" i="24"/>
  <c r="AJ106" i="24"/>
  <c r="AG106" i="24"/>
  <c r="AD106" i="24"/>
  <c r="AA106" i="24"/>
  <c r="X106" i="24"/>
  <c r="U106" i="24"/>
  <c r="V106" i="24" s="1"/>
  <c r="V109" i="24" s="1"/>
  <c r="R106" i="24"/>
  <c r="P106" i="24"/>
  <c r="AJ105" i="24"/>
  <c r="AG105" i="24"/>
  <c r="AD105" i="24"/>
  <c r="AA105" i="24"/>
  <c r="X105" i="24"/>
  <c r="U105" i="24"/>
  <c r="R105" i="24"/>
  <c r="P105" i="24"/>
  <c r="AJ104" i="24"/>
  <c r="AG104" i="24"/>
  <c r="AD104" i="24"/>
  <c r="AA104" i="24"/>
  <c r="X104" i="24"/>
  <c r="U104" i="24"/>
  <c r="R104" i="24"/>
  <c r="P104" i="24"/>
  <c r="P107" i="24" s="1"/>
  <c r="O104" i="24"/>
  <c r="L104" i="24"/>
  <c r="AJ103" i="24"/>
  <c r="AG103" i="24"/>
  <c r="AD103" i="24"/>
  <c r="AA103" i="24"/>
  <c r="X103" i="24"/>
  <c r="U103" i="24"/>
  <c r="R103" i="24"/>
  <c r="O103" i="24"/>
  <c r="L103" i="24"/>
  <c r="J103" i="24"/>
  <c r="AJ102" i="24"/>
  <c r="AG102" i="24"/>
  <c r="AD102" i="24"/>
  <c r="AA102" i="24"/>
  <c r="X102" i="24"/>
  <c r="U102" i="24"/>
  <c r="R102" i="24"/>
  <c r="O102" i="24"/>
  <c r="L102" i="24"/>
  <c r="J102" i="24"/>
  <c r="H102" i="24"/>
  <c r="AJ101" i="24"/>
  <c r="AG101" i="24"/>
  <c r="AD101" i="24"/>
  <c r="AA101" i="24"/>
  <c r="X101" i="24"/>
  <c r="U101" i="24"/>
  <c r="R101" i="24"/>
  <c r="O101" i="24"/>
  <c r="L101" i="24"/>
  <c r="J101" i="24"/>
  <c r="H101" i="24"/>
  <c r="F101" i="24"/>
  <c r="AJ100" i="24"/>
  <c r="AJ113" i="24" s="1"/>
  <c r="AJ114" i="24" s="1"/>
  <c r="AG100" i="24"/>
  <c r="AG113" i="24" s="1"/>
  <c r="AH114" i="24" s="1"/>
  <c r="AD100" i="24"/>
  <c r="AD111" i="24" s="1"/>
  <c r="AD114" i="24" s="1"/>
  <c r="AA100" i="24"/>
  <c r="AA111" i="24" s="1"/>
  <c r="AB114" i="24" s="1"/>
  <c r="X100" i="24"/>
  <c r="X109" i="24" s="1"/>
  <c r="X114" i="24" s="1"/>
  <c r="U100" i="24"/>
  <c r="U109" i="24" s="1"/>
  <c r="V114" i="24" s="1"/>
  <c r="R100" i="24"/>
  <c r="R107" i="24" s="1"/>
  <c r="R114" i="24" s="1"/>
  <c r="O100" i="24"/>
  <c r="O107" i="24" s="1"/>
  <c r="P114" i="24" s="1"/>
  <c r="L100" i="24"/>
  <c r="L105" i="24" s="1"/>
  <c r="L114" i="24" s="1"/>
  <c r="J100" i="24"/>
  <c r="J104" i="24" s="1"/>
  <c r="J114" i="24" s="1"/>
  <c r="H100" i="24"/>
  <c r="H103" i="24" s="1"/>
  <c r="H114" i="24" s="1"/>
  <c r="F100" i="24"/>
  <c r="F102" i="24" s="1"/>
  <c r="F114" i="24" s="1"/>
  <c r="AJ93" i="24"/>
  <c r="AH93" i="24"/>
  <c r="AJ92" i="24"/>
  <c r="AH92" i="24"/>
  <c r="AJ91" i="24"/>
  <c r="AH91" i="24"/>
  <c r="AH94" i="24" s="1"/>
  <c r="AG91" i="24"/>
  <c r="AD91" i="24"/>
  <c r="AB91" i="24"/>
  <c r="AJ90" i="24"/>
  <c r="AG90" i="24"/>
  <c r="AD90" i="24"/>
  <c r="AB90" i="24"/>
  <c r="AJ89" i="24"/>
  <c r="AG89" i="24"/>
  <c r="AD89" i="24"/>
  <c r="AB89" i="24"/>
  <c r="AB92" i="24" s="1"/>
  <c r="AA89" i="24"/>
  <c r="X89" i="24"/>
  <c r="V89" i="24"/>
  <c r="AJ88" i="24"/>
  <c r="AG88" i="24"/>
  <c r="AD88" i="24"/>
  <c r="AA88" i="24"/>
  <c r="X88" i="24"/>
  <c r="V88" i="24"/>
  <c r="AJ87" i="24"/>
  <c r="AG87" i="24"/>
  <c r="AD87" i="24"/>
  <c r="AA87" i="24"/>
  <c r="X87" i="24"/>
  <c r="U87" i="24"/>
  <c r="V87" i="24" s="1"/>
  <c r="V90" i="24" s="1"/>
  <c r="R87" i="24"/>
  <c r="P87" i="24"/>
  <c r="AJ86" i="24"/>
  <c r="AG86" i="24"/>
  <c r="AD86" i="24"/>
  <c r="AA86" i="24"/>
  <c r="X86" i="24"/>
  <c r="U86" i="24"/>
  <c r="R86" i="24"/>
  <c r="P86" i="24"/>
  <c r="AJ85" i="24"/>
  <c r="AG85" i="24"/>
  <c r="AD85" i="24"/>
  <c r="AA85" i="24"/>
  <c r="X85" i="24"/>
  <c r="U85" i="24"/>
  <c r="R85" i="24"/>
  <c r="P85" i="24"/>
  <c r="P88" i="24" s="1"/>
  <c r="O85" i="24"/>
  <c r="L85" i="24"/>
  <c r="AJ84" i="24"/>
  <c r="AG84" i="24"/>
  <c r="AD84" i="24"/>
  <c r="AA84" i="24"/>
  <c r="X84" i="24"/>
  <c r="U84" i="24"/>
  <c r="R84" i="24"/>
  <c r="O84" i="24"/>
  <c r="L84" i="24"/>
  <c r="J84" i="24"/>
  <c r="AJ83" i="24"/>
  <c r="AG83" i="24"/>
  <c r="AD83" i="24"/>
  <c r="AA83" i="24"/>
  <c r="X83" i="24"/>
  <c r="U83" i="24"/>
  <c r="R83" i="24"/>
  <c r="O83" i="24"/>
  <c r="L83" i="24"/>
  <c r="J83" i="24"/>
  <c r="H83" i="24"/>
  <c r="AJ82" i="24"/>
  <c r="AG82" i="24"/>
  <c r="AD82" i="24"/>
  <c r="AA82" i="24"/>
  <c r="X82" i="24"/>
  <c r="U82" i="24"/>
  <c r="R82" i="24"/>
  <c r="O82" i="24"/>
  <c r="L82" i="24"/>
  <c r="J82" i="24"/>
  <c r="H82" i="24"/>
  <c r="F82" i="24"/>
  <c r="AJ81" i="24"/>
  <c r="AJ94" i="24" s="1"/>
  <c r="AJ95" i="24" s="1"/>
  <c r="AG81" i="24"/>
  <c r="AG94" i="24" s="1"/>
  <c r="AH95" i="24" s="1"/>
  <c r="AD81" i="24"/>
  <c r="AD92" i="24" s="1"/>
  <c r="AD95" i="24" s="1"/>
  <c r="AA81" i="24"/>
  <c r="AA92" i="24" s="1"/>
  <c r="AB95" i="24" s="1"/>
  <c r="X81" i="24"/>
  <c r="X90" i="24" s="1"/>
  <c r="X95" i="24" s="1"/>
  <c r="U81" i="24"/>
  <c r="U90" i="24" s="1"/>
  <c r="V95" i="24" s="1"/>
  <c r="R81" i="24"/>
  <c r="R88" i="24" s="1"/>
  <c r="R95" i="24" s="1"/>
  <c r="O81" i="24"/>
  <c r="O88" i="24" s="1"/>
  <c r="P95" i="24" s="1"/>
  <c r="L81" i="24"/>
  <c r="L86" i="24" s="1"/>
  <c r="L95" i="24" s="1"/>
  <c r="J81" i="24"/>
  <c r="J85" i="24" s="1"/>
  <c r="J95" i="24" s="1"/>
  <c r="H81" i="24"/>
  <c r="H84" i="24" s="1"/>
  <c r="H95" i="24" s="1"/>
  <c r="F81" i="24"/>
  <c r="F83" i="24" s="1"/>
  <c r="F95" i="24" s="1"/>
  <c r="AJ74" i="24"/>
  <c r="AH74" i="24"/>
  <c r="AJ73" i="24"/>
  <c r="AH73" i="24"/>
  <c r="AJ72" i="24"/>
  <c r="AH72" i="24"/>
  <c r="AH75" i="24" s="1"/>
  <c r="AG72" i="24"/>
  <c r="AD72" i="24"/>
  <c r="AB72" i="24"/>
  <c r="AJ71" i="24"/>
  <c r="AG71" i="24"/>
  <c r="AD71" i="24"/>
  <c r="AB71" i="24"/>
  <c r="AJ70" i="24"/>
  <c r="AG70" i="24"/>
  <c r="AD70" i="24"/>
  <c r="AB70" i="24"/>
  <c r="AB73" i="24" s="1"/>
  <c r="AA70" i="24"/>
  <c r="X70" i="24"/>
  <c r="V70" i="24"/>
  <c r="AJ69" i="24"/>
  <c r="AG69" i="24"/>
  <c r="AD69" i="24"/>
  <c r="AA69" i="24"/>
  <c r="X69" i="24"/>
  <c r="V69" i="24"/>
  <c r="AJ68" i="24"/>
  <c r="AG68" i="24"/>
  <c r="AD68" i="24"/>
  <c r="AA68" i="24"/>
  <c r="X68" i="24"/>
  <c r="U68" i="24"/>
  <c r="V68" i="24" s="1"/>
  <c r="V71" i="24" s="1"/>
  <c r="R68" i="24"/>
  <c r="P68" i="24"/>
  <c r="AJ67" i="24"/>
  <c r="AG67" i="24"/>
  <c r="AD67" i="24"/>
  <c r="AA67" i="24"/>
  <c r="X67" i="24"/>
  <c r="U67" i="24"/>
  <c r="R67" i="24"/>
  <c r="P67" i="24"/>
  <c r="AJ66" i="24"/>
  <c r="AG66" i="24"/>
  <c r="AD66" i="24"/>
  <c r="AA66" i="24"/>
  <c r="X66" i="24"/>
  <c r="U66" i="24"/>
  <c r="R66" i="24"/>
  <c r="P66" i="24"/>
  <c r="P69" i="24" s="1"/>
  <c r="O66" i="24"/>
  <c r="L66" i="24"/>
  <c r="AJ65" i="24"/>
  <c r="AG65" i="24"/>
  <c r="AD65" i="24"/>
  <c r="AA65" i="24"/>
  <c r="X65" i="24"/>
  <c r="U65" i="24"/>
  <c r="R65" i="24"/>
  <c r="O65" i="24"/>
  <c r="L65" i="24"/>
  <c r="J65" i="24"/>
  <c r="AJ64" i="24"/>
  <c r="AG64" i="24"/>
  <c r="AD64" i="24"/>
  <c r="AA64" i="24"/>
  <c r="X64" i="24"/>
  <c r="U64" i="24"/>
  <c r="R64" i="24"/>
  <c r="O64" i="24"/>
  <c r="L64" i="24"/>
  <c r="J64" i="24"/>
  <c r="H64" i="24"/>
  <c r="AJ63" i="24"/>
  <c r="AG63" i="24"/>
  <c r="AD63" i="24"/>
  <c r="AA63" i="24"/>
  <c r="X63" i="24"/>
  <c r="U63" i="24"/>
  <c r="R63" i="24"/>
  <c r="O63" i="24"/>
  <c r="L63" i="24"/>
  <c r="J63" i="24"/>
  <c r="H63" i="24"/>
  <c r="F63" i="24"/>
  <c r="AJ62" i="24"/>
  <c r="AJ75" i="24" s="1"/>
  <c r="AJ76" i="24" s="1"/>
  <c r="AG62" i="24"/>
  <c r="AG75" i="24" s="1"/>
  <c r="AH76" i="24" s="1"/>
  <c r="AD62" i="24"/>
  <c r="AD73" i="24" s="1"/>
  <c r="AD76" i="24" s="1"/>
  <c r="AA62" i="24"/>
  <c r="AA73" i="24" s="1"/>
  <c r="AB76" i="24" s="1"/>
  <c r="X62" i="24"/>
  <c r="X71" i="24" s="1"/>
  <c r="X76" i="24" s="1"/>
  <c r="U62" i="24"/>
  <c r="U71" i="24" s="1"/>
  <c r="V76" i="24" s="1"/>
  <c r="R62" i="24"/>
  <c r="R69" i="24" s="1"/>
  <c r="R76" i="24" s="1"/>
  <c r="O62" i="24"/>
  <c r="O69" i="24" s="1"/>
  <c r="P76" i="24" s="1"/>
  <c r="L62" i="24"/>
  <c r="L67" i="24" s="1"/>
  <c r="L76" i="24" s="1"/>
  <c r="J62" i="24"/>
  <c r="J66" i="24" s="1"/>
  <c r="J76" i="24" s="1"/>
  <c r="H62" i="24"/>
  <c r="H65" i="24" s="1"/>
  <c r="H76" i="24" s="1"/>
  <c r="F62" i="24"/>
  <c r="F64" i="24" s="1"/>
  <c r="F76" i="24" s="1"/>
  <c r="AJ55" i="24"/>
  <c r="AH55" i="24"/>
  <c r="AJ54" i="24"/>
  <c r="AH54" i="24"/>
  <c r="AJ53" i="24"/>
  <c r="AH53" i="24"/>
  <c r="AH56" i="24" s="1"/>
  <c r="AG53" i="24"/>
  <c r="AD53" i="24"/>
  <c r="AB53" i="24"/>
  <c r="AJ52" i="24"/>
  <c r="AG52" i="24"/>
  <c r="AD52" i="24"/>
  <c r="AB52" i="24"/>
  <c r="AJ51" i="24"/>
  <c r="AG51" i="24"/>
  <c r="AD51" i="24"/>
  <c r="AB51" i="24"/>
  <c r="AB54" i="24" s="1"/>
  <c r="AA51" i="24"/>
  <c r="X51" i="24"/>
  <c r="V51" i="24"/>
  <c r="AJ50" i="24"/>
  <c r="AG50" i="24"/>
  <c r="AD50" i="24"/>
  <c r="AA50" i="24"/>
  <c r="X50" i="24"/>
  <c r="V50" i="24"/>
  <c r="AJ49" i="24"/>
  <c r="AG49" i="24"/>
  <c r="AD49" i="24"/>
  <c r="AA49" i="24"/>
  <c r="X49" i="24"/>
  <c r="U49" i="24"/>
  <c r="V49" i="24" s="1"/>
  <c r="V52" i="24" s="1"/>
  <c r="R49" i="24"/>
  <c r="P49" i="24"/>
  <c r="AJ48" i="24"/>
  <c r="AG48" i="24"/>
  <c r="AD48" i="24"/>
  <c r="AA48" i="24"/>
  <c r="X48" i="24"/>
  <c r="U48" i="24"/>
  <c r="R48" i="24"/>
  <c r="P48" i="24"/>
  <c r="AJ47" i="24"/>
  <c r="AG47" i="24"/>
  <c r="AD47" i="24"/>
  <c r="AA47" i="24"/>
  <c r="X47" i="24"/>
  <c r="U47" i="24"/>
  <c r="R47" i="24"/>
  <c r="P47" i="24"/>
  <c r="P50" i="24" s="1"/>
  <c r="O47" i="24"/>
  <c r="L47" i="24"/>
  <c r="AJ46" i="24"/>
  <c r="AG46" i="24"/>
  <c r="AD46" i="24"/>
  <c r="AA46" i="24"/>
  <c r="X46" i="24"/>
  <c r="U46" i="24"/>
  <c r="R46" i="24"/>
  <c r="O46" i="24"/>
  <c r="L46" i="24"/>
  <c r="J46" i="24"/>
  <c r="AJ45" i="24"/>
  <c r="AG45" i="24"/>
  <c r="AD45" i="24"/>
  <c r="AA45" i="24"/>
  <c r="X45" i="24"/>
  <c r="U45" i="24"/>
  <c r="R45" i="24"/>
  <c r="O45" i="24"/>
  <c r="L45" i="24"/>
  <c r="J45" i="24"/>
  <c r="H45" i="24"/>
  <c r="AJ44" i="24"/>
  <c r="AG44" i="24"/>
  <c r="AD44" i="24"/>
  <c r="AA44" i="24"/>
  <c r="X44" i="24"/>
  <c r="U44" i="24"/>
  <c r="R44" i="24"/>
  <c r="O44" i="24"/>
  <c r="L44" i="24"/>
  <c r="J44" i="24"/>
  <c r="H44" i="24"/>
  <c r="F44" i="24"/>
  <c r="AJ43" i="24"/>
  <c r="AJ56" i="24" s="1"/>
  <c r="AJ57" i="24" s="1"/>
  <c r="AG43" i="24"/>
  <c r="AG56" i="24" s="1"/>
  <c r="AH57" i="24" s="1"/>
  <c r="AD43" i="24"/>
  <c r="AD54" i="24" s="1"/>
  <c r="AD57" i="24" s="1"/>
  <c r="AA43" i="24"/>
  <c r="AA54" i="24" s="1"/>
  <c r="AB57" i="24" s="1"/>
  <c r="X43" i="24"/>
  <c r="X52" i="24" s="1"/>
  <c r="X57" i="24" s="1"/>
  <c r="U43" i="24"/>
  <c r="U52" i="24" s="1"/>
  <c r="V57" i="24" s="1"/>
  <c r="R43" i="24"/>
  <c r="R50" i="24" s="1"/>
  <c r="R57" i="24" s="1"/>
  <c r="O43" i="24"/>
  <c r="O50" i="24" s="1"/>
  <c r="P57" i="24" s="1"/>
  <c r="L43" i="24"/>
  <c r="L48" i="24" s="1"/>
  <c r="L57" i="24" s="1"/>
  <c r="J43" i="24"/>
  <c r="J47" i="24" s="1"/>
  <c r="J57" i="24" s="1"/>
  <c r="H43" i="24"/>
  <c r="H46" i="24" s="1"/>
  <c r="H57" i="24" s="1"/>
  <c r="F43" i="24"/>
  <c r="F45" i="24" s="1"/>
  <c r="F57" i="24" s="1"/>
  <c r="AJ36" i="24"/>
  <c r="AH36" i="24"/>
  <c r="AJ35" i="24"/>
  <c r="AH35" i="24"/>
  <c r="AJ34" i="24"/>
  <c r="AH34" i="24"/>
  <c r="AH37" i="24" s="1"/>
  <c r="AG34" i="24"/>
  <c r="AD34" i="24"/>
  <c r="AB34" i="24"/>
  <c r="AJ33" i="24"/>
  <c r="AG33" i="24"/>
  <c r="AD33" i="24"/>
  <c r="AB33" i="24"/>
  <c r="AJ32" i="24"/>
  <c r="AG32" i="24"/>
  <c r="AD32" i="24"/>
  <c r="AB32" i="24"/>
  <c r="AB35" i="24" s="1"/>
  <c r="AA32" i="24"/>
  <c r="X32" i="24"/>
  <c r="V32" i="24"/>
  <c r="AJ31" i="24"/>
  <c r="AG31" i="24"/>
  <c r="AD31" i="24"/>
  <c r="AA31" i="24"/>
  <c r="X31" i="24"/>
  <c r="V31" i="24"/>
  <c r="AJ30" i="24"/>
  <c r="AG30" i="24"/>
  <c r="AD30" i="24"/>
  <c r="AA30" i="24"/>
  <c r="X30" i="24"/>
  <c r="U30" i="24"/>
  <c r="V30" i="24" s="1"/>
  <c r="V33" i="24" s="1"/>
  <c r="R30" i="24"/>
  <c r="P30" i="24"/>
  <c r="AJ29" i="24"/>
  <c r="AG29" i="24"/>
  <c r="AD29" i="24"/>
  <c r="AA29" i="24"/>
  <c r="X29" i="24"/>
  <c r="U29" i="24"/>
  <c r="R29" i="24"/>
  <c r="P29" i="24"/>
  <c r="AJ28" i="24"/>
  <c r="AG28" i="24"/>
  <c r="AD28" i="24"/>
  <c r="AA28" i="24"/>
  <c r="X28" i="24"/>
  <c r="U28" i="24"/>
  <c r="R28" i="24"/>
  <c r="P28" i="24"/>
  <c r="P31" i="24" s="1"/>
  <c r="O28" i="24"/>
  <c r="L28" i="24"/>
  <c r="AJ27" i="24"/>
  <c r="AG27" i="24"/>
  <c r="AD27" i="24"/>
  <c r="AA27" i="24"/>
  <c r="X27" i="24"/>
  <c r="U27" i="24"/>
  <c r="R27" i="24"/>
  <c r="O27" i="24"/>
  <c r="L27" i="24"/>
  <c r="J27" i="24"/>
  <c r="AJ26" i="24"/>
  <c r="AG26" i="24"/>
  <c r="AD26" i="24"/>
  <c r="AA26" i="24"/>
  <c r="X26" i="24"/>
  <c r="U26" i="24"/>
  <c r="R26" i="24"/>
  <c r="O26" i="24"/>
  <c r="L26" i="24"/>
  <c r="J26" i="24"/>
  <c r="H26" i="24"/>
  <c r="AJ25" i="24"/>
  <c r="AG25" i="24"/>
  <c r="AD25" i="24"/>
  <c r="AA25" i="24"/>
  <c r="X25" i="24"/>
  <c r="U25" i="24"/>
  <c r="R25" i="24"/>
  <c r="O25" i="24"/>
  <c r="L25" i="24"/>
  <c r="J25" i="24"/>
  <c r="H25" i="24"/>
  <c r="F25" i="24"/>
  <c r="AJ24" i="24"/>
  <c r="AJ37" i="24" s="1"/>
  <c r="AJ38" i="24" s="1"/>
  <c r="AG24" i="24"/>
  <c r="AG37" i="24" s="1"/>
  <c r="AH38" i="24" s="1"/>
  <c r="AD24" i="24"/>
  <c r="AD35" i="24" s="1"/>
  <c r="AD38" i="24" s="1"/>
  <c r="AA24" i="24"/>
  <c r="AA35" i="24" s="1"/>
  <c r="AB38" i="24" s="1"/>
  <c r="X24" i="24"/>
  <c r="X33" i="24" s="1"/>
  <c r="X38" i="24" s="1"/>
  <c r="U24" i="24"/>
  <c r="U33" i="24" s="1"/>
  <c r="V38" i="24" s="1"/>
  <c r="R24" i="24"/>
  <c r="R31" i="24" s="1"/>
  <c r="R38" i="24" s="1"/>
  <c r="O24" i="24"/>
  <c r="O31" i="24" s="1"/>
  <c r="P38" i="24" s="1"/>
  <c r="L24" i="24"/>
  <c r="L29" i="24" s="1"/>
  <c r="L38" i="24" s="1"/>
  <c r="J24" i="24"/>
  <c r="J28" i="24" s="1"/>
  <c r="J38" i="24" s="1"/>
  <c r="H24" i="24"/>
  <c r="H27" i="24" s="1"/>
  <c r="H38" i="24" s="1"/>
  <c r="F24" i="24"/>
  <c r="F26" i="24" s="1"/>
  <c r="F38" i="24" s="1"/>
  <c r="AJ17" i="24"/>
  <c r="AH17" i="24"/>
  <c r="AJ16" i="24"/>
  <c r="AH16" i="24"/>
  <c r="AJ15" i="24"/>
  <c r="AH15" i="24"/>
  <c r="AH18" i="24" s="1"/>
  <c r="AG15" i="24"/>
  <c r="AD15" i="24"/>
  <c r="AB15" i="24"/>
  <c r="AJ14" i="24"/>
  <c r="AG14" i="24"/>
  <c r="AD14" i="24"/>
  <c r="AB14" i="24"/>
  <c r="AJ13" i="24"/>
  <c r="AG13" i="24"/>
  <c r="AD13" i="24"/>
  <c r="AB13" i="24"/>
  <c r="AB16" i="24" s="1"/>
  <c r="AA13" i="24"/>
  <c r="X13" i="24"/>
  <c r="V13" i="24"/>
  <c r="AJ12" i="24"/>
  <c r="AG12" i="24"/>
  <c r="AD12" i="24"/>
  <c r="AA12" i="24"/>
  <c r="X12" i="24"/>
  <c r="V12" i="24"/>
  <c r="AJ11" i="24"/>
  <c r="AG11" i="24"/>
  <c r="AD11" i="24"/>
  <c r="AA11" i="24"/>
  <c r="X11" i="24"/>
  <c r="U11" i="24"/>
  <c r="V11" i="24" s="1"/>
  <c r="V14" i="24" s="1"/>
  <c r="R11" i="24"/>
  <c r="P11" i="24"/>
  <c r="AJ10" i="24"/>
  <c r="AG10" i="24"/>
  <c r="AD10" i="24"/>
  <c r="AA10" i="24"/>
  <c r="X10" i="24"/>
  <c r="U10" i="24"/>
  <c r="R10" i="24"/>
  <c r="P10" i="24"/>
  <c r="AJ9" i="24"/>
  <c r="AG9" i="24"/>
  <c r="AD9" i="24"/>
  <c r="AA9" i="24"/>
  <c r="X9" i="24"/>
  <c r="U9" i="24"/>
  <c r="R9" i="24"/>
  <c r="P9" i="24"/>
  <c r="P12" i="24" s="1"/>
  <c r="O9" i="24"/>
  <c r="L9" i="24"/>
  <c r="AJ8" i="24"/>
  <c r="AG8" i="24"/>
  <c r="AD8" i="24"/>
  <c r="AA8" i="24"/>
  <c r="X8" i="24"/>
  <c r="U8" i="24"/>
  <c r="R8" i="24"/>
  <c r="O8" i="24"/>
  <c r="L8" i="24"/>
  <c r="J8" i="24"/>
  <c r="AJ7" i="24"/>
  <c r="AG7" i="24"/>
  <c r="AD7" i="24"/>
  <c r="AA7" i="24"/>
  <c r="X7" i="24"/>
  <c r="U7" i="24"/>
  <c r="R7" i="24"/>
  <c r="O7" i="24"/>
  <c r="L7" i="24"/>
  <c r="J7" i="24"/>
  <c r="H7" i="24"/>
  <c r="AJ6" i="24"/>
  <c r="AG6" i="24"/>
  <c r="AD6" i="24"/>
  <c r="AA6" i="24"/>
  <c r="X6" i="24"/>
  <c r="U6" i="24"/>
  <c r="R6" i="24"/>
  <c r="O6" i="24"/>
  <c r="L6" i="24"/>
  <c r="J6" i="24"/>
  <c r="H6" i="24"/>
  <c r="F6" i="24"/>
  <c r="AJ5" i="24"/>
  <c r="AJ18" i="24" s="1"/>
  <c r="AJ19" i="24" s="1"/>
  <c r="AG5" i="24"/>
  <c r="AG18" i="24" s="1"/>
  <c r="AH19" i="24" s="1"/>
  <c r="AD5" i="24"/>
  <c r="AD16" i="24" s="1"/>
  <c r="AD19" i="24" s="1"/>
  <c r="AA5" i="24"/>
  <c r="AA16" i="24" s="1"/>
  <c r="AB19" i="24" s="1"/>
  <c r="X5" i="24"/>
  <c r="X14" i="24" s="1"/>
  <c r="X19" i="24" s="1"/>
  <c r="U5" i="24"/>
  <c r="U14" i="24" s="1"/>
  <c r="V19" i="24" s="1"/>
  <c r="R5" i="24"/>
  <c r="R12" i="24" s="1"/>
  <c r="R19" i="24" s="1"/>
  <c r="O5" i="24"/>
  <c r="O12" i="24" s="1"/>
  <c r="P19" i="24" s="1"/>
  <c r="L5" i="24"/>
  <c r="L10" i="24" s="1"/>
  <c r="L19" i="24" s="1"/>
  <c r="J5" i="24"/>
  <c r="J9" i="24" s="1"/>
  <c r="J19" i="24" s="1"/>
  <c r="H5" i="24"/>
  <c r="H8" i="24" s="1"/>
  <c r="H19" i="24" s="1"/>
  <c r="F5" i="24"/>
  <c r="F7" i="24" s="1"/>
  <c r="F19" i="24" s="1"/>
  <c r="AU473" i="4"/>
  <c r="AR473" i="4"/>
  <c r="AU472" i="4"/>
  <c r="AR472" i="4"/>
  <c r="AU471" i="4"/>
  <c r="AR471" i="4"/>
  <c r="AR474" i="4" s="1"/>
  <c r="AQ471" i="4"/>
  <c r="AM471" i="4"/>
  <c r="AJ471" i="4"/>
  <c r="AU470" i="4"/>
  <c r="AQ470" i="4"/>
  <c r="AM470" i="4"/>
  <c r="AJ470" i="4"/>
  <c r="AU469" i="4"/>
  <c r="AQ469" i="4"/>
  <c r="AQ474" i="4" s="1"/>
  <c r="AQ475" i="4" s="1"/>
  <c r="AM469" i="4"/>
  <c r="AJ469" i="4"/>
  <c r="AJ472" i="4" s="1"/>
  <c r="AI469" i="4"/>
  <c r="AE469" i="4"/>
  <c r="AB469" i="4"/>
  <c r="AU468" i="4"/>
  <c r="AQ468" i="4"/>
  <c r="AM468" i="4"/>
  <c r="AI468" i="4"/>
  <c r="AE468" i="4"/>
  <c r="AB468" i="4"/>
  <c r="AU467" i="4"/>
  <c r="AQ467" i="4"/>
  <c r="AM467" i="4"/>
  <c r="AI467" i="4"/>
  <c r="AE467" i="4"/>
  <c r="AB467" i="4"/>
  <c r="AB470" i="4" s="1"/>
  <c r="AA467" i="4"/>
  <c r="W467" i="4"/>
  <c r="T467" i="4"/>
  <c r="AU466" i="4"/>
  <c r="AQ466" i="4"/>
  <c r="AM466" i="4"/>
  <c r="AI466" i="4"/>
  <c r="AE466" i="4"/>
  <c r="AA466" i="4"/>
  <c r="W466" i="4"/>
  <c r="T466" i="4"/>
  <c r="AU465" i="4"/>
  <c r="AQ465" i="4"/>
  <c r="AM465" i="4"/>
  <c r="AI465" i="4"/>
  <c r="AE465" i="4"/>
  <c r="AA465" i="4"/>
  <c r="W465" i="4"/>
  <c r="T465" i="4"/>
  <c r="T468" i="4" s="1"/>
  <c r="S465" i="4"/>
  <c r="O465" i="4"/>
  <c r="AU464" i="4"/>
  <c r="AQ464" i="4"/>
  <c r="AM464" i="4"/>
  <c r="AI464" i="4"/>
  <c r="AE464" i="4"/>
  <c r="AA464" i="4"/>
  <c r="W464" i="4"/>
  <c r="S464" i="4"/>
  <c r="O464" i="4"/>
  <c r="L464" i="4"/>
  <c r="AU463" i="4"/>
  <c r="AQ463" i="4"/>
  <c r="AM463" i="4"/>
  <c r="AI463" i="4"/>
  <c r="AE463" i="4"/>
  <c r="AA463" i="4"/>
  <c r="W463" i="4"/>
  <c r="S463" i="4"/>
  <c r="O463" i="4"/>
  <c r="L463" i="4"/>
  <c r="I463" i="4"/>
  <c r="F463" i="4"/>
  <c r="AU462" i="4"/>
  <c r="AQ462" i="4"/>
  <c r="AM462" i="4"/>
  <c r="AI462" i="4"/>
  <c r="AE462" i="4"/>
  <c r="AA462" i="4"/>
  <c r="W462" i="4"/>
  <c r="S462" i="4"/>
  <c r="O462" i="4"/>
  <c r="L462" i="4"/>
  <c r="I462" i="4"/>
  <c r="F462" i="4"/>
  <c r="AU461" i="4"/>
  <c r="AU474" i="4" s="1"/>
  <c r="AU475" i="4" s="1"/>
  <c r="AQ461" i="4"/>
  <c r="AM461" i="4"/>
  <c r="AM472" i="4" s="1"/>
  <c r="AM475" i="4" s="1"/>
  <c r="AI461" i="4"/>
  <c r="AI472" i="4" s="1"/>
  <c r="AI475" i="4" s="1"/>
  <c r="AE461" i="4"/>
  <c r="AE470" i="4" s="1"/>
  <c r="AE475" i="4" s="1"/>
  <c r="AA461" i="4"/>
  <c r="AA470" i="4" s="1"/>
  <c r="AA475" i="4" s="1"/>
  <c r="W461" i="4"/>
  <c r="W468" i="4" s="1"/>
  <c r="W475" i="4" s="1"/>
  <c r="S461" i="4"/>
  <c r="S468" i="4" s="1"/>
  <c r="S475" i="4" s="1"/>
  <c r="O461" i="4"/>
  <c r="O466" i="4" s="1"/>
  <c r="O475" i="4" s="1"/>
  <c r="L461" i="4"/>
  <c r="L465" i="4" s="1"/>
  <c r="L475" i="4" s="1"/>
  <c r="I461" i="4"/>
  <c r="I464" i="4" s="1"/>
  <c r="I475" i="4" s="1"/>
  <c r="F461" i="4"/>
  <c r="AU454" i="4"/>
  <c r="AR454" i="4"/>
  <c r="AU453" i="4"/>
  <c r="AR453" i="4"/>
  <c r="AU452" i="4"/>
  <c r="AR452" i="4"/>
  <c r="AR455" i="4" s="1"/>
  <c r="AQ452" i="4"/>
  <c r="AM452" i="4"/>
  <c r="AJ452" i="4"/>
  <c r="AU451" i="4"/>
  <c r="AQ451" i="4"/>
  <c r="AM451" i="4"/>
  <c r="AJ451" i="4"/>
  <c r="AU450" i="4"/>
  <c r="AQ450" i="4"/>
  <c r="AQ455" i="4" s="1"/>
  <c r="AQ456" i="4" s="1"/>
  <c r="AM450" i="4"/>
  <c r="AJ450" i="4"/>
  <c r="AJ453" i="4" s="1"/>
  <c r="AI450" i="4"/>
  <c r="AE450" i="4"/>
  <c r="AB450" i="4"/>
  <c r="AU449" i="4"/>
  <c r="AQ449" i="4"/>
  <c r="AM449" i="4"/>
  <c r="AI449" i="4"/>
  <c r="AE449" i="4"/>
  <c r="AB449" i="4"/>
  <c r="AU448" i="4"/>
  <c r="AQ448" i="4"/>
  <c r="AM448" i="4"/>
  <c r="AI448" i="4"/>
  <c r="AE448" i="4"/>
  <c r="AB448" i="4"/>
  <c r="AB451" i="4" s="1"/>
  <c r="AA448" i="4"/>
  <c r="W448" i="4"/>
  <c r="T448" i="4"/>
  <c r="AU447" i="4"/>
  <c r="AQ447" i="4"/>
  <c r="AM447" i="4"/>
  <c r="AI447" i="4"/>
  <c r="AE447" i="4"/>
  <c r="AA447" i="4"/>
  <c r="W447" i="4"/>
  <c r="T447" i="4"/>
  <c r="AU446" i="4"/>
  <c r="AQ446" i="4"/>
  <c r="AM446" i="4"/>
  <c r="AI446" i="4"/>
  <c r="AE446" i="4"/>
  <c r="AA446" i="4"/>
  <c r="W446" i="4"/>
  <c r="T446" i="4"/>
  <c r="T449" i="4" s="1"/>
  <c r="S446" i="4"/>
  <c r="O446" i="4"/>
  <c r="AU445" i="4"/>
  <c r="AQ445" i="4"/>
  <c r="AM445" i="4"/>
  <c r="AI445" i="4"/>
  <c r="AE445" i="4"/>
  <c r="AA445" i="4"/>
  <c r="W445" i="4"/>
  <c r="S445" i="4"/>
  <c r="O445" i="4"/>
  <c r="L445" i="4"/>
  <c r="AU444" i="4"/>
  <c r="AQ444" i="4"/>
  <c r="AM444" i="4"/>
  <c r="AI444" i="4"/>
  <c r="AE444" i="4"/>
  <c r="AA444" i="4"/>
  <c r="W444" i="4"/>
  <c r="S444" i="4"/>
  <c r="O444" i="4"/>
  <c r="L444" i="4"/>
  <c r="I444" i="4"/>
  <c r="F444" i="4"/>
  <c r="AU443" i="4"/>
  <c r="AQ443" i="4"/>
  <c r="AM443" i="4"/>
  <c r="AI443" i="4"/>
  <c r="AE443" i="4"/>
  <c r="AA443" i="4"/>
  <c r="W443" i="4"/>
  <c r="S443" i="4"/>
  <c r="O443" i="4"/>
  <c r="L443" i="4"/>
  <c r="I443" i="4"/>
  <c r="F443" i="4"/>
  <c r="AU442" i="4"/>
  <c r="AU455" i="4" s="1"/>
  <c r="AU456" i="4" s="1"/>
  <c r="AQ442" i="4"/>
  <c r="AM442" i="4"/>
  <c r="AM453" i="4" s="1"/>
  <c r="AM456" i="4" s="1"/>
  <c r="AI442" i="4"/>
  <c r="AI453" i="4" s="1"/>
  <c r="AI456" i="4" s="1"/>
  <c r="AE442" i="4"/>
  <c r="AE451" i="4" s="1"/>
  <c r="AE456" i="4" s="1"/>
  <c r="AA442" i="4"/>
  <c r="AA451" i="4" s="1"/>
  <c r="AA456" i="4" s="1"/>
  <c r="W442" i="4"/>
  <c r="W449" i="4" s="1"/>
  <c r="W456" i="4" s="1"/>
  <c r="S442" i="4"/>
  <c r="S449" i="4" s="1"/>
  <c r="S456" i="4" s="1"/>
  <c r="O442" i="4"/>
  <c r="O447" i="4" s="1"/>
  <c r="O456" i="4" s="1"/>
  <c r="L442" i="4"/>
  <c r="L446" i="4" s="1"/>
  <c r="L456" i="4" s="1"/>
  <c r="I442" i="4"/>
  <c r="I445" i="4" s="1"/>
  <c r="I456" i="4" s="1"/>
  <c r="F442" i="4"/>
  <c r="AU435" i="4"/>
  <c r="AR435" i="4"/>
  <c r="AU434" i="4"/>
  <c r="AR434" i="4"/>
  <c r="AU433" i="4"/>
  <c r="AR433" i="4"/>
  <c r="AR436" i="4" s="1"/>
  <c r="AQ433" i="4"/>
  <c r="AM433" i="4"/>
  <c r="AJ433" i="4"/>
  <c r="AU432" i="4"/>
  <c r="AQ432" i="4"/>
  <c r="AM432" i="4"/>
  <c r="AJ432" i="4"/>
  <c r="AU431" i="4"/>
  <c r="AQ431" i="4"/>
  <c r="AQ436" i="4" s="1"/>
  <c r="AQ437" i="4" s="1"/>
  <c r="AM431" i="4"/>
  <c r="AJ431" i="4"/>
  <c r="AJ434" i="4" s="1"/>
  <c r="AI431" i="4"/>
  <c r="AE431" i="4"/>
  <c r="AB431" i="4"/>
  <c r="AU430" i="4"/>
  <c r="AQ430" i="4"/>
  <c r="AM430" i="4"/>
  <c r="AI430" i="4"/>
  <c r="AE430" i="4"/>
  <c r="AB430" i="4"/>
  <c r="AU429" i="4"/>
  <c r="AQ429" i="4"/>
  <c r="AM429" i="4"/>
  <c r="AI429" i="4"/>
  <c r="AE429" i="4"/>
  <c r="AB429" i="4"/>
  <c r="AB432" i="4" s="1"/>
  <c r="AA429" i="4"/>
  <c r="W429" i="4"/>
  <c r="T429" i="4"/>
  <c r="AU428" i="4"/>
  <c r="AQ428" i="4"/>
  <c r="AM428" i="4"/>
  <c r="AI428" i="4"/>
  <c r="AE428" i="4"/>
  <c r="AA428" i="4"/>
  <c r="W428" i="4"/>
  <c r="T428" i="4"/>
  <c r="AU427" i="4"/>
  <c r="AQ427" i="4"/>
  <c r="AM427" i="4"/>
  <c r="AI427" i="4"/>
  <c r="AE427" i="4"/>
  <c r="AA427" i="4"/>
  <c r="W427" i="4"/>
  <c r="T427" i="4"/>
  <c r="T430" i="4" s="1"/>
  <c r="S427" i="4"/>
  <c r="O427" i="4"/>
  <c r="AU426" i="4"/>
  <c r="AQ426" i="4"/>
  <c r="AM426" i="4"/>
  <c r="AI426" i="4"/>
  <c r="AE426" i="4"/>
  <c r="AA426" i="4"/>
  <c r="W426" i="4"/>
  <c r="S426" i="4"/>
  <c r="O426" i="4"/>
  <c r="L426" i="4"/>
  <c r="AU425" i="4"/>
  <c r="AQ425" i="4"/>
  <c r="AM425" i="4"/>
  <c r="AI425" i="4"/>
  <c r="AE425" i="4"/>
  <c r="AA425" i="4"/>
  <c r="W425" i="4"/>
  <c r="S425" i="4"/>
  <c r="O425" i="4"/>
  <c r="L425" i="4"/>
  <c r="I425" i="4"/>
  <c r="F425" i="4"/>
  <c r="AU424" i="4"/>
  <c r="AQ424" i="4"/>
  <c r="AM424" i="4"/>
  <c r="AI424" i="4"/>
  <c r="AE424" i="4"/>
  <c r="AA424" i="4"/>
  <c r="W424" i="4"/>
  <c r="S424" i="4"/>
  <c r="O424" i="4"/>
  <c r="L424" i="4"/>
  <c r="I424" i="4"/>
  <c r="F424" i="4"/>
  <c r="AU423" i="4"/>
  <c r="AU436" i="4" s="1"/>
  <c r="AU437" i="4" s="1"/>
  <c r="AQ423" i="4"/>
  <c r="AM423" i="4"/>
  <c r="AM434" i="4" s="1"/>
  <c r="AM437" i="4" s="1"/>
  <c r="AI423" i="4"/>
  <c r="AI434" i="4" s="1"/>
  <c r="AI437" i="4" s="1"/>
  <c r="AE423" i="4"/>
  <c r="AE432" i="4" s="1"/>
  <c r="AE437" i="4" s="1"/>
  <c r="AA423" i="4"/>
  <c r="AA432" i="4" s="1"/>
  <c r="AA437" i="4" s="1"/>
  <c r="W423" i="4"/>
  <c r="W430" i="4" s="1"/>
  <c r="W437" i="4" s="1"/>
  <c r="S423" i="4"/>
  <c r="S430" i="4" s="1"/>
  <c r="S437" i="4" s="1"/>
  <c r="O423" i="4"/>
  <c r="O428" i="4" s="1"/>
  <c r="O437" i="4" s="1"/>
  <c r="L423" i="4"/>
  <c r="L427" i="4" s="1"/>
  <c r="L437" i="4" s="1"/>
  <c r="I423" i="4"/>
  <c r="I426" i="4" s="1"/>
  <c r="I437" i="4" s="1"/>
  <c r="F423" i="4"/>
  <c r="AU416" i="4"/>
  <c r="AR416" i="4"/>
  <c r="AU415" i="4"/>
  <c r="AR415" i="4"/>
  <c r="AU414" i="4"/>
  <c r="AR414" i="4"/>
  <c r="AR417" i="4" s="1"/>
  <c r="AQ414" i="4"/>
  <c r="AM414" i="4"/>
  <c r="AJ414" i="4"/>
  <c r="AU413" i="4"/>
  <c r="AQ413" i="4"/>
  <c r="AM413" i="4"/>
  <c r="AJ413" i="4"/>
  <c r="AU412" i="4"/>
  <c r="AQ412" i="4"/>
  <c r="AQ417" i="4" s="1"/>
  <c r="AQ418" i="4" s="1"/>
  <c r="AM412" i="4"/>
  <c r="AJ412" i="4"/>
  <c r="AJ415" i="4" s="1"/>
  <c r="AI412" i="4"/>
  <c r="AE412" i="4"/>
  <c r="AB412" i="4"/>
  <c r="AU411" i="4"/>
  <c r="AQ411" i="4"/>
  <c r="AM411" i="4"/>
  <c r="AI411" i="4"/>
  <c r="AE411" i="4"/>
  <c r="AB411" i="4"/>
  <c r="AU410" i="4"/>
  <c r="AQ410" i="4"/>
  <c r="AM410" i="4"/>
  <c r="AI410" i="4"/>
  <c r="AE410" i="4"/>
  <c r="AB410" i="4"/>
  <c r="AB413" i="4" s="1"/>
  <c r="AA410" i="4"/>
  <c r="W410" i="4"/>
  <c r="T410" i="4"/>
  <c r="AU409" i="4"/>
  <c r="AQ409" i="4"/>
  <c r="AM409" i="4"/>
  <c r="AI409" i="4"/>
  <c r="AE409" i="4"/>
  <c r="AA409" i="4"/>
  <c r="W409" i="4"/>
  <c r="T409" i="4"/>
  <c r="AU408" i="4"/>
  <c r="AQ408" i="4"/>
  <c r="AM408" i="4"/>
  <c r="AI408" i="4"/>
  <c r="AE408" i="4"/>
  <c r="AA408" i="4"/>
  <c r="W408" i="4"/>
  <c r="T408" i="4"/>
  <c r="T411" i="4" s="1"/>
  <c r="S408" i="4"/>
  <c r="O408" i="4"/>
  <c r="AU407" i="4"/>
  <c r="AQ407" i="4"/>
  <c r="AM407" i="4"/>
  <c r="AI407" i="4"/>
  <c r="AE407" i="4"/>
  <c r="AA407" i="4"/>
  <c r="W407" i="4"/>
  <c r="S407" i="4"/>
  <c r="O407" i="4"/>
  <c r="L407" i="4"/>
  <c r="AU406" i="4"/>
  <c r="AQ406" i="4"/>
  <c r="AM406" i="4"/>
  <c r="AI406" i="4"/>
  <c r="AE406" i="4"/>
  <c r="AA406" i="4"/>
  <c r="W406" i="4"/>
  <c r="S406" i="4"/>
  <c r="O406" i="4"/>
  <c r="L406" i="4"/>
  <c r="I406" i="4"/>
  <c r="F406" i="4"/>
  <c r="AU405" i="4"/>
  <c r="AQ405" i="4"/>
  <c r="AM405" i="4"/>
  <c r="AI405" i="4"/>
  <c r="AE405" i="4"/>
  <c r="AA405" i="4"/>
  <c r="W405" i="4"/>
  <c r="S405" i="4"/>
  <c r="O405" i="4"/>
  <c r="L405" i="4"/>
  <c r="I405" i="4"/>
  <c r="F405" i="4"/>
  <c r="AU404" i="4"/>
  <c r="AU417" i="4" s="1"/>
  <c r="AU418" i="4" s="1"/>
  <c r="AQ404" i="4"/>
  <c r="AM404" i="4"/>
  <c r="AM415" i="4" s="1"/>
  <c r="AM418" i="4" s="1"/>
  <c r="AI404" i="4"/>
  <c r="AI415" i="4" s="1"/>
  <c r="AI418" i="4" s="1"/>
  <c r="AE404" i="4"/>
  <c r="AE413" i="4" s="1"/>
  <c r="AE418" i="4" s="1"/>
  <c r="AA404" i="4"/>
  <c r="AA413" i="4" s="1"/>
  <c r="AA418" i="4" s="1"/>
  <c r="W404" i="4"/>
  <c r="W411" i="4" s="1"/>
  <c r="W418" i="4" s="1"/>
  <c r="S404" i="4"/>
  <c r="S411" i="4" s="1"/>
  <c r="S418" i="4" s="1"/>
  <c r="O404" i="4"/>
  <c r="O409" i="4" s="1"/>
  <c r="O418" i="4" s="1"/>
  <c r="L404" i="4"/>
  <c r="L408" i="4" s="1"/>
  <c r="L418" i="4" s="1"/>
  <c r="I404" i="4"/>
  <c r="I407" i="4" s="1"/>
  <c r="I418" i="4" s="1"/>
  <c r="F404" i="4"/>
  <c r="AU397" i="4"/>
  <c r="AR397" i="4"/>
  <c r="AU396" i="4"/>
  <c r="AR396" i="4"/>
  <c r="AU395" i="4"/>
  <c r="AR395" i="4"/>
  <c r="AR398" i="4" s="1"/>
  <c r="AQ395" i="4"/>
  <c r="AM395" i="4"/>
  <c r="AJ395" i="4"/>
  <c r="AU394" i="4"/>
  <c r="AQ394" i="4"/>
  <c r="AM394" i="4"/>
  <c r="AJ394" i="4"/>
  <c r="AU393" i="4"/>
  <c r="AQ393" i="4"/>
  <c r="AQ398" i="4" s="1"/>
  <c r="AQ399" i="4" s="1"/>
  <c r="AM393" i="4"/>
  <c r="AJ393" i="4"/>
  <c r="AJ396" i="4" s="1"/>
  <c r="AI393" i="4"/>
  <c r="AE393" i="4"/>
  <c r="AB393" i="4"/>
  <c r="AU392" i="4"/>
  <c r="AQ392" i="4"/>
  <c r="AM392" i="4"/>
  <c r="AI392" i="4"/>
  <c r="AE392" i="4"/>
  <c r="AB392" i="4"/>
  <c r="AU391" i="4"/>
  <c r="AQ391" i="4"/>
  <c r="AM391" i="4"/>
  <c r="AI391" i="4"/>
  <c r="AE391" i="4"/>
  <c r="AB391" i="4"/>
  <c r="AB394" i="4" s="1"/>
  <c r="AA391" i="4"/>
  <c r="W391" i="4"/>
  <c r="T391" i="4"/>
  <c r="AU390" i="4"/>
  <c r="AQ390" i="4"/>
  <c r="AM390" i="4"/>
  <c r="AI390" i="4"/>
  <c r="AE390" i="4"/>
  <c r="AA390" i="4"/>
  <c r="W390" i="4"/>
  <c r="T390" i="4"/>
  <c r="AU389" i="4"/>
  <c r="AQ389" i="4"/>
  <c r="AM389" i="4"/>
  <c r="AI389" i="4"/>
  <c r="AE389" i="4"/>
  <c r="AA389" i="4"/>
  <c r="W389" i="4"/>
  <c r="T389" i="4"/>
  <c r="T392" i="4" s="1"/>
  <c r="S389" i="4"/>
  <c r="O389" i="4"/>
  <c r="AU388" i="4"/>
  <c r="AQ388" i="4"/>
  <c r="AM388" i="4"/>
  <c r="AI388" i="4"/>
  <c r="AE388" i="4"/>
  <c r="AA388" i="4"/>
  <c r="W388" i="4"/>
  <c r="S388" i="4"/>
  <c r="O388" i="4"/>
  <c r="L388" i="4"/>
  <c r="AU387" i="4"/>
  <c r="AQ387" i="4"/>
  <c r="AM387" i="4"/>
  <c r="AI387" i="4"/>
  <c r="AE387" i="4"/>
  <c r="AA387" i="4"/>
  <c r="W387" i="4"/>
  <c r="S387" i="4"/>
  <c r="O387" i="4"/>
  <c r="L387" i="4"/>
  <c r="I387" i="4"/>
  <c r="F387" i="4"/>
  <c r="AU386" i="4"/>
  <c r="AQ386" i="4"/>
  <c r="AM386" i="4"/>
  <c r="AI386" i="4"/>
  <c r="AE386" i="4"/>
  <c r="AA386" i="4"/>
  <c r="W386" i="4"/>
  <c r="S386" i="4"/>
  <c r="O386" i="4"/>
  <c r="L386" i="4"/>
  <c r="I386" i="4"/>
  <c r="F386" i="4"/>
  <c r="AU385" i="4"/>
  <c r="AU398" i="4" s="1"/>
  <c r="AU399" i="4" s="1"/>
  <c r="AQ385" i="4"/>
  <c r="AM385" i="4"/>
  <c r="AM396" i="4" s="1"/>
  <c r="AM399" i="4" s="1"/>
  <c r="AI385" i="4"/>
  <c r="AI396" i="4" s="1"/>
  <c r="AI399" i="4" s="1"/>
  <c r="AE385" i="4"/>
  <c r="AE394" i="4" s="1"/>
  <c r="AE399" i="4" s="1"/>
  <c r="AA385" i="4"/>
  <c r="AA394" i="4" s="1"/>
  <c r="AA399" i="4" s="1"/>
  <c r="W385" i="4"/>
  <c r="W392" i="4" s="1"/>
  <c r="W399" i="4" s="1"/>
  <c r="S385" i="4"/>
  <c r="S392" i="4" s="1"/>
  <c r="S399" i="4" s="1"/>
  <c r="O385" i="4"/>
  <c r="O390" i="4" s="1"/>
  <c r="O399" i="4" s="1"/>
  <c r="L385" i="4"/>
  <c r="L389" i="4" s="1"/>
  <c r="L399" i="4" s="1"/>
  <c r="I385" i="4"/>
  <c r="I388" i="4" s="1"/>
  <c r="I399" i="4" s="1"/>
  <c r="F385" i="4"/>
  <c r="AU378" i="4"/>
  <c r="AR378" i="4"/>
  <c r="AU377" i="4"/>
  <c r="AR377" i="4"/>
  <c r="AU376" i="4"/>
  <c r="AR376" i="4"/>
  <c r="AR379" i="4" s="1"/>
  <c r="AQ376" i="4"/>
  <c r="AM376" i="4"/>
  <c r="AJ376" i="4"/>
  <c r="AU375" i="4"/>
  <c r="AQ375" i="4"/>
  <c r="AM375" i="4"/>
  <c r="AJ375" i="4"/>
  <c r="AU374" i="4"/>
  <c r="AQ374" i="4"/>
  <c r="AQ379" i="4" s="1"/>
  <c r="AQ380" i="4" s="1"/>
  <c r="AM374" i="4"/>
  <c r="AJ374" i="4"/>
  <c r="AJ377" i="4" s="1"/>
  <c r="AI374" i="4"/>
  <c r="AE374" i="4"/>
  <c r="AB374" i="4"/>
  <c r="AU373" i="4"/>
  <c r="AQ373" i="4"/>
  <c r="AM373" i="4"/>
  <c r="AI373" i="4"/>
  <c r="AE373" i="4"/>
  <c r="AB373" i="4"/>
  <c r="AU372" i="4"/>
  <c r="AQ372" i="4"/>
  <c r="AM372" i="4"/>
  <c r="AI372" i="4"/>
  <c r="AE372" i="4"/>
  <c r="AB372" i="4"/>
  <c r="AB375" i="4" s="1"/>
  <c r="AA372" i="4"/>
  <c r="W372" i="4"/>
  <c r="T372" i="4"/>
  <c r="AU371" i="4"/>
  <c r="AQ371" i="4"/>
  <c r="AM371" i="4"/>
  <c r="AI371" i="4"/>
  <c r="AE371" i="4"/>
  <c r="AA371" i="4"/>
  <c r="W371" i="4"/>
  <c r="T371" i="4"/>
  <c r="AU370" i="4"/>
  <c r="AQ370" i="4"/>
  <c r="AM370" i="4"/>
  <c r="AI370" i="4"/>
  <c r="AE370" i="4"/>
  <c r="AA370" i="4"/>
  <c r="W370" i="4"/>
  <c r="T370" i="4"/>
  <c r="T373" i="4" s="1"/>
  <c r="S370" i="4"/>
  <c r="O370" i="4"/>
  <c r="AU369" i="4"/>
  <c r="AQ369" i="4"/>
  <c r="AM369" i="4"/>
  <c r="AI369" i="4"/>
  <c r="AE369" i="4"/>
  <c r="AA369" i="4"/>
  <c r="W369" i="4"/>
  <c r="S369" i="4"/>
  <c r="O369" i="4"/>
  <c r="L369" i="4"/>
  <c r="AU368" i="4"/>
  <c r="AQ368" i="4"/>
  <c r="AM368" i="4"/>
  <c r="AI368" i="4"/>
  <c r="AE368" i="4"/>
  <c r="AA368" i="4"/>
  <c r="W368" i="4"/>
  <c r="S368" i="4"/>
  <c r="O368" i="4"/>
  <c r="L368" i="4"/>
  <c r="I368" i="4"/>
  <c r="F368" i="4"/>
  <c r="AU367" i="4"/>
  <c r="AQ367" i="4"/>
  <c r="AM367" i="4"/>
  <c r="AI367" i="4"/>
  <c r="AE367" i="4"/>
  <c r="AA367" i="4"/>
  <c r="W367" i="4"/>
  <c r="S367" i="4"/>
  <c r="O367" i="4"/>
  <c r="L367" i="4"/>
  <c r="I367" i="4"/>
  <c r="F367" i="4"/>
  <c r="AU366" i="4"/>
  <c r="AU379" i="4" s="1"/>
  <c r="AU380" i="4" s="1"/>
  <c r="AQ366" i="4"/>
  <c r="AM366" i="4"/>
  <c r="AM377" i="4" s="1"/>
  <c r="AM380" i="4" s="1"/>
  <c r="AI366" i="4"/>
  <c r="AI377" i="4" s="1"/>
  <c r="AI380" i="4" s="1"/>
  <c r="AE366" i="4"/>
  <c r="AE375" i="4" s="1"/>
  <c r="AE380" i="4" s="1"/>
  <c r="AA366" i="4"/>
  <c r="AA375" i="4" s="1"/>
  <c r="AA380" i="4" s="1"/>
  <c r="W366" i="4"/>
  <c r="W373" i="4" s="1"/>
  <c r="W380" i="4" s="1"/>
  <c r="S366" i="4"/>
  <c r="S373" i="4" s="1"/>
  <c r="S380" i="4" s="1"/>
  <c r="O366" i="4"/>
  <c r="O371" i="4" s="1"/>
  <c r="O380" i="4" s="1"/>
  <c r="L366" i="4"/>
  <c r="L370" i="4" s="1"/>
  <c r="L380" i="4" s="1"/>
  <c r="I366" i="4"/>
  <c r="I369" i="4" s="1"/>
  <c r="I380" i="4" s="1"/>
  <c r="F366" i="4"/>
  <c r="AU359" i="4"/>
  <c r="AR359" i="4"/>
  <c r="AU358" i="4"/>
  <c r="AR358" i="4"/>
  <c r="AU357" i="4"/>
  <c r="AR357" i="4"/>
  <c r="AR360" i="4" s="1"/>
  <c r="AQ357" i="4"/>
  <c r="AM357" i="4"/>
  <c r="AJ357" i="4"/>
  <c r="AU356" i="4"/>
  <c r="AQ356" i="4"/>
  <c r="AM356" i="4"/>
  <c r="AJ356" i="4"/>
  <c r="AU355" i="4"/>
  <c r="AQ355" i="4"/>
  <c r="AQ360" i="4" s="1"/>
  <c r="AQ361" i="4" s="1"/>
  <c r="AM355" i="4"/>
  <c r="AJ355" i="4"/>
  <c r="AJ358" i="4" s="1"/>
  <c r="AI355" i="4"/>
  <c r="AE355" i="4"/>
  <c r="AB355" i="4"/>
  <c r="AU354" i="4"/>
  <c r="AQ354" i="4"/>
  <c r="AM354" i="4"/>
  <c r="AI354" i="4"/>
  <c r="AE354" i="4"/>
  <c r="AB354" i="4"/>
  <c r="AU353" i="4"/>
  <c r="AQ353" i="4"/>
  <c r="AM353" i="4"/>
  <c r="AI353" i="4"/>
  <c r="AE353" i="4"/>
  <c r="AB353" i="4"/>
  <c r="AB356" i="4" s="1"/>
  <c r="AA353" i="4"/>
  <c r="W353" i="4"/>
  <c r="T353" i="4"/>
  <c r="AU352" i="4"/>
  <c r="AQ352" i="4"/>
  <c r="AM352" i="4"/>
  <c r="AI352" i="4"/>
  <c r="AE352" i="4"/>
  <c r="AA352" i="4"/>
  <c r="W352" i="4"/>
  <c r="T352" i="4"/>
  <c r="AU351" i="4"/>
  <c r="AQ351" i="4"/>
  <c r="AM351" i="4"/>
  <c r="AI351" i="4"/>
  <c r="AE351" i="4"/>
  <c r="AA351" i="4"/>
  <c r="W351" i="4"/>
  <c r="T351" i="4"/>
  <c r="T354" i="4" s="1"/>
  <c r="S351" i="4"/>
  <c r="O351" i="4"/>
  <c r="AU350" i="4"/>
  <c r="AQ350" i="4"/>
  <c r="AM350" i="4"/>
  <c r="AI350" i="4"/>
  <c r="AE350" i="4"/>
  <c r="AA350" i="4"/>
  <c r="W350" i="4"/>
  <c r="S350" i="4"/>
  <c r="O350" i="4"/>
  <c r="L350" i="4"/>
  <c r="AU349" i="4"/>
  <c r="AQ349" i="4"/>
  <c r="AM349" i="4"/>
  <c r="AI349" i="4"/>
  <c r="AE349" i="4"/>
  <c r="AA349" i="4"/>
  <c r="W349" i="4"/>
  <c r="S349" i="4"/>
  <c r="O349" i="4"/>
  <c r="L349" i="4"/>
  <c r="I349" i="4"/>
  <c r="F349" i="4"/>
  <c r="AU348" i="4"/>
  <c r="AQ348" i="4"/>
  <c r="AM348" i="4"/>
  <c r="AI348" i="4"/>
  <c r="AE348" i="4"/>
  <c r="AA348" i="4"/>
  <c r="W348" i="4"/>
  <c r="S348" i="4"/>
  <c r="O348" i="4"/>
  <c r="L348" i="4"/>
  <c r="I348" i="4"/>
  <c r="F348" i="4"/>
  <c r="AU347" i="4"/>
  <c r="AU360" i="4" s="1"/>
  <c r="AU361" i="4" s="1"/>
  <c r="AQ347" i="4"/>
  <c r="AM347" i="4"/>
  <c r="AM358" i="4" s="1"/>
  <c r="AM361" i="4" s="1"/>
  <c r="AI347" i="4"/>
  <c r="AI358" i="4" s="1"/>
  <c r="AI361" i="4" s="1"/>
  <c r="AE347" i="4"/>
  <c r="AE356" i="4" s="1"/>
  <c r="AE361" i="4" s="1"/>
  <c r="AA347" i="4"/>
  <c r="AA356" i="4" s="1"/>
  <c r="AA361" i="4" s="1"/>
  <c r="W347" i="4"/>
  <c r="W354" i="4" s="1"/>
  <c r="W361" i="4" s="1"/>
  <c r="S347" i="4"/>
  <c r="S354" i="4" s="1"/>
  <c r="S361" i="4" s="1"/>
  <c r="O347" i="4"/>
  <c r="O352" i="4" s="1"/>
  <c r="O361" i="4" s="1"/>
  <c r="L347" i="4"/>
  <c r="L351" i="4" s="1"/>
  <c r="L361" i="4" s="1"/>
  <c r="I347" i="4"/>
  <c r="I350" i="4" s="1"/>
  <c r="I361" i="4" s="1"/>
  <c r="F347" i="4"/>
  <c r="AU340" i="4"/>
  <c r="AR340" i="4"/>
  <c r="AU339" i="4"/>
  <c r="AR339" i="4"/>
  <c r="AU338" i="4"/>
  <c r="AR338" i="4"/>
  <c r="AR341" i="4" s="1"/>
  <c r="AQ338" i="4"/>
  <c r="AM338" i="4"/>
  <c r="AJ338" i="4"/>
  <c r="AU337" i="4"/>
  <c r="AQ337" i="4"/>
  <c r="AM337" i="4"/>
  <c r="AJ337" i="4"/>
  <c r="AU336" i="4"/>
  <c r="AQ336" i="4"/>
  <c r="AQ341" i="4" s="1"/>
  <c r="AQ342" i="4" s="1"/>
  <c r="AM336" i="4"/>
  <c r="AJ336" i="4"/>
  <c r="AJ339" i="4" s="1"/>
  <c r="AI336" i="4"/>
  <c r="AE336" i="4"/>
  <c r="AB336" i="4"/>
  <c r="AU335" i="4"/>
  <c r="AQ335" i="4"/>
  <c r="AM335" i="4"/>
  <c r="AI335" i="4"/>
  <c r="AE335" i="4"/>
  <c r="AB335" i="4"/>
  <c r="AU334" i="4"/>
  <c r="AQ334" i="4"/>
  <c r="AM334" i="4"/>
  <c r="AI334" i="4"/>
  <c r="AE334" i="4"/>
  <c r="AB334" i="4"/>
  <c r="AB337" i="4" s="1"/>
  <c r="AA334" i="4"/>
  <c r="W334" i="4"/>
  <c r="T334" i="4"/>
  <c r="AU333" i="4"/>
  <c r="AQ333" i="4"/>
  <c r="AM333" i="4"/>
  <c r="AI333" i="4"/>
  <c r="AE333" i="4"/>
  <c r="AA333" i="4"/>
  <c r="W333" i="4"/>
  <c r="T333" i="4"/>
  <c r="AU332" i="4"/>
  <c r="AQ332" i="4"/>
  <c r="AM332" i="4"/>
  <c r="AI332" i="4"/>
  <c r="AE332" i="4"/>
  <c r="AA332" i="4"/>
  <c r="W332" i="4"/>
  <c r="T332" i="4"/>
  <c r="T335" i="4" s="1"/>
  <c r="S332" i="4"/>
  <c r="O332" i="4"/>
  <c r="AU331" i="4"/>
  <c r="AQ331" i="4"/>
  <c r="AM331" i="4"/>
  <c r="AI331" i="4"/>
  <c r="AE331" i="4"/>
  <c r="AA331" i="4"/>
  <c r="W331" i="4"/>
  <c r="S331" i="4"/>
  <c r="O331" i="4"/>
  <c r="L331" i="4"/>
  <c r="AU330" i="4"/>
  <c r="AQ330" i="4"/>
  <c r="AM330" i="4"/>
  <c r="AI330" i="4"/>
  <c r="AE330" i="4"/>
  <c r="AA330" i="4"/>
  <c r="W330" i="4"/>
  <c r="S330" i="4"/>
  <c r="O330" i="4"/>
  <c r="L330" i="4"/>
  <c r="I330" i="4"/>
  <c r="F330" i="4"/>
  <c r="AU329" i="4"/>
  <c r="AQ329" i="4"/>
  <c r="AM329" i="4"/>
  <c r="AI329" i="4"/>
  <c r="AE329" i="4"/>
  <c r="AA329" i="4"/>
  <c r="W329" i="4"/>
  <c r="S329" i="4"/>
  <c r="O329" i="4"/>
  <c r="L329" i="4"/>
  <c r="I329" i="4"/>
  <c r="F329" i="4"/>
  <c r="AU328" i="4"/>
  <c r="AU341" i="4" s="1"/>
  <c r="AU342" i="4" s="1"/>
  <c r="AQ328" i="4"/>
  <c r="AM328" i="4"/>
  <c r="AM339" i="4" s="1"/>
  <c r="AM342" i="4" s="1"/>
  <c r="AI328" i="4"/>
  <c r="AI339" i="4" s="1"/>
  <c r="AI342" i="4" s="1"/>
  <c r="AE328" i="4"/>
  <c r="AE337" i="4" s="1"/>
  <c r="AE342" i="4" s="1"/>
  <c r="AA328" i="4"/>
  <c r="AA337" i="4" s="1"/>
  <c r="AA342" i="4" s="1"/>
  <c r="W328" i="4"/>
  <c r="W335" i="4" s="1"/>
  <c r="W342" i="4" s="1"/>
  <c r="S328" i="4"/>
  <c r="S335" i="4" s="1"/>
  <c r="S342" i="4" s="1"/>
  <c r="O328" i="4"/>
  <c r="O333" i="4" s="1"/>
  <c r="O342" i="4" s="1"/>
  <c r="L328" i="4"/>
  <c r="L332" i="4" s="1"/>
  <c r="L342" i="4" s="1"/>
  <c r="I328" i="4"/>
  <c r="I331" i="4" s="1"/>
  <c r="I342" i="4" s="1"/>
  <c r="F328" i="4"/>
  <c r="AU321" i="4"/>
  <c r="AR321" i="4"/>
  <c r="AU320" i="4"/>
  <c r="AR320" i="4"/>
  <c r="AU319" i="4"/>
  <c r="AR319" i="4"/>
  <c r="AR322" i="4" s="1"/>
  <c r="AQ319" i="4"/>
  <c r="AM319" i="4"/>
  <c r="AJ319" i="4"/>
  <c r="AU318" i="4"/>
  <c r="AQ318" i="4"/>
  <c r="AM318" i="4"/>
  <c r="AJ318" i="4"/>
  <c r="AU317" i="4"/>
  <c r="AQ317" i="4"/>
  <c r="AQ322" i="4" s="1"/>
  <c r="AQ323" i="4" s="1"/>
  <c r="AM317" i="4"/>
  <c r="AJ317" i="4"/>
  <c r="AJ320" i="4" s="1"/>
  <c r="AI317" i="4"/>
  <c r="AE317" i="4"/>
  <c r="AB317" i="4"/>
  <c r="AU316" i="4"/>
  <c r="AQ316" i="4"/>
  <c r="AM316" i="4"/>
  <c r="AI316" i="4"/>
  <c r="AE316" i="4"/>
  <c r="AB316" i="4"/>
  <c r="AU315" i="4"/>
  <c r="AQ315" i="4"/>
  <c r="AM315" i="4"/>
  <c r="AI315" i="4"/>
  <c r="AE315" i="4"/>
  <c r="AB315" i="4"/>
  <c r="AB318" i="4" s="1"/>
  <c r="AA315" i="4"/>
  <c r="W315" i="4"/>
  <c r="T315" i="4"/>
  <c r="AU314" i="4"/>
  <c r="AQ314" i="4"/>
  <c r="AM314" i="4"/>
  <c r="AI314" i="4"/>
  <c r="AE314" i="4"/>
  <c r="AA314" i="4"/>
  <c r="W314" i="4"/>
  <c r="T314" i="4"/>
  <c r="AU313" i="4"/>
  <c r="AQ313" i="4"/>
  <c r="AM313" i="4"/>
  <c r="AI313" i="4"/>
  <c r="AE313" i="4"/>
  <c r="AA313" i="4"/>
  <c r="W313" i="4"/>
  <c r="T313" i="4"/>
  <c r="T316" i="4" s="1"/>
  <c r="S313" i="4"/>
  <c r="O313" i="4"/>
  <c r="AU312" i="4"/>
  <c r="AQ312" i="4"/>
  <c r="AM312" i="4"/>
  <c r="AI312" i="4"/>
  <c r="AE312" i="4"/>
  <c r="AA312" i="4"/>
  <c r="W312" i="4"/>
  <c r="S312" i="4"/>
  <c r="O312" i="4"/>
  <c r="L312" i="4"/>
  <c r="AU311" i="4"/>
  <c r="AQ311" i="4"/>
  <c r="AM311" i="4"/>
  <c r="AI311" i="4"/>
  <c r="AE311" i="4"/>
  <c r="AA311" i="4"/>
  <c r="W311" i="4"/>
  <c r="S311" i="4"/>
  <c r="O311" i="4"/>
  <c r="L311" i="4"/>
  <c r="I311" i="4"/>
  <c r="F311" i="4"/>
  <c r="AU310" i="4"/>
  <c r="AQ310" i="4"/>
  <c r="AM310" i="4"/>
  <c r="AI310" i="4"/>
  <c r="AE310" i="4"/>
  <c r="AA310" i="4"/>
  <c r="W310" i="4"/>
  <c r="S310" i="4"/>
  <c r="O310" i="4"/>
  <c r="L310" i="4"/>
  <c r="I310" i="4"/>
  <c r="F310" i="4"/>
  <c r="AU309" i="4"/>
  <c r="AU322" i="4" s="1"/>
  <c r="AU323" i="4" s="1"/>
  <c r="AQ309" i="4"/>
  <c r="AM309" i="4"/>
  <c r="AM320" i="4" s="1"/>
  <c r="AM323" i="4" s="1"/>
  <c r="AI309" i="4"/>
  <c r="AI320" i="4" s="1"/>
  <c r="AI323" i="4" s="1"/>
  <c r="AE309" i="4"/>
  <c r="AE318" i="4" s="1"/>
  <c r="AE323" i="4" s="1"/>
  <c r="AA309" i="4"/>
  <c r="AA318" i="4" s="1"/>
  <c r="AA323" i="4" s="1"/>
  <c r="W309" i="4"/>
  <c r="W316" i="4" s="1"/>
  <c r="W323" i="4" s="1"/>
  <c r="S309" i="4"/>
  <c r="S316" i="4" s="1"/>
  <c r="S323" i="4" s="1"/>
  <c r="O309" i="4"/>
  <c r="O314" i="4" s="1"/>
  <c r="O323" i="4" s="1"/>
  <c r="L309" i="4"/>
  <c r="L313" i="4" s="1"/>
  <c r="L323" i="4" s="1"/>
  <c r="I309" i="4"/>
  <c r="I312" i="4" s="1"/>
  <c r="I323" i="4" s="1"/>
  <c r="F309" i="4"/>
  <c r="AU302" i="4"/>
  <c r="AR302" i="4"/>
  <c r="AU301" i="4"/>
  <c r="AR301" i="4"/>
  <c r="AU300" i="4"/>
  <c r="AR300" i="4"/>
  <c r="AR303" i="4" s="1"/>
  <c r="AQ300" i="4"/>
  <c r="AM300" i="4"/>
  <c r="AJ300" i="4"/>
  <c r="AU299" i="4"/>
  <c r="AQ299" i="4"/>
  <c r="AM299" i="4"/>
  <c r="AJ299" i="4"/>
  <c r="AU298" i="4"/>
  <c r="AQ298" i="4"/>
  <c r="AQ303" i="4" s="1"/>
  <c r="AQ304" i="4" s="1"/>
  <c r="AM298" i="4"/>
  <c r="AJ298" i="4"/>
  <c r="AJ301" i="4" s="1"/>
  <c r="AI298" i="4"/>
  <c r="AE298" i="4"/>
  <c r="AB298" i="4"/>
  <c r="AU297" i="4"/>
  <c r="AQ297" i="4"/>
  <c r="AM297" i="4"/>
  <c r="AI297" i="4"/>
  <c r="AE297" i="4"/>
  <c r="AB297" i="4"/>
  <c r="AU296" i="4"/>
  <c r="AQ296" i="4"/>
  <c r="AM296" i="4"/>
  <c r="AI296" i="4"/>
  <c r="AE296" i="4"/>
  <c r="AB296" i="4"/>
  <c r="AB299" i="4" s="1"/>
  <c r="AA296" i="4"/>
  <c r="W296" i="4"/>
  <c r="T296" i="4"/>
  <c r="AU295" i="4"/>
  <c r="AQ295" i="4"/>
  <c r="AM295" i="4"/>
  <c r="AI295" i="4"/>
  <c r="AE295" i="4"/>
  <c r="AA295" i="4"/>
  <c r="W295" i="4"/>
  <c r="T295" i="4"/>
  <c r="AU294" i="4"/>
  <c r="AQ294" i="4"/>
  <c r="AM294" i="4"/>
  <c r="AI294" i="4"/>
  <c r="AE294" i="4"/>
  <c r="AA294" i="4"/>
  <c r="W294" i="4"/>
  <c r="T294" i="4"/>
  <c r="T297" i="4" s="1"/>
  <c r="S294" i="4"/>
  <c r="O294" i="4"/>
  <c r="AU293" i="4"/>
  <c r="AQ293" i="4"/>
  <c r="AM293" i="4"/>
  <c r="AI293" i="4"/>
  <c r="AE293" i="4"/>
  <c r="AA293" i="4"/>
  <c r="W293" i="4"/>
  <c r="S293" i="4"/>
  <c r="O293" i="4"/>
  <c r="L293" i="4"/>
  <c r="AU292" i="4"/>
  <c r="AQ292" i="4"/>
  <c r="AM292" i="4"/>
  <c r="AI292" i="4"/>
  <c r="AE292" i="4"/>
  <c r="AA292" i="4"/>
  <c r="W292" i="4"/>
  <c r="S292" i="4"/>
  <c r="O292" i="4"/>
  <c r="L292" i="4"/>
  <c r="I292" i="4"/>
  <c r="F292" i="4"/>
  <c r="AU291" i="4"/>
  <c r="AQ291" i="4"/>
  <c r="AM291" i="4"/>
  <c r="AI291" i="4"/>
  <c r="AE291" i="4"/>
  <c r="AA291" i="4"/>
  <c r="W291" i="4"/>
  <c r="S291" i="4"/>
  <c r="O291" i="4"/>
  <c r="L291" i="4"/>
  <c r="I291" i="4"/>
  <c r="F291" i="4"/>
  <c r="AU290" i="4"/>
  <c r="AU303" i="4" s="1"/>
  <c r="AU304" i="4" s="1"/>
  <c r="AQ290" i="4"/>
  <c r="AM290" i="4"/>
  <c r="AM301" i="4" s="1"/>
  <c r="AM304" i="4" s="1"/>
  <c r="AI290" i="4"/>
  <c r="AI301" i="4" s="1"/>
  <c r="AI304" i="4" s="1"/>
  <c r="AE290" i="4"/>
  <c r="AE299" i="4" s="1"/>
  <c r="AE304" i="4" s="1"/>
  <c r="AA290" i="4"/>
  <c r="AA299" i="4" s="1"/>
  <c r="AA304" i="4" s="1"/>
  <c r="W290" i="4"/>
  <c r="W297" i="4" s="1"/>
  <c r="W304" i="4" s="1"/>
  <c r="S290" i="4"/>
  <c r="S297" i="4" s="1"/>
  <c r="S304" i="4" s="1"/>
  <c r="O290" i="4"/>
  <c r="O295" i="4" s="1"/>
  <c r="O304" i="4" s="1"/>
  <c r="L290" i="4"/>
  <c r="L294" i="4" s="1"/>
  <c r="L304" i="4" s="1"/>
  <c r="I290" i="4"/>
  <c r="I293" i="4" s="1"/>
  <c r="I304" i="4" s="1"/>
  <c r="F290" i="4"/>
  <c r="AU283" i="4"/>
  <c r="AR283" i="4"/>
  <c r="AU282" i="4"/>
  <c r="AR282" i="4"/>
  <c r="AU281" i="4"/>
  <c r="AR281" i="4"/>
  <c r="AR284" i="4" s="1"/>
  <c r="AQ281" i="4"/>
  <c r="AM281" i="4"/>
  <c r="AJ281" i="4"/>
  <c r="AU280" i="4"/>
  <c r="AQ280" i="4"/>
  <c r="AM280" i="4"/>
  <c r="AJ280" i="4"/>
  <c r="AU279" i="4"/>
  <c r="AQ279" i="4"/>
  <c r="AQ284" i="4" s="1"/>
  <c r="AQ285" i="4" s="1"/>
  <c r="AM279" i="4"/>
  <c r="AJ279" i="4"/>
  <c r="AJ282" i="4" s="1"/>
  <c r="AI279" i="4"/>
  <c r="AE279" i="4"/>
  <c r="AB279" i="4"/>
  <c r="AU278" i="4"/>
  <c r="AQ278" i="4"/>
  <c r="AM278" i="4"/>
  <c r="AI278" i="4"/>
  <c r="AE278" i="4"/>
  <c r="AB278" i="4"/>
  <c r="AU277" i="4"/>
  <c r="AQ277" i="4"/>
  <c r="AM277" i="4"/>
  <c r="AI277" i="4"/>
  <c r="AE277" i="4"/>
  <c r="AB277" i="4"/>
  <c r="AB280" i="4" s="1"/>
  <c r="AA277" i="4"/>
  <c r="W277" i="4"/>
  <c r="T277" i="4"/>
  <c r="AU276" i="4"/>
  <c r="AQ276" i="4"/>
  <c r="AM276" i="4"/>
  <c r="AI276" i="4"/>
  <c r="AE276" i="4"/>
  <c r="AA276" i="4"/>
  <c r="W276" i="4"/>
  <c r="T276" i="4"/>
  <c r="AU275" i="4"/>
  <c r="AQ275" i="4"/>
  <c r="AM275" i="4"/>
  <c r="AI275" i="4"/>
  <c r="AE275" i="4"/>
  <c r="AA275" i="4"/>
  <c r="W275" i="4"/>
  <c r="T275" i="4"/>
  <c r="T278" i="4" s="1"/>
  <c r="S275" i="4"/>
  <c r="O275" i="4"/>
  <c r="AU274" i="4"/>
  <c r="AQ274" i="4"/>
  <c r="AM274" i="4"/>
  <c r="AI274" i="4"/>
  <c r="AE274" i="4"/>
  <c r="AA274" i="4"/>
  <c r="W274" i="4"/>
  <c r="S274" i="4"/>
  <c r="O274" i="4"/>
  <c r="L274" i="4"/>
  <c r="AU273" i="4"/>
  <c r="AQ273" i="4"/>
  <c r="AM273" i="4"/>
  <c r="AI273" i="4"/>
  <c r="AE273" i="4"/>
  <c r="AA273" i="4"/>
  <c r="W273" i="4"/>
  <c r="S273" i="4"/>
  <c r="O273" i="4"/>
  <c r="L273" i="4"/>
  <c r="I273" i="4"/>
  <c r="F273" i="4"/>
  <c r="AU272" i="4"/>
  <c r="AQ272" i="4"/>
  <c r="AM272" i="4"/>
  <c r="AI272" i="4"/>
  <c r="AE272" i="4"/>
  <c r="AA272" i="4"/>
  <c r="W272" i="4"/>
  <c r="S272" i="4"/>
  <c r="O272" i="4"/>
  <c r="L272" i="4"/>
  <c r="I272" i="4"/>
  <c r="F272" i="4"/>
  <c r="AU271" i="4"/>
  <c r="AU284" i="4" s="1"/>
  <c r="AU285" i="4" s="1"/>
  <c r="AQ271" i="4"/>
  <c r="AM271" i="4"/>
  <c r="AM282" i="4" s="1"/>
  <c r="AM285" i="4" s="1"/>
  <c r="AI271" i="4"/>
  <c r="AI282" i="4" s="1"/>
  <c r="AI285" i="4" s="1"/>
  <c r="AE271" i="4"/>
  <c r="AE280" i="4" s="1"/>
  <c r="AE285" i="4" s="1"/>
  <c r="AA271" i="4"/>
  <c r="AA280" i="4" s="1"/>
  <c r="AA285" i="4" s="1"/>
  <c r="W271" i="4"/>
  <c r="W278" i="4" s="1"/>
  <c r="W285" i="4" s="1"/>
  <c r="S271" i="4"/>
  <c r="S278" i="4" s="1"/>
  <c r="S285" i="4" s="1"/>
  <c r="O271" i="4"/>
  <c r="O276" i="4" s="1"/>
  <c r="O285" i="4" s="1"/>
  <c r="L271" i="4"/>
  <c r="L275" i="4" s="1"/>
  <c r="L285" i="4" s="1"/>
  <c r="I271" i="4"/>
  <c r="I274" i="4" s="1"/>
  <c r="I285" i="4" s="1"/>
  <c r="F271" i="4"/>
  <c r="AU264" i="4"/>
  <c r="AR264" i="4"/>
  <c r="AU263" i="4"/>
  <c r="AR263" i="4"/>
  <c r="AU262" i="4"/>
  <c r="AR262" i="4"/>
  <c r="AR265" i="4" s="1"/>
  <c r="AQ262" i="4"/>
  <c r="AM262" i="4"/>
  <c r="AJ262" i="4"/>
  <c r="AU261" i="4"/>
  <c r="AQ261" i="4"/>
  <c r="AM261" i="4"/>
  <c r="AJ261" i="4"/>
  <c r="AU260" i="4"/>
  <c r="AQ260" i="4"/>
  <c r="AQ265" i="4" s="1"/>
  <c r="AQ266" i="4" s="1"/>
  <c r="AM260" i="4"/>
  <c r="AJ260" i="4"/>
  <c r="AJ263" i="4" s="1"/>
  <c r="AI260" i="4"/>
  <c r="AE260" i="4"/>
  <c r="AB260" i="4"/>
  <c r="AU259" i="4"/>
  <c r="AQ259" i="4"/>
  <c r="AM259" i="4"/>
  <c r="AI259" i="4"/>
  <c r="AE259" i="4"/>
  <c r="AB259" i="4"/>
  <c r="AU258" i="4"/>
  <c r="AQ258" i="4"/>
  <c r="AM258" i="4"/>
  <c r="AI258" i="4"/>
  <c r="AE258" i="4"/>
  <c r="AB258" i="4"/>
  <c r="AB261" i="4" s="1"/>
  <c r="AA258" i="4"/>
  <c r="W258" i="4"/>
  <c r="T258" i="4"/>
  <c r="AU257" i="4"/>
  <c r="AQ257" i="4"/>
  <c r="AM257" i="4"/>
  <c r="AI257" i="4"/>
  <c r="AE257" i="4"/>
  <c r="AA257" i="4"/>
  <c r="W257" i="4"/>
  <c r="T257" i="4"/>
  <c r="AU256" i="4"/>
  <c r="AQ256" i="4"/>
  <c r="AM256" i="4"/>
  <c r="AI256" i="4"/>
  <c r="AE256" i="4"/>
  <c r="AA256" i="4"/>
  <c r="W256" i="4"/>
  <c r="T256" i="4"/>
  <c r="T259" i="4" s="1"/>
  <c r="S256" i="4"/>
  <c r="O256" i="4"/>
  <c r="AU255" i="4"/>
  <c r="AQ255" i="4"/>
  <c r="AM255" i="4"/>
  <c r="AI255" i="4"/>
  <c r="AE255" i="4"/>
  <c r="AA255" i="4"/>
  <c r="W255" i="4"/>
  <c r="S255" i="4"/>
  <c r="O255" i="4"/>
  <c r="L255" i="4"/>
  <c r="AU254" i="4"/>
  <c r="AQ254" i="4"/>
  <c r="AM254" i="4"/>
  <c r="AI254" i="4"/>
  <c r="AE254" i="4"/>
  <c r="AA254" i="4"/>
  <c r="W254" i="4"/>
  <c r="S254" i="4"/>
  <c r="O254" i="4"/>
  <c r="L254" i="4"/>
  <c r="I254" i="4"/>
  <c r="F254" i="4"/>
  <c r="AU253" i="4"/>
  <c r="AQ253" i="4"/>
  <c r="AM253" i="4"/>
  <c r="AI253" i="4"/>
  <c r="AE253" i="4"/>
  <c r="AA253" i="4"/>
  <c r="W253" i="4"/>
  <c r="S253" i="4"/>
  <c r="O253" i="4"/>
  <c r="L253" i="4"/>
  <c r="I253" i="4"/>
  <c r="F253" i="4"/>
  <c r="AU252" i="4"/>
  <c r="AU265" i="4" s="1"/>
  <c r="AU266" i="4" s="1"/>
  <c r="AQ252" i="4"/>
  <c r="AM252" i="4"/>
  <c r="AM263" i="4" s="1"/>
  <c r="AM266" i="4" s="1"/>
  <c r="AI252" i="4"/>
  <c r="AI263" i="4" s="1"/>
  <c r="AI266" i="4" s="1"/>
  <c r="AE252" i="4"/>
  <c r="AE261" i="4" s="1"/>
  <c r="AE266" i="4" s="1"/>
  <c r="AA252" i="4"/>
  <c r="AA261" i="4" s="1"/>
  <c r="AA266" i="4" s="1"/>
  <c r="W252" i="4"/>
  <c r="W259" i="4" s="1"/>
  <c r="W266" i="4" s="1"/>
  <c r="S252" i="4"/>
  <c r="S259" i="4" s="1"/>
  <c r="S266" i="4" s="1"/>
  <c r="O252" i="4"/>
  <c r="O257" i="4" s="1"/>
  <c r="O266" i="4" s="1"/>
  <c r="L252" i="4"/>
  <c r="L256" i="4" s="1"/>
  <c r="L266" i="4" s="1"/>
  <c r="I252" i="4"/>
  <c r="I255" i="4" s="1"/>
  <c r="I266" i="4" s="1"/>
  <c r="F252" i="4"/>
  <c r="AU245" i="4"/>
  <c r="AR245" i="4"/>
  <c r="AU244" i="4"/>
  <c r="AR244" i="4"/>
  <c r="AU243" i="4"/>
  <c r="AR243" i="4"/>
  <c r="AR246" i="4" s="1"/>
  <c r="AQ243" i="4"/>
  <c r="AM243" i="4"/>
  <c r="AJ243" i="4"/>
  <c r="AU242" i="4"/>
  <c r="AQ242" i="4"/>
  <c r="AM242" i="4"/>
  <c r="AJ242" i="4"/>
  <c r="AU241" i="4"/>
  <c r="AQ241" i="4"/>
  <c r="AQ246" i="4" s="1"/>
  <c r="AQ247" i="4" s="1"/>
  <c r="AM241" i="4"/>
  <c r="AJ241" i="4"/>
  <c r="AJ244" i="4" s="1"/>
  <c r="AI241" i="4"/>
  <c r="AE241" i="4"/>
  <c r="AB241" i="4"/>
  <c r="AU240" i="4"/>
  <c r="AQ240" i="4"/>
  <c r="AM240" i="4"/>
  <c r="AI240" i="4"/>
  <c r="AE240" i="4"/>
  <c r="AB240" i="4"/>
  <c r="AU239" i="4"/>
  <c r="AQ239" i="4"/>
  <c r="AM239" i="4"/>
  <c r="AI239" i="4"/>
  <c r="AE239" i="4"/>
  <c r="AB239" i="4"/>
  <c r="AB242" i="4" s="1"/>
  <c r="AA239" i="4"/>
  <c r="W239" i="4"/>
  <c r="T239" i="4"/>
  <c r="AU238" i="4"/>
  <c r="AQ238" i="4"/>
  <c r="AM238" i="4"/>
  <c r="AI238" i="4"/>
  <c r="AE238" i="4"/>
  <c r="AA238" i="4"/>
  <c r="W238" i="4"/>
  <c r="T238" i="4"/>
  <c r="AU237" i="4"/>
  <c r="AQ237" i="4"/>
  <c r="AM237" i="4"/>
  <c r="AI237" i="4"/>
  <c r="AE237" i="4"/>
  <c r="AA237" i="4"/>
  <c r="W237" i="4"/>
  <c r="T237" i="4"/>
  <c r="T240" i="4" s="1"/>
  <c r="S237" i="4"/>
  <c r="O237" i="4"/>
  <c r="AU236" i="4"/>
  <c r="AQ236" i="4"/>
  <c r="AM236" i="4"/>
  <c r="AI236" i="4"/>
  <c r="AE236" i="4"/>
  <c r="AA236" i="4"/>
  <c r="W236" i="4"/>
  <c r="S236" i="4"/>
  <c r="O236" i="4"/>
  <c r="L236" i="4"/>
  <c r="AU235" i="4"/>
  <c r="AQ235" i="4"/>
  <c r="AM235" i="4"/>
  <c r="AI235" i="4"/>
  <c r="AE235" i="4"/>
  <c r="AA235" i="4"/>
  <c r="W235" i="4"/>
  <c r="S235" i="4"/>
  <c r="O235" i="4"/>
  <c r="L235" i="4"/>
  <c r="I235" i="4"/>
  <c r="F235" i="4"/>
  <c r="AU234" i="4"/>
  <c r="AQ234" i="4"/>
  <c r="AM234" i="4"/>
  <c r="AI234" i="4"/>
  <c r="AE234" i="4"/>
  <c r="AA234" i="4"/>
  <c r="W234" i="4"/>
  <c r="S234" i="4"/>
  <c r="O234" i="4"/>
  <c r="L234" i="4"/>
  <c r="I234" i="4"/>
  <c r="F234" i="4"/>
  <c r="AU233" i="4"/>
  <c r="AU246" i="4" s="1"/>
  <c r="AU247" i="4" s="1"/>
  <c r="AQ233" i="4"/>
  <c r="AM233" i="4"/>
  <c r="AM244" i="4" s="1"/>
  <c r="AM247" i="4" s="1"/>
  <c r="AI233" i="4"/>
  <c r="AI244" i="4" s="1"/>
  <c r="AI247" i="4" s="1"/>
  <c r="AE233" i="4"/>
  <c r="AE242" i="4" s="1"/>
  <c r="AE247" i="4" s="1"/>
  <c r="AA233" i="4"/>
  <c r="AA242" i="4" s="1"/>
  <c r="AA247" i="4" s="1"/>
  <c r="W233" i="4"/>
  <c r="W240" i="4" s="1"/>
  <c r="W247" i="4" s="1"/>
  <c r="S233" i="4"/>
  <c r="S240" i="4" s="1"/>
  <c r="S247" i="4" s="1"/>
  <c r="O233" i="4"/>
  <c r="O238" i="4" s="1"/>
  <c r="O247" i="4" s="1"/>
  <c r="L233" i="4"/>
  <c r="L237" i="4" s="1"/>
  <c r="L247" i="4" s="1"/>
  <c r="I233" i="4"/>
  <c r="I236" i="4" s="1"/>
  <c r="I247" i="4" s="1"/>
  <c r="F233" i="4"/>
  <c r="AU226" i="4"/>
  <c r="AR226" i="4"/>
  <c r="AU225" i="4"/>
  <c r="AR225" i="4"/>
  <c r="AU224" i="4"/>
  <c r="AR224" i="4"/>
  <c r="AR227" i="4" s="1"/>
  <c r="AQ224" i="4"/>
  <c r="AM224" i="4"/>
  <c r="AJ224" i="4"/>
  <c r="AU223" i="4"/>
  <c r="AQ223" i="4"/>
  <c r="AM223" i="4"/>
  <c r="AJ223" i="4"/>
  <c r="AU222" i="4"/>
  <c r="AQ222" i="4"/>
  <c r="AQ227" i="4" s="1"/>
  <c r="AQ228" i="4" s="1"/>
  <c r="AM222" i="4"/>
  <c r="AJ222" i="4"/>
  <c r="AJ225" i="4" s="1"/>
  <c r="AI222" i="4"/>
  <c r="AE222" i="4"/>
  <c r="AB222" i="4"/>
  <c r="AU221" i="4"/>
  <c r="AQ221" i="4"/>
  <c r="AM221" i="4"/>
  <c r="AI221" i="4"/>
  <c r="AE221" i="4"/>
  <c r="AB221" i="4"/>
  <c r="AU220" i="4"/>
  <c r="AQ220" i="4"/>
  <c r="AM220" i="4"/>
  <c r="AI220" i="4"/>
  <c r="AE220" i="4"/>
  <c r="AB220" i="4"/>
  <c r="AB223" i="4" s="1"/>
  <c r="AA220" i="4"/>
  <c r="W220" i="4"/>
  <c r="T220" i="4"/>
  <c r="AU219" i="4"/>
  <c r="AQ219" i="4"/>
  <c r="AM219" i="4"/>
  <c r="AI219" i="4"/>
  <c r="AE219" i="4"/>
  <c r="AA219" i="4"/>
  <c r="W219" i="4"/>
  <c r="T219" i="4"/>
  <c r="AU218" i="4"/>
  <c r="AQ218" i="4"/>
  <c r="AM218" i="4"/>
  <c r="AI218" i="4"/>
  <c r="AE218" i="4"/>
  <c r="AA218" i="4"/>
  <c r="W218" i="4"/>
  <c r="T218" i="4"/>
  <c r="T221" i="4" s="1"/>
  <c r="S218" i="4"/>
  <c r="O218" i="4"/>
  <c r="AU217" i="4"/>
  <c r="AQ217" i="4"/>
  <c r="AM217" i="4"/>
  <c r="AI217" i="4"/>
  <c r="AE217" i="4"/>
  <c r="AA217" i="4"/>
  <c r="W217" i="4"/>
  <c r="S217" i="4"/>
  <c r="O217" i="4"/>
  <c r="L217" i="4"/>
  <c r="AU216" i="4"/>
  <c r="AQ216" i="4"/>
  <c r="AM216" i="4"/>
  <c r="AI216" i="4"/>
  <c r="AE216" i="4"/>
  <c r="AA216" i="4"/>
  <c r="W216" i="4"/>
  <c r="S216" i="4"/>
  <c r="O216" i="4"/>
  <c r="L216" i="4"/>
  <c r="I216" i="4"/>
  <c r="F216" i="4"/>
  <c r="AU215" i="4"/>
  <c r="AQ215" i="4"/>
  <c r="AM215" i="4"/>
  <c r="AI215" i="4"/>
  <c r="AE215" i="4"/>
  <c r="AA215" i="4"/>
  <c r="W215" i="4"/>
  <c r="S215" i="4"/>
  <c r="O215" i="4"/>
  <c r="L215" i="4"/>
  <c r="I215" i="4"/>
  <c r="F215" i="4"/>
  <c r="AU214" i="4"/>
  <c r="AU227" i="4" s="1"/>
  <c r="AU228" i="4" s="1"/>
  <c r="AQ214" i="4"/>
  <c r="AM214" i="4"/>
  <c r="AM225" i="4" s="1"/>
  <c r="AM228" i="4" s="1"/>
  <c r="AI214" i="4"/>
  <c r="AI225" i="4" s="1"/>
  <c r="AI228" i="4" s="1"/>
  <c r="AE214" i="4"/>
  <c r="AE223" i="4" s="1"/>
  <c r="AE228" i="4" s="1"/>
  <c r="AA214" i="4"/>
  <c r="AA223" i="4" s="1"/>
  <c r="AA228" i="4" s="1"/>
  <c r="W214" i="4"/>
  <c r="W221" i="4" s="1"/>
  <c r="W228" i="4" s="1"/>
  <c r="S214" i="4"/>
  <c r="S221" i="4" s="1"/>
  <c r="S228" i="4" s="1"/>
  <c r="O214" i="4"/>
  <c r="O219" i="4" s="1"/>
  <c r="O228" i="4" s="1"/>
  <c r="L214" i="4"/>
  <c r="L218" i="4" s="1"/>
  <c r="L228" i="4" s="1"/>
  <c r="I214" i="4"/>
  <c r="I217" i="4" s="1"/>
  <c r="I228" i="4" s="1"/>
  <c r="F214" i="4"/>
  <c r="AU207" i="4"/>
  <c r="AR207" i="4"/>
  <c r="AU206" i="4"/>
  <c r="AR206" i="4"/>
  <c r="AU205" i="4"/>
  <c r="AR205" i="4"/>
  <c r="AR208" i="4" s="1"/>
  <c r="AQ205" i="4"/>
  <c r="AM205" i="4"/>
  <c r="AJ205" i="4"/>
  <c r="AU204" i="4"/>
  <c r="AQ204" i="4"/>
  <c r="AM204" i="4"/>
  <c r="AJ204" i="4"/>
  <c r="AU203" i="4"/>
  <c r="AQ203" i="4"/>
  <c r="AQ208" i="4" s="1"/>
  <c r="AQ209" i="4" s="1"/>
  <c r="AM203" i="4"/>
  <c r="AJ203" i="4"/>
  <c r="AJ206" i="4" s="1"/>
  <c r="AI203" i="4"/>
  <c r="AE203" i="4"/>
  <c r="AB203" i="4"/>
  <c r="AU202" i="4"/>
  <c r="AQ202" i="4"/>
  <c r="AM202" i="4"/>
  <c r="AI202" i="4"/>
  <c r="AE202" i="4"/>
  <c r="AB202" i="4"/>
  <c r="AU201" i="4"/>
  <c r="AQ201" i="4"/>
  <c r="AM201" i="4"/>
  <c r="AI201" i="4"/>
  <c r="AE201" i="4"/>
  <c r="AB201" i="4"/>
  <c r="AB204" i="4" s="1"/>
  <c r="AA201" i="4"/>
  <c r="W201" i="4"/>
  <c r="T201" i="4"/>
  <c r="AU200" i="4"/>
  <c r="AQ200" i="4"/>
  <c r="AM200" i="4"/>
  <c r="AI200" i="4"/>
  <c r="AE200" i="4"/>
  <c r="AA200" i="4"/>
  <c r="W200" i="4"/>
  <c r="T200" i="4"/>
  <c r="AU199" i="4"/>
  <c r="AQ199" i="4"/>
  <c r="AM199" i="4"/>
  <c r="AI199" i="4"/>
  <c r="AE199" i="4"/>
  <c r="AA199" i="4"/>
  <c r="W199" i="4"/>
  <c r="T199" i="4"/>
  <c r="T202" i="4" s="1"/>
  <c r="S199" i="4"/>
  <c r="O199" i="4"/>
  <c r="AU198" i="4"/>
  <c r="AQ198" i="4"/>
  <c r="AM198" i="4"/>
  <c r="AI198" i="4"/>
  <c r="AE198" i="4"/>
  <c r="AA198" i="4"/>
  <c r="W198" i="4"/>
  <c r="S198" i="4"/>
  <c r="O198" i="4"/>
  <c r="L198" i="4"/>
  <c r="AU197" i="4"/>
  <c r="AQ197" i="4"/>
  <c r="AM197" i="4"/>
  <c r="AI197" i="4"/>
  <c r="AE197" i="4"/>
  <c r="AA197" i="4"/>
  <c r="W197" i="4"/>
  <c r="S197" i="4"/>
  <c r="O197" i="4"/>
  <c r="L197" i="4"/>
  <c r="I197" i="4"/>
  <c r="F197" i="4"/>
  <c r="AU196" i="4"/>
  <c r="AQ196" i="4"/>
  <c r="AM196" i="4"/>
  <c r="AI196" i="4"/>
  <c r="AE196" i="4"/>
  <c r="AA196" i="4"/>
  <c r="W196" i="4"/>
  <c r="S196" i="4"/>
  <c r="O196" i="4"/>
  <c r="L196" i="4"/>
  <c r="I196" i="4"/>
  <c r="F196" i="4"/>
  <c r="AU195" i="4"/>
  <c r="AU208" i="4" s="1"/>
  <c r="AU209" i="4" s="1"/>
  <c r="AQ195" i="4"/>
  <c r="AM195" i="4"/>
  <c r="AM206" i="4" s="1"/>
  <c r="AM209" i="4" s="1"/>
  <c r="AI195" i="4"/>
  <c r="AI206" i="4" s="1"/>
  <c r="AI209" i="4" s="1"/>
  <c r="AE195" i="4"/>
  <c r="AE204" i="4" s="1"/>
  <c r="AE209" i="4" s="1"/>
  <c r="AA195" i="4"/>
  <c r="AA204" i="4" s="1"/>
  <c r="AA209" i="4" s="1"/>
  <c r="W195" i="4"/>
  <c r="W202" i="4" s="1"/>
  <c r="W209" i="4" s="1"/>
  <c r="S195" i="4"/>
  <c r="S202" i="4" s="1"/>
  <c r="S209" i="4" s="1"/>
  <c r="O195" i="4"/>
  <c r="O200" i="4" s="1"/>
  <c r="O209" i="4" s="1"/>
  <c r="L195" i="4"/>
  <c r="L199" i="4" s="1"/>
  <c r="L209" i="4" s="1"/>
  <c r="I195" i="4"/>
  <c r="I198" i="4" s="1"/>
  <c r="I209" i="4" s="1"/>
  <c r="F195" i="4"/>
  <c r="AU188" i="4"/>
  <c r="AR188" i="4"/>
  <c r="AU187" i="4"/>
  <c r="AR187" i="4"/>
  <c r="AU186" i="4"/>
  <c r="AR186" i="4"/>
  <c r="AR189" i="4" s="1"/>
  <c r="AQ186" i="4"/>
  <c r="AM186" i="4"/>
  <c r="AJ186" i="4"/>
  <c r="AU185" i="4"/>
  <c r="AQ185" i="4"/>
  <c r="AM185" i="4"/>
  <c r="AJ185" i="4"/>
  <c r="AU184" i="4"/>
  <c r="AQ184" i="4"/>
  <c r="AQ189" i="4" s="1"/>
  <c r="AQ190" i="4" s="1"/>
  <c r="AM184" i="4"/>
  <c r="AJ184" i="4"/>
  <c r="AJ187" i="4" s="1"/>
  <c r="AI184" i="4"/>
  <c r="AE184" i="4"/>
  <c r="AB184" i="4"/>
  <c r="AU183" i="4"/>
  <c r="AQ183" i="4"/>
  <c r="AM183" i="4"/>
  <c r="AI183" i="4"/>
  <c r="AE183" i="4"/>
  <c r="AB183" i="4"/>
  <c r="AU182" i="4"/>
  <c r="AQ182" i="4"/>
  <c r="AM182" i="4"/>
  <c r="AI182" i="4"/>
  <c r="AE182" i="4"/>
  <c r="AB182" i="4"/>
  <c r="AB185" i="4" s="1"/>
  <c r="AA182" i="4"/>
  <c r="W182" i="4"/>
  <c r="T182" i="4"/>
  <c r="AU181" i="4"/>
  <c r="AQ181" i="4"/>
  <c r="AM181" i="4"/>
  <c r="AI181" i="4"/>
  <c r="AE181" i="4"/>
  <c r="AA181" i="4"/>
  <c r="W181" i="4"/>
  <c r="T181" i="4"/>
  <c r="AU180" i="4"/>
  <c r="AQ180" i="4"/>
  <c r="AM180" i="4"/>
  <c r="AI180" i="4"/>
  <c r="AE180" i="4"/>
  <c r="AA180" i="4"/>
  <c r="W180" i="4"/>
  <c r="T180" i="4"/>
  <c r="T183" i="4" s="1"/>
  <c r="S180" i="4"/>
  <c r="O180" i="4"/>
  <c r="AU179" i="4"/>
  <c r="AQ179" i="4"/>
  <c r="AM179" i="4"/>
  <c r="AI179" i="4"/>
  <c r="AE179" i="4"/>
  <c r="AA179" i="4"/>
  <c r="W179" i="4"/>
  <c r="S179" i="4"/>
  <c r="O179" i="4"/>
  <c r="L179" i="4"/>
  <c r="AU178" i="4"/>
  <c r="AQ178" i="4"/>
  <c r="AM178" i="4"/>
  <c r="AI178" i="4"/>
  <c r="AE178" i="4"/>
  <c r="AA178" i="4"/>
  <c r="W178" i="4"/>
  <c r="S178" i="4"/>
  <c r="O178" i="4"/>
  <c r="L178" i="4"/>
  <c r="I178" i="4"/>
  <c r="F178" i="4"/>
  <c r="AU177" i="4"/>
  <c r="AQ177" i="4"/>
  <c r="AM177" i="4"/>
  <c r="AI177" i="4"/>
  <c r="AE177" i="4"/>
  <c r="AA177" i="4"/>
  <c r="W177" i="4"/>
  <c r="S177" i="4"/>
  <c r="O177" i="4"/>
  <c r="L177" i="4"/>
  <c r="I177" i="4"/>
  <c r="F177" i="4"/>
  <c r="AU176" i="4"/>
  <c r="AU189" i="4" s="1"/>
  <c r="AU190" i="4" s="1"/>
  <c r="AQ176" i="4"/>
  <c r="AM176" i="4"/>
  <c r="AM187" i="4" s="1"/>
  <c r="AM190" i="4" s="1"/>
  <c r="AI176" i="4"/>
  <c r="AI187" i="4" s="1"/>
  <c r="AI190" i="4" s="1"/>
  <c r="AE176" i="4"/>
  <c r="AE185" i="4" s="1"/>
  <c r="AE190" i="4" s="1"/>
  <c r="AA176" i="4"/>
  <c r="AA185" i="4" s="1"/>
  <c r="AA190" i="4" s="1"/>
  <c r="W176" i="4"/>
  <c r="W183" i="4" s="1"/>
  <c r="W190" i="4" s="1"/>
  <c r="S176" i="4"/>
  <c r="S183" i="4" s="1"/>
  <c r="S190" i="4" s="1"/>
  <c r="O176" i="4"/>
  <c r="O181" i="4" s="1"/>
  <c r="O190" i="4" s="1"/>
  <c r="L176" i="4"/>
  <c r="L180" i="4" s="1"/>
  <c r="L190" i="4" s="1"/>
  <c r="I176" i="4"/>
  <c r="I179" i="4" s="1"/>
  <c r="I190" i="4" s="1"/>
  <c r="F176" i="4"/>
  <c r="AU169" i="4"/>
  <c r="AR169" i="4"/>
  <c r="AU168" i="4"/>
  <c r="AR168" i="4"/>
  <c r="AU167" i="4"/>
  <c r="AR167" i="4"/>
  <c r="AR170" i="4" s="1"/>
  <c r="AQ167" i="4"/>
  <c r="AM167" i="4"/>
  <c r="AJ167" i="4"/>
  <c r="AU166" i="4"/>
  <c r="AQ166" i="4"/>
  <c r="AM166" i="4"/>
  <c r="AJ166" i="4"/>
  <c r="AU165" i="4"/>
  <c r="AQ165" i="4"/>
  <c r="AQ170" i="4" s="1"/>
  <c r="AQ171" i="4" s="1"/>
  <c r="AM165" i="4"/>
  <c r="AJ165" i="4"/>
  <c r="AJ168" i="4" s="1"/>
  <c r="AI165" i="4"/>
  <c r="AE165" i="4"/>
  <c r="AB165" i="4"/>
  <c r="AU164" i="4"/>
  <c r="AQ164" i="4"/>
  <c r="AM164" i="4"/>
  <c r="AI164" i="4"/>
  <c r="AE164" i="4"/>
  <c r="AB164" i="4"/>
  <c r="AU163" i="4"/>
  <c r="AQ163" i="4"/>
  <c r="AM163" i="4"/>
  <c r="AI163" i="4"/>
  <c r="AE163" i="4"/>
  <c r="AB163" i="4"/>
  <c r="AB166" i="4" s="1"/>
  <c r="AA163" i="4"/>
  <c r="W163" i="4"/>
  <c r="T163" i="4"/>
  <c r="AU162" i="4"/>
  <c r="AQ162" i="4"/>
  <c r="AM162" i="4"/>
  <c r="AI162" i="4"/>
  <c r="AE162" i="4"/>
  <c r="AA162" i="4"/>
  <c r="W162" i="4"/>
  <c r="T162" i="4"/>
  <c r="AU161" i="4"/>
  <c r="AQ161" i="4"/>
  <c r="AM161" i="4"/>
  <c r="AI161" i="4"/>
  <c r="AE161" i="4"/>
  <c r="AA161" i="4"/>
  <c r="W161" i="4"/>
  <c r="T161" i="4"/>
  <c r="T164" i="4" s="1"/>
  <c r="S161" i="4"/>
  <c r="O161" i="4"/>
  <c r="AU160" i="4"/>
  <c r="AQ160" i="4"/>
  <c r="AM160" i="4"/>
  <c r="AI160" i="4"/>
  <c r="AE160" i="4"/>
  <c r="AA160" i="4"/>
  <c r="W160" i="4"/>
  <c r="S160" i="4"/>
  <c r="O160" i="4"/>
  <c r="L160" i="4"/>
  <c r="AU159" i="4"/>
  <c r="AQ159" i="4"/>
  <c r="AM159" i="4"/>
  <c r="AI159" i="4"/>
  <c r="AE159" i="4"/>
  <c r="AA159" i="4"/>
  <c r="W159" i="4"/>
  <c r="S159" i="4"/>
  <c r="O159" i="4"/>
  <c r="L159" i="4"/>
  <c r="I159" i="4"/>
  <c r="F159" i="4"/>
  <c r="AU158" i="4"/>
  <c r="AQ158" i="4"/>
  <c r="AM158" i="4"/>
  <c r="AI158" i="4"/>
  <c r="AE158" i="4"/>
  <c r="AA158" i="4"/>
  <c r="W158" i="4"/>
  <c r="S158" i="4"/>
  <c r="O158" i="4"/>
  <c r="L158" i="4"/>
  <c r="I158" i="4"/>
  <c r="F158" i="4"/>
  <c r="AU157" i="4"/>
  <c r="AU170" i="4" s="1"/>
  <c r="AU171" i="4" s="1"/>
  <c r="AQ157" i="4"/>
  <c r="AM157" i="4"/>
  <c r="AM168" i="4" s="1"/>
  <c r="AM171" i="4" s="1"/>
  <c r="AI157" i="4"/>
  <c r="AI168" i="4" s="1"/>
  <c r="AI171" i="4" s="1"/>
  <c r="AE157" i="4"/>
  <c r="AE166" i="4" s="1"/>
  <c r="AE171" i="4" s="1"/>
  <c r="AA157" i="4"/>
  <c r="AA166" i="4" s="1"/>
  <c r="AA171" i="4" s="1"/>
  <c r="W157" i="4"/>
  <c r="W164" i="4" s="1"/>
  <c r="W171" i="4" s="1"/>
  <c r="S157" i="4"/>
  <c r="S164" i="4" s="1"/>
  <c r="S171" i="4" s="1"/>
  <c r="O157" i="4"/>
  <c r="O162" i="4" s="1"/>
  <c r="O171" i="4" s="1"/>
  <c r="L157" i="4"/>
  <c r="L161" i="4" s="1"/>
  <c r="L171" i="4" s="1"/>
  <c r="I157" i="4"/>
  <c r="I160" i="4" s="1"/>
  <c r="I171" i="4" s="1"/>
  <c r="F157" i="4"/>
  <c r="AU150" i="4"/>
  <c r="AR150" i="4"/>
  <c r="AU149" i="4"/>
  <c r="AR149" i="4"/>
  <c r="AU148" i="4"/>
  <c r="AR148" i="4"/>
  <c r="AR151" i="4" s="1"/>
  <c r="AQ148" i="4"/>
  <c r="AM148" i="4"/>
  <c r="AJ148" i="4"/>
  <c r="AU147" i="4"/>
  <c r="AQ147" i="4"/>
  <c r="AM147" i="4"/>
  <c r="AJ147" i="4"/>
  <c r="AU146" i="4"/>
  <c r="AQ146" i="4"/>
  <c r="AQ151" i="4" s="1"/>
  <c r="AQ152" i="4" s="1"/>
  <c r="AM146" i="4"/>
  <c r="AJ146" i="4"/>
  <c r="AJ149" i="4" s="1"/>
  <c r="AI146" i="4"/>
  <c r="AE146" i="4"/>
  <c r="AB146" i="4"/>
  <c r="AU145" i="4"/>
  <c r="AQ145" i="4"/>
  <c r="AM145" i="4"/>
  <c r="AI145" i="4"/>
  <c r="AE145" i="4"/>
  <c r="AB145" i="4"/>
  <c r="AU144" i="4"/>
  <c r="AQ144" i="4"/>
  <c r="AM144" i="4"/>
  <c r="AI144" i="4"/>
  <c r="AE144" i="4"/>
  <c r="AB144" i="4"/>
  <c r="AB147" i="4" s="1"/>
  <c r="AA144" i="4"/>
  <c r="W144" i="4"/>
  <c r="T144" i="4"/>
  <c r="AU143" i="4"/>
  <c r="AQ143" i="4"/>
  <c r="AM143" i="4"/>
  <c r="AI143" i="4"/>
  <c r="AE143" i="4"/>
  <c r="AA143" i="4"/>
  <c r="W143" i="4"/>
  <c r="T143" i="4"/>
  <c r="AU142" i="4"/>
  <c r="AQ142" i="4"/>
  <c r="AM142" i="4"/>
  <c r="AI142" i="4"/>
  <c r="AE142" i="4"/>
  <c r="AA142" i="4"/>
  <c r="W142" i="4"/>
  <c r="T142" i="4"/>
  <c r="T145" i="4" s="1"/>
  <c r="S142" i="4"/>
  <c r="O142" i="4"/>
  <c r="AU141" i="4"/>
  <c r="AQ141" i="4"/>
  <c r="AM141" i="4"/>
  <c r="AI141" i="4"/>
  <c r="AE141" i="4"/>
  <c r="AA141" i="4"/>
  <c r="W141" i="4"/>
  <c r="S141" i="4"/>
  <c r="O141" i="4"/>
  <c r="L141" i="4"/>
  <c r="AU140" i="4"/>
  <c r="AQ140" i="4"/>
  <c r="AM140" i="4"/>
  <c r="AI140" i="4"/>
  <c r="AE140" i="4"/>
  <c r="AA140" i="4"/>
  <c r="W140" i="4"/>
  <c r="S140" i="4"/>
  <c r="O140" i="4"/>
  <c r="L140" i="4"/>
  <c r="I140" i="4"/>
  <c r="F140" i="4"/>
  <c r="AU139" i="4"/>
  <c r="AQ139" i="4"/>
  <c r="AM139" i="4"/>
  <c r="AI139" i="4"/>
  <c r="AE139" i="4"/>
  <c r="AA139" i="4"/>
  <c r="W139" i="4"/>
  <c r="S139" i="4"/>
  <c r="O139" i="4"/>
  <c r="L139" i="4"/>
  <c r="I139" i="4"/>
  <c r="F139" i="4"/>
  <c r="AU138" i="4"/>
  <c r="AU151" i="4" s="1"/>
  <c r="AU152" i="4" s="1"/>
  <c r="AQ138" i="4"/>
  <c r="AM138" i="4"/>
  <c r="AM149" i="4" s="1"/>
  <c r="AM152" i="4" s="1"/>
  <c r="AI138" i="4"/>
  <c r="AI149" i="4" s="1"/>
  <c r="AI152" i="4" s="1"/>
  <c r="AE138" i="4"/>
  <c r="AE147" i="4" s="1"/>
  <c r="AE152" i="4" s="1"/>
  <c r="AA138" i="4"/>
  <c r="AA147" i="4" s="1"/>
  <c r="AA152" i="4" s="1"/>
  <c r="W138" i="4"/>
  <c r="W145" i="4" s="1"/>
  <c r="W152" i="4" s="1"/>
  <c r="S138" i="4"/>
  <c r="S145" i="4" s="1"/>
  <c r="S152" i="4" s="1"/>
  <c r="O138" i="4"/>
  <c r="O143" i="4" s="1"/>
  <c r="O152" i="4" s="1"/>
  <c r="L138" i="4"/>
  <c r="L142" i="4" s="1"/>
  <c r="L152" i="4" s="1"/>
  <c r="I138" i="4"/>
  <c r="I141" i="4" s="1"/>
  <c r="I152" i="4" s="1"/>
  <c r="F138" i="4"/>
  <c r="AU131" i="4"/>
  <c r="AR131" i="4"/>
  <c r="AU130" i="4"/>
  <c r="AR130" i="4"/>
  <c r="AU129" i="4"/>
  <c r="AR129" i="4"/>
  <c r="AR132" i="4" s="1"/>
  <c r="AQ129" i="4"/>
  <c r="AM129" i="4"/>
  <c r="AJ129" i="4"/>
  <c r="AU128" i="4"/>
  <c r="AQ128" i="4"/>
  <c r="AM128" i="4"/>
  <c r="AJ128" i="4"/>
  <c r="AU127" i="4"/>
  <c r="AQ127" i="4"/>
  <c r="AQ132" i="4" s="1"/>
  <c r="AQ133" i="4" s="1"/>
  <c r="AM127" i="4"/>
  <c r="AJ127" i="4"/>
  <c r="AJ130" i="4" s="1"/>
  <c r="AI127" i="4"/>
  <c r="AE127" i="4"/>
  <c r="AB127" i="4"/>
  <c r="AU126" i="4"/>
  <c r="AQ126" i="4"/>
  <c r="AM126" i="4"/>
  <c r="AI126" i="4"/>
  <c r="AE126" i="4"/>
  <c r="AB126" i="4"/>
  <c r="AU125" i="4"/>
  <c r="AQ125" i="4"/>
  <c r="AM125" i="4"/>
  <c r="AI125" i="4"/>
  <c r="AE125" i="4"/>
  <c r="AB125" i="4"/>
  <c r="AB128" i="4" s="1"/>
  <c r="AA125" i="4"/>
  <c r="W125" i="4"/>
  <c r="T125" i="4"/>
  <c r="AU124" i="4"/>
  <c r="AQ124" i="4"/>
  <c r="AM124" i="4"/>
  <c r="AI124" i="4"/>
  <c r="AE124" i="4"/>
  <c r="AA124" i="4"/>
  <c r="W124" i="4"/>
  <c r="T124" i="4"/>
  <c r="AU123" i="4"/>
  <c r="AQ123" i="4"/>
  <c r="AM123" i="4"/>
  <c r="AI123" i="4"/>
  <c r="AE123" i="4"/>
  <c r="AA123" i="4"/>
  <c r="W123" i="4"/>
  <c r="T123" i="4"/>
  <c r="T126" i="4" s="1"/>
  <c r="S123" i="4"/>
  <c r="O123" i="4"/>
  <c r="AU122" i="4"/>
  <c r="AQ122" i="4"/>
  <c r="AM122" i="4"/>
  <c r="AI122" i="4"/>
  <c r="AE122" i="4"/>
  <c r="AA122" i="4"/>
  <c r="W122" i="4"/>
  <c r="S122" i="4"/>
  <c r="O122" i="4"/>
  <c r="L122" i="4"/>
  <c r="AU121" i="4"/>
  <c r="AQ121" i="4"/>
  <c r="AM121" i="4"/>
  <c r="AI121" i="4"/>
  <c r="AE121" i="4"/>
  <c r="AA121" i="4"/>
  <c r="W121" i="4"/>
  <c r="S121" i="4"/>
  <c r="O121" i="4"/>
  <c r="L121" i="4"/>
  <c r="I121" i="4"/>
  <c r="F121" i="4"/>
  <c r="AU120" i="4"/>
  <c r="AQ120" i="4"/>
  <c r="AM120" i="4"/>
  <c r="AI120" i="4"/>
  <c r="AE120" i="4"/>
  <c r="AA120" i="4"/>
  <c r="W120" i="4"/>
  <c r="S120" i="4"/>
  <c r="O120" i="4"/>
  <c r="L120" i="4"/>
  <c r="I120" i="4"/>
  <c r="F120" i="4"/>
  <c r="AU119" i="4"/>
  <c r="AU132" i="4" s="1"/>
  <c r="AU133" i="4" s="1"/>
  <c r="AQ119" i="4"/>
  <c r="AM119" i="4"/>
  <c r="AM130" i="4" s="1"/>
  <c r="AM133" i="4" s="1"/>
  <c r="AI119" i="4"/>
  <c r="AI130" i="4" s="1"/>
  <c r="AI133" i="4" s="1"/>
  <c r="AE119" i="4"/>
  <c r="AE128" i="4" s="1"/>
  <c r="AE133" i="4" s="1"/>
  <c r="AA119" i="4"/>
  <c r="AA128" i="4" s="1"/>
  <c r="AA133" i="4" s="1"/>
  <c r="W119" i="4"/>
  <c r="W126" i="4" s="1"/>
  <c r="W133" i="4" s="1"/>
  <c r="S119" i="4"/>
  <c r="S126" i="4" s="1"/>
  <c r="S133" i="4" s="1"/>
  <c r="O119" i="4"/>
  <c r="O124" i="4" s="1"/>
  <c r="O133" i="4" s="1"/>
  <c r="L119" i="4"/>
  <c r="L123" i="4" s="1"/>
  <c r="L133" i="4" s="1"/>
  <c r="I119" i="4"/>
  <c r="I122" i="4" s="1"/>
  <c r="I133" i="4" s="1"/>
  <c r="F119" i="4"/>
  <c r="AU112" i="4"/>
  <c r="AR112" i="4"/>
  <c r="AU111" i="4"/>
  <c r="AR111" i="4"/>
  <c r="AU110" i="4"/>
  <c r="AR110" i="4"/>
  <c r="AR113" i="4" s="1"/>
  <c r="AQ110" i="4"/>
  <c r="AM110" i="4"/>
  <c r="AJ110" i="4"/>
  <c r="AU109" i="4"/>
  <c r="AQ109" i="4"/>
  <c r="AM109" i="4"/>
  <c r="AJ109" i="4"/>
  <c r="AU108" i="4"/>
  <c r="AQ108" i="4"/>
  <c r="AQ113" i="4" s="1"/>
  <c r="AQ114" i="4" s="1"/>
  <c r="AM108" i="4"/>
  <c r="AJ108" i="4"/>
  <c r="AJ111" i="4" s="1"/>
  <c r="AI108" i="4"/>
  <c r="AE108" i="4"/>
  <c r="AB108" i="4"/>
  <c r="AU107" i="4"/>
  <c r="AQ107" i="4"/>
  <c r="AM107" i="4"/>
  <c r="AI107" i="4"/>
  <c r="AE107" i="4"/>
  <c r="AB107" i="4"/>
  <c r="AU106" i="4"/>
  <c r="AQ106" i="4"/>
  <c r="AM106" i="4"/>
  <c r="AI106" i="4"/>
  <c r="AE106" i="4"/>
  <c r="AB106" i="4"/>
  <c r="AB109" i="4" s="1"/>
  <c r="AA106" i="4"/>
  <c r="W106" i="4"/>
  <c r="T106" i="4"/>
  <c r="AU105" i="4"/>
  <c r="AQ105" i="4"/>
  <c r="AM105" i="4"/>
  <c r="AI105" i="4"/>
  <c r="AE105" i="4"/>
  <c r="AA105" i="4"/>
  <c r="W105" i="4"/>
  <c r="T105" i="4"/>
  <c r="AU104" i="4"/>
  <c r="AQ104" i="4"/>
  <c r="AM104" i="4"/>
  <c r="AI104" i="4"/>
  <c r="AE104" i="4"/>
  <c r="AA104" i="4"/>
  <c r="W104" i="4"/>
  <c r="T104" i="4"/>
  <c r="T107" i="4" s="1"/>
  <c r="S104" i="4"/>
  <c r="O104" i="4"/>
  <c r="AU103" i="4"/>
  <c r="AQ103" i="4"/>
  <c r="AM103" i="4"/>
  <c r="AI103" i="4"/>
  <c r="AE103" i="4"/>
  <c r="AA103" i="4"/>
  <c r="W103" i="4"/>
  <c r="S103" i="4"/>
  <c r="O103" i="4"/>
  <c r="L103" i="4"/>
  <c r="AU102" i="4"/>
  <c r="AQ102" i="4"/>
  <c r="AM102" i="4"/>
  <c r="AI102" i="4"/>
  <c r="AE102" i="4"/>
  <c r="AA102" i="4"/>
  <c r="W102" i="4"/>
  <c r="S102" i="4"/>
  <c r="O102" i="4"/>
  <c r="L102" i="4"/>
  <c r="I102" i="4"/>
  <c r="F102" i="4"/>
  <c r="AU101" i="4"/>
  <c r="AQ101" i="4"/>
  <c r="AM101" i="4"/>
  <c r="AI101" i="4"/>
  <c r="AE101" i="4"/>
  <c r="AA101" i="4"/>
  <c r="W101" i="4"/>
  <c r="S101" i="4"/>
  <c r="O101" i="4"/>
  <c r="L101" i="4"/>
  <c r="I101" i="4"/>
  <c r="F101" i="4"/>
  <c r="AU100" i="4"/>
  <c r="AU113" i="4" s="1"/>
  <c r="AU114" i="4" s="1"/>
  <c r="AQ100" i="4"/>
  <c r="AM100" i="4"/>
  <c r="AM111" i="4" s="1"/>
  <c r="AM114" i="4" s="1"/>
  <c r="AI100" i="4"/>
  <c r="AI111" i="4" s="1"/>
  <c r="AI114" i="4" s="1"/>
  <c r="AE100" i="4"/>
  <c r="AE109" i="4" s="1"/>
  <c r="AE114" i="4" s="1"/>
  <c r="AA100" i="4"/>
  <c r="AA109" i="4" s="1"/>
  <c r="AA114" i="4" s="1"/>
  <c r="W100" i="4"/>
  <c r="W107" i="4" s="1"/>
  <c r="W114" i="4" s="1"/>
  <c r="S100" i="4"/>
  <c r="S107" i="4" s="1"/>
  <c r="S114" i="4" s="1"/>
  <c r="O100" i="4"/>
  <c r="O105" i="4" s="1"/>
  <c r="O114" i="4" s="1"/>
  <c r="L100" i="4"/>
  <c r="L104" i="4" s="1"/>
  <c r="L114" i="4" s="1"/>
  <c r="I100" i="4"/>
  <c r="I103" i="4" s="1"/>
  <c r="I114" i="4" s="1"/>
  <c r="F100" i="4"/>
  <c r="AU93" i="4"/>
  <c r="AR93" i="4"/>
  <c r="AU92" i="4"/>
  <c r="AR92" i="4"/>
  <c r="AU91" i="4"/>
  <c r="AR91" i="4"/>
  <c r="AR94" i="4" s="1"/>
  <c r="AQ91" i="4"/>
  <c r="AM91" i="4"/>
  <c r="AJ91" i="4"/>
  <c r="AU90" i="4"/>
  <c r="AQ90" i="4"/>
  <c r="AM90" i="4"/>
  <c r="AJ90" i="4"/>
  <c r="AU89" i="4"/>
  <c r="AQ89" i="4"/>
  <c r="AQ94" i="4" s="1"/>
  <c r="AQ95" i="4" s="1"/>
  <c r="AM89" i="4"/>
  <c r="AJ89" i="4"/>
  <c r="AJ92" i="4" s="1"/>
  <c r="AI89" i="4"/>
  <c r="AE89" i="4"/>
  <c r="AB89" i="4"/>
  <c r="AU88" i="4"/>
  <c r="AQ88" i="4"/>
  <c r="AM88" i="4"/>
  <c r="AI88" i="4"/>
  <c r="AE88" i="4"/>
  <c r="AB88" i="4"/>
  <c r="AU87" i="4"/>
  <c r="AQ87" i="4"/>
  <c r="AM87" i="4"/>
  <c r="AI87" i="4"/>
  <c r="AE87" i="4"/>
  <c r="AB87" i="4"/>
  <c r="AB90" i="4" s="1"/>
  <c r="AA87" i="4"/>
  <c r="W87" i="4"/>
  <c r="T87" i="4"/>
  <c r="AU86" i="4"/>
  <c r="AQ86" i="4"/>
  <c r="AM86" i="4"/>
  <c r="AI86" i="4"/>
  <c r="AE86" i="4"/>
  <c r="AA86" i="4"/>
  <c r="W86" i="4"/>
  <c r="T86" i="4"/>
  <c r="AU85" i="4"/>
  <c r="AQ85" i="4"/>
  <c r="AM85" i="4"/>
  <c r="AI85" i="4"/>
  <c r="AE85" i="4"/>
  <c r="AA85" i="4"/>
  <c r="W85" i="4"/>
  <c r="T85" i="4"/>
  <c r="T88" i="4" s="1"/>
  <c r="S85" i="4"/>
  <c r="O85" i="4"/>
  <c r="AU84" i="4"/>
  <c r="AQ84" i="4"/>
  <c r="AM84" i="4"/>
  <c r="AI84" i="4"/>
  <c r="AE84" i="4"/>
  <c r="AA84" i="4"/>
  <c r="W84" i="4"/>
  <c r="S84" i="4"/>
  <c r="O84" i="4"/>
  <c r="L84" i="4"/>
  <c r="AU83" i="4"/>
  <c r="AQ83" i="4"/>
  <c r="AM83" i="4"/>
  <c r="AI83" i="4"/>
  <c r="AE83" i="4"/>
  <c r="AA83" i="4"/>
  <c r="W83" i="4"/>
  <c r="S83" i="4"/>
  <c r="O83" i="4"/>
  <c r="L83" i="4"/>
  <c r="I83" i="4"/>
  <c r="F83" i="4"/>
  <c r="AU82" i="4"/>
  <c r="AQ82" i="4"/>
  <c r="AM82" i="4"/>
  <c r="AI82" i="4"/>
  <c r="AE82" i="4"/>
  <c r="AA82" i="4"/>
  <c r="W82" i="4"/>
  <c r="S82" i="4"/>
  <c r="O82" i="4"/>
  <c r="L82" i="4"/>
  <c r="I82" i="4"/>
  <c r="F82" i="4"/>
  <c r="AU81" i="4"/>
  <c r="AU94" i="4" s="1"/>
  <c r="AU95" i="4" s="1"/>
  <c r="AQ81" i="4"/>
  <c r="AM81" i="4"/>
  <c r="AM92" i="4" s="1"/>
  <c r="AM95" i="4" s="1"/>
  <c r="AI81" i="4"/>
  <c r="AI92" i="4" s="1"/>
  <c r="AI95" i="4" s="1"/>
  <c r="AE81" i="4"/>
  <c r="AE90" i="4" s="1"/>
  <c r="AE95" i="4" s="1"/>
  <c r="AA81" i="4"/>
  <c r="AA90" i="4" s="1"/>
  <c r="AA95" i="4" s="1"/>
  <c r="W81" i="4"/>
  <c r="W88" i="4" s="1"/>
  <c r="W95" i="4" s="1"/>
  <c r="S81" i="4"/>
  <c r="S88" i="4" s="1"/>
  <c r="S95" i="4" s="1"/>
  <c r="O81" i="4"/>
  <c r="O86" i="4" s="1"/>
  <c r="O95" i="4" s="1"/>
  <c r="L81" i="4"/>
  <c r="L85" i="4" s="1"/>
  <c r="L95" i="4" s="1"/>
  <c r="I81" i="4"/>
  <c r="I84" i="4" s="1"/>
  <c r="I95" i="4" s="1"/>
  <c r="F81" i="4"/>
  <c r="AU74" i="4"/>
  <c r="AR74" i="4"/>
  <c r="AU73" i="4"/>
  <c r="AR73" i="4"/>
  <c r="AU72" i="4"/>
  <c r="AR72" i="4"/>
  <c r="AR75" i="4" s="1"/>
  <c r="AQ72" i="4"/>
  <c r="AM72" i="4"/>
  <c r="AJ72" i="4"/>
  <c r="AU71" i="4"/>
  <c r="AQ71" i="4"/>
  <c r="AM71" i="4"/>
  <c r="AJ71" i="4"/>
  <c r="AU70" i="4"/>
  <c r="AQ70" i="4"/>
  <c r="AQ75" i="4" s="1"/>
  <c r="AQ76" i="4" s="1"/>
  <c r="AM70" i="4"/>
  <c r="AJ70" i="4"/>
  <c r="AJ73" i="4" s="1"/>
  <c r="AI70" i="4"/>
  <c r="AE70" i="4"/>
  <c r="AB70" i="4"/>
  <c r="AU69" i="4"/>
  <c r="AQ69" i="4"/>
  <c r="AM69" i="4"/>
  <c r="AI69" i="4"/>
  <c r="AE69" i="4"/>
  <c r="AB69" i="4"/>
  <c r="AU68" i="4"/>
  <c r="AQ68" i="4"/>
  <c r="AM68" i="4"/>
  <c r="AI68" i="4"/>
  <c r="AE68" i="4"/>
  <c r="AB68" i="4"/>
  <c r="AB71" i="4" s="1"/>
  <c r="AA68" i="4"/>
  <c r="W68" i="4"/>
  <c r="T68" i="4"/>
  <c r="AU67" i="4"/>
  <c r="AQ67" i="4"/>
  <c r="AM67" i="4"/>
  <c r="AI67" i="4"/>
  <c r="AE67" i="4"/>
  <c r="AA67" i="4"/>
  <c r="W67" i="4"/>
  <c r="T67" i="4"/>
  <c r="AU66" i="4"/>
  <c r="AQ66" i="4"/>
  <c r="AM66" i="4"/>
  <c r="AI66" i="4"/>
  <c r="AE66" i="4"/>
  <c r="AA66" i="4"/>
  <c r="W66" i="4"/>
  <c r="T66" i="4"/>
  <c r="T69" i="4" s="1"/>
  <c r="S66" i="4"/>
  <c r="O66" i="4"/>
  <c r="AU65" i="4"/>
  <c r="AQ65" i="4"/>
  <c r="AM65" i="4"/>
  <c r="AI65" i="4"/>
  <c r="AE65" i="4"/>
  <c r="AA65" i="4"/>
  <c r="W65" i="4"/>
  <c r="S65" i="4"/>
  <c r="O65" i="4"/>
  <c r="L65" i="4"/>
  <c r="AU64" i="4"/>
  <c r="AQ64" i="4"/>
  <c r="AM64" i="4"/>
  <c r="AI64" i="4"/>
  <c r="AE64" i="4"/>
  <c r="AA64" i="4"/>
  <c r="W64" i="4"/>
  <c r="S64" i="4"/>
  <c r="O64" i="4"/>
  <c r="L64" i="4"/>
  <c r="I64" i="4"/>
  <c r="F64" i="4"/>
  <c r="AU63" i="4"/>
  <c r="AQ63" i="4"/>
  <c r="AM63" i="4"/>
  <c r="AI63" i="4"/>
  <c r="AE63" i="4"/>
  <c r="AA63" i="4"/>
  <c r="W63" i="4"/>
  <c r="S63" i="4"/>
  <c r="O63" i="4"/>
  <c r="L63" i="4"/>
  <c r="I63" i="4"/>
  <c r="F63" i="4"/>
  <c r="AU62" i="4"/>
  <c r="AU75" i="4" s="1"/>
  <c r="AU76" i="4" s="1"/>
  <c r="AQ62" i="4"/>
  <c r="AM62" i="4"/>
  <c r="AM73" i="4" s="1"/>
  <c r="AM76" i="4" s="1"/>
  <c r="AI62" i="4"/>
  <c r="AI73" i="4" s="1"/>
  <c r="AI76" i="4" s="1"/>
  <c r="AE62" i="4"/>
  <c r="AE71" i="4" s="1"/>
  <c r="AE76" i="4" s="1"/>
  <c r="AA62" i="4"/>
  <c r="AA71" i="4" s="1"/>
  <c r="AA76" i="4" s="1"/>
  <c r="W62" i="4"/>
  <c r="W69" i="4" s="1"/>
  <c r="W76" i="4" s="1"/>
  <c r="S62" i="4"/>
  <c r="S69" i="4" s="1"/>
  <c r="S76" i="4" s="1"/>
  <c r="O62" i="4"/>
  <c r="O67" i="4" s="1"/>
  <c r="O76" i="4" s="1"/>
  <c r="L62" i="4"/>
  <c r="L66" i="4" s="1"/>
  <c r="L76" i="4" s="1"/>
  <c r="I62" i="4"/>
  <c r="I65" i="4" s="1"/>
  <c r="I76" i="4" s="1"/>
  <c r="F62" i="4"/>
  <c r="AU55" i="4"/>
  <c r="AR55" i="4"/>
  <c r="AU54" i="4"/>
  <c r="AR54" i="4"/>
  <c r="AU53" i="4"/>
  <c r="AR53" i="4"/>
  <c r="AR56" i="4" s="1"/>
  <c r="AQ53" i="4"/>
  <c r="AM53" i="4"/>
  <c r="AJ53" i="4"/>
  <c r="AU52" i="4"/>
  <c r="AQ52" i="4"/>
  <c r="AM52" i="4"/>
  <c r="AJ52" i="4"/>
  <c r="AU51" i="4"/>
  <c r="AQ51" i="4"/>
  <c r="AQ56" i="4" s="1"/>
  <c r="AQ57" i="4" s="1"/>
  <c r="AM51" i="4"/>
  <c r="AJ51" i="4"/>
  <c r="AJ54" i="4" s="1"/>
  <c r="AI51" i="4"/>
  <c r="AE51" i="4"/>
  <c r="AB51" i="4"/>
  <c r="AU50" i="4"/>
  <c r="AQ50" i="4"/>
  <c r="AM50" i="4"/>
  <c r="AI50" i="4"/>
  <c r="AE50" i="4"/>
  <c r="AB50" i="4"/>
  <c r="AU49" i="4"/>
  <c r="AQ49" i="4"/>
  <c r="AM49" i="4"/>
  <c r="AI49" i="4"/>
  <c r="AE49" i="4"/>
  <c r="AB49" i="4"/>
  <c r="AB52" i="4" s="1"/>
  <c r="AA49" i="4"/>
  <c r="W49" i="4"/>
  <c r="T49" i="4"/>
  <c r="AU48" i="4"/>
  <c r="AQ48" i="4"/>
  <c r="AM48" i="4"/>
  <c r="AI48" i="4"/>
  <c r="AE48" i="4"/>
  <c r="AA48" i="4"/>
  <c r="W48" i="4"/>
  <c r="T48" i="4"/>
  <c r="AU47" i="4"/>
  <c r="AQ47" i="4"/>
  <c r="AM47" i="4"/>
  <c r="AI47" i="4"/>
  <c r="AE47" i="4"/>
  <c r="AA47" i="4"/>
  <c r="W47" i="4"/>
  <c r="T47" i="4"/>
  <c r="T50" i="4" s="1"/>
  <c r="S47" i="4"/>
  <c r="O47" i="4"/>
  <c r="AU46" i="4"/>
  <c r="AQ46" i="4"/>
  <c r="AM46" i="4"/>
  <c r="AI46" i="4"/>
  <c r="AE46" i="4"/>
  <c r="AA46" i="4"/>
  <c r="W46" i="4"/>
  <c r="S46" i="4"/>
  <c r="O46" i="4"/>
  <c r="L46" i="4"/>
  <c r="AU45" i="4"/>
  <c r="AQ45" i="4"/>
  <c r="AM45" i="4"/>
  <c r="AI45" i="4"/>
  <c r="AE45" i="4"/>
  <c r="AA45" i="4"/>
  <c r="W45" i="4"/>
  <c r="S45" i="4"/>
  <c r="O45" i="4"/>
  <c r="L45" i="4"/>
  <c r="I45" i="4"/>
  <c r="F45" i="4"/>
  <c r="AU44" i="4"/>
  <c r="AQ44" i="4"/>
  <c r="AM44" i="4"/>
  <c r="AI44" i="4"/>
  <c r="AE44" i="4"/>
  <c r="AA44" i="4"/>
  <c r="W44" i="4"/>
  <c r="S44" i="4"/>
  <c r="O44" i="4"/>
  <c r="L44" i="4"/>
  <c r="I44" i="4"/>
  <c r="F44" i="4"/>
  <c r="AU43" i="4"/>
  <c r="AU56" i="4" s="1"/>
  <c r="AU57" i="4" s="1"/>
  <c r="AQ43" i="4"/>
  <c r="AM43" i="4"/>
  <c r="AM54" i="4" s="1"/>
  <c r="AM57" i="4" s="1"/>
  <c r="AI43" i="4"/>
  <c r="AI54" i="4" s="1"/>
  <c r="AI57" i="4" s="1"/>
  <c r="AE43" i="4"/>
  <c r="AE52" i="4" s="1"/>
  <c r="AE57" i="4" s="1"/>
  <c r="AA43" i="4"/>
  <c r="AA52" i="4" s="1"/>
  <c r="AA57" i="4" s="1"/>
  <c r="W43" i="4"/>
  <c r="W50" i="4" s="1"/>
  <c r="W57" i="4" s="1"/>
  <c r="S43" i="4"/>
  <c r="S50" i="4" s="1"/>
  <c r="S57" i="4" s="1"/>
  <c r="O43" i="4"/>
  <c r="O48" i="4" s="1"/>
  <c r="O57" i="4" s="1"/>
  <c r="L43" i="4"/>
  <c r="L47" i="4" s="1"/>
  <c r="L57" i="4" s="1"/>
  <c r="I43" i="4"/>
  <c r="I46" i="4" s="1"/>
  <c r="I57" i="4" s="1"/>
  <c r="F43" i="4"/>
  <c r="AU36" i="4"/>
  <c r="AR36" i="4"/>
  <c r="AU35" i="4"/>
  <c r="AR35" i="4"/>
  <c r="AU34" i="4"/>
  <c r="AR34" i="4"/>
  <c r="AR37" i="4" s="1"/>
  <c r="AQ34" i="4"/>
  <c r="AM34" i="4"/>
  <c r="AJ34" i="4"/>
  <c r="AU33" i="4"/>
  <c r="AQ33" i="4"/>
  <c r="AM33" i="4"/>
  <c r="AJ33" i="4"/>
  <c r="AU32" i="4"/>
  <c r="AQ32" i="4"/>
  <c r="AQ37" i="4" s="1"/>
  <c r="AQ38" i="4" s="1"/>
  <c r="AM32" i="4"/>
  <c r="AJ32" i="4"/>
  <c r="AJ35" i="4" s="1"/>
  <c r="AI32" i="4"/>
  <c r="AE32" i="4"/>
  <c r="AB32" i="4"/>
  <c r="AU31" i="4"/>
  <c r="AQ31" i="4"/>
  <c r="AM31" i="4"/>
  <c r="AI31" i="4"/>
  <c r="AE31" i="4"/>
  <c r="AB31" i="4"/>
  <c r="AU30" i="4"/>
  <c r="AQ30" i="4"/>
  <c r="AM30" i="4"/>
  <c r="AI30" i="4"/>
  <c r="AE30" i="4"/>
  <c r="AB30" i="4"/>
  <c r="AB33" i="4" s="1"/>
  <c r="AA30" i="4"/>
  <c r="W30" i="4"/>
  <c r="T30" i="4"/>
  <c r="AU29" i="4"/>
  <c r="AQ29" i="4"/>
  <c r="AM29" i="4"/>
  <c r="AI29" i="4"/>
  <c r="AE29" i="4"/>
  <c r="AA29" i="4"/>
  <c r="W29" i="4"/>
  <c r="T29" i="4"/>
  <c r="AU28" i="4"/>
  <c r="AQ28" i="4"/>
  <c r="AM28" i="4"/>
  <c r="AI28" i="4"/>
  <c r="AE28" i="4"/>
  <c r="AA28" i="4"/>
  <c r="W28" i="4"/>
  <c r="T28" i="4"/>
  <c r="T31" i="4" s="1"/>
  <c r="S28" i="4"/>
  <c r="O28" i="4"/>
  <c r="AU27" i="4"/>
  <c r="AQ27" i="4"/>
  <c r="AM27" i="4"/>
  <c r="AI27" i="4"/>
  <c r="AE27" i="4"/>
  <c r="AA27" i="4"/>
  <c r="W27" i="4"/>
  <c r="S27" i="4"/>
  <c r="O27" i="4"/>
  <c r="L27" i="4"/>
  <c r="AU26" i="4"/>
  <c r="AQ26" i="4"/>
  <c r="AM26" i="4"/>
  <c r="AI26" i="4"/>
  <c r="AE26" i="4"/>
  <c r="AA26" i="4"/>
  <c r="W26" i="4"/>
  <c r="S26" i="4"/>
  <c r="O26" i="4"/>
  <c r="L26" i="4"/>
  <c r="I26" i="4"/>
  <c r="F26" i="4"/>
  <c r="AU25" i="4"/>
  <c r="AQ25" i="4"/>
  <c r="AM25" i="4"/>
  <c r="AI25" i="4"/>
  <c r="AE25" i="4"/>
  <c r="AA25" i="4"/>
  <c r="W25" i="4"/>
  <c r="S25" i="4"/>
  <c r="O25" i="4"/>
  <c r="L25" i="4"/>
  <c r="I25" i="4"/>
  <c r="F25" i="4"/>
  <c r="AU24" i="4"/>
  <c r="AU37" i="4" s="1"/>
  <c r="AU38" i="4" s="1"/>
  <c r="AQ24" i="4"/>
  <c r="AM24" i="4"/>
  <c r="AM35" i="4" s="1"/>
  <c r="AM38" i="4" s="1"/>
  <c r="AI24" i="4"/>
  <c r="AI35" i="4" s="1"/>
  <c r="AI38" i="4" s="1"/>
  <c r="AE24" i="4"/>
  <c r="AE33" i="4" s="1"/>
  <c r="AE38" i="4" s="1"/>
  <c r="AA24" i="4"/>
  <c r="AA33" i="4" s="1"/>
  <c r="AA38" i="4" s="1"/>
  <c r="W24" i="4"/>
  <c r="W31" i="4" s="1"/>
  <c r="W38" i="4" s="1"/>
  <c r="S24" i="4"/>
  <c r="S31" i="4" s="1"/>
  <c r="S38" i="4" s="1"/>
  <c r="O24" i="4"/>
  <c r="O29" i="4" s="1"/>
  <c r="O38" i="4" s="1"/>
  <c r="L24" i="4"/>
  <c r="L28" i="4" s="1"/>
  <c r="L38" i="4" s="1"/>
  <c r="I24" i="4"/>
  <c r="I27" i="4" s="1"/>
  <c r="I38" i="4" s="1"/>
  <c r="F24" i="4"/>
  <c r="AU17" i="4"/>
  <c r="AR17" i="4"/>
  <c r="AU16" i="4"/>
  <c r="AR16" i="4"/>
  <c r="AU15" i="4"/>
  <c r="AR15" i="4"/>
  <c r="AR18" i="4" s="1"/>
  <c r="AQ15" i="4"/>
  <c r="AM15" i="4"/>
  <c r="AJ15" i="4"/>
  <c r="AU14" i="4"/>
  <c r="AQ14" i="4"/>
  <c r="AM14" i="4"/>
  <c r="AJ14" i="4"/>
  <c r="AU13" i="4"/>
  <c r="AQ13" i="4"/>
  <c r="AQ18" i="4" s="1"/>
  <c r="AQ19" i="4" s="1"/>
  <c r="AM13" i="4"/>
  <c r="AJ13" i="4"/>
  <c r="AJ16" i="4" s="1"/>
  <c r="AI13" i="4"/>
  <c r="AE13" i="4"/>
  <c r="AB13" i="4"/>
  <c r="AU12" i="4"/>
  <c r="AQ12" i="4"/>
  <c r="AM12" i="4"/>
  <c r="AI12" i="4"/>
  <c r="AE12" i="4"/>
  <c r="AB12" i="4"/>
  <c r="AU11" i="4"/>
  <c r="AQ11" i="4"/>
  <c r="AM11" i="4"/>
  <c r="AI11" i="4"/>
  <c r="AE11" i="4"/>
  <c r="AB11" i="4"/>
  <c r="AB14" i="4" s="1"/>
  <c r="AA11" i="4"/>
  <c r="W11" i="4"/>
  <c r="T11" i="4"/>
  <c r="AU10" i="4"/>
  <c r="AQ10" i="4"/>
  <c r="AM10" i="4"/>
  <c r="AI10" i="4"/>
  <c r="AE10" i="4"/>
  <c r="AA10" i="4"/>
  <c r="W10" i="4"/>
  <c r="T10" i="4"/>
  <c r="AU9" i="4"/>
  <c r="AQ9" i="4"/>
  <c r="AM9" i="4"/>
  <c r="AI9" i="4"/>
  <c r="AE9" i="4"/>
  <c r="AA9" i="4"/>
  <c r="W9" i="4"/>
  <c r="T9" i="4"/>
  <c r="T12" i="4" s="1"/>
  <c r="S9" i="4"/>
  <c r="O9" i="4"/>
  <c r="AU8" i="4"/>
  <c r="AQ8" i="4"/>
  <c r="AM8" i="4"/>
  <c r="AI8" i="4"/>
  <c r="AE8" i="4"/>
  <c r="AA8" i="4"/>
  <c r="W8" i="4"/>
  <c r="S8" i="4"/>
  <c r="O8" i="4"/>
  <c r="L8" i="4"/>
  <c r="AU7" i="4"/>
  <c r="AQ7" i="4"/>
  <c r="AM7" i="4"/>
  <c r="AI7" i="4"/>
  <c r="AE7" i="4"/>
  <c r="AA7" i="4"/>
  <c r="W7" i="4"/>
  <c r="S7" i="4"/>
  <c r="O7" i="4"/>
  <c r="L7" i="4"/>
  <c r="I7" i="4"/>
  <c r="F7" i="4"/>
  <c r="AU6" i="4"/>
  <c r="AQ6" i="4"/>
  <c r="AM6" i="4"/>
  <c r="AI6" i="4"/>
  <c r="AE6" i="4"/>
  <c r="AA6" i="4"/>
  <c r="W6" i="4"/>
  <c r="S6" i="4"/>
  <c r="O6" i="4"/>
  <c r="L6" i="4"/>
  <c r="I6" i="4"/>
  <c r="F6" i="4"/>
  <c r="AU5" i="4"/>
  <c r="AU18" i="4" s="1"/>
  <c r="AU19" i="4" s="1"/>
  <c r="AQ5" i="4"/>
  <c r="AM5" i="4"/>
  <c r="AM16" i="4" s="1"/>
  <c r="AM19" i="4" s="1"/>
  <c r="AI5" i="4"/>
  <c r="AI16" i="4" s="1"/>
  <c r="AI19" i="4" s="1"/>
  <c r="AE5" i="4"/>
  <c r="AE14" i="4" s="1"/>
  <c r="AE19" i="4" s="1"/>
  <c r="AA5" i="4"/>
  <c r="AA14" i="4" s="1"/>
  <c r="AA19" i="4" s="1"/>
  <c r="W5" i="4"/>
  <c r="W12" i="4" s="1"/>
  <c r="W19" i="4" s="1"/>
  <c r="S5" i="4"/>
  <c r="S12" i="4" s="1"/>
  <c r="S19" i="4" s="1"/>
  <c r="O5" i="4"/>
  <c r="O10" i="4" s="1"/>
  <c r="O19" i="4" s="1"/>
  <c r="L5" i="4"/>
  <c r="L9" i="4" s="1"/>
  <c r="L19" i="4" s="1"/>
  <c r="I5" i="4"/>
  <c r="I8" i="4" s="1"/>
  <c r="I19" i="4" s="1"/>
  <c r="F5" i="4"/>
  <c r="Q7" i="23"/>
  <c r="Q11" i="23"/>
  <c r="Q12" i="23"/>
  <c r="Q13" i="23"/>
  <c r="Q15" i="23"/>
  <c r="Q16" i="23"/>
  <c r="P7" i="23"/>
  <c r="P11" i="23"/>
  <c r="P12" i="23"/>
  <c r="P13" i="23"/>
  <c r="P15" i="23"/>
  <c r="P16" i="23"/>
  <c r="O7" i="23"/>
  <c r="O11" i="23"/>
  <c r="O12" i="23"/>
  <c r="O13" i="23"/>
  <c r="O15" i="23"/>
  <c r="O16" i="23"/>
  <c r="N7" i="23"/>
  <c r="N11" i="23"/>
  <c r="N12" i="23"/>
  <c r="N13" i="23"/>
  <c r="N15" i="23"/>
  <c r="N16" i="23"/>
  <c r="M7" i="23"/>
  <c r="M11" i="23"/>
  <c r="M12" i="23"/>
  <c r="M13" i="23"/>
  <c r="M15" i="23"/>
  <c r="M16" i="23"/>
  <c r="L7" i="23"/>
  <c r="L11" i="23"/>
  <c r="L12" i="23"/>
  <c r="L13" i="23"/>
  <c r="L15" i="23"/>
  <c r="L16" i="23"/>
  <c r="K7" i="23"/>
  <c r="K11" i="23"/>
  <c r="K12" i="23"/>
  <c r="K13" i="23"/>
  <c r="K15" i="23"/>
  <c r="K16" i="23"/>
  <c r="J7" i="23"/>
  <c r="J11" i="23"/>
  <c r="J12" i="23"/>
  <c r="J13" i="23"/>
  <c r="J15" i="23"/>
  <c r="J16" i="23"/>
  <c r="I7" i="23"/>
  <c r="I11" i="23"/>
  <c r="I12" i="23"/>
  <c r="I13" i="23"/>
  <c r="I15" i="23"/>
  <c r="I16" i="23"/>
  <c r="H7" i="23"/>
  <c r="H11" i="23"/>
  <c r="H12" i="23"/>
  <c r="H13" i="23"/>
  <c r="H15" i="23"/>
  <c r="H16" i="23"/>
  <c r="G7" i="23"/>
  <c r="G11" i="23"/>
  <c r="G12" i="23"/>
  <c r="G13" i="23"/>
  <c r="G15" i="23"/>
  <c r="G16" i="23"/>
  <c r="Q6" i="23"/>
  <c r="P6" i="23"/>
  <c r="O6" i="23"/>
  <c r="N6" i="23"/>
  <c r="M6" i="23"/>
  <c r="L6" i="23"/>
  <c r="K6" i="23"/>
  <c r="J6" i="23"/>
  <c r="I6" i="23"/>
  <c r="H6" i="23"/>
  <c r="G6" i="23"/>
  <c r="F7" i="23"/>
  <c r="F11" i="23"/>
  <c r="F12" i="23"/>
  <c r="F13" i="23"/>
  <c r="F15" i="23"/>
  <c r="F16" i="23"/>
  <c r="F6" i="23"/>
  <c r="E7" i="23"/>
  <c r="E8" i="23"/>
  <c r="E9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4" i="23"/>
  <c r="E25" i="23"/>
  <c r="E26" i="23"/>
  <c r="E6" i="23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8" i="22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8" i="21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8" i="20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8" i="19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8" i="18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8" i="17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8" i="16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8" i="15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8" i="14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8" i="13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9" i="11"/>
  <c r="M10" i="11"/>
  <c r="M11" i="11"/>
  <c r="M12" i="11"/>
  <c r="M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8" i="11"/>
  <c r="C8" i="10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9" i="8"/>
  <c r="M10" i="8"/>
  <c r="M8" i="8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8" i="10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8" i="8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8" i="10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8" i="8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M33" i="22"/>
  <c r="F33" i="22"/>
  <c r="N32" i="22"/>
  <c r="L32" i="22"/>
  <c r="G32" i="22"/>
  <c r="J32" i="22" s="1"/>
  <c r="E32" i="22"/>
  <c r="N31" i="22"/>
  <c r="L31" i="22"/>
  <c r="G31" i="22"/>
  <c r="J31" i="22" s="1"/>
  <c r="E31" i="22"/>
  <c r="N30" i="22"/>
  <c r="L30" i="22"/>
  <c r="G30" i="22"/>
  <c r="J30" i="22" s="1"/>
  <c r="E30" i="22"/>
  <c r="N29" i="22"/>
  <c r="L29" i="22"/>
  <c r="G29" i="22"/>
  <c r="J29" i="22" s="1"/>
  <c r="E29" i="22"/>
  <c r="N28" i="22"/>
  <c r="L28" i="22"/>
  <c r="G28" i="22"/>
  <c r="J28" i="22" s="1"/>
  <c r="E28" i="22"/>
  <c r="N27" i="22"/>
  <c r="L27" i="22"/>
  <c r="G27" i="22"/>
  <c r="J27" i="22" s="1"/>
  <c r="E27" i="22"/>
  <c r="N26" i="22"/>
  <c r="L26" i="22"/>
  <c r="G26" i="22"/>
  <c r="J26" i="22" s="1"/>
  <c r="E26" i="22"/>
  <c r="N25" i="22"/>
  <c r="L25" i="22"/>
  <c r="G25" i="22"/>
  <c r="J25" i="22" s="1"/>
  <c r="E25" i="22"/>
  <c r="N24" i="22"/>
  <c r="L24" i="22"/>
  <c r="G24" i="22"/>
  <c r="J24" i="22" s="1"/>
  <c r="E24" i="22"/>
  <c r="N23" i="22"/>
  <c r="L23" i="22"/>
  <c r="G23" i="22"/>
  <c r="J23" i="22" s="1"/>
  <c r="E23" i="22"/>
  <c r="Q22" i="22"/>
  <c r="Q24" i="23" s="1"/>
  <c r="N22" i="22"/>
  <c r="L22" i="22"/>
  <c r="G22" i="22"/>
  <c r="J22" i="22" s="1"/>
  <c r="E22" i="22"/>
  <c r="N21" i="22"/>
  <c r="L21" i="22"/>
  <c r="G21" i="22"/>
  <c r="J21" i="22" s="1"/>
  <c r="E21" i="22"/>
  <c r="N20" i="22"/>
  <c r="L20" i="22"/>
  <c r="G20" i="22"/>
  <c r="J20" i="22" s="1"/>
  <c r="E20" i="22"/>
  <c r="N19" i="22"/>
  <c r="L19" i="22"/>
  <c r="G19" i="22"/>
  <c r="J19" i="22" s="1"/>
  <c r="E19" i="22"/>
  <c r="N18" i="22"/>
  <c r="L18" i="22"/>
  <c r="G18" i="22"/>
  <c r="J18" i="22" s="1"/>
  <c r="E18" i="22"/>
  <c r="N17" i="22"/>
  <c r="L17" i="22"/>
  <c r="G17" i="22"/>
  <c r="J17" i="22" s="1"/>
  <c r="E17" i="22"/>
  <c r="N16" i="22"/>
  <c r="L16" i="22"/>
  <c r="G16" i="22"/>
  <c r="J16" i="22" s="1"/>
  <c r="E16" i="22"/>
  <c r="N15" i="22"/>
  <c r="L15" i="22"/>
  <c r="G15" i="22"/>
  <c r="J15" i="22" s="1"/>
  <c r="E15" i="22"/>
  <c r="N14" i="22"/>
  <c r="L14" i="22"/>
  <c r="G14" i="22"/>
  <c r="J14" i="22" s="1"/>
  <c r="E14" i="22"/>
  <c r="N13" i="22"/>
  <c r="L13" i="22"/>
  <c r="G13" i="22"/>
  <c r="J13" i="22" s="1"/>
  <c r="E13" i="22"/>
  <c r="N12" i="22"/>
  <c r="L12" i="22"/>
  <c r="G12" i="22"/>
  <c r="J12" i="22" s="1"/>
  <c r="E12" i="22"/>
  <c r="N11" i="22"/>
  <c r="L11" i="22"/>
  <c r="G11" i="22"/>
  <c r="J11" i="22" s="1"/>
  <c r="E11" i="22"/>
  <c r="N10" i="22"/>
  <c r="L10" i="22"/>
  <c r="G10" i="22"/>
  <c r="J10" i="22" s="1"/>
  <c r="E10" i="22"/>
  <c r="N9" i="22"/>
  <c r="L9" i="22"/>
  <c r="G9" i="22"/>
  <c r="J9" i="22" s="1"/>
  <c r="E9" i="22"/>
  <c r="N8" i="22"/>
  <c r="N33" i="22" s="1"/>
  <c r="L8" i="22"/>
  <c r="L33" i="22" s="1"/>
  <c r="Q14" i="22" s="1"/>
  <c r="G8" i="22"/>
  <c r="E8" i="22"/>
  <c r="Q6" i="22"/>
  <c r="Q8" i="23" s="1"/>
  <c r="M33" i="21"/>
  <c r="F33" i="21"/>
  <c r="N32" i="21"/>
  <c r="L32" i="21"/>
  <c r="G32" i="21"/>
  <c r="J32" i="21" s="1"/>
  <c r="E32" i="21"/>
  <c r="N31" i="21"/>
  <c r="L31" i="21"/>
  <c r="G31" i="21"/>
  <c r="J31" i="21" s="1"/>
  <c r="E31" i="21"/>
  <c r="N30" i="21"/>
  <c r="L30" i="21"/>
  <c r="G30" i="21"/>
  <c r="J30" i="21" s="1"/>
  <c r="E30" i="21"/>
  <c r="N29" i="21"/>
  <c r="L29" i="21"/>
  <c r="G29" i="21"/>
  <c r="J29" i="21" s="1"/>
  <c r="E29" i="21"/>
  <c r="N28" i="21"/>
  <c r="L28" i="21"/>
  <c r="G28" i="21"/>
  <c r="J28" i="21" s="1"/>
  <c r="E28" i="21"/>
  <c r="N27" i="21"/>
  <c r="L27" i="21"/>
  <c r="G27" i="21"/>
  <c r="J27" i="21" s="1"/>
  <c r="E27" i="21"/>
  <c r="N26" i="21"/>
  <c r="L26" i="21"/>
  <c r="G26" i="21"/>
  <c r="J26" i="21" s="1"/>
  <c r="E26" i="21"/>
  <c r="N25" i="21"/>
  <c r="L25" i="21"/>
  <c r="G25" i="21"/>
  <c r="J25" i="21" s="1"/>
  <c r="E25" i="21"/>
  <c r="N24" i="21"/>
  <c r="L24" i="21"/>
  <c r="G24" i="21"/>
  <c r="J24" i="21" s="1"/>
  <c r="E24" i="21"/>
  <c r="N23" i="21"/>
  <c r="L23" i="21"/>
  <c r="G23" i="21"/>
  <c r="J23" i="21" s="1"/>
  <c r="E23" i="21"/>
  <c r="Q22" i="21"/>
  <c r="P24" i="23" s="1"/>
  <c r="N22" i="21"/>
  <c r="L22" i="21"/>
  <c r="G22" i="21"/>
  <c r="J22" i="21" s="1"/>
  <c r="E22" i="21"/>
  <c r="N21" i="21"/>
  <c r="L21" i="21"/>
  <c r="G21" i="21"/>
  <c r="J21" i="21" s="1"/>
  <c r="E21" i="21"/>
  <c r="N20" i="21"/>
  <c r="L20" i="21"/>
  <c r="G20" i="21"/>
  <c r="J20" i="21" s="1"/>
  <c r="E20" i="21"/>
  <c r="N19" i="21"/>
  <c r="L19" i="21"/>
  <c r="G19" i="21"/>
  <c r="J19" i="21" s="1"/>
  <c r="E19" i="21"/>
  <c r="N18" i="21"/>
  <c r="L18" i="21"/>
  <c r="G18" i="21"/>
  <c r="J18" i="21" s="1"/>
  <c r="E18" i="21"/>
  <c r="N17" i="21"/>
  <c r="L17" i="21"/>
  <c r="G17" i="21"/>
  <c r="J17" i="21" s="1"/>
  <c r="E17" i="21"/>
  <c r="N16" i="21"/>
  <c r="L16" i="21"/>
  <c r="G16" i="21"/>
  <c r="J16" i="21" s="1"/>
  <c r="E16" i="21"/>
  <c r="N15" i="21"/>
  <c r="L15" i="21"/>
  <c r="G15" i="21"/>
  <c r="J15" i="21" s="1"/>
  <c r="E15" i="21"/>
  <c r="N14" i="21"/>
  <c r="L14" i="21"/>
  <c r="G14" i="21"/>
  <c r="J14" i="21" s="1"/>
  <c r="E14" i="21"/>
  <c r="N13" i="21"/>
  <c r="L13" i="21"/>
  <c r="G13" i="21"/>
  <c r="J13" i="21" s="1"/>
  <c r="E13" i="21"/>
  <c r="N12" i="21"/>
  <c r="L12" i="21"/>
  <c r="G12" i="21"/>
  <c r="J12" i="21" s="1"/>
  <c r="E12" i="21"/>
  <c r="N11" i="21"/>
  <c r="L11" i="21"/>
  <c r="G11" i="21"/>
  <c r="J11" i="21" s="1"/>
  <c r="E11" i="21"/>
  <c r="N10" i="21"/>
  <c r="L10" i="21"/>
  <c r="G10" i="21"/>
  <c r="J10" i="21" s="1"/>
  <c r="E10" i="21"/>
  <c r="N9" i="21"/>
  <c r="L9" i="21"/>
  <c r="G9" i="21"/>
  <c r="J9" i="21" s="1"/>
  <c r="E9" i="21"/>
  <c r="N8" i="21"/>
  <c r="N33" i="21" s="1"/>
  <c r="L8" i="21"/>
  <c r="L33" i="21" s="1"/>
  <c r="Q14" i="21" s="1"/>
  <c r="G8" i="21"/>
  <c r="E8" i="21"/>
  <c r="Q6" i="21"/>
  <c r="P8" i="23" s="1"/>
  <c r="M33" i="20"/>
  <c r="F33" i="20"/>
  <c r="N32" i="20"/>
  <c r="L32" i="20"/>
  <c r="G32" i="20"/>
  <c r="J32" i="20" s="1"/>
  <c r="E32" i="20"/>
  <c r="N31" i="20"/>
  <c r="L31" i="20"/>
  <c r="G31" i="20"/>
  <c r="J31" i="20" s="1"/>
  <c r="E31" i="20"/>
  <c r="N30" i="20"/>
  <c r="L30" i="20"/>
  <c r="G30" i="20"/>
  <c r="J30" i="20" s="1"/>
  <c r="E30" i="20"/>
  <c r="N29" i="20"/>
  <c r="L29" i="20"/>
  <c r="G29" i="20"/>
  <c r="J29" i="20" s="1"/>
  <c r="E29" i="20"/>
  <c r="N28" i="20"/>
  <c r="L28" i="20"/>
  <c r="G28" i="20"/>
  <c r="J28" i="20" s="1"/>
  <c r="E28" i="20"/>
  <c r="N27" i="20"/>
  <c r="L27" i="20"/>
  <c r="G27" i="20"/>
  <c r="J27" i="20" s="1"/>
  <c r="E27" i="20"/>
  <c r="N26" i="20"/>
  <c r="L26" i="20"/>
  <c r="G26" i="20"/>
  <c r="J26" i="20" s="1"/>
  <c r="E26" i="20"/>
  <c r="N25" i="20"/>
  <c r="L25" i="20"/>
  <c r="G25" i="20"/>
  <c r="J25" i="20" s="1"/>
  <c r="E25" i="20"/>
  <c r="N24" i="20"/>
  <c r="L24" i="20"/>
  <c r="G24" i="20"/>
  <c r="J24" i="20" s="1"/>
  <c r="E24" i="20"/>
  <c r="N23" i="20"/>
  <c r="L23" i="20"/>
  <c r="G23" i="20"/>
  <c r="J23" i="20" s="1"/>
  <c r="E23" i="20"/>
  <c r="Q22" i="20"/>
  <c r="O24" i="23" s="1"/>
  <c r="N22" i="20"/>
  <c r="L22" i="20"/>
  <c r="G22" i="20"/>
  <c r="J22" i="20" s="1"/>
  <c r="E22" i="20"/>
  <c r="N21" i="20"/>
  <c r="L21" i="20"/>
  <c r="G21" i="20"/>
  <c r="J21" i="20" s="1"/>
  <c r="E21" i="20"/>
  <c r="N20" i="20"/>
  <c r="L20" i="20"/>
  <c r="G20" i="20"/>
  <c r="J20" i="20" s="1"/>
  <c r="E20" i="20"/>
  <c r="N19" i="20"/>
  <c r="L19" i="20"/>
  <c r="G19" i="20"/>
  <c r="J19" i="20" s="1"/>
  <c r="E19" i="20"/>
  <c r="N18" i="20"/>
  <c r="L18" i="20"/>
  <c r="G18" i="20"/>
  <c r="J18" i="20" s="1"/>
  <c r="E18" i="20"/>
  <c r="N17" i="20"/>
  <c r="L17" i="20"/>
  <c r="G17" i="20"/>
  <c r="J17" i="20" s="1"/>
  <c r="E17" i="20"/>
  <c r="N16" i="20"/>
  <c r="L16" i="20"/>
  <c r="G16" i="20"/>
  <c r="J16" i="20" s="1"/>
  <c r="E16" i="20"/>
  <c r="N15" i="20"/>
  <c r="L15" i="20"/>
  <c r="G15" i="20"/>
  <c r="J15" i="20" s="1"/>
  <c r="E15" i="20"/>
  <c r="N14" i="20"/>
  <c r="L14" i="20"/>
  <c r="G14" i="20"/>
  <c r="J14" i="20" s="1"/>
  <c r="E14" i="20"/>
  <c r="N13" i="20"/>
  <c r="L13" i="20"/>
  <c r="G13" i="20"/>
  <c r="J13" i="20" s="1"/>
  <c r="E13" i="20"/>
  <c r="N12" i="20"/>
  <c r="L12" i="20"/>
  <c r="G12" i="20"/>
  <c r="J12" i="20" s="1"/>
  <c r="E12" i="20"/>
  <c r="N11" i="20"/>
  <c r="L11" i="20"/>
  <c r="G11" i="20"/>
  <c r="J11" i="20" s="1"/>
  <c r="E11" i="20"/>
  <c r="N10" i="20"/>
  <c r="L10" i="20"/>
  <c r="G10" i="20"/>
  <c r="J10" i="20" s="1"/>
  <c r="E10" i="20"/>
  <c r="N9" i="20"/>
  <c r="L9" i="20"/>
  <c r="G9" i="20"/>
  <c r="J9" i="20" s="1"/>
  <c r="E9" i="20"/>
  <c r="N8" i="20"/>
  <c r="N33" i="20" s="1"/>
  <c r="L8" i="20"/>
  <c r="L33" i="20" s="1"/>
  <c r="Q14" i="20" s="1"/>
  <c r="G8" i="20"/>
  <c r="E8" i="20"/>
  <c r="Q6" i="20"/>
  <c r="O8" i="23" s="1"/>
  <c r="M33" i="19"/>
  <c r="F33" i="19"/>
  <c r="N32" i="19"/>
  <c r="L32" i="19"/>
  <c r="G32" i="19"/>
  <c r="J32" i="19" s="1"/>
  <c r="E32" i="19"/>
  <c r="N31" i="19"/>
  <c r="L31" i="19"/>
  <c r="G31" i="19"/>
  <c r="J31" i="19" s="1"/>
  <c r="E31" i="19"/>
  <c r="N30" i="19"/>
  <c r="L30" i="19"/>
  <c r="G30" i="19"/>
  <c r="J30" i="19" s="1"/>
  <c r="E30" i="19"/>
  <c r="N29" i="19"/>
  <c r="L29" i="19"/>
  <c r="G29" i="19"/>
  <c r="J29" i="19" s="1"/>
  <c r="E29" i="19"/>
  <c r="N28" i="19"/>
  <c r="L28" i="19"/>
  <c r="G28" i="19"/>
  <c r="J28" i="19" s="1"/>
  <c r="E28" i="19"/>
  <c r="N27" i="19"/>
  <c r="L27" i="19"/>
  <c r="G27" i="19"/>
  <c r="J27" i="19" s="1"/>
  <c r="E27" i="19"/>
  <c r="N26" i="19"/>
  <c r="L26" i="19"/>
  <c r="G26" i="19"/>
  <c r="J26" i="19" s="1"/>
  <c r="E26" i="19"/>
  <c r="N25" i="19"/>
  <c r="L25" i="19"/>
  <c r="G25" i="19"/>
  <c r="J25" i="19" s="1"/>
  <c r="E25" i="19"/>
  <c r="N24" i="19"/>
  <c r="L24" i="19"/>
  <c r="G24" i="19"/>
  <c r="J24" i="19" s="1"/>
  <c r="E24" i="19"/>
  <c r="N23" i="19"/>
  <c r="L23" i="19"/>
  <c r="G23" i="19"/>
  <c r="J23" i="19" s="1"/>
  <c r="E23" i="19"/>
  <c r="Q22" i="19"/>
  <c r="N24" i="23" s="1"/>
  <c r="N22" i="19"/>
  <c r="L22" i="19"/>
  <c r="G22" i="19"/>
  <c r="J22" i="19" s="1"/>
  <c r="E22" i="19"/>
  <c r="N21" i="19"/>
  <c r="L21" i="19"/>
  <c r="G21" i="19"/>
  <c r="J21" i="19" s="1"/>
  <c r="E21" i="19"/>
  <c r="N20" i="19"/>
  <c r="L20" i="19"/>
  <c r="G20" i="19"/>
  <c r="J20" i="19" s="1"/>
  <c r="E20" i="19"/>
  <c r="N19" i="19"/>
  <c r="L19" i="19"/>
  <c r="G19" i="19"/>
  <c r="J19" i="19" s="1"/>
  <c r="E19" i="19"/>
  <c r="N18" i="19"/>
  <c r="L18" i="19"/>
  <c r="G18" i="19"/>
  <c r="J18" i="19" s="1"/>
  <c r="E18" i="19"/>
  <c r="N17" i="19"/>
  <c r="L17" i="19"/>
  <c r="G17" i="19"/>
  <c r="J17" i="19" s="1"/>
  <c r="E17" i="19"/>
  <c r="N16" i="19"/>
  <c r="L16" i="19"/>
  <c r="G16" i="19"/>
  <c r="J16" i="19" s="1"/>
  <c r="E16" i="19"/>
  <c r="N15" i="19"/>
  <c r="L15" i="19"/>
  <c r="G15" i="19"/>
  <c r="J15" i="19" s="1"/>
  <c r="E15" i="19"/>
  <c r="N14" i="19"/>
  <c r="L14" i="19"/>
  <c r="G14" i="19"/>
  <c r="J14" i="19" s="1"/>
  <c r="E14" i="19"/>
  <c r="N13" i="19"/>
  <c r="L13" i="19"/>
  <c r="G13" i="19"/>
  <c r="J13" i="19" s="1"/>
  <c r="E13" i="19"/>
  <c r="N12" i="19"/>
  <c r="L12" i="19"/>
  <c r="G12" i="19"/>
  <c r="J12" i="19" s="1"/>
  <c r="E12" i="19"/>
  <c r="N11" i="19"/>
  <c r="L11" i="19"/>
  <c r="G11" i="19"/>
  <c r="J11" i="19" s="1"/>
  <c r="E11" i="19"/>
  <c r="N10" i="19"/>
  <c r="L10" i="19"/>
  <c r="G10" i="19"/>
  <c r="J10" i="19" s="1"/>
  <c r="E10" i="19"/>
  <c r="N9" i="19"/>
  <c r="L9" i="19"/>
  <c r="G9" i="19"/>
  <c r="J9" i="19" s="1"/>
  <c r="E9" i="19"/>
  <c r="N8" i="19"/>
  <c r="N33" i="19" s="1"/>
  <c r="L8" i="19"/>
  <c r="L33" i="19" s="1"/>
  <c r="Q14" i="19" s="1"/>
  <c r="G8" i="19"/>
  <c r="E8" i="19"/>
  <c r="Q6" i="19"/>
  <c r="N8" i="23" s="1"/>
  <c r="M33" i="18"/>
  <c r="F33" i="18"/>
  <c r="N32" i="18"/>
  <c r="L32" i="18"/>
  <c r="G32" i="18"/>
  <c r="J32" i="18" s="1"/>
  <c r="E32" i="18"/>
  <c r="N31" i="18"/>
  <c r="L31" i="18"/>
  <c r="G31" i="18"/>
  <c r="J31" i="18" s="1"/>
  <c r="E31" i="18"/>
  <c r="N30" i="18"/>
  <c r="L30" i="18"/>
  <c r="G30" i="18"/>
  <c r="J30" i="18" s="1"/>
  <c r="E30" i="18"/>
  <c r="N29" i="18"/>
  <c r="L29" i="18"/>
  <c r="G29" i="18"/>
  <c r="J29" i="18" s="1"/>
  <c r="E29" i="18"/>
  <c r="N28" i="18"/>
  <c r="L28" i="18"/>
  <c r="G28" i="18"/>
  <c r="J28" i="18" s="1"/>
  <c r="E28" i="18"/>
  <c r="N27" i="18"/>
  <c r="L27" i="18"/>
  <c r="G27" i="18"/>
  <c r="J27" i="18" s="1"/>
  <c r="E27" i="18"/>
  <c r="N26" i="18"/>
  <c r="L26" i="18"/>
  <c r="G26" i="18"/>
  <c r="J26" i="18" s="1"/>
  <c r="E26" i="18"/>
  <c r="N25" i="18"/>
  <c r="L25" i="18"/>
  <c r="G25" i="18"/>
  <c r="J25" i="18" s="1"/>
  <c r="E25" i="18"/>
  <c r="N24" i="18"/>
  <c r="L24" i="18"/>
  <c r="G24" i="18"/>
  <c r="J24" i="18" s="1"/>
  <c r="E24" i="18"/>
  <c r="N23" i="18"/>
  <c r="L23" i="18"/>
  <c r="G23" i="18"/>
  <c r="J23" i="18" s="1"/>
  <c r="E23" i="18"/>
  <c r="Q22" i="18"/>
  <c r="M24" i="23" s="1"/>
  <c r="N22" i="18"/>
  <c r="L22" i="18"/>
  <c r="G22" i="18"/>
  <c r="J22" i="18" s="1"/>
  <c r="E22" i="18"/>
  <c r="N21" i="18"/>
  <c r="L21" i="18"/>
  <c r="G21" i="18"/>
  <c r="J21" i="18" s="1"/>
  <c r="E21" i="18"/>
  <c r="N20" i="18"/>
  <c r="L20" i="18"/>
  <c r="G20" i="18"/>
  <c r="J20" i="18" s="1"/>
  <c r="E20" i="18"/>
  <c r="N19" i="18"/>
  <c r="L19" i="18"/>
  <c r="G19" i="18"/>
  <c r="J19" i="18" s="1"/>
  <c r="E19" i="18"/>
  <c r="N18" i="18"/>
  <c r="L18" i="18"/>
  <c r="G18" i="18"/>
  <c r="J18" i="18" s="1"/>
  <c r="E18" i="18"/>
  <c r="N17" i="18"/>
  <c r="L17" i="18"/>
  <c r="G17" i="18"/>
  <c r="J17" i="18" s="1"/>
  <c r="E17" i="18"/>
  <c r="N16" i="18"/>
  <c r="L16" i="18"/>
  <c r="G16" i="18"/>
  <c r="J16" i="18" s="1"/>
  <c r="E16" i="18"/>
  <c r="N15" i="18"/>
  <c r="L15" i="18"/>
  <c r="G15" i="18"/>
  <c r="J15" i="18" s="1"/>
  <c r="E15" i="18"/>
  <c r="N14" i="18"/>
  <c r="L14" i="18"/>
  <c r="G14" i="18"/>
  <c r="J14" i="18" s="1"/>
  <c r="E14" i="18"/>
  <c r="N13" i="18"/>
  <c r="L13" i="18"/>
  <c r="G13" i="18"/>
  <c r="J13" i="18" s="1"/>
  <c r="E13" i="18"/>
  <c r="N12" i="18"/>
  <c r="L12" i="18"/>
  <c r="G12" i="18"/>
  <c r="J12" i="18" s="1"/>
  <c r="E12" i="18"/>
  <c r="N11" i="18"/>
  <c r="L11" i="18"/>
  <c r="G11" i="18"/>
  <c r="J11" i="18" s="1"/>
  <c r="E11" i="18"/>
  <c r="N10" i="18"/>
  <c r="L10" i="18"/>
  <c r="G10" i="18"/>
  <c r="J10" i="18" s="1"/>
  <c r="E10" i="18"/>
  <c r="N9" i="18"/>
  <c r="L9" i="18"/>
  <c r="G9" i="18"/>
  <c r="J9" i="18" s="1"/>
  <c r="E9" i="18"/>
  <c r="N8" i="18"/>
  <c r="N33" i="18" s="1"/>
  <c r="L8" i="18"/>
  <c r="L33" i="18" s="1"/>
  <c r="Q14" i="18" s="1"/>
  <c r="G8" i="18"/>
  <c r="E8" i="18"/>
  <c r="Q6" i="18"/>
  <c r="M8" i="23" s="1"/>
  <c r="M33" i="17"/>
  <c r="F33" i="17"/>
  <c r="N32" i="17"/>
  <c r="L32" i="17"/>
  <c r="G32" i="17"/>
  <c r="J32" i="17" s="1"/>
  <c r="E32" i="17"/>
  <c r="N31" i="17"/>
  <c r="L31" i="17"/>
  <c r="G31" i="17"/>
  <c r="J31" i="17" s="1"/>
  <c r="E31" i="17"/>
  <c r="N30" i="17"/>
  <c r="L30" i="17"/>
  <c r="G30" i="17"/>
  <c r="J30" i="17" s="1"/>
  <c r="E30" i="17"/>
  <c r="N29" i="17"/>
  <c r="L29" i="17"/>
  <c r="G29" i="17"/>
  <c r="J29" i="17" s="1"/>
  <c r="E29" i="17"/>
  <c r="N28" i="17"/>
  <c r="L28" i="17"/>
  <c r="G28" i="17"/>
  <c r="J28" i="17" s="1"/>
  <c r="E28" i="17"/>
  <c r="N27" i="17"/>
  <c r="L27" i="17"/>
  <c r="G27" i="17"/>
  <c r="J27" i="17" s="1"/>
  <c r="E27" i="17"/>
  <c r="N26" i="17"/>
  <c r="L26" i="17"/>
  <c r="G26" i="17"/>
  <c r="J26" i="17" s="1"/>
  <c r="E26" i="17"/>
  <c r="N25" i="17"/>
  <c r="L25" i="17"/>
  <c r="G25" i="17"/>
  <c r="J25" i="17" s="1"/>
  <c r="E25" i="17"/>
  <c r="N24" i="17"/>
  <c r="L24" i="17"/>
  <c r="G24" i="17"/>
  <c r="J24" i="17" s="1"/>
  <c r="E24" i="17"/>
  <c r="N23" i="17"/>
  <c r="L23" i="17"/>
  <c r="G23" i="17"/>
  <c r="J23" i="17" s="1"/>
  <c r="E23" i="17"/>
  <c r="Q22" i="17"/>
  <c r="L24" i="23" s="1"/>
  <c r="N22" i="17"/>
  <c r="L22" i="17"/>
  <c r="G22" i="17"/>
  <c r="J22" i="17" s="1"/>
  <c r="E22" i="17"/>
  <c r="N21" i="17"/>
  <c r="L21" i="17"/>
  <c r="G21" i="17"/>
  <c r="J21" i="17" s="1"/>
  <c r="E21" i="17"/>
  <c r="N20" i="17"/>
  <c r="L20" i="17"/>
  <c r="G20" i="17"/>
  <c r="J20" i="17" s="1"/>
  <c r="E20" i="17"/>
  <c r="N19" i="17"/>
  <c r="L19" i="17"/>
  <c r="G19" i="17"/>
  <c r="J19" i="17" s="1"/>
  <c r="E19" i="17"/>
  <c r="N18" i="17"/>
  <c r="L18" i="17"/>
  <c r="G18" i="17"/>
  <c r="J18" i="17" s="1"/>
  <c r="E18" i="17"/>
  <c r="N17" i="17"/>
  <c r="L17" i="17"/>
  <c r="G17" i="17"/>
  <c r="J17" i="17" s="1"/>
  <c r="E17" i="17"/>
  <c r="N16" i="17"/>
  <c r="L16" i="17"/>
  <c r="G16" i="17"/>
  <c r="J16" i="17" s="1"/>
  <c r="E16" i="17"/>
  <c r="N15" i="17"/>
  <c r="L15" i="17"/>
  <c r="G15" i="17"/>
  <c r="J15" i="17" s="1"/>
  <c r="E15" i="17"/>
  <c r="N14" i="17"/>
  <c r="L14" i="17"/>
  <c r="G14" i="17"/>
  <c r="J14" i="17" s="1"/>
  <c r="E14" i="17"/>
  <c r="N13" i="17"/>
  <c r="L13" i="17"/>
  <c r="G13" i="17"/>
  <c r="J13" i="17" s="1"/>
  <c r="E13" i="17"/>
  <c r="N12" i="17"/>
  <c r="L12" i="17"/>
  <c r="G12" i="17"/>
  <c r="J12" i="17" s="1"/>
  <c r="E12" i="17"/>
  <c r="N11" i="17"/>
  <c r="L11" i="17"/>
  <c r="G11" i="17"/>
  <c r="J11" i="17" s="1"/>
  <c r="E11" i="17"/>
  <c r="N10" i="17"/>
  <c r="L10" i="17"/>
  <c r="G10" i="17"/>
  <c r="J10" i="17" s="1"/>
  <c r="E10" i="17"/>
  <c r="N9" i="17"/>
  <c r="L9" i="17"/>
  <c r="G9" i="17"/>
  <c r="J9" i="17" s="1"/>
  <c r="E9" i="17"/>
  <c r="N8" i="17"/>
  <c r="N33" i="17" s="1"/>
  <c r="L8" i="17"/>
  <c r="L33" i="17" s="1"/>
  <c r="Q14" i="17" s="1"/>
  <c r="G8" i="17"/>
  <c r="E8" i="17"/>
  <c r="Q6" i="17"/>
  <c r="L8" i="23" s="1"/>
  <c r="M33" i="16"/>
  <c r="F33" i="16"/>
  <c r="N32" i="16"/>
  <c r="L32" i="16"/>
  <c r="G32" i="16"/>
  <c r="J32" i="16" s="1"/>
  <c r="E32" i="16"/>
  <c r="N31" i="16"/>
  <c r="L31" i="16"/>
  <c r="G31" i="16"/>
  <c r="J31" i="16" s="1"/>
  <c r="E31" i="16"/>
  <c r="N30" i="16"/>
  <c r="L30" i="16"/>
  <c r="G30" i="16"/>
  <c r="J30" i="16" s="1"/>
  <c r="E30" i="16"/>
  <c r="N29" i="16"/>
  <c r="L29" i="16"/>
  <c r="G29" i="16"/>
  <c r="J29" i="16" s="1"/>
  <c r="E29" i="16"/>
  <c r="N28" i="16"/>
  <c r="L28" i="16"/>
  <c r="G28" i="16"/>
  <c r="J28" i="16" s="1"/>
  <c r="E28" i="16"/>
  <c r="N27" i="16"/>
  <c r="L27" i="16"/>
  <c r="G27" i="16"/>
  <c r="J27" i="16" s="1"/>
  <c r="E27" i="16"/>
  <c r="N26" i="16"/>
  <c r="L26" i="16"/>
  <c r="G26" i="16"/>
  <c r="J26" i="16" s="1"/>
  <c r="E26" i="16"/>
  <c r="N25" i="16"/>
  <c r="L25" i="16"/>
  <c r="G25" i="16"/>
  <c r="J25" i="16" s="1"/>
  <c r="E25" i="16"/>
  <c r="N24" i="16"/>
  <c r="L24" i="16"/>
  <c r="G24" i="16"/>
  <c r="J24" i="16" s="1"/>
  <c r="E24" i="16"/>
  <c r="N23" i="16"/>
  <c r="L23" i="16"/>
  <c r="G23" i="16"/>
  <c r="J23" i="16" s="1"/>
  <c r="E23" i="16"/>
  <c r="Q22" i="16"/>
  <c r="K24" i="23" s="1"/>
  <c r="N22" i="16"/>
  <c r="L22" i="16"/>
  <c r="G22" i="16"/>
  <c r="J22" i="16" s="1"/>
  <c r="E22" i="16"/>
  <c r="N21" i="16"/>
  <c r="L21" i="16"/>
  <c r="G21" i="16"/>
  <c r="J21" i="16" s="1"/>
  <c r="E21" i="16"/>
  <c r="N20" i="16"/>
  <c r="L20" i="16"/>
  <c r="G20" i="16"/>
  <c r="J20" i="16" s="1"/>
  <c r="E20" i="16"/>
  <c r="N19" i="16"/>
  <c r="L19" i="16"/>
  <c r="G19" i="16"/>
  <c r="J19" i="16" s="1"/>
  <c r="E19" i="16"/>
  <c r="N18" i="16"/>
  <c r="L18" i="16"/>
  <c r="G18" i="16"/>
  <c r="J18" i="16" s="1"/>
  <c r="E18" i="16"/>
  <c r="N17" i="16"/>
  <c r="L17" i="16"/>
  <c r="G17" i="16"/>
  <c r="J17" i="16" s="1"/>
  <c r="E17" i="16"/>
  <c r="N16" i="16"/>
  <c r="L16" i="16"/>
  <c r="G16" i="16"/>
  <c r="J16" i="16" s="1"/>
  <c r="E16" i="16"/>
  <c r="N15" i="16"/>
  <c r="L15" i="16"/>
  <c r="G15" i="16"/>
  <c r="J15" i="16" s="1"/>
  <c r="E15" i="16"/>
  <c r="N14" i="16"/>
  <c r="L14" i="16"/>
  <c r="G14" i="16"/>
  <c r="J14" i="16" s="1"/>
  <c r="E14" i="16"/>
  <c r="N13" i="16"/>
  <c r="L13" i="16"/>
  <c r="G13" i="16"/>
  <c r="J13" i="16" s="1"/>
  <c r="E13" i="16"/>
  <c r="N12" i="16"/>
  <c r="L12" i="16"/>
  <c r="G12" i="16"/>
  <c r="J12" i="16" s="1"/>
  <c r="E12" i="16"/>
  <c r="N11" i="16"/>
  <c r="L11" i="16"/>
  <c r="G11" i="16"/>
  <c r="J11" i="16" s="1"/>
  <c r="E11" i="16"/>
  <c r="N10" i="16"/>
  <c r="L10" i="16"/>
  <c r="G10" i="16"/>
  <c r="J10" i="16" s="1"/>
  <c r="E10" i="16"/>
  <c r="N9" i="16"/>
  <c r="L9" i="16"/>
  <c r="G9" i="16"/>
  <c r="J9" i="16" s="1"/>
  <c r="E9" i="16"/>
  <c r="N8" i="16"/>
  <c r="N33" i="16" s="1"/>
  <c r="L8" i="16"/>
  <c r="L33" i="16" s="1"/>
  <c r="Q14" i="16" s="1"/>
  <c r="G8" i="16"/>
  <c r="E8" i="16"/>
  <c r="Q6" i="16"/>
  <c r="K8" i="23" s="1"/>
  <c r="M33" i="15"/>
  <c r="F33" i="15"/>
  <c r="N32" i="15"/>
  <c r="L32" i="15"/>
  <c r="G32" i="15"/>
  <c r="J32" i="15" s="1"/>
  <c r="E32" i="15"/>
  <c r="N31" i="15"/>
  <c r="L31" i="15"/>
  <c r="G31" i="15"/>
  <c r="J31" i="15" s="1"/>
  <c r="E31" i="15"/>
  <c r="N30" i="15"/>
  <c r="L30" i="15"/>
  <c r="G30" i="15"/>
  <c r="J30" i="15" s="1"/>
  <c r="E30" i="15"/>
  <c r="N29" i="15"/>
  <c r="L29" i="15"/>
  <c r="G29" i="15"/>
  <c r="J29" i="15" s="1"/>
  <c r="E29" i="15"/>
  <c r="N28" i="15"/>
  <c r="L28" i="15"/>
  <c r="G28" i="15"/>
  <c r="J28" i="15" s="1"/>
  <c r="E28" i="15"/>
  <c r="N27" i="15"/>
  <c r="L27" i="15"/>
  <c r="G27" i="15"/>
  <c r="J27" i="15" s="1"/>
  <c r="E27" i="15"/>
  <c r="N26" i="15"/>
  <c r="L26" i="15"/>
  <c r="G26" i="15"/>
  <c r="J26" i="15" s="1"/>
  <c r="E26" i="15"/>
  <c r="N25" i="15"/>
  <c r="L25" i="15"/>
  <c r="G25" i="15"/>
  <c r="J25" i="15" s="1"/>
  <c r="E25" i="15"/>
  <c r="N24" i="15"/>
  <c r="L24" i="15"/>
  <c r="G24" i="15"/>
  <c r="J24" i="15" s="1"/>
  <c r="E24" i="15"/>
  <c r="N23" i="15"/>
  <c r="L23" i="15"/>
  <c r="G23" i="15"/>
  <c r="J23" i="15" s="1"/>
  <c r="E23" i="15"/>
  <c r="Q22" i="15"/>
  <c r="J24" i="23" s="1"/>
  <c r="N22" i="15"/>
  <c r="L22" i="15"/>
  <c r="G22" i="15"/>
  <c r="J22" i="15" s="1"/>
  <c r="E22" i="15"/>
  <c r="N21" i="15"/>
  <c r="L21" i="15"/>
  <c r="G21" i="15"/>
  <c r="J21" i="15" s="1"/>
  <c r="E21" i="15"/>
  <c r="N20" i="15"/>
  <c r="L20" i="15"/>
  <c r="G20" i="15"/>
  <c r="J20" i="15" s="1"/>
  <c r="E20" i="15"/>
  <c r="N19" i="15"/>
  <c r="L19" i="15"/>
  <c r="G19" i="15"/>
  <c r="J19" i="15" s="1"/>
  <c r="E19" i="15"/>
  <c r="N18" i="15"/>
  <c r="L18" i="15"/>
  <c r="G18" i="15"/>
  <c r="J18" i="15" s="1"/>
  <c r="E18" i="15"/>
  <c r="N17" i="15"/>
  <c r="L17" i="15"/>
  <c r="G17" i="15"/>
  <c r="J17" i="15" s="1"/>
  <c r="E17" i="15"/>
  <c r="N16" i="15"/>
  <c r="L16" i="15"/>
  <c r="G16" i="15"/>
  <c r="J16" i="15" s="1"/>
  <c r="E16" i="15"/>
  <c r="N15" i="15"/>
  <c r="L15" i="15"/>
  <c r="G15" i="15"/>
  <c r="J15" i="15" s="1"/>
  <c r="E15" i="15"/>
  <c r="N14" i="15"/>
  <c r="L14" i="15"/>
  <c r="G14" i="15"/>
  <c r="J14" i="15" s="1"/>
  <c r="E14" i="15"/>
  <c r="N13" i="15"/>
  <c r="L13" i="15"/>
  <c r="G13" i="15"/>
  <c r="J13" i="15" s="1"/>
  <c r="E13" i="15"/>
  <c r="N12" i="15"/>
  <c r="L12" i="15"/>
  <c r="G12" i="15"/>
  <c r="J12" i="15" s="1"/>
  <c r="E12" i="15"/>
  <c r="N11" i="15"/>
  <c r="L11" i="15"/>
  <c r="G11" i="15"/>
  <c r="J11" i="15" s="1"/>
  <c r="E11" i="15"/>
  <c r="N10" i="15"/>
  <c r="L10" i="15"/>
  <c r="G10" i="15"/>
  <c r="J10" i="15" s="1"/>
  <c r="E10" i="15"/>
  <c r="N9" i="15"/>
  <c r="L9" i="15"/>
  <c r="G9" i="15"/>
  <c r="J9" i="15" s="1"/>
  <c r="E9" i="15"/>
  <c r="N8" i="15"/>
  <c r="N33" i="15" s="1"/>
  <c r="L8" i="15"/>
  <c r="L33" i="15" s="1"/>
  <c r="Q14" i="15" s="1"/>
  <c r="G8" i="15"/>
  <c r="E8" i="15"/>
  <c r="Q6" i="15"/>
  <c r="J8" i="23" s="1"/>
  <c r="Q4" i="10"/>
  <c r="M33" i="14"/>
  <c r="F33" i="14"/>
  <c r="N32" i="14"/>
  <c r="L32" i="14"/>
  <c r="G32" i="14"/>
  <c r="J32" i="14" s="1"/>
  <c r="E32" i="14"/>
  <c r="N31" i="14"/>
  <c r="L31" i="14"/>
  <c r="G31" i="14"/>
  <c r="J31" i="14" s="1"/>
  <c r="E31" i="14"/>
  <c r="N30" i="14"/>
  <c r="L30" i="14"/>
  <c r="G30" i="14"/>
  <c r="J30" i="14" s="1"/>
  <c r="E30" i="14"/>
  <c r="N29" i="14"/>
  <c r="L29" i="14"/>
  <c r="G29" i="14"/>
  <c r="J29" i="14" s="1"/>
  <c r="E29" i="14"/>
  <c r="N28" i="14"/>
  <c r="L28" i="14"/>
  <c r="G28" i="14"/>
  <c r="J28" i="14" s="1"/>
  <c r="E28" i="14"/>
  <c r="N27" i="14"/>
  <c r="L27" i="14"/>
  <c r="G27" i="14"/>
  <c r="J27" i="14" s="1"/>
  <c r="E27" i="14"/>
  <c r="N26" i="14"/>
  <c r="L26" i="14"/>
  <c r="G26" i="14"/>
  <c r="J26" i="14" s="1"/>
  <c r="E26" i="14"/>
  <c r="N25" i="14"/>
  <c r="L25" i="14"/>
  <c r="G25" i="14"/>
  <c r="J25" i="14" s="1"/>
  <c r="E25" i="14"/>
  <c r="N24" i="14"/>
  <c r="L24" i="14"/>
  <c r="G24" i="14"/>
  <c r="J24" i="14" s="1"/>
  <c r="E24" i="14"/>
  <c r="N23" i="14"/>
  <c r="L23" i="14"/>
  <c r="G23" i="14"/>
  <c r="J23" i="14" s="1"/>
  <c r="E23" i="14"/>
  <c r="Q22" i="14"/>
  <c r="I24" i="23" s="1"/>
  <c r="N22" i="14"/>
  <c r="L22" i="14"/>
  <c r="G22" i="14"/>
  <c r="J22" i="14" s="1"/>
  <c r="E22" i="14"/>
  <c r="N21" i="14"/>
  <c r="L21" i="14"/>
  <c r="G21" i="14"/>
  <c r="J21" i="14" s="1"/>
  <c r="E21" i="14"/>
  <c r="N20" i="14"/>
  <c r="L20" i="14"/>
  <c r="G20" i="14"/>
  <c r="J20" i="14" s="1"/>
  <c r="E20" i="14"/>
  <c r="N19" i="14"/>
  <c r="L19" i="14"/>
  <c r="G19" i="14"/>
  <c r="J19" i="14" s="1"/>
  <c r="E19" i="14"/>
  <c r="N18" i="14"/>
  <c r="L18" i="14"/>
  <c r="G18" i="14"/>
  <c r="J18" i="14" s="1"/>
  <c r="E18" i="14"/>
  <c r="N17" i="14"/>
  <c r="L17" i="14"/>
  <c r="G17" i="14"/>
  <c r="J17" i="14" s="1"/>
  <c r="E17" i="14"/>
  <c r="N16" i="14"/>
  <c r="L16" i="14"/>
  <c r="G16" i="14"/>
  <c r="J16" i="14" s="1"/>
  <c r="E16" i="14"/>
  <c r="N15" i="14"/>
  <c r="L15" i="14"/>
  <c r="G15" i="14"/>
  <c r="J15" i="14" s="1"/>
  <c r="E15" i="14"/>
  <c r="N14" i="14"/>
  <c r="L14" i="14"/>
  <c r="G14" i="14"/>
  <c r="J14" i="14" s="1"/>
  <c r="E14" i="14"/>
  <c r="N13" i="14"/>
  <c r="L13" i="14"/>
  <c r="G13" i="14"/>
  <c r="J13" i="14" s="1"/>
  <c r="E13" i="14"/>
  <c r="N12" i="14"/>
  <c r="L12" i="14"/>
  <c r="G12" i="14"/>
  <c r="J12" i="14" s="1"/>
  <c r="E12" i="14"/>
  <c r="N11" i="14"/>
  <c r="L11" i="14"/>
  <c r="G11" i="14"/>
  <c r="J11" i="14" s="1"/>
  <c r="E11" i="14"/>
  <c r="N10" i="14"/>
  <c r="L10" i="14"/>
  <c r="G10" i="14"/>
  <c r="J10" i="14" s="1"/>
  <c r="E10" i="14"/>
  <c r="N9" i="14"/>
  <c r="L9" i="14"/>
  <c r="G9" i="14"/>
  <c r="J9" i="14" s="1"/>
  <c r="E9" i="14"/>
  <c r="N8" i="14"/>
  <c r="N33" i="14" s="1"/>
  <c r="L8" i="14"/>
  <c r="L33" i="14" s="1"/>
  <c r="Q14" i="14" s="1"/>
  <c r="G8" i="14"/>
  <c r="E8" i="14"/>
  <c r="Q6" i="14"/>
  <c r="I8" i="23" s="1"/>
  <c r="M33" i="13"/>
  <c r="F33" i="13"/>
  <c r="N32" i="13"/>
  <c r="L32" i="13"/>
  <c r="G32" i="13"/>
  <c r="J32" i="13" s="1"/>
  <c r="E32" i="13"/>
  <c r="N31" i="13"/>
  <c r="L31" i="13"/>
  <c r="G31" i="13"/>
  <c r="J31" i="13" s="1"/>
  <c r="E31" i="13"/>
  <c r="N30" i="13"/>
  <c r="L30" i="13"/>
  <c r="G30" i="13"/>
  <c r="J30" i="13" s="1"/>
  <c r="E30" i="13"/>
  <c r="N29" i="13"/>
  <c r="L29" i="13"/>
  <c r="G29" i="13"/>
  <c r="J29" i="13" s="1"/>
  <c r="E29" i="13"/>
  <c r="N28" i="13"/>
  <c r="L28" i="13"/>
  <c r="G28" i="13"/>
  <c r="J28" i="13" s="1"/>
  <c r="E28" i="13"/>
  <c r="N27" i="13"/>
  <c r="L27" i="13"/>
  <c r="G27" i="13"/>
  <c r="J27" i="13" s="1"/>
  <c r="E27" i="13"/>
  <c r="N26" i="13"/>
  <c r="L26" i="13"/>
  <c r="G26" i="13"/>
  <c r="J26" i="13" s="1"/>
  <c r="E26" i="13"/>
  <c r="N25" i="13"/>
  <c r="L25" i="13"/>
  <c r="G25" i="13"/>
  <c r="J25" i="13" s="1"/>
  <c r="E25" i="13"/>
  <c r="N24" i="13"/>
  <c r="L24" i="13"/>
  <c r="G24" i="13"/>
  <c r="J24" i="13" s="1"/>
  <c r="E24" i="13"/>
  <c r="N23" i="13"/>
  <c r="L23" i="13"/>
  <c r="G23" i="13"/>
  <c r="J23" i="13" s="1"/>
  <c r="E23" i="13"/>
  <c r="Q22" i="13"/>
  <c r="H24" i="23" s="1"/>
  <c r="N22" i="13"/>
  <c r="L22" i="13"/>
  <c r="G22" i="13"/>
  <c r="J22" i="13" s="1"/>
  <c r="E22" i="13"/>
  <c r="N21" i="13"/>
  <c r="L21" i="13"/>
  <c r="G21" i="13"/>
  <c r="J21" i="13" s="1"/>
  <c r="E21" i="13"/>
  <c r="N20" i="13"/>
  <c r="L20" i="13"/>
  <c r="G20" i="13"/>
  <c r="J20" i="13" s="1"/>
  <c r="E20" i="13"/>
  <c r="N19" i="13"/>
  <c r="L19" i="13"/>
  <c r="G19" i="13"/>
  <c r="J19" i="13" s="1"/>
  <c r="E19" i="13"/>
  <c r="N18" i="13"/>
  <c r="L18" i="13"/>
  <c r="G18" i="13"/>
  <c r="J18" i="13" s="1"/>
  <c r="E18" i="13"/>
  <c r="N17" i="13"/>
  <c r="L17" i="13"/>
  <c r="G17" i="13"/>
  <c r="J17" i="13" s="1"/>
  <c r="E17" i="13"/>
  <c r="N16" i="13"/>
  <c r="L16" i="13"/>
  <c r="G16" i="13"/>
  <c r="J16" i="13" s="1"/>
  <c r="E16" i="13"/>
  <c r="N15" i="13"/>
  <c r="L15" i="13"/>
  <c r="G15" i="13"/>
  <c r="J15" i="13" s="1"/>
  <c r="E15" i="13"/>
  <c r="N14" i="13"/>
  <c r="L14" i="13"/>
  <c r="G14" i="13"/>
  <c r="J14" i="13" s="1"/>
  <c r="E14" i="13"/>
  <c r="N13" i="13"/>
  <c r="L13" i="13"/>
  <c r="G13" i="13"/>
  <c r="J13" i="13" s="1"/>
  <c r="E13" i="13"/>
  <c r="N12" i="13"/>
  <c r="L12" i="13"/>
  <c r="G12" i="13"/>
  <c r="J12" i="13" s="1"/>
  <c r="E12" i="13"/>
  <c r="N11" i="13"/>
  <c r="L11" i="13"/>
  <c r="G11" i="13"/>
  <c r="J11" i="13" s="1"/>
  <c r="E11" i="13"/>
  <c r="N10" i="13"/>
  <c r="L10" i="13"/>
  <c r="G10" i="13"/>
  <c r="J10" i="13" s="1"/>
  <c r="E10" i="13"/>
  <c r="N9" i="13"/>
  <c r="L9" i="13"/>
  <c r="G9" i="13"/>
  <c r="J9" i="13" s="1"/>
  <c r="E9" i="13"/>
  <c r="N8" i="13"/>
  <c r="N33" i="13" s="1"/>
  <c r="L8" i="13"/>
  <c r="L33" i="13" s="1"/>
  <c r="Q14" i="13" s="1"/>
  <c r="G8" i="13"/>
  <c r="E8" i="13"/>
  <c r="Q6" i="13"/>
  <c r="H8" i="23" s="1"/>
  <c r="M33" i="11"/>
  <c r="F33" i="11"/>
  <c r="N32" i="11"/>
  <c r="L32" i="11"/>
  <c r="G32" i="11"/>
  <c r="J32" i="11" s="1"/>
  <c r="E32" i="11"/>
  <c r="N31" i="11"/>
  <c r="L31" i="11"/>
  <c r="G31" i="11"/>
  <c r="J31" i="11" s="1"/>
  <c r="E31" i="11"/>
  <c r="N30" i="11"/>
  <c r="L30" i="11"/>
  <c r="G30" i="11"/>
  <c r="J30" i="11" s="1"/>
  <c r="E30" i="11"/>
  <c r="N29" i="11"/>
  <c r="L29" i="11"/>
  <c r="G29" i="11"/>
  <c r="J29" i="11" s="1"/>
  <c r="E29" i="11"/>
  <c r="N28" i="11"/>
  <c r="L28" i="11"/>
  <c r="G28" i="11"/>
  <c r="J28" i="11" s="1"/>
  <c r="E28" i="11"/>
  <c r="N27" i="11"/>
  <c r="L27" i="11"/>
  <c r="G27" i="11"/>
  <c r="J27" i="11" s="1"/>
  <c r="E27" i="11"/>
  <c r="N26" i="11"/>
  <c r="L26" i="11"/>
  <c r="G26" i="11"/>
  <c r="J26" i="11" s="1"/>
  <c r="E26" i="11"/>
  <c r="N25" i="11"/>
  <c r="L25" i="11"/>
  <c r="G25" i="11"/>
  <c r="J25" i="11" s="1"/>
  <c r="E25" i="11"/>
  <c r="N24" i="11"/>
  <c r="L24" i="11"/>
  <c r="G24" i="11"/>
  <c r="J24" i="11" s="1"/>
  <c r="E24" i="11"/>
  <c r="N23" i="11"/>
  <c r="L23" i="11"/>
  <c r="G23" i="11"/>
  <c r="J23" i="11" s="1"/>
  <c r="E23" i="11"/>
  <c r="Q22" i="11"/>
  <c r="G24" i="23" s="1"/>
  <c r="N22" i="11"/>
  <c r="L22" i="11"/>
  <c r="G22" i="11"/>
  <c r="J22" i="11" s="1"/>
  <c r="E22" i="11"/>
  <c r="N21" i="11"/>
  <c r="L21" i="11"/>
  <c r="G21" i="11"/>
  <c r="J21" i="11" s="1"/>
  <c r="E21" i="11"/>
  <c r="N20" i="11"/>
  <c r="L20" i="11"/>
  <c r="G20" i="11"/>
  <c r="J20" i="11" s="1"/>
  <c r="E20" i="11"/>
  <c r="N19" i="11"/>
  <c r="L19" i="11"/>
  <c r="G19" i="11"/>
  <c r="J19" i="11" s="1"/>
  <c r="E19" i="11"/>
  <c r="N18" i="11"/>
  <c r="L18" i="11"/>
  <c r="G18" i="11"/>
  <c r="J18" i="11" s="1"/>
  <c r="E18" i="11"/>
  <c r="N17" i="11"/>
  <c r="L17" i="11"/>
  <c r="G17" i="11"/>
  <c r="J17" i="11" s="1"/>
  <c r="E17" i="11"/>
  <c r="N16" i="11"/>
  <c r="L16" i="11"/>
  <c r="G16" i="11"/>
  <c r="J16" i="11" s="1"/>
  <c r="E16" i="11"/>
  <c r="N15" i="11"/>
  <c r="L15" i="11"/>
  <c r="G15" i="11"/>
  <c r="J15" i="11" s="1"/>
  <c r="E15" i="11"/>
  <c r="N14" i="11"/>
  <c r="L14" i="11"/>
  <c r="G14" i="11"/>
  <c r="J14" i="11" s="1"/>
  <c r="E14" i="11"/>
  <c r="N13" i="11"/>
  <c r="L13" i="11"/>
  <c r="G13" i="11"/>
  <c r="J13" i="11" s="1"/>
  <c r="E13" i="11"/>
  <c r="N12" i="11"/>
  <c r="L12" i="11"/>
  <c r="G12" i="11"/>
  <c r="J12" i="11" s="1"/>
  <c r="E12" i="11"/>
  <c r="N11" i="11"/>
  <c r="L11" i="11"/>
  <c r="G11" i="11"/>
  <c r="J11" i="11" s="1"/>
  <c r="E11" i="11"/>
  <c r="N10" i="11"/>
  <c r="L10" i="11"/>
  <c r="G10" i="11"/>
  <c r="J10" i="11" s="1"/>
  <c r="E10" i="11"/>
  <c r="N9" i="11"/>
  <c r="L9" i="11"/>
  <c r="G9" i="11"/>
  <c r="J9" i="11" s="1"/>
  <c r="E9" i="11"/>
  <c r="N8" i="11"/>
  <c r="N33" i="11" s="1"/>
  <c r="L8" i="11"/>
  <c r="L33" i="11" s="1"/>
  <c r="Q14" i="11" s="1"/>
  <c r="G8" i="11"/>
  <c r="E8" i="11"/>
  <c r="Q6" i="11"/>
  <c r="G8" i="23" s="1"/>
  <c r="Q22" i="10"/>
  <c r="M33" i="10"/>
  <c r="F33" i="10"/>
  <c r="N32" i="10"/>
  <c r="L32" i="10"/>
  <c r="G32" i="10"/>
  <c r="J32" i="10" s="1"/>
  <c r="E32" i="10"/>
  <c r="N31" i="10"/>
  <c r="L31" i="10"/>
  <c r="G31" i="10"/>
  <c r="J31" i="10" s="1"/>
  <c r="E31" i="10"/>
  <c r="N30" i="10"/>
  <c r="L30" i="10"/>
  <c r="G30" i="10"/>
  <c r="J30" i="10" s="1"/>
  <c r="E30" i="10"/>
  <c r="N29" i="10"/>
  <c r="L29" i="10"/>
  <c r="G29" i="10"/>
  <c r="J29" i="10" s="1"/>
  <c r="E29" i="10"/>
  <c r="N28" i="10"/>
  <c r="L28" i="10"/>
  <c r="G28" i="10"/>
  <c r="J28" i="10" s="1"/>
  <c r="E28" i="10"/>
  <c r="N27" i="10"/>
  <c r="L27" i="10"/>
  <c r="G27" i="10"/>
  <c r="J27" i="10" s="1"/>
  <c r="E27" i="10"/>
  <c r="N26" i="10"/>
  <c r="L26" i="10"/>
  <c r="G26" i="10"/>
  <c r="J26" i="10" s="1"/>
  <c r="E26" i="10"/>
  <c r="N25" i="10"/>
  <c r="L25" i="10"/>
  <c r="G25" i="10"/>
  <c r="J25" i="10" s="1"/>
  <c r="E25" i="10"/>
  <c r="N24" i="10"/>
  <c r="L24" i="10"/>
  <c r="G24" i="10"/>
  <c r="J24" i="10" s="1"/>
  <c r="E24" i="10"/>
  <c r="N23" i="10"/>
  <c r="L23" i="10"/>
  <c r="G23" i="10"/>
  <c r="J23" i="10" s="1"/>
  <c r="E23" i="10"/>
  <c r="N22" i="10"/>
  <c r="L22" i="10"/>
  <c r="G22" i="10"/>
  <c r="J22" i="10" s="1"/>
  <c r="E22" i="10"/>
  <c r="N21" i="10"/>
  <c r="L21" i="10"/>
  <c r="G21" i="10"/>
  <c r="J21" i="10" s="1"/>
  <c r="E21" i="10"/>
  <c r="N20" i="10"/>
  <c r="L20" i="10"/>
  <c r="G20" i="10"/>
  <c r="J20" i="10" s="1"/>
  <c r="E20" i="10"/>
  <c r="N19" i="10"/>
  <c r="L19" i="10"/>
  <c r="G19" i="10"/>
  <c r="J19" i="10" s="1"/>
  <c r="E19" i="10"/>
  <c r="N18" i="10"/>
  <c r="L18" i="10"/>
  <c r="G18" i="10"/>
  <c r="J18" i="10" s="1"/>
  <c r="E18" i="10"/>
  <c r="N17" i="10"/>
  <c r="L17" i="10"/>
  <c r="G17" i="10"/>
  <c r="J17" i="10" s="1"/>
  <c r="E17" i="10"/>
  <c r="N16" i="10"/>
  <c r="L16" i="10"/>
  <c r="G16" i="10"/>
  <c r="J16" i="10" s="1"/>
  <c r="E16" i="10"/>
  <c r="N15" i="10"/>
  <c r="L15" i="10"/>
  <c r="G15" i="10"/>
  <c r="J15" i="10" s="1"/>
  <c r="E15" i="10"/>
  <c r="N14" i="10"/>
  <c r="L14" i="10"/>
  <c r="G14" i="10"/>
  <c r="J14" i="10" s="1"/>
  <c r="E14" i="10"/>
  <c r="N13" i="10"/>
  <c r="L13" i="10"/>
  <c r="G13" i="10"/>
  <c r="J13" i="10" s="1"/>
  <c r="E13" i="10"/>
  <c r="N12" i="10"/>
  <c r="L12" i="10"/>
  <c r="G12" i="10"/>
  <c r="J12" i="10" s="1"/>
  <c r="E12" i="10"/>
  <c r="N11" i="10"/>
  <c r="L11" i="10"/>
  <c r="G11" i="10"/>
  <c r="J11" i="10" s="1"/>
  <c r="E11" i="10"/>
  <c r="N10" i="10"/>
  <c r="L10" i="10"/>
  <c r="G10" i="10"/>
  <c r="J10" i="10" s="1"/>
  <c r="E10" i="10"/>
  <c r="N9" i="10"/>
  <c r="L9" i="10"/>
  <c r="G9" i="10"/>
  <c r="J9" i="10" s="1"/>
  <c r="E9" i="10"/>
  <c r="N8" i="10"/>
  <c r="N33" i="10" s="1"/>
  <c r="L8" i="10"/>
  <c r="L33" i="10" s="1"/>
  <c r="Q14" i="10" s="1"/>
  <c r="G8" i="10"/>
  <c r="E8" i="10"/>
  <c r="Q6" i="10"/>
  <c r="Q6" i="8"/>
  <c r="F8" i="23" s="1"/>
  <c r="N32" i="8"/>
  <c r="G32" i="8"/>
  <c r="J32" i="8" s="1"/>
  <c r="N31" i="8"/>
  <c r="G31" i="8"/>
  <c r="J31" i="8" s="1"/>
  <c r="N30" i="8"/>
  <c r="G30" i="8"/>
  <c r="J30" i="8" s="1"/>
  <c r="N29" i="8"/>
  <c r="G29" i="8"/>
  <c r="J29" i="8" s="1"/>
  <c r="N28" i="8"/>
  <c r="G28" i="8"/>
  <c r="J28" i="8" s="1"/>
  <c r="N27" i="8"/>
  <c r="G27" i="8"/>
  <c r="J27" i="8" s="1"/>
  <c r="N26" i="8"/>
  <c r="G26" i="8"/>
  <c r="J26" i="8" s="1"/>
  <c r="N25" i="8"/>
  <c r="G25" i="8"/>
  <c r="J25" i="8" s="1"/>
  <c r="N24" i="8"/>
  <c r="G24" i="8"/>
  <c r="J24" i="8" s="1"/>
  <c r="N23" i="8"/>
  <c r="G23" i="8"/>
  <c r="J23" i="8" s="1"/>
  <c r="N22" i="8"/>
  <c r="G22" i="8"/>
  <c r="J22" i="8" s="1"/>
  <c r="N21" i="8"/>
  <c r="G21" i="8"/>
  <c r="J21" i="8" s="1"/>
  <c r="N20" i="8"/>
  <c r="N19" i="8"/>
  <c r="G19" i="8"/>
  <c r="J19" i="8" s="1"/>
  <c r="N18" i="8"/>
  <c r="G18" i="8"/>
  <c r="J18" i="8" s="1"/>
  <c r="N17" i="8"/>
  <c r="G17" i="8"/>
  <c r="J17" i="8" s="1"/>
  <c r="N16" i="8"/>
  <c r="G16" i="8"/>
  <c r="J16" i="8" s="1"/>
  <c r="N15" i="8"/>
  <c r="G15" i="8"/>
  <c r="J15" i="8" s="1"/>
  <c r="N14" i="8"/>
  <c r="G14" i="8"/>
  <c r="J14" i="8" s="1"/>
  <c r="N13" i="8"/>
  <c r="G13" i="8"/>
  <c r="J13" i="8" s="1"/>
  <c r="N12" i="8"/>
  <c r="G12" i="8"/>
  <c r="J12" i="8" s="1"/>
  <c r="N11" i="8"/>
  <c r="G11" i="8"/>
  <c r="J11" i="8" s="1"/>
  <c r="N10" i="8"/>
  <c r="G10" i="8"/>
  <c r="J10" i="8" s="1"/>
  <c r="N9" i="8"/>
  <c r="G9" i="8"/>
  <c r="J9" i="8" s="1"/>
  <c r="F464" i="4" l="1"/>
  <c r="F475" i="4" s="1"/>
  <c r="F445" i="4"/>
  <c r="F456" i="4" s="1"/>
  <c r="F426" i="4"/>
  <c r="F437" i="4" s="1"/>
  <c r="F407" i="4"/>
  <c r="F418" i="4" s="1"/>
  <c r="F388" i="4"/>
  <c r="F399" i="4" s="1"/>
  <c r="F369" i="4"/>
  <c r="F380" i="4" s="1"/>
  <c r="F350" i="4"/>
  <c r="F361" i="4" s="1"/>
  <c r="F331" i="4"/>
  <c r="F342" i="4" s="1"/>
  <c r="F312" i="4"/>
  <c r="F323" i="4" s="1"/>
  <c r="F293" i="4"/>
  <c r="F304" i="4" s="1"/>
  <c r="F274" i="4"/>
  <c r="F285" i="4" s="1"/>
  <c r="F255" i="4"/>
  <c r="F266" i="4" s="1"/>
  <c r="F236" i="4"/>
  <c r="F247" i="4" s="1"/>
  <c r="F217" i="4"/>
  <c r="F228" i="4" s="1"/>
  <c r="F198" i="4"/>
  <c r="F209" i="4" s="1"/>
  <c r="F179" i="4"/>
  <c r="F190" i="4" s="1"/>
  <c r="F160" i="4"/>
  <c r="F171" i="4" s="1"/>
  <c r="F141" i="4"/>
  <c r="F152" i="4" s="1"/>
  <c r="F122" i="4"/>
  <c r="F133" i="4" s="1"/>
  <c r="F103" i="4"/>
  <c r="F114" i="4" s="1"/>
  <c r="F84" i="4"/>
  <c r="F95" i="4" s="1"/>
  <c r="F65" i="4"/>
  <c r="F76" i="4" s="1"/>
  <c r="F46" i="4"/>
  <c r="F57" i="4" s="1"/>
  <c r="F27" i="4"/>
  <c r="F38" i="4" s="1"/>
  <c r="F8" i="4"/>
  <c r="F19" i="4" s="1"/>
  <c r="E33" i="22"/>
  <c r="Q5" i="22" s="1"/>
  <c r="K8" i="22"/>
  <c r="I8" i="22"/>
  <c r="G33" i="22"/>
  <c r="Q7" i="22" s="1"/>
  <c r="Q9" i="23" s="1"/>
  <c r="J8" i="22"/>
  <c r="J33" i="22" s="1"/>
  <c r="Q12" i="22" s="1"/>
  <c r="Q14" i="23" s="1"/>
  <c r="Q16" i="22"/>
  <c r="Q18" i="23" s="1"/>
  <c r="Q17" i="22"/>
  <c r="K9" i="22"/>
  <c r="I9" i="22"/>
  <c r="K10" i="22"/>
  <c r="I10" i="22"/>
  <c r="K11" i="22"/>
  <c r="I11" i="22"/>
  <c r="K12" i="22"/>
  <c r="I12" i="22"/>
  <c r="K13" i="22"/>
  <c r="I13" i="22"/>
  <c r="K14" i="22"/>
  <c r="I14" i="22"/>
  <c r="K15" i="22"/>
  <c r="I15" i="22"/>
  <c r="K16" i="22"/>
  <c r="I16" i="22"/>
  <c r="K17" i="22"/>
  <c r="I17" i="22"/>
  <c r="K18" i="22"/>
  <c r="I18" i="22"/>
  <c r="K19" i="22"/>
  <c r="I19" i="22"/>
  <c r="K20" i="22"/>
  <c r="I20" i="22"/>
  <c r="K21" i="22"/>
  <c r="I21" i="22"/>
  <c r="K22" i="22"/>
  <c r="I22" i="22"/>
  <c r="K23" i="22"/>
  <c r="I23" i="22"/>
  <c r="K24" i="22"/>
  <c r="I24" i="22"/>
  <c r="K25" i="22"/>
  <c r="I25" i="22"/>
  <c r="K26" i="22"/>
  <c r="I26" i="22"/>
  <c r="K27" i="22"/>
  <c r="I27" i="22"/>
  <c r="K28" i="22"/>
  <c r="I28" i="22"/>
  <c r="K29" i="22"/>
  <c r="I29" i="22"/>
  <c r="K30" i="22"/>
  <c r="I30" i="22"/>
  <c r="K31" i="22"/>
  <c r="I31" i="22"/>
  <c r="K32" i="22"/>
  <c r="I32" i="22"/>
  <c r="E33" i="21"/>
  <c r="Q5" i="21" s="1"/>
  <c r="K8" i="21"/>
  <c r="I8" i="21"/>
  <c r="G33" i="21"/>
  <c r="Q7" i="21" s="1"/>
  <c r="P9" i="23" s="1"/>
  <c r="J8" i="21"/>
  <c r="J33" i="21" s="1"/>
  <c r="Q12" i="21" s="1"/>
  <c r="P14" i="23" s="1"/>
  <c r="Q16" i="21"/>
  <c r="P18" i="23" s="1"/>
  <c r="Q17" i="21"/>
  <c r="K9" i="21"/>
  <c r="I9" i="21"/>
  <c r="K10" i="21"/>
  <c r="I10" i="21"/>
  <c r="K11" i="21"/>
  <c r="I11" i="21"/>
  <c r="K12" i="21"/>
  <c r="I12" i="21"/>
  <c r="K13" i="21"/>
  <c r="I13" i="21"/>
  <c r="K14" i="21"/>
  <c r="I14" i="21"/>
  <c r="K15" i="21"/>
  <c r="I15" i="21"/>
  <c r="K16" i="21"/>
  <c r="I16" i="21"/>
  <c r="K17" i="21"/>
  <c r="I17" i="21"/>
  <c r="K18" i="21"/>
  <c r="I18" i="21"/>
  <c r="K19" i="21"/>
  <c r="I19" i="21"/>
  <c r="K20" i="21"/>
  <c r="I20" i="21"/>
  <c r="K21" i="21"/>
  <c r="I21" i="21"/>
  <c r="K22" i="21"/>
  <c r="I22" i="21"/>
  <c r="K23" i="21"/>
  <c r="I23" i="21"/>
  <c r="K24" i="21"/>
  <c r="I24" i="21"/>
  <c r="K25" i="21"/>
  <c r="I25" i="21"/>
  <c r="K26" i="21"/>
  <c r="I26" i="21"/>
  <c r="K27" i="21"/>
  <c r="I27" i="21"/>
  <c r="K28" i="21"/>
  <c r="I28" i="21"/>
  <c r="K29" i="21"/>
  <c r="I29" i="21"/>
  <c r="K30" i="21"/>
  <c r="I30" i="21"/>
  <c r="K31" i="21"/>
  <c r="I31" i="21"/>
  <c r="K32" i="21"/>
  <c r="I32" i="21"/>
  <c r="E33" i="20"/>
  <c r="Q5" i="20" s="1"/>
  <c r="K8" i="20"/>
  <c r="I8" i="20"/>
  <c r="G33" i="20"/>
  <c r="Q7" i="20" s="1"/>
  <c r="O9" i="23" s="1"/>
  <c r="J8" i="20"/>
  <c r="J33" i="20" s="1"/>
  <c r="Q12" i="20" s="1"/>
  <c r="O14" i="23" s="1"/>
  <c r="Q16" i="20"/>
  <c r="O18" i="23" s="1"/>
  <c r="Q17" i="20"/>
  <c r="K9" i="20"/>
  <c r="I9" i="20"/>
  <c r="K10" i="20"/>
  <c r="I10" i="20"/>
  <c r="K11" i="20"/>
  <c r="I11" i="20"/>
  <c r="K12" i="20"/>
  <c r="I12" i="20"/>
  <c r="K13" i="20"/>
  <c r="I13" i="20"/>
  <c r="K14" i="20"/>
  <c r="I14" i="20"/>
  <c r="K15" i="20"/>
  <c r="I15" i="20"/>
  <c r="K16" i="20"/>
  <c r="I16" i="20"/>
  <c r="K17" i="20"/>
  <c r="I17" i="20"/>
  <c r="K18" i="20"/>
  <c r="I18" i="20"/>
  <c r="K19" i="20"/>
  <c r="I19" i="20"/>
  <c r="K20" i="20"/>
  <c r="I20" i="20"/>
  <c r="K21" i="20"/>
  <c r="I21" i="20"/>
  <c r="K22" i="20"/>
  <c r="I22" i="20"/>
  <c r="K23" i="20"/>
  <c r="I23" i="20"/>
  <c r="K24" i="20"/>
  <c r="I24" i="20"/>
  <c r="K25" i="20"/>
  <c r="I25" i="20"/>
  <c r="K26" i="20"/>
  <c r="I26" i="20"/>
  <c r="K27" i="20"/>
  <c r="I27" i="20"/>
  <c r="K28" i="20"/>
  <c r="I28" i="20"/>
  <c r="K29" i="20"/>
  <c r="I29" i="20"/>
  <c r="K30" i="20"/>
  <c r="I30" i="20"/>
  <c r="K31" i="20"/>
  <c r="I31" i="20"/>
  <c r="K32" i="20"/>
  <c r="I32" i="20"/>
  <c r="E33" i="19"/>
  <c r="Q5" i="19" s="1"/>
  <c r="K8" i="19"/>
  <c r="I8" i="19"/>
  <c r="G33" i="19"/>
  <c r="Q7" i="19" s="1"/>
  <c r="N9" i="23" s="1"/>
  <c r="J8" i="19"/>
  <c r="J33" i="19" s="1"/>
  <c r="Q12" i="19" s="1"/>
  <c r="N14" i="23" s="1"/>
  <c r="Q16" i="19"/>
  <c r="N18" i="23" s="1"/>
  <c r="Q17" i="19"/>
  <c r="K9" i="19"/>
  <c r="I9" i="19"/>
  <c r="K10" i="19"/>
  <c r="I10" i="19"/>
  <c r="K11" i="19"/>
  <c r="I11" i="19"/>
  <c r="K12" i="19"/>
  <c r="I12" i="19"/>
  <c r="K13" i="19"/>
  <c r="I13" i="19"/>
  <c r="K14" i="19"/>
  <c r="I14" i="19"/>
  <c r="K15" i="19"/>
  <c r="I15" i="19"/>
  <c r="K16" i="19"/>
  <c r="I16" i="19"/>
  <c r="K17" i="19"/>
  <c r="I17" i="19"/>
  <c r="K18" i="19"/>
  <c r="I18" i="19"/>
  <c r="K19" i="19"/>
  <c r="I19" i="19"/>
  <c r="K20" i="19"/>
  <c r="I20" i="19"/>
  <c r="K21" i="19"/>
  <c r="I21" i="19"/>
  <c r="K22" i="19"/>
  <c r="I22" i="19"/>
  <c r="K23" i="19"/>
  <c r="I23" i="19"/>
  <c r="K24" i="19"/>
  <c r="I24" i="19"/>
  <c r="K25" i="19"/>
  <c r="I25" i="19"/>
  <c r="K26" i="19"/>
  <c r="I26" i="19"/>
  <c r="K27" i="19"/>
  <c r="I27" i="19"/>
  <c r="K28" i="19"/>
  <c r="I28" i="19"/>
  <c r="K29" i="19"/>
  <c r="I29" i="19"/>
  <c r="K30" i="19"/>
  <c r="I30" i="19"/>
  <c r="K31" i="19"/>
  <c r="I31" i="19"/>
  <c r="K32" i="19"/>
  <c r="I32" i="19"/>
  <c r="E33" i="18"/>
  <c r="Q5" i="18" s="1"/>
  <c r="K8" i="18"/>
  <c r="I8" i="18"/>
  <c r="G33" i="18"/>
  <c r="Q7" i="18" s="1"/>
  <c r="M9" i="23" s="1"/>
  <c r="J8" i="18"/>
  <c r="J33" i="18" s="1"/>
  <c r="Q12" i="18" s="1"/>
  <c r="M14" i="23" s="1"/>
  <c r="Q16" i="18"/>
  <c r="M18" i="23" s="1"/>
  <c r="Q17" i="18"/>
  <c r="K9" i="18"/>
  <c r="I9" i="18"/>
  <c r="K10" i="18"/>
  <c r="I10" i="18"/>
  <c r="K11" i="18"/>
  <c r="I11" i="18"/>
  <c r="K12" i="18"/>
  <c r="I12" i="18"/>
  <c r="K13" i="18"/>
  <c r="I13" i="18"/>
  <c r="K14" i="18"/>
  <c r="I14" i="18"/>
  <c r="K15" i="18"/>
  <c r="I15" i="18"/>
  <c r="K16" i="18"/>
  <c r="I16" i="18"/>
  <c r="K17" i="18"/>
  <c r="I17" i="18"/>
  <c r="K18" i="18"/>
  <c r="I18" i="18"/>
  <c r="K19" i="18"/>
  <c r="I19" i="18"/>
  <c r="K20" i="18"/>
  <c r="I20" i="18"/>
  <c r="K21" i="18"/>
  <c r="I21" i="18"/>
  <c r="K22" i="18"/>
  <c r="I22" i="18"/>
  <c r="K23" i="18"/>
  <c r="I23" i="18"/>
  <c r="K24" i="18"/>
  <c r="I24" i="18"/>
  <c r="K25" i="18"/>
  <c r="I25" i="18"/>
  <c r="K26" i="18"/>
  <c r="I26" i="18"/>
  <c r="K27" i="18"/>
  <c r="I27" i="18"/>
  <c r="K28" i="18"/>
  <c r="I28" i="18"/>
  <c r="K29" i="18"/>
  <c r="I29" i="18"/>
  <c r="K30" i="18"/>
  <c r="I30" i="18"/>
  <c r="K31" i="18"/>
  <c r="I31" i="18"/>
  <c r="K32" i="18"/>
  <c r="I32" i="18"/>
  <c r="E33" i="17"/>
  <c r="Q5" i="17" s="1"/>
  <c r="K8" i="17"/>
  <c r="I8" i="17"/>
  <c r="G33" i="17"/>
  <c r="Q7" i="17" s="1"/>
  <c r="L9" i="23" s="1"/>
  <c r="J8" i="17"/>
  <c r="J33" i="17" s="1"/>
  <c r="Q12" i="17" s="1"/>
  <c r="L14" i="23" s="1"/>
  <c r="Q16" i="17"/>
  <c r="L18" i="23" s="1"/>
  <c r="Q17" i="17"/>
  <c r="K9" i="17"/>
  <c r="I9" i="17"/>
  <c r="K10" i="17"/>
  <c r="I10" i="17"/>
  <c r="K11" i="17"/>
  <c r="I11" i="17"/>
  <c r="K12" i="17"/>
  <c r="I12" i="17"/>
  <c r="K13" i="17"/>
  <c r="I13" i="17"/>
  <c r="K14" i="17"/>
  <c r="I14" i="17"/>
  <c r="K15" i="17"/>
  <c r="I15" i="17"/>
  <c r="K16" i="17"/>
  <c r="I16" i="17"/>
  <c r="K17" i="17"/>
  <c r="I17" i="17"/>
  <c r="K18" i="17"/>
  <c r="I18" i="17"/>
  <c r="K19" i="17"/>
  <c r="I19" i="17"/>
  <c r="K20" i="17"/>
  <c r="I20" i="17"/>
  <c r="K21" i="17"/>
  <c r="I21" i="17"/>
  <c r="K22" i="17"/>
  <c r="I22" i="17"/>
  <c r="K23" i="17"/>
  <c r="I23" i="17"/>
  <c r="K24" i="17"/>
  <c r="I24" i="17"/>
  <c r="K25" i="17"/>
  <c r="I25" i="17"/>
  <c r="K26" i="17"/>
  <c r="I26" i="17"/>
  <c r="K27" i="17"/>
  <c r="I27" i="17"/>
  <c r="K28" i="17"/>
  <c r="I28" i="17"/>
  <c r="K29" i="17"/>
  <c r="I29" i="17"/>
  <c r="K30" i="17"/>
  <c r="I30" i="17"/>
  <c r="K31" i="17"/>
  <c r="I31" i="17"/>
  <c r="K32" i="17"/>
  <c r="I32" i="17"/>
  <c r="E33" i="16"/>
  <c r="Q5" i="16" s="1"/>
  <c r="K8" i="16"/>
  <c r="I8" i="16"/>
  <c r="G33" i="16"/>
  <c r="Q7" i="16" s="1"/>
  <c r="K9" i="23" s="1"/>
  <c r="J8" i="16"/>
  <c r="J33" i="16" s="1"/>
  <c r="Q12" i="16" s="1"/>
  <c r="K14" i="23" s="1"/>
  <c r="Q16" i="16"/>
  <c r="K18" i="23" s="1"/>
  <c r="Q17" i="16"/>
  <c r="K9" i="16"/>
  <c r="I9" i="16"/>
  <c r="K10" i="16"/>
  <c r="I10" i="16"/>
  <c r="K11" i="16"/>
  <c r="I11" i="16"/>
  <c r="K12" i="16"/>
  <c r="I12" i="16"/>
  <c r="K13" i="16"/>
  <c r="I13" i="16"/>
  <c r="K14" i="16"/>
  <c r="I14" i="16"/>
  <c r="K15" i="16"/>
  <c r="I15" i="16"/>
  <c r="K16" i="16"/>
  <c r="I16" i="16"/>
  <c r="K17" i="16"/>
  <c r="I17" i="16"/>
  <c r="K18" i="16"/>
  <c r="I18" i="16"/>
  <c r="K19" i="16"/>
  <c r="I19" i="16"/>
  <c r="K20" i="16"/>
  <c r="I20" i="16"/>
  <c r="K21" i="16"/>
  <c r="I21" i="16"/>
  <c r="K22" i="16"/>
  <c r="I22" i="16"/>
  <c r="K23" i="16"/>
  <c r="I23" i="16"/>
  <c r="K24" i="16"/>
  <c r="I24" i="16"/>
  <c r="K25" i="16"/>
  <c r="I25" i="16"/>
  <c r="K26" i="16"/>
  <c r="I26" i="16"/>
  <c r="K27" i="16"/>
  <c r="I27" i="16"/>
  <c r="K28" i="16"/>
  <c r="I28" i="16"/>
  <c r="K29" i="16"/>
  <c r="I29" i="16"/>
  <c r="K30" i="16"/>
  <c r="I30" i="16"/>
  <c r="K31" i="16"/>
  <c r="I31" i="16"/>
  <c r="K32" i="16"/>
  <c r="I32" i="16"/>
  <c r="E33" i="15"/>
  <c r="Q5" i="15" s="1"/>
  <c r="K8" i="15"/>
  <c r="I8" i="15"/>
  <c r="G33" i="15"/>
  <c r="Q7" i="15" s="1"/>
  <c r="J9" i="23" s="1"/>
  <c r="J8" i="15"/>
  <c r="J33" i="15" s="1"/>
  <c r="Q12" i="15" s="1"/>
  <c r="J14" i="23" s="1"/>
  <c r="Q16" i="15"/>
  <c r="J18" i="23" s="1"/>
  <c r="Q17" i="15"/>
  <c r="K9" i="15"/>
  <c r="I9" i="15"/>
  <c r="K10" i="15"/>
  <c r="I10" i="15"/>
  <c r="K11" i="15"/>
  <c r="I11" i="15"/>
  <c r="K12" i="15"/>
  <c r="I12" i="15"/>
  <c r="K13" i="15"/>
  <c r="I13" i="15"/>
  <c r="K14" i="15"/>
  <c r="I14" i="15"/>
  <c r="K15" i="15"/>
  <c r="I15" i="15"/>
  <c r="K16" i="15"/>
  <c r="I16" i="15"/>
  <c r="K17" i="15"/>
  <c r="I17" i="15"/>
  <c r="K18" i="15"/>
  <c r="I18" i="15"/>
  <c r="K19" i="15"/>
  <c r="I19" i="15"/>
  <c r="K20" i="15"/>
  <c r="I20" i="15"/>
  <c r="K21" i="15"/>
  <c r="I21" i="15"/>
  <c r="K22" i="15"/>
  <c r="I22" i="15"/>
  <c r="K23" i="15"/>
  <c r="I23" i="15"/>
  <c r="K24" i="15"/>
  <c r="I24" i="15"/>
  <c r="K25" i="15"/>
  <c r="I25" i="15"/>
  <c r="K26" i="15"/>
  <c r="I26" i="15"/>
  <c r="K27" i="15"/>
  <c r="I27" i="15"/>
  <c r="K28" i="15"/>
  <c r="I28" i="15"/>
  <c r="K29" i="15"/>
  <c r="I29" i="15"/>
  <c r="K30" i="15"/>
  <c r="I30" i="15"/>
  <c r="K31" i="15"/>
  <c r="I31" i="15"/>
  <c r="K32" i="15"/>
  <c r="I32" i="15"/>
  <c r="E33" i="14"/>
  <c r="Q5" i="14" s="1"/>
  <c r="K8" i="14"/>
  <c r="I8" i="14"/>
  <c r="G33" i="14"/>
  <c r="Q7" i="14" s="1"/>
  <c r="I9" i="23" s="1"/>
  <c r="J8" i="14"/>
  <c r="J33" i="14" s="1"/>
  <c r="Q12" i="14" s="1"/>
  <c r="I14" i="23" s="1"/>
  <c r="Q16" i="14"/>
  <c r="I18" i="23" s="1"/>
  <c r="Q17" i="14"/>
  <c r="K9" i="14"/>
  <c r="I9" i="14"/>
  <c r="K10" i="14"/>
  <c r="I10" i="14"/>
  <c r="K11" i="14"/>
  <c r="I11" i="14"/>
  <c r="K12" i="14"/>
  <c r="I12" i="14"/>
  <c r="K13" i="14"/>
  <c r="I13" i="14"/>
  <c r="K14" i="14"/>
  <c r="I14" i="14"/>
  <c r="K15" i="14"/>
  <c r="I15" i="14"/>
  <c r="K16" i="14"/>
  <c r="I16" i="14"/>
  <c r="K17" i="14"/>
  <c r="I17" i="14"/>
  <c r="K18" i="14"/>
  <c r="I18" i="14"/>
  <c r="K19" i="14"/>
  <c r="I19" i="14"/>
  <c r="K20" i="14"/>
  <c r="I20" i="14"/>
  <c r="K21" i="14"/>
  <c r="I21" i="14"/>
  <c r="K22" i="14"/>
  <c r="I22" i="14"/>
  <c r="K23" i="14"/>
  <c r="I23" i="14"/>
  <c r="K24" i="14"/>
  <c r="I24" i="14"/>
  <c r="K25" i="14"/>
  <c r="I25" i="14"/>
  <c r="K26" i="14"/>
  <c r="I26" i="14"/>
  <c r="K27" i="14"/>
  <c r="I27" i="14"/>
  <c r="K28" i="14"/>
  <c r="I28" i="14"/>
  <c r="K29" i="14"/>
  <c r="I29" i="14"/>
  <c r="K30" i="14"/>
  <c r="I30" i="14"/>
  <c r="K31" i="14"/>
  <c r="I31" i="14"/>
  <c r="K32" i="14"/>
  <c r="I32" i="14"/>
  <c r="E33" i="13"/>
  <c r="Q5" i="13" s="1"/>
  <c r="K8" i="13"/>
  <c r="I8" i="13"/>
  <c r="G33" i="13"/>
  <c r="Q7" i="13" s="1"/>
  <c r="H9" i="23" s="1"/>
  <c r="J8" i="13"/>
  <c r="J33" i="13" s="1"/>
  <c r="Q12" i="13" s="1"/>
  <c r="H14" i="23" s="1"/>
  <c r="Q16" i="13"/>
  <c r="H18" i="23" s="1"/>
  <c r="Q17" i="13"/>
  <c r="K9" i="13"/>
  <c r="I9" i="13"/>
  <c r="K10" i="13"/>
  <c r="I10" i="13"/>
  <c r="K11" i="13"/>
  <c r="I11" i="13"/>
  <c r="K12" i="13"/>
  <c r="I12" i="13"/>
  <c r="K13" i="13"/>
  <c r="I13" i="13"/>
  <c r="K14" i="13"/>
  <c r="I14" i="13"/>
  <c r="K15" i="13"/>
  <c r="I15" i="13"/>
  <c r="K16" i="13"/>
  <c r="I16" i="13"/>
  <c r="K17" i="13"/>
  <c r="I17" i="13"/>
  <c r="K18" i="13"/>
  <c r="I18" i="13"/>
  <c r="K19" i="13"/>
  <c r="I19" i="13"/>
  <c r="K20" i="13"/>
  <c r="I20" i="13"/>
  <c r="K21" i="13"/>
  <c r="I21" i="13"/>
  <c r="K22" i="13"/>
  <c r="I22" i="13"/>
  <c r="K23" i="13"/>
  <c r="I23" i="13"/>
  <c r="K24" i="13"/>
  <c r="I24" i="13"/>
  <c r="K25" i="13"/>
  <c r="I25" i="13"/>
  <c r="K26" i="13"/>
  <c r="I26" i="13"/>
  <c r="K27" i="13"/>
  <c r="I27" i="13"/>
  <c r="K28" i="13"/>
  <c r="I28" i="13"/>
  <c r="K29" i="13"/>
  <c r="I29" i="13"/>
  <c r="K30" i="13"/>
  <c r="I30" i="13"/>
  <c r="K31" i="13"/>
  <c r="I31" i="13"/>
  <c r="K32" i="13"/>
  <c r="I32" i="13"/>
  <c r="E33" i="11"/>
  <c r="Q5" i="11" s="1"/>
  <c r="K8" i="11"/>
  <c r="I8" i="11"/>
  <c r="G33" i="11"/>
  <c r="Q7" i="11" s="1"/>
  <c r="G9" i="23" s="1"/>
  <c r="J8" i="11"/>
  <c r="J33" i="11" s="1"/>
  <c r="Q12" i="11" s="1"/>
  <c r="G14" i="23" s="1"/>
  <c r="Q16" i="11"/>
  <c r="G18" i="23" s="1"/>
  <c r="Q17" i="11"/>
  <c r="K9" i="11"/>
  <c r="I9" i="11"/>
  <c r="K10" i="11"/>
  <c r="I10" i="11"/>
  <c r="K11" i="11"/>
  <c r="I11" i="11"/>
  <c r="K12" i="11"/>
  <c r="I12" i="11"/>
  <c r="K13" i="11"/>
  <c r="I13" i="11"/>
  <c r="K14" i="11"/>
  <c r="I14" i="11"/>
  <c r="K15" i="11"/>
  <c r="I15" i="11"/>
  <c r="K16" i="11"/>
  <c r="I16" i="11"/>
  <c r="K17" i="11"/>
  <c r="I17" i="11"/>
  <c r="K18" i="11"/>
  <c r="I18" i="11"/>
  <c r="K19" i="11"/>
  <c r="I19" i="11"/>
  <c r="K20" i="11"/>
  <c r="I20" i="11"/>
  <c r="K21" i="11"/>
  <c r="I21" i="11"/>
  <c r="K22" i="11"/>
  <c r="I22" i="11"/>
  <c r="K23" i="11"/>
  <c r="I23" i="11"/>
  <c r="K24" i="11"/>
  <c r="I24" i="11"/>
  <c r="K25" i="11"/>
  <c r="I25" i="11"/>
  <c r="K26" i="11"/>
  <c r="I26" i="11"/>
  <c r="K27" i="11"/>
  <c r="I27" i="11"/>
  <c r="K28" i="11"/>
  <c r="I28" i="11"/>
  <c r="K29" i="11"/>
  <c r="I29" i="11"/>
  <c r="K30" i="11"/>
  <c r="I30" i="11"/>
  <c r="K31" i="11"/>
  <c r="I31" i="11"/>
  <c r="K32" i="11"/>
  <c r="I32" i="11"/>
  <c r="E33" i="10"/>
  <c r="Q5" i="10" s="1"/>
  <c r="K8" i="10"/>
  <c r="I8" i="10"/>
  <c r="G33" i="10"/>
  <c r="J8" i="10"/>
  <c r="J33" i="10" s="1"/>
  <c r="Q12" i="10" s="1"/>
  <c r="K9" i="10"/>
  <c r="I9" i="10"/>
  <c r="K10" i="10"/>
  <c r="I10" i="10"/>
  <c r="K11" i="10"/>
  <c r="I11" i="10"/>
  <c r="K12" i="10"/>
  <c r="I12" i="10"/>
  <c r="K13" i="10"/>
  <c r="I13" i="10"/>
  <c r="K14" i="10"/>
  <c r="I14" i="10"/>
  <c r="K15" i="10"/>
  <c r="I15" i="10"/>
  <c r="K16" i="10"/>
  <c r="I16" i="10"/>
  <c r="K17" i="10"/>
  <c r="I17" i="10"/>
  <c r="K18" i="10"/>
  <c r="I18" i="10"/>
  <c r="K19" i="10"/>
  <c r="I19" i="10"/>
  <c r="K20" i="10"/>
  <c r="I20" i="10"/>
  <c r="K21" i="10"/>
  <c r="I21" i="10"/>
  <c r="K22" i="10"/>
  <c r="I22" i="10"/>
  <c r="K23" i="10"/>
  <c r="I23" i="10"/>
  <c r="K24" i="10"/>
  <c r="I24" i="10"/>
  <c r="K25" i="10"/>
  <c r="I25" i="10"/>
  <c r="K26" i="10"/>
  <c r="I26" i="10"/>
  <c r="K27" i="10"/>
  <c r="I27" i="10"/>
  <c r="K28" i="10"/>
  <c r="I28" i="10"/>
  <c r="K29" i="10"/>
  <c r="I29" i="10"/>
  <c r="K30" i="10"/>
  <c r="I30" i="10"/>
  <c r="K31" i="10"/>
  <c r="I31" i="10"/>
  <c r="K32" i="10"/>
  <c r="I32" i="10"/>
  <c r="L8" i="8"/>
  <c r="E8" i="8"/>
  <c r="F33" i="8"/>
  <c r="G8" i="8"/>
  <c r="M33" i="8"/>
  <c r="N8" i="8"/>
  <c r="N33" i="8" s="1"/>
  <c r="L9" i="8"/>
  <c r="E9" i="8"/>
  <c r="L10" i="8"/>
  <c r="E10" i="8"/>
  <c r="L11" i="8"/>
  <c r="E11" i="8"/>
  <c r="L12" i="8"/>
  <c r="E12" i="8"/>
  <c r="L13" i="8"/>
  <c r="E13" i="8"/>
  <c r="L14" i="8"/>
  <c r="E14" i="8"/>
  <c r="L15" i="8"/>
  <c r="E15" i="8"/>
  <c r="L16" i="8"/>
  <c r="E16" i="8"/>
  <c r="L17" i="8"/>
  <c r="E17" i="8"/>
  <c r="L18" i="8"/>
  <c r="E18" i="8"/>
  <c r="L19" i="8"/>
  <c r="E19" i="8"/>
  <c r="L20" i="8"/>
  <c r="E20" i="8"/>
  <c r="Q22" i="8"/>
  <c r="F24" i="23" s="1"/>
  <c r="G20" i="8"/>
  <c r="J20" i="8" s="1"/>
  <c r="L21" i="8"/>
  <c r="E21" i="8"/>
  <c r="L22" i="8"/>
  <c r="E22" i="8"/>
  <c r="L23" i="8"/>
  <c r="E23" i="8"/>
  <c r="L24" i="8"/>
  <c r="E24" i="8"/>
  <c r="L25" i="8"/>
  <c r="E25" i="8"/>
  <c r="L26" i="8"/>
  <c r="E26" i="8"/>
  <c r="L27" i="8"/>
  <c r="E27" i="8"/>
  <c r="L28" i="8"/>
  <c r="E28" i="8"/>
  <c r="L29" i="8"/>
  <c r="E29" i="8"/>
  <c r="L30" i="8"/>
  <c r="E30" i="8"/>
  <c r="L31" i="8"/>
  <c r="E31" i="8"/>
  <c r="L32" i="8"/>
  <c r="E32" i="8"/>
  <c r="Q19" i="11" l="1"/>
  <c r="G21" i="23" s="1"/>
  <c r="G19" i="23"/>
  <c r="Q19" i="13"/>
  <c r="H21" i="23" s="1"/>
  <c r="H19" i="23"/>
  <c r="Q19" i="14"/>
  <c r="I21" i="23" s="1"/>
  <c r="I19" i="23"/>
  <c r="Q19" i="15"/>
  <c r="J21" i="23" s="1"/>
  <c r="J19" i="23"/>
  <c r="Q19" i="16"/>
  <c r="K21" i="23" s="1"/>
  <c r="K19" i="23"/>
  <c r="Q19" i="17"/>
  <c r="L21" i="23" s="1"/>
  <c r="L19" i="23"/>
  <c r="Q19" i="18"/>
  <c r="M21" i="23" s="1"/>
  <c r="M19" i="23"/>
  <c r="Q19" i="19"/>
  <c r="N21" i="23" s="1"/>
  <c r="N19" i="23"/>
  <c r="Q19" i="20"/>
  <c r="O21" i="23" s="1"/>
  <c r="O19" i="23"/>
  <c r="Q19" i="21"/>
  <c r="P21" i="23" s="1"/>
  <c r="P19" i="23"/>
  <c r="Q19" i="22"/>
  <c r="Q21" i="23" s="1"/>
  <c r="Q19" i="23"/>
  <c r="Q7" i="10"/>
  <c r="Q17" i="10"/>
  <c r="Q23" i="10"/>
  <c r="Q24" i="22"/>
  <c r="Q26" i="23" s="1"/>
  <c r="Q23" i="22"/>
  <c r="Q25" i="23" s="1"/>
  <c r="Q20" i="22"/>
  <c r="Q22" i="23" s="1"/>
  <c r="Q10" i="23"/>
  <c r="I33" i="22"/>
  <c r="Q11" i="22" s="1"/>
  <c r="K33" i="22"/>
  <c r="Q13" i="22" s="1"/>
  <c r="Q15" i="22" s="1"/>
  <c r="Q10" i="22"/>
  <c r="Q9" i="22"/>
  <c r="Q24" i="21"/>
  <c r="P26" i="23" s="1"/>
  <c r="Q23" i="21"/>
  <c r="P25" i="23" s="1"/>
  <c r="Q20" i="21"/>
  <c r="P22" i="23" s="1"/>
  <c r="P10" i="23"/>
  <c r="I33" i="21"/>
  <c r="Q11" i="21" s="1"/>
  <c r="K33" i="21"/>
  <c r="Q13" i="21" s="1"/>
  <c r="Q15" i="21" s="1"/>
  <c r="Q10" i="21"/>
  <c r="Q9" i="21"/>
  <c r="Q24" i="20"/>
  <c r="O26" i="23" s="1"/>
  <c r="Q23" i="20"/>
  <c r="O25" i="23" s="1"/>
  <c r="Q20" i="20"/>
  <c r="O22" i="23" s="1"/>
  <c r="O10" i="23"/>
  <c r="I33" i="20"/>
  <c r="Q11" i="20" s="1"/>
  <c r="K33" i="20"/>
  <c r="Q13" i="20" s="1"/>
  <c r="Q15" i="20" s="1"/>
  <c r="Q10" i="20"/>
  <c r="Q9" i="20"/>
  <c r="Q24" i="19"/>
  <c r="N26" i="23" s="1"/>
  <c r="Q23" i="19"/>
  <c r="N25" i="23" s="1"/>
  <c r="Q20" i="19"/>
  <c r="N22" i="23" s="1"/>
  <c r="N10" i="23"/>
  <c r="I33" i="19"/>
  <c r="Q11" i="19" s="1"/>
  <c r="K33" i="19"/>
  <c r="Q13" i="19" s="1"/>
  <c r="Q15" i="19" s="1"/>
  <c r="Q10" i="19"/>
  <c r="Q9" i="19"/>
  <c r="Q24" i="18"/>
  <c r="M26" i="23" s="1"/>
  <c r="Q23" i="18"/>
  <c r="M25" i="23" s="1"/>
  <c r="Q20" i="18"/>
  <c r="M22" i="23" s="1"/>
  <c r="M10" i="23"/>
  <c r="I33" i="18"/>
  <c r="Q11" i="18" s="1"/>
  <c r="K33" i="18"/>
  <c r="Q13" i="18" s="1"/>
  <c r="Q15" i="18" s="1"/>
  <c r="Q10" i="18"/>
  <c r="Q9" i="18"/>
  <c r="Q24" i="17"/>
  <c r="L26" i="23" s="1"/>
  <c r="Q23" i="17"/>
  <c r="L25" i="23" s="1"/>
  <c r="Q20" i="17"/>
  <c r="L22" i="23" s="1"/>
  <c r="L10" i="23"/>
  <c r="I33" i="17"/>
  <c r="Q11" i="17" s="1"/>
  <c r="K33" i="17"/>
  <c r="Q13" i="17" s="1"/>
  <c r="Q15" i="17" s="1"/>
  <c r="Q10" i="17"/>
  <c r="Q9" i="17"/>
  <c r="Q24" i="16"/>
  <c r="K26" i="23" s="1"/>
  <c r="Q23" i="16"/>
  <c r="K25" i="23" s="1"/>
  <c r="Q20" i="16"/>
  <c r="K22" i="23" s="1"/>
  <c r="K10" i="23"/>
  <c r="I33" i="16"/>
  <c r="Q11" i="16" s="1"/>
  <c r="K33" i="16"/>
  <c r="Q13" i="16" s="1"/>
  <c r="Q15" i="16" s="1"/>
  <c r="Q10" i="16"/>
  <c r="Q9" i="16"/>
  <c r="Q24" i="15"/>
  <c r="J26" i="23" s="1"/>
  <c r="Q23" i="15"/>
  <c r="J25" i="23" s="1"/>
  <c r="Q20" i="15"/>
  <c r="J22" i="23" s="1"/>
  <c r="J10" i="23"/>
  <c r="I33" i="15"/>
  <c r="Q11" i="15" s="1"/>
  <c r="K33" i="15"/>
  <c r="Q13" i="15" s="1"/>
  <c r="Q15" i="15" s="1"/>
  <c r="Q10" i="15"/>
  <c r="Q9" i="15"/>
  <c r="Q24" i="14"/>
  <c r="I26" i="23" s="1"/>
  <c r="Q23" i="14"/>
  <c r="I25" i="23" s="1"/>
  <c r="Q20" i="14"/>
  <c r="I22" i="23" s="1"/>
  <c r="I10" i="23"/>
  <c r="I33" i="14"/>
  <c r="Q11" i="14" s="1"/>
  <c r="K33" i="14"/>
  <c r="Q13" i="14" s="1"/>
  <c r="Q15" i="14" s="1"/>
  <c r="Q10" i="14"/>
  <c r="Q9" i="14"/>
  <c r="Q24" i="13"/>
  <c r="H26" i="23" s="1"/>
  <c r="Q23" i="13"/>
  <c r="H25" i="23" s="1"/>
  <c r="Q20" i="13"/>
  <c r="H22" i="23" s="1"/>
  <c r="H10" i="23"/>
  <c r="I33" i="13"/>
  <c r="Q11" i="13" s="1"/>
  <c r="K33" i="13"/>
  <c r="Q13" i="13" s="1"/>
  <c r="Q15" i="13" s="1"/>
  <c r="Q10" i="13"/>
  <c r="Q9" i="13"/>
  <c r="Q24" i="11"/>
  <c r="G26" i="23" s="1"/>
  <c r="Q23" i="11"/>
  <c r="G25" i="23" s="1"/>
  <c r="Q20" i="11"/>
  <c r="G22" i="23" s="1"/>
  <c r="G10" i="23"/>
  <c r="I33" i="11"/>
  <c r="Q11" i="11" s="1"/>
  <c r="K33" i="11"/>
  <c r="Q13" i="11" s="1"/>
  <c r="Q15" i="11" s="1"/>
  <c r="Q10" i="11"/>
  <c r="Q9" i="11"/>
  <c r="E10" i="23"/>
  <c r="I33" i="10"/>
  <c r="Q11" i="10" s="1"/>
  <c r="K33" i="10"/>
  <c r="Q13" i="10" s="1"/>
  <c r="Q15" i="10" s="1"/>
  <c r="Q10" i="10"/>
  <c r="Q9" i="10"/>
  <c r="L33" i="8"/>
  <c r="Q14" i="8" s="1"/>
  <c r="K32" i="8"/>
  <c r="I32" i="8"/>
  <c r="K31" i="8"/>
  <c r="I31" i="8"/>
  <c r="K30" i="8"/>
  <c r="I30" i="8"/>
  <c r="K29" i="8"/>
  <c r="I29" i="8"/>
  <c r="K28" i="8"/>
  <c r="I28" i="8"/>
  <c r="K27" i="8"/>
  <c r="I27" i="8"/>
  <c r="K26" i="8"/>
  <c r="I26" i="8"/>
  <c r="K25" i="8"/>
  <c r="I25" i="8"/>
  <c r="K24" i="8"/>
  <c r="I24" i="8"/>
  <c r="K23" i="8"/>
  <c r="I23" i="8"/>
  <c r="K22" i="8"/>
  <c r="I22" i="8"/>
  <c r="K21" i="8"/>
  <c r="I21" i="8"/>
  <c r="K20" i="8"/>
  <c r="I20" i="8"/>
  <c r="K19" i="8"/>
  <c r="I19" i="8"/>
  <c r="K18" i="8"/>
  <c r="I18" i="8"/>
  <c r="K17" i="8"/>
  <c r="I17" i="8"/>
  <c r="K16" i="8"/>
  <c r="I16" i="8"/>
  <c r="K15" i="8"/>
  <c r="I15" i="8"/>
  <c r="K14" i="8"/>
  <c r="I14" i="8"/>
  <c r="K13" i="8"/>
  <c r="I13" i="8"/>
  <c r="K12" i="8"/>
  <c r="I12" i="8"/>
  <c r="K11" i="8"/>
  <c r="I11" i="8"/>
  <c r="K10" i="8"/>
  <c r="I10" i="8"/>
  <c r="K9" i="8"/>
  <c r="I9" i="8"/>
  <c r="G33" i="8"/>
  <c r="Q7" i="8" s="1"/>
  <c r="J8" i="8"/>
  <c r="J33" i="8" s="1"/>
  <c r="Q12" i="8" s="1"/>
  <c r="F14" i="23" s="1"/>
  <c r="E33" i="8"/>
  <c r="Q5" i="8" s="1"/>
  <c r="Q23" i="8" s="1"/>
  <c r="F25" i="23" s="1"/>
  <c r="K8" i="8"/>
  <c r="K33" i="8" s="1"/>
  <c r="I8" i="8"/>
  <c r="I33" i="8" s="1"/>
  <c r="Q11" i="8" s="1"/>
  <c r="Q24" i="8" l="1"/>
  <c r="F26" i="23" s="1"/>
  <c r="F9" i="23"/>
  <c r="Q18" i="11"/>
  <c r="G20" i="23" s="1"/>
  <c r="G17" i="23"/>
  <c r="Q18" i="13"/>
  <c r="H20" i="23" s="1"/>
  <c r="H17" i="23"/>
  <c r="Q18" i="14"/>
  <c r="I20" i="23" s="1"/>
  <c r="I17" i="23"/>
  <c r="Q18" i="15"/>
  <c r="J20" i="23" s="1"/>
  <c r="J17" i="23"/>
  <c r="Q18" i="16"/>
  <c r="K20" i="23" s="1"/>
  <c r="K17" i="23"/>
  <c r="Q18" i="17"/>
  <c r="L20" i="23" s="1"/>
  <c r="L17" i="23"/>
  <c r="Q18" i="18"/>
  <c r="M20" i="23" s="1"/>
  <c r="M17" i="23"/>
  <c r="Q18" i="19"/>
  <c r="N20" i="23" s="1"/>
  <c r="N17" i="23"/>
  <c r="Q18" i="20"/>
  <c r="O20" i="23" s="1"/>
  <c r="O17" i="23"/>
  <c r="Q18" i="21"/>
  <c r="P20" i="23" s="1"/>
  <c r="P17" i="23"/>
  <c r="Q18" i="22"/>
  <c r="Q20" i="23" s="1"/>
  <c r="Q17" i="23"/>
  <c r="Q16" i="8"/>
  <c r="F18" i="23" s="1"/>
  <c r="Q24" i="10"/>
  <c r="Q20" i="10"/>
  <c r="Q16" i="10"/>
  <c r="Q19" i="10" s="1"/>
  <c r="Q13" i="8"/>
  <c r="Q15" i="8" s="1"/>
  <c r="F17" i="23" s="1"/>
  <c r="Q21" i="10"/>
  <c r="E23" i="23" s="1"/>
  <c r="Q18" i="10"/>
  <c r="Q21" i="22"/>
  <c r="Q23" i="23" s="1"/>
  <c r="Q21" i="21"/>
  <c r="P23" i="23" s="1"/>
  <c r="Q21" i="20"/>
  <c r="O23" i="23" s="1"/>
  <c r="Q21" i="19"/>
  <c r="N23" i="23" s="1"/>
  <c r="Q21" i="18"/>
  <c r="M23" i="23" s="1"/>
  <c r="Q21" i="17"/>
  <c r="L23" i="23" s="1"/>
  <c r="Q21" i="16"/>
  <c r="K23" i="23" s="1"/>
  <c r="Q21" i="15"/>
  <c r="J23" i="23" s="1"/>
  <c r="Q21" i="14"/>
  <c r="I23" i="23" s="1"/>
  <c r="Q21" i="13"/>
  <c r="H23" i="23" s="1"/>
  <c r="Q21" i="11"/>
  <c r="G23" i="23" s="1"/>
  <c r="Q10" i="8"/>
  <c r="Q9" i="8"/>
  <c r="Q17" i="8"/>
  <c r="F19" i="23" s="1"/>
  <c r="Q19" i="8" l="1"/>
  <c r="F21" i="23" s="1"/>
  <c r="Q18" i="8"/>
  <c r="F20" i="23" s="1"/>
  <c r="Q20" i="8"/>
  <c r="F22" i="23" s="1"/>
  <c r="Q21" i="8" l="1"/>
  <c r="F23" i="23" s="1"/>
  <c r="F10" i="23"/>
</calcChain>
</file>

<file path=xl/sharedStrings.xml><?xml version="1.0" encoding="utf-8"?>
<sst xmlns="http://schemas.openxmlformats.org/spreadsheetml/2006/main" count="4832" uniqueCount="157">
  <si>
    <t>OFFSET (GROUP A)</t>
  </si>
  <si>
    <t>STN/WL</t>
  </si>
  <si>
    <t>WL0</t>
  </si>
  <si>
    <t>WL 0.5</t>
  </si>
  <si>
    <t>WL1</t>
  </si>
  <si>
    <t>WL 1.5</t>
  </si>
  <si>
    <t>WL2</t>
  </si>
  <si>
    <t>WL 3</t>
  </si>
  <si>
    <t>WL4</t>
  </si>
  <si>
    <t>WL 5</t>
  </si>
  <si>
    <t>WL 6</t>
  </si>
  <si>
    <t>WL 7</t>
  </si>
  <si>
    <t>WL8</t>
  </si>
  <si>
    <t>WL9</t>
  </si>
  <si>
    <t>WL10</t>
  </si>
  <si>
    <t>STN 0</t>
  </si>
  <si>
    <t>STN 0.5</t>
  </si>
  <si>
    <t>STN 1</t>
  </si>
  <si>
    <t>STN 1.5</t>
  </si>
  <si>
    <t>STN 2</t>
  </si>
  <si>
    <t>STN 3</t>
  </si>
  <si>
    <t>STN 4</t>
  </si>
  <si>
    <t>STN 5</t>
  </si>
  <si>
    <t>STN 6</t>
  </si>
  <si>
    <t>Station Spacing</t>
  </si>
  <si>
    <t>6 m</t>
  </si>
  <si>
    <t>STN 7</t>
  </si>
  <si>
    <t>Waterline Spacing</t>
  </si>
  <si>
    <t>1 m</t>
  </si>
  <si>
    <t>STN 8</t>
  </si>
  <si>
    <t>STN 9</t>
  </si>
  <si>
    <t>STN 10</t>
  </si>
  <si>
    <t>STN 11</t>
  </si>
  <si>
    <t>STN 12</t>
  </si>
  <si>
    <t>STN 13</t>
  </si>
  <si>
    <t>STN 14</t>
  </si>
  <si>
    <t>STN 15</t>
  </si>
  <si>
    <t>STN 16</t>
  </si>
  <si>
    <t>STN 17</t>
  </si>
  <si>
    <t>STN 18</t>
  </si>
  <si>
    <t>STN 18.5</t>
  </si>
  <si>
    <t>STN 19</t>
  </si>
  <si>
    <t>STN 19.5</t>
  </si>
  <si>
    <t>STN 20</t>
  </si>
  <si>
    <t>BOONJEAN AREA</t>
  </si>
  <si>
    <t>WL 0</t>
  </si>
  <si>
    <t>WL 2</t>
  </si>
  <si>
    <t>WL 4</t>
  </si>
  <si>
    <t>WL 8</t>
  </si>
  <si>
    <t>WL 9</t>
  </si>
  <si>
    <t>WL 10</t>
  </si>
  <si>
    <t>BOONJEAN MOMENTS</t>
  </si>
  <si>
    <t>WL 1</t>
  </si>
  <si>
    <t>WL7</t>
  </si>
  <si>
    <t>STN  19.5</t>
  </si>
  <si>
    <t>STN  20</t>
  </si>
  <si>
    <t>HYDROSTATICS</t>
  </si>
  <si>
    <t>PARAMETERS/WL</t>
  </si>
  <si>
    <t>LWL</t>
  </si>
  <si>
    <t>Waterplane Area Awp</t>
  </si>
  <si>
    <t>Midship Area AMP</t>
  </si>
  <si>
    <t>Vol Displacement</t>
  </si>
  <si>
    <t>Mass Displacement</t>
  </si>
  <si>
    <t>Waterplane Area co-efficient Cwp</t>
  </si>
  <si>
    <t>TPC(t/cm)</t>
  </si>
  <si>
    <t>LCF from midships</t>
  </si>
  <si>
    <t xml:space="preserve">LCB from midships </t>
  </si>
  <si>
    <t>Long. Moment of inertia IL</t>
  </si>
  <si>
    <t>Trans. Moment of inertia IT</t>
  </si>
  <si>
    <t>BML</t>
  </si>
  <si>
    <t>BMT</t>
  </si>
  <si>
    <t>KB</t>
  </si>
  <si>
    <t>KML</t>
  </si>
  <si>
    <t>KMT</t>
  </si>
  <si>
    <t>Block Co-efficient CB</t>
  </si>
  <si>
    <t>MCT</t>
  </si>
  <si>
    <t>Midship Co-efficient CM</t>
  </si>
  <si>
    <t xml:space="preserve"> Vertical Prismatic Co-efficient CPV</t>
  </si>
  <si>
    <t>Prismatic Co-efficient CP</t>
  </si>
  <si>
    <t>WL   0</t>
  </si>
  <si>
    <t>LBP=</t>
  </si>
  <si>
    <t>BREADTH=</t>
  </si>
  <si>
    <t>DENSITY=</t>
  </si>
  <si>
    <t>DRAFT</t>
  </si>
  <si>
    <t>STN SPACING=</t>
  </si>
  <si>
    <t>WL SPACING=</t>
  </si>
  <si>
    <t xml:space="preserve">SHELL FACTOR= </t>
  </si>
  <si>
    <t>-</t>
  </si>
  <si>
    <t>DEPTH</t>
  </si>
  <si>
    <t>HYDROSTATIC PARAMETERS</t>
  </si>
  <si>
    <t>VALUES</t>
  </si>
  <si>
    <r>
      <rPr>
        <sz val="11"/>
        <color rgb="FF000000"/>
        <rFont val="Calibri"/>
      </rPr>
      <t>Waterplane Area A</t>
    </r>
    <r>
      <rPr>
        <sz val="7"/>
        <color rgb="FF000000"/>
        <rFont val="Arial"/>
      </rPr>
      <t>wp</t>
    </r>
  </si>
  <si>
    <r>
      <rPr>
        <sz val="11"/>
        <color rgb="FF000000"/>
        <rFont val="Calibri"/>
      </rPr>
      <t>Midship Area A</t>
    </r>
    <r>
      <rPr>
        <sz val="8"/>
        <color rgb="FF000000"/>
        <rFont val="Calibri"/>
      </rPr>
      <t>MP</t>
    </r>
  </si>
  <si>
    <t>HALF OORDINATES</t>
  </si>
  <si>
    <t>SM</t>
  </si>
  <si>
    <t>AREA FUNCTION</t>
  </si>
  <si>
    <t>BONJ AREA</t>
  </si>
  <si>
    <t>VOLUME FUNCTION</t>
  </si>
  <si>
    <t>LEVER(MIDSHIPS)</t>
  </si>
  <si>
    <t>FUNCTION(LCF)</t>
  </si>
  <si>
    <t>FUNCTION (LCB)</t>
  </si>
  <si>
    <t>FUNCTION IL</t>
  </si>
  <si>
    <t>FUNCTION It</t>
  </si>
  <si>
    <t>BONJEAN MOMENT</t>
  </si>
  <si>
    <t>FUNCTION KB</t>
  </si>
  <si>
    <t>STN                0</t>
  </si>
  <si>
    <r>
      <rPr>
        <sz val="11"/>
        <color theme="1"/>
        <rFont val="Calibri"/>
      </rPr>
      <t>Waterplane Area co-efficient C</t>
    </r>
    <r>
      <rPr>
        <sz val="7"/>
        <color theme="1"/>
        <rFont val="Arial"/>
      </rPr>
      <t>wp</t>
    </r>
  </si>
  <si>
    <r>
      <rPr>
        <sz val="11"/>
        <color theme="1"/>
        <rFont val="Calibri"/>
      </rPr>
      <t>Long. Moment of inertia I</t>
    </r>
    <r>
      <rPr>
        <sz val="7"/>
        <color theme="1"/>
        <rFont val="Arial"/>
      </rPr>
      <t>L</t>
    </r>
  </si>
  <si>
    <r>
      <rPr>
        <sz val="11"/>
        <color theme="1"/>
        <rFont val="Calibri"/>
      </rPr>
      <t>Trans. Moment of inertia I</t>
    </r>
    <r>
      <rPr>
        <sz val="7"/>
        <color theme="1"/>
        <rFont val="Arial"/>
      </rPr>
      <t>T</t>
    </r>
  </si>
  <si>
    <r>
      <rPr>
        <sz val="11"/>
        <color theme="1"/>
        <rFont val="Calibri"/>
      </rPr>
      <t>BM</t>
    </r>
    <r>
      <rPr>
        <sz val="7"/>
        <color theme="1"/>
        <rFont val="Arial"/>
      </rPr>
      <t>L</t>
    </r>
  </si>
  <si>
    <r>
      <rPr>
        <sz val="11"/>
        <color theme="1"/>
        <rFont val="Calibri"/>
      </rPr>
      <t>BM</t>
    </r>
    <r>
      <rPr>
        <sz val="7"/>
        <color theme="1"/>
        <rFont val="Arial"/>
      </rPr>
      <t>T</t>
    </r>
  </si>
  <si>
    <r>
      <rPr>
        <sz val="11"/>
        <color theme="1"/>
        <rFont val="Calibri"/>
      </rPr>
      <t>KM</t>
    </r>
    <r>
      <rPr>
        <sz val="7"/>
        <color theme="1"/>
        <rFont val="Arial"/>
      </rPr>
      <t>L</t>
    </r>
  </si>
  <si>
    <r>
      <rPr>
        <sz val="11"/>
        <color theme="1"/>
        <rFont val="Calibri"/>
      </rPr>
      <t>KM</t>
    </r>
    <r>
      <rPr>
        <sz val="7"/>
        <color theme="1"/>
        <rFont val="Arial"/>
      </rPr>
      <t>T</t>
    </r>
  </si>
  <si>
    <t xml:space="preserve"> MIDSHIP    10</t>
  </si>
  <si>
    <t>SUM=</t>
  </si>
  <si>
    <t>WL    1</t>
  </si>
  <si>
    <t>WL  1.5</t>
  </si>
  <si>
    <t xml:space="preserve"> WL    2</t>
  </si>
  <si>
    <t xml:space="preserve"> WL    3</t>
  </si>
  <si>
    <t xml:space="preserve"> WL    4</t>
  </si>
  <si>
    <t xml:space="preserve"> WL    5</t>
  </si>
  <si>
    <t xml:space="preserve"> WL    6</t>
  </si>
  <si>
    <t xml:space="preserve"> WL    7</t>
  </si>
  <si>
    <t xml:space="preserve"> WL    8</t>
  </si>
  <si>
    <t xml:space="preserve"> WL    9</t>
  </si>
  <si>
    <t xml:space="preserve"> WL  10</t>
  </si>
  <si>
    <t>TILL WL 0.5</t>
  </si>
  <si>
    <t>TILL WL 1</t>
  </si>
  <si>
    <t>TILL WL 1.5</t>
  </si>
  <si>
    <t>TILL WL 2</t>
  </si>
  <si>
    <t>TILL WL 3</t>
  </si>
  <si>
    <t>TILL WL 4</t>
  </si>
  <si>
    <t>TILL WL 5</t>
  </si>
  <si>
    <t>TILL  WL 6</t>
  </si>
  <si>
    <t>TILL  WL 7</t>
  </si>
  <si>
    <t>TILL WL 8</t>
  </si>
  <si>
    <t>TILL WL 9</t>
  </si>
  <si>
    <t>TILL WL 10</t>
  </si>
  <si>
    <t>STN</t>
  </si>
  <si>
    <t>tm</t>
  </si>
  <si>
    <t>f(A)</t>
  </si>
  <si>
    <t>sm</t>
  </si>
  <si>
    <t xml:space="preserve">  </t>
  </si>
  <si>
    <t xml:space="preserve">sum f(A) </t>
  </si>
  <si>
    <t>sum f(A)</t>
  </si>
  <si>
    <t>area</t>
  </si>
  <si>
    <t>TILL 0.5</t>
  </si>
  <si>
    <t>TILL WL 6</t>
  </si>
  <si>
    <t>TILL WL 7</t>
  </si>
  <si>
    <t>WL</t>
  </si>
  <si>
    <t>f(M)</t>
  </si>
  <si>
    <t>LEVER</t>
  </si>
  <si>
    <t>sum</t>
  </si>
  <si>
    <t xml:space="preserve"> sum</t>
  </si>
  <si>
    <t xml:space="preserve">sum </t>
  </si>
  <si>
    <t>MOMENT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</si>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</sst>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sz val="11"/>
      <color theme="1"/>
      <name val="Aptos Narrow"/>
      <scheme val="minor"/>
    </font>
    <font>
      <sz val="11"/>
      <color rgb="FF000000"/>
      <name val="Calibri"/>
    </font>
    <font>
      <u/>
      <sz val="24"/>
      <color rgb="FF215C98"/>
      <name val="Calibri"/>
    </font>
    <font>
      <sz val="11"/>
      <color rgb="FF000000"/>
      <name val="Calibri"/>
      <charset val="134"/>
    </font>
    <font>
      <b/>
      <u/>
      <sz val="20"/>
      <color rgb="FF782170"/>
      <name val="Aptos Narrow"/>
      <scheme val="minor"/>
    </font>
    <font>
      <sz val="11"/>
      <color rgb="FF006100"/>
      <name val="Aptos Narrow"/>
      <scheme val="minor"/>
    </font>
    <font>
      <sz val="11"/>
      <color rgb="FF9C0006"/>
      <name val="Aptos Narrow"/>
      <scheme val="minor"/>
    </font>
    <font>
      <sz val="11"/>
      <color rgb="FF9C5700"/>
      <name val="Aptos Narrow"/>
      <scheme val="minor"/>
    </font>
    <font>
      <i/>
      <sz val="11"/>
      <color rgb="FF7F7F7F"/>
      <name val="Aptos Narrow"/>
      <scheme val="minor"/>
    </font>
    <font>
      <sz val="11"/>
      <color theme="1"/>
      <name val="Calibri"/>
      <family val="2"/>
      <scheme val="minor"/>
    </font>
    <font>
      <b/>
      <u/>
      <sz val="20"/>
      <color rgb="FF0C769E"/>
      <name val="Aptos Narrow"/>
      <scheme val="minor"/>
    </font>
    <font>
      <sz val="11"/>
      <color theme="1"/>
      <name val="Calibri"/>
    </font>
    <font>
      <b/>
      <sz val="10"/>
      <color theme="1"/>
      <name val="Arial"/>
    </font>
    <font>
      <sz val="7"/>
      <color theme="1"/>
      <name val="Arial"/>
    </font>
    <font>
      <b/>
      <sz val="11"/>
      <color theme="1"/>
      <name val="Calibri"/>
    </font>
    <font>
      <sz val="7"/>
      <color rgb="FF000000"/>
      <name val="Arial"/>
    </font>
    <font>
      <sz val="8"/>
      <color rgb="FF000000"/>
      <name val="Calibri"/>
    </font>
    <font>
      <b/>
      <u/>
      <sz val="36"/>
      <color rgb="FF145F82"/>
      <name val="Aptos Narrow"/>
      <scheme val="minor"/>
    </font>
    <font>
      <b/>
      <u/>
      <sz val="20"/>
      <color theme="5" tint="-0.249977111117893"/>
      <name val="Aptos Narrow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B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 style="thin">
        <color rgb="FF7F7F7F"/>
      </left>
      <right/>
      <top style="medium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/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  <diagonal/>
    </border>
  </borders>
  <cellStyleXfs count="8">
    <xf numFmtId="0" fontId="0" fillId="0" borderId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10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11" fillId="16" borderId="1">
      <alignment horizontal="center"/>
    </xf>
    <xf numFmtId="0" fontId="11" fillId="6" borderId="0" applyBorder="0"/>
  </cellStyleXfs>
  <cellXfs count="82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0" fontId="0" fillId="5" borderId="0" xfId="0" applyFill="1"/>
    <xf numFmtId="0" fontId="5" fillId="7" borderId="1" xfId="0" applyFont="1" applyFill="1" applyBorder="1"/>
    <xf numFmtId="0" fontId="5" fillId="0" borderId="0" xfId="0" applyFont="1"/>
    <xf numFmtId="0" fontId="3" fillId="8" borderId="6" xfId="0" applyFont="1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6" fillId="0" borderId="0" xfId="0" applyFont="1"/>
    <xf numFmtId="0" fontId="9" fillId="14" borderId="0" xfId="3"/>
    <xf numFmtId="0" fontId="2" fillId="15" borderId="1" xfId="5" applyBorder="1" applyAlignment="1">
      <alignment horizontal="center"/>
    </xf>
    <xf numFmtId="0" fontId="8" fillId="13" borderId="0" xfId="2"/>
    <xf numFmtId="0" fontId="7" fillId="12" borderId="0" xfId="1"/>
    <xf numFmtId="0" fontId="3" fillId="17" borderId="8" xfId="0" applyFont="1" applyFill="1" applyBorder="1"/>
    <xf numFmtId="0" fontId="9" fillId="17" borderId="0" xfId="3" applyFill="1" applyAlignment="1">
      <alignment horizontal="center"/>
    </xf>
    <xf numFmtId="0" fontId="3" fillId="9" borderId="6" xfId="0" applyFont="1" applyFill="1" applyBorder="1"/>
    <xf numFmtId="0" fontId="3" fillId="9" borderId="7" xfId="0" applyFont="1" applyFill="1" applyBorder="1"/>
    <xf numFmtId="0" fontId="0" fillId="18" borderId="0" xfId="0" applyFill="1"/>
    <xf numFmtId="0" fontId="0" fillId="19" borderId="0" xfId="0" applyFill="1"/>
    <xf numFmtId="0" fontId="12" fillId="0" borderId="0" xfId="0" applyFont="1"/>
    <xf numFmtId="0" fontId="14" fillId="0" borderId="9" xfId="0" applyFont="1" applyBorder="1"/>
    <xf numFmtId="0" fontId="13" fillId="0" borderId="9" xfId="0" applyFont="1" applyBorder="1"/>
    <xf numFmtId="0" fontId="16" fillId="20" borderId="9" xfId="0" applyFont="1" applyFill="1" applyBorder="1"/>
    <xf numFmtId="0" fontId="16" fillId="0" borderId="0" xfId="0" applyFont="1"/>
    <xf numFmtId="0" fontId="13" fillId="0" borderId="9" xfId="0" applyFont="1" applyBorder="1" applyAlignment="1">
      <alignment horizontal="left"/>
    </xf>
    <xf numFmtId="0" fontId="3" fillId="0" borderId="9" xfId="0" applyFont="1" applyBorder="1"/>
    <xf numFmtId="0" fontId="0" fillId="0" borderId="9" xfId="0" applyBorder="1"/>
    <xf numFmtId="0" fontId="16" fillId="0" borderId="9" xfId="0" applyFont="1" applyBorder="1"/>
    <xf numFmtId="0" fontId="16" fillId="0" borderId="9" xfId="0" applyFont="1" applyBorder="1" applyAlignment="1">
      <alignment horizontal="right"/>
    </xf>
    <xf numFmtId="0" fontId="16" fillId="21" borderId="10" xfId="0" applyFont="1" applyFill="1" applyBorder="1"/>
    <xf numFmtId="0" fontId="13" fillId="0" borderId="10" xfId="0" applyFont="1" applyBorder="1"/>
    <xf numFmtId="0" fontId="16" fillId="20" borderId="11" xfId="0" applyFont="1" applyFill="1" applyBorder="1"/>
    <xf numFmtId="0" fontId="3" fillId="3" borderId="9" xfId="0" applyFont="1" applyFill="1" applyBorder="1"/>
    <xf numFmtId="0" fontId="0" fillId="9" borderId="9" xfId="0" applyFill="1" applyBorder="1"/>
    <xf numFmtId="0" fontId="19" fillId="22" borderId="0" xfId="0" applyFont="1" applyFill="1"/>
    <xf numFmtId="0" fontId="0" fillId="22" borderId="0" xfId="0" applyFill="1"/>
    <xf numFmtId="0" fontId="20" fillId="0" borderId="0" xfId="0" applyFont="1"/>
    <xf numFmtId="0" fontId="0" fillId="23" borderId="9" xfId="0" applyFill="1" applyBorder="1"/>
    <xf numFmtId="0" fontId="0" fillId="18" borderId="9" xfId="0" applyFill="1" applyBorder="1"/>
    <xf numFmtId="164" fontId="0" fillId="0" borderId="9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5" fillId="7" borderId="4" xfId="0" applyFont="1" applyFill="1" applyBorder="1"/>
    <xf numFmtId="0" fontId="11" fillId="16" borderId="21" xfId="6" applyBorder="1">
      <alignment horizontal="center"/>
    </xf>
    <xf numFmtId="0" fontId="10" fillId="0" borderId="15" xfId="4" applyBorder="1"/>
    <xf numFmtId="0" fontId="10" fillId="0" borderId="0" xfId="4" applyBorder="1"/>
    <xf numFmtId="0" fontId="10" fillId="0" borderId="0" xfId="4" applyBorder="1" applyAlignment="1">
      <alignment horizontal="center"/>
    </xf>
    <xf numFmtId="0" fontId="10" fillId="0" borderId="16" xfId="4" applyBorder="1"/>
    <xf numFmtId="0" fontId="0" fillId="18" borderId="15" xfId="0" applyFill="1" applyBorder="1"/>
    <xf numFmtId="0" fontId="0" fillId="23" borderId="0" xfId="0" applyFill="1"/>
    <xf numFmtId="0" fontId="0" fillId="6" borderId="0" xfId="0" applyFill="1"/>
    <xf numFmtId="0" fontId="0" fillId="23" borderId="16" xfId="0" applyFill="1" applyBorder="1"/>
    <xf numFmtId="0" fontId="11" fillId="6" borderId="17" xfId="7" applyBorder="1"/>
    <xf numFmtId="0" fontId="11" fillId="6" borderId="19" xfId="7" applyBorder="1"/>
    <xf numFmtId="0" fontId="0" fillId="6" borderId="17" xfId="0" applyFill="1" applyBorder="1"/>
    <xf numFmtId="0" fontId="11" fillId="11" borderId="0" xfId="7" applyFill="1" applyBorder="1"/>
    <xf numFmtId="0" fontId="11" fillId="23" borderId="0" xfId="7" applyFill="1" applyBorder="1"/>
    <xf numFmtId="0" fontId="0" fillId="6" borderId="19" xfId="0" applyFill="1" applyBorder="1"/>
    <xf numFmtId="0" fontId="11" fillId="6" borderId="0" xfId="7" applyBorder="1"/>
    <xf numFmtId="0" fontId="11" fillId="6" borderId="18" xfId="7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0" fontId="1" fillId="3" borderId="9" xfId="0" applyFont="1" applyFill="1" applyBorder="1"/>
    <xf numFmtId="0" fontId="1" fillId="9" borderId="9" xfId="0" applyFont="1" applyFill="1" applyBorder="1"/>
    <xf numFmtId="0" fontId="5" fillId="6" borderId="3" xfId="0" applyFont="1" applyFill="1" applyBorder="1" applyAlignment="1"/>
    <xf numFmtId="0" fontId="5" fillId="6" borderId="2" xfId="0" applyFont="1" applyFill="1" applyBorder="1" applyAlignment="1"/>
    <xf numFmtId="0" fontId="11" fillId="16" borderId="4" xfId="6" applyBorder="1" applyAlignment="1">
      <alignment horizontal="center"/>
    </xf>
    <xf numFmtId="0" fontId="11" fillId="16" borderId="5" xfId="6" applyBorder="1" applyAlignment="1">
      <alignment horizontal="center"/>
    </xf>
    <xf numFmtId="0" fontId="11" fillId="16" borderId="20" xfId="6" applyBorder="1" applyAlignment="1">
      <alignment horizontal="center"/>
    </xf>
    <xf numFmtId="0" fontId="11" fillId="16" borderId="21" xfId="6" applyBorder="1" applyAlignment="1">
      <alignment horizontal="center"/>
    </xf>
    <xf numFmtId="0" fontId="11" fillId="16" borderId="22" xfId="6" applyBorder="1" applyAlignment="1">
      <alignment horizontal="center"/>
    </xf>
    <xf numFmtId="0" fontId="11" fillId="16" borderId="23" xfId="6" applyBorder="1" applyAlignment="1">
      <alignment horizontal="center"/>
    </xf>
    <xf numFmtId="0" fontId="11" fillId="16" borderId="24" xfId="6" applyBorder="1" applyAlignment="1">
      <alignment horizontal="center"/>
    </xf>
  </cellXfs>
  <cellStyles count="8">
    <cellStyle name="40% - Accent4" xfId="5" builtinId="43"/>
    <cellStyle name="Bad" xfId="2" builtinId="27"/>
    <cellStyle name="Explanatory Text" xfId="4" builtinId="53"/>
    <cellStyle name="Good" xfId="1" builtinId="26"/>
    <cellStyle name="Neutral" xfId="3" builtinId="28"/>
    <cellStyle name="Normal" xfId="0" builtinId="0"/>
    <cellStyle name="Style 1" xfId="7" xr:uid="{AD93756F-DF83-4562-8388-745842BAABCF}"/>
    <cellStyle name="Style 3" xfId="6" xr:uid="{065E87CA-DB79-464C-A8AA-99CA4427FD31}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9" tint="0.5999938962981048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LWL</a:t>
            </a:r>
          </a:p>
        </c:rich>
      </c:tx>
      <c:layout>
        <c:manualLayout>
          <c:xMode val="edge"/>
          <c:yMode val="edge"/>
          <c:x val="0.40770122484689414"/>
          <c:y val="4.5138888888888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CURVES!$C$2:$O$2</c:f>
              <c:numCache>
                <c:formatCode>General</c:formatCode>
                <c:ptCount val="13"/>
                <c:pt idx="0">
                  <c:v>0</c:v>
                </c:pt>
                <c:pt idx="1">
                  <c:v>111</c:v>
                </c:pt>
                <c:pt idx="2">
                  <c:v>111</c:v>
                </c:pt>
                <c:pt idx="3">
                  <c:v>111</c:v>
                </c:pt>
                <c:pt idx="4">
                  <c:v>111</c:v>
                </c:pt>
                <c:pt idx="5">
                  <c:v>111</c:v>
                </c:pt>
                <c:pt idx="6">
                  <c:v>111</c:v>
                </c:pt>
                <c:pt idx="7">
                  <c:v>114</c:v>
                </c:pt>
                <c:pt idx="8">
                  <c:v>114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xVal>
          <c:yVal>
            <c:numRef>
              <c:f>CURVES!$C$3:$O$3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DC-48D6-B8C9-B7773AFF4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3143"/>
        <c:axId val="141739015"/>
      </c:scatterChart>
      <c:valAx>
        <c:axId val="141723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9015"/>
        <c:crosses val="autoZero"/>
        <c:crossBetween val="midCat"/>
      </c:valAx>
      <c:valAx>
        <c:axId val="141739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3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CURVES!$D$26:$O$26</c:f>
              <c:numCache>
                <c:formatCode>General</c:formatCode>
                <c:ptCount val="12"/>
                <c:pt idx="0">
                  <c:v>83.564972567149226</c:v>
                </c:pt>
                <c:pt idx="1">
                  <c:v>30.185727292883051</c:v>
                </c:pt>
                <c:pt idx="2">
                  <c:v>20.669418472279279</c:v>
                </c:pt>
                <c:pt idx="3">
                  <c:v>15.40176819860833</c:v>
                </c:pt>
                <c:pt idx="4">
                  <c:v>10.053119037001727</c:v>
                </c:pt>
                <c:pt idx="5">
                  <c:v>7.4522293348373685</c:v>
                </c:pt>
                <c:pt idx="6">
                  <c:v>6.3320431134202542</c:v>
                </c:pt>
                <c:pt idx="7">
                  <c:v>4.9464294731163134</c:v>
                </c:pt>
                <c:pt idx="8">
                  <c:v>4.2468008246471944</c:v>
                </c:pt>
                <c:pt idx="9">
                  <c:v>3.7204177776767104</c:v>
                </c:pt>
                <c:pt idx="10">
                  <c:v>3.312248326173965</c:v>
                </c:pt>
                <c:pt idx="11">
                  <c:v>2.9914821590408947</c:v>
                </c:pt>
              </c:numCache>
            </c:numRef>
          </c:xVal>
          <c:yVal>
            <c:numRef>
              <c:f>CURVES!$D$27:$O$27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1-45CB-AC1A-DB8FADB6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344647"/>
        <c:axId val="731439623"/>
      </c:scatterChart>
      <c:valAx>
        <c:axId val="727344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39623"/>
        <c:crosses val="autoZero"/>
        <c:crossBetween val="midCat"/>
      </c:valAx>
      <c:valAx>
        <c:axId val="731439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4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CURVES!$D$28:$O$28</c:f>
              <c:numCache>
                <c:formatCode>General</c:formatCode>
                <c:ptCount val="12"/>
                <c:pt idx="0">
                  <c:v>0.37120555458870341</c:v>
                </c:pt>
                <c:pt idx="1">
                  <c:v>0.60715501842097641</c:v>
                </c:pt>
                <c:pt idx="2">
                  <c:v>0.87522346432696763</c:v>
                </c:pt>
                <c:pt idx="3">
                  <c:v>1.1237157484982514</c:v>
                </c:pt>
                <c:pt idx="4">
                  <c:v>1.6429502546059558</c:v>
                </c:pt>
                <c:pt idx="5">
                  <c:v>2.1622740916133152</c:v>
                </c:pt>
                <c:pt idx="6">
                  <c:v>2.8596168001257287</c:v>
                </c:pt>
                <c:pt idx="7">
                  <c:v>3.2077998629162905</c:v>
                </c:pt>
                <c:pt idx="8">
                  <c:v>3.7356876137205006</c:v>
                </c:pt>
                <c:pt idx="9">
                  <c:v>4.2633582257458809</c:v>
                </c:pt>
                <c:pt idx="10">
                  <c:v>2.9999313586058878</c:v>
                </c:pt>
                <c:pt idx="11">
                  <c:v>5.3159852212106475</c:v>
                </c:pt>
              </c:numCache>
            </c:numRef>
          </c:xVal>
          <c:yVal>
            <c:numRef>
              <c:f>CURVES!$D$29:$O$29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7-4000-929D-1986BA160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358535"/>
        <c:axId val="1678361095"/>
      </c:scatterChart>
      <c:valAx>
        <c:axId val="1678358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61095"/>
        <c:crosses val="autoZero"/>
        <c:crossBetween val="midCat"/>
      </c:valAx>
      <c:valAx>
        <c:axId val="1678361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58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KML</a:t>
            </a:r>
          </a:p>
        </c:rich>
      </c:tx>
      <c:layout>
        <c:manualLayout>
          <c:xMode val="edge"/>
          <c:yMode val="edge"/>
          <c:x val="0.40353455818022743"/>
          <c:y val="3.819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CURVES!$D$30:$O$30</c:f>
              <c:numCache>
                <c:formatCode>General</c:formatCode>
                <c:ptCount val="12"/>
                <c:pt idx="0">
                  <c:v>2720.7394451984032</c:v>
                </c:pt>
                <c:pt idx="1">
                  <c:v>927.01196887915</c:v>
                </c:pt>
                <c:pt idx="2">
                  <c:v>617.22941126467083</c:v>
                </c:pt>
                <c:pt idx="3">
                  <c:v>456.98388416222258</c:v>
                </c:pt>
                <c:pt idx="4">
                  <c:v>311.22626094534866</c:v>
                </c:pt>
                <c:pt idx="5">
                  <c:v>243.90991456475416</c:v>
                </c:pt>
                <c:pt idx="6">
                  <c:v>218.32738183474333</c:v>
                </c:pt>
                <c:pt idx="7">
                  <c:v>182.23484744828701</c:v>
                </c:pt>
                <c:pt idx="8">
                  <c:v>164.09655224591631</c:v>
                </c:pt>
                <c:pt idx="9">
                  <c:v>147.47482810203465</c:v>
                </c:pt>
                <c:pt idx="10">
                  <c:v>132.72371660876678</c:v>
                </c:pt>
                <c:pt idx="11">
                  <c:v>124.30516100038335</c:v>
                </c:pt>
              </c:numCache>
            </c:numRef>
          </c:xVal>
          <c:yVal>
            <c:numRef>
              <c:f>CURVES!$D$31:$O$31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A2-4063-B553-EC85E0C81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542279"/>
        <c:axId val="1679765511"/>
      </c:scatterChart>
      <c:valAx>
        <c:axId val="1679542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65511"/>
        <c:crosses val="autoZero"/>
        <c:crossBetween val="midCat"/>
      </c:valAx>
      <c:valAx>
        <c:axId val="1679765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42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CURVES!$D$32:$O$32</c:f>
              <c:numCache>
                <c:formatCode>General</c:formatCode>
                <c:ptCount val="12"/>
                <c:pt idx="0">
                  <c:v>83.936178121737925</c:v>
                </c:pt>
                <c:pt idx="1">
                  <c:v>30.792882311304027</c:v>
                </c:pt>
                <c:pt idx="2">
                  <c:v>21.544641936606247</c:v>
                </c:pt>
                <c:pt idx="3">
                  <c:v>16.525483947106583</c:v>
                </c:pt>
                <c:pt idx="4">
                  <c:v>11.696069291607682</c:v>
                </c:pt>
                <c:pt idx="5">
                  <c:v>9.6145034264506837</c:v>
                </c:pt>
                <c:pt idx="6">
                  <c:v>9.1916599135459833</c:v>
                </c:pt>
                <c:pt idx="7">
                  <c:v>8.1542293360326035</c:v>
                </c:pt>
                <c:pt idx="8">
                  <c:v>7.9824884383676951</c:v>
                </c:pt>
                <c:pt idx="9">
                  <c:v>7.9837760034225909</c:v>
                </c:pt>
                <c:pt idx="10">
                  <c:v>6.3121796847798528</c:v>
                </c:pt>
                <c:pt idx="11">
                  <c:v>8.3074673802515413</c:v>
                </c:pt>
              </c:numCache>
            </c:numRef>
          </c:xVal>
          <c:yVal>
            <c:numRef>
              <c:f>CURVES!$D$33:$O$33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3-4F09-A046-E94128ED5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57800"/>
        <c:axId val="1383460360"/>
      </c:scatterChart>
      <c:valAx>
        <c:axId val="138345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60360"/>
        <c:crosses val="autoZero"/>
        <c:crossBetween val="midCat"/>
      </c:valAx>
      <c:valAx>
        <c:axId val="138346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57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CURVES!$D$34:$O$34</c:f>
              <c:numCache>
                <c:formatCode>General</c:formatCode>
                <c:ptCount val="12"/>
                <c:pt idx="0">
                  <c:v>0.32996661324786331</c:v>
                </c:pt>
                <c:pt idx="1">
                  <c:v>0.55996067782526127</c:v>
                </c:pt>
                <c:pt idx="2">
                  <c:v>0.61218816773504281</c:v>
                </c:pt>
                <c:pt idx="3">
                  <c:v>0.65759541191832871</c:v>
                </c:pt>
                <c:pt idx="4">
                  <c:v>0.7030179645457425</c:v>
                </c:pt>
                <c:pt idx="5">
                  <c:v>0.73168232134377986</c:v>
                </c:pt>
                <c:pt idx="6">
                  <c:v>0.70663602347459631</c:v>
                </c:pt>
                <c:pt idx="7">
                  <c:v>0.77098943494776828</c:v>
                </c:pt>
                <c:pt idx="8">
                  <c:v>0.78692128569732744</c:v>
                </c:pt>
                <c:pt idx="9">
                  <c:v>0.80080599329297242</c:v>
                </c:pt>
                <c:pt idx="10">
                  <c:v>0.81281817162604209</c:v>
                </c:pt>
                <c:pt idx="11">
                  <c:v>0.82350091999050334</c:v>
                </c:pt>
              </c:numCache>
            </c:numRef>
          </c:xVal>
          <c:yVal>
            <c:numRef>
              <c:f>CURVES!$D$35:$O$35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B-4DCB-93FD-B65AA8D14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944839"/>
        <c:axId val="1678197255"/>
      </c:scatterChart>
      <c:valAx>
        <c:axId val="1677944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97255"/>
        <c:crosses val="autoZero"/>
        <c:crossBetween val="midCat"/>
      </c:valAx>
      <c:valAx>
        <c:axId val="1678197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44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CURVES!$D$36:$O$36</c:f>
              <c:numCache>
                <c:formatCode>General</c:formatCode>
                <c:ptCount val="12"/>
                <c:pt idx="0">
                  <c:v>10334.242663350416</c:v>
                </c:pt>
                <c:pt idx="1">
                  <c:v>11944.536159579149</c:v>
                </c:pt>
                <c:pt idx="2">
                  <c:v>13032.192831284059</c:v>
                </c:pt>
                <c:pt idx="3">
                  <c:v>13804.839843985888</c:v>
                </c:pt>
                <c:pt idx="4">
                  <c:v>15034.056350703051</c:v>
                </c:pt>
                <c:pt idx="5">
                  <c:v>16291.300443406266</c:v>
                </c:pt>
                <c:pt idx="6">
                  <c:v>17529.076669605285</c:v>
                </c:pt>
                <c:pt idx="7">
                  <c:v>19069.05988663614</c:v>
                </c:pt>
                <c:pt idx="8">
                  <c:v>20339.425316173038</c:v>
                </c:pt>
                <c:pt idx="9">
                  <c:v>21125.454429655241</c:v>
                </c:pt>
                <c:pt idx="10">
                  <c:v>21850.756740520097</c:v>
                </c:pt>
                <c:pt idx="11">
                  <c:v>22562.254866408995</c:v>
                </c:pt>
              </c:numCache>
            </c:numRef>
          </c:xVal>
          <c:yVal>
            <c:numRef>
              <c:f>CURVES!$D$37:$O$37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7-4CC1-8982-9450363FF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942216"/>
        <c:axId val="930689544"/>
      </c:scatterChart>
      <c:valAx>
        <c:axId val="88694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89544"/>
        <c:crosses val="autoZero"/>
        <c:crossBetween val="midCat"/>
      </c:valAx>
      <c:valAx>
        <c:axId val="93068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4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CURVES!$D$38:$O$38</c:f>
              <c:numCache>
                <c:formatCode>General</c:formatCode>
                <c:ptCount val="12"/>
                <c:pt idx="0">
                  <c:v>0.45208333333333334</c:v>
                </c:pt>
                <c:pt idx="1">
                  <c:v>0.76214387464387445</c:v>
                </c:pt>
                <c:pt idx="2">
                  <c:v>0.82080662393162385</c:v>
                </c:pt>
                <c:pt idx="3">
                  <c:v>0.87242699430199433</c:v>
                </c:pt>
                <c:pt idx="4">
                  <c:v>0.91475842830009502</c:v>
                </c:pt>
                <c:pt idx="5">
                  <c:v>0.9360977564102565</c:v>
                </c:pt>
                <c:pt idx="6">
                  <c:v>0.90487820512820505</c:v>
                </c:pt>
                <c:pt idx="7">
                  <c:v>0.95739850427350426</c:v>
                </c:pt>
                <c:pt idx="8">
                  <c:v>0.96348443223443225</c:v>
                </c:pt>
                <c:pt idx="9">
                  <c:v>0.96804887820512808</c:v>
                </c:pt>
                <c:pt idx="10">
                  <c:v>0.97159900284900269</c:v>
                </c:pt>
                <c:pt idx="11">
                  <c:v>0.9744391025641026</c:v>
                </c:pt>
              </c:numCache>
            </c:numRef>
          </c:xVal>
          <c:yVal>
            <c:numRef>
              <c:f>CURVES!$D$39:$O$39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5D-4A85-82AB-A72565C14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85448"/>
        <c:axId val="1106240520"/>
      </c:scatterChart>
      <c:valAx>
        <c:axId val="110028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40520"/>
        <c:crosses val="autoZero"/>
        <c:crossBetween val="midCat"/>
      </c:valAx>
      <c:valAx>
        <c:axId val="110624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28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CURVES!$D$40:$O$40</c:f>
              <c:numCache>
                <c:formatCode>General</c:formatCode>
                <c:ptCount val="12"/>
                <c:pt idx="0">
                  <c:v>0.50000000000000011</c:v>
                </c:pt>
                <c:pt idx="1">
                  <c:v>0.77768950592630448</c:v>
                </c:pt>
                <c:pt idx="2">
                  <c:v>0.80804953287502179</c:v>
                </c:pt>
                <c:pt idx="3">
                  <c:v>0.84209831248451361</c:v>
                </c:pt>
                <c:pt idx="4">
                  <c:v>0.87190923671926468</c:v>
                </c:pt>
                <c:pt idx="5">
                  <c:v>0.88311367218282122</c:v>
                </c:pt>
                <c:pt idx="6">
                  <c:v>0.83216454865079259</c:v>
                </c:pt>
                <c:pt idx="7">
                  <c:v>0.88367625234403679</c:v>
                </c:pt>
                <c:pt idx="8">
                  <c:v>0.88279209894242927</c:v>
                </c:pt>
                <c:pt idx="9">
                  <c:v>0.88638403606245686</c:v>
                </c:pt>
                <c:pt idx="10">
                  <c:v>0.88897721012718967</c:v>
                </c:pt>
                <c:pt idx="11">
                  <c:v>0.89035524769732033</c:v>
                </c:pt>
              </c:numCache>
            </c:numRef>
          </c:xVal>
          <c:yVal>
            <c:numRef>
              <c:f>CURVES!$D$41:$O$41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6-4025-9BCD-71140E2C5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91495"/>
        <c:axId val="1405030919"/>
      </c:scatterChart>
      <c:valAx>
        <c:axId val="1401791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30919"/>
        <c:crosses val="autoZero"/>
        <c:crossBetween val="midCat"/>
      </c:valAx>
      <c:valAx>
        <c:axId val="1405030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791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CURVES!$D$42:$O$42</c:f>
              <c:numCache>
                <c:formatCode>General</c:formatCode>
                <c:ptCount val="12"/>
                <c:pt idx="0">
                  <c:v>0.72988006617038881</c:v>
                </c:pt>
                <c:pt idx="1">
                  <c:v>0.73471780913664497</c:v>
                </c:pt>
                <c:pt idx="2">
                  <c:v>0.74583726530213801</c:v>
                </c:pt>
                <c:pt idx="3">
                  <c:v>0.75375408625962248</c:v>
                </c:pt>
                <c:pt idx="4">
                  <c:v>0.76852854567535167</c:v>
                </c:pt>
                <c:pt idx="5">
                  <c:v>0.7816302478382513</c:v>
                </c:pt>
                <c:pt idx="6">
                  <c:v>0.7809183815787436</c:v>
                </c:pt>
                <c:pt idx="7">
                  <c:v>0.80529626013235989</c:v>
                </c:pt>
                <c:pt idx="8">
                  <c:v>0.81674520041010479</c:v>
                </c:pt>
                <c:pt idx="9">
                  <c:v>0.82723714816730853</c:v>
                </c:pt>
                <c:pt idx="10">
                  <c:v>0.83657781578884871</c:v>
                </c:pt>
                <c:pt idx="11">
                  <c:v>0.84510249827164541</c:v>
                </c:pt>
              </c:numCache>
            </c:numRef>
          </c:xVal>
          <c:yVal>
            <c:numRef>
              <c:f>CURVES!$D$43:$O$43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44-4E03-B1ED-1A13229E6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641735"/>
        <c:axId val="1093643783"/>
      </c:scatterChart>
      <c:valAx>
        <c:axId val="1093641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3783"/>
        <c:crosses val="autoZero"/>
        <c:crossBetween val="midCat"/>
      </c:valAx>
      <c:valAx>
        <c:axId val="1093643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1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CURVES!$D$16:$O$16</c:f>
              <c:numCache>
                <c:formatCode>General</c:formatCode>
                <c:ptCount val="12"/>
                <c:pt idx="0">
                  <c:v>-3.8930544481724478</c:v>
                </c:pt>
                <c:pt idx="1">
                  <c:v>-3.5424926954184217</c:v>
                </c:pt>
                <c:pt idx="2">
                  <c:v>-3.1984205887537476</c:v>
                </c:pt>
                <c:pt idx="3">
                  <c:v>-2.9096348454238243</c:v>
                </c:pt>
                <c:pt idx="4">
                  <c:v>-2.2996732672064715</c:v>
                </c:pt>
                <c:pt idx="5">
                  <c:v>-1.4731399097356541</c:v>
                </c:pt>
                <c:pt idx="6">
                  <c:v>-0.65627142812208406</c:v>
                </c:pt>
                <c:pt idx="7">
                  <c:v>0.3982534141386127</c:v>
                </c:pt>
                <c:pt idx="8">
                  <c:v>1.1660083038609861</c:v>
                </c:pt>
                <c:pt idx="9">
                  <c:v>1.4312141416968394</c:v>
                </c:pt>
                <c:pt idx="10">
                  <c:v>1.3624830205214344</c:v>
                </c:pt>
                <c:pt idx="11">
                  <c:v>1.1492190493058743</c:v>
                </c:pt>
              </c:numCache>
            </c:numRef>
          </c:xVal>
          <c:yVal>
            <c:numRef>
              <c:f>CURVES!$D$17:$O$17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5-49F2-9F0E-514E361C5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97287"/>
        <c:axId val="680099335"/>
      </c:scatterChart>
      <c:valAx>
        <c:axId val="680097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99335"/>
        <c:crosses val="autoZero"/>
        <c:crossBetween val="midCat"/>
      </c:valAx>
      <c:valAx>
        <c:axId val="680099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97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CURVES!$C$4:$O$4</c:f>
              <c:numCache>
                <c:formatCode>General</c:formatCode>
                <c:ptCount val="13"/>
                <c:pt idx="0">
                  <c:v>0</c:v>
                </c:pt>
                <c:pt idx="1">
                  <c:v>1482.4739999999997</c:v>
                </c:pt>
                <c:pt idx="2">
                  <c:v>1617.4779999999996</c:v>
                </c:pt>
                <c:pt idx="3">
                  <c:v>1701.9</c:v>
                </c:pt>
                <c:pt idx="4">
                  <c:v>1754.2159999999999</c:v>
                </c:pt>
                <c:pt idx="5">
                  <c:v>1811.2659999999998</c:v>
                </c:pt>
                <c:pt idx="6">
                  <c:v>1861.1999999999998</c:v>
                </c:pt>
                <c:pt idx="7">
                  <c:v>1907.5400000000002</c:v>
                </c:pt>
                <c:pt idx="8">
                  <c:v>1959.9379999999994</c:v>
                </c:pt>
                <c:pt idx="9">
                  <c:v>2002.442</c:v>
                </c:pt>
                <c:pt idx="10">
                  <c:v>2029.5159999999996</c:v>
                </c:pt>
                <c:pt idx="11">
                  <c:v>2053.9499999999994</c:v>
                </c:pt>
                <c:pt idx="12">
                  <c:v>2077.7239999999993</c:v>
                </c:pt>
              </c:numCache>
            </c:numRef>
          </c:xVal>
          <c:yVal>
            <c:numRef>
              <c:f>CURVES!$C$5:$O$5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A8-48C8-BAB3-535A24705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412295"/>
        <c:axId val="855648775"/>
      </c:scatterChart>
      <c:valAx>
        <c:axId val="846412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48775"/>
        <c:crosses val="autoZero"/>
        <c:crossBetween val="midCat"/>
      </c:valAx>
      <c:valAx>
        <c:axId val="855648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12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CURVES!$D$20:$O$20</c:f>
              <c:numCache>
                <c:formatCode>General</c:formatCode>
                <c:ptCount val="12"/>
                <c:pt idx="0">
                  <c:v>1008218.7964244309</c:v>
                </c:pt>
                <c:pt idx="1">
                  <c:v>1165320.6009345511</c:v>
                </c:pt>
                <c:pt idx="2">
                  <c:v>1271433.4469545423</c:v>
                </c:pt>
                <c:pt idx="3">
                  <c:v>1346813.6433156964</c:v>
                </c:pt>
                <c:pt idx="4">
                  <c:v>1466737.2049466392</c:v>
                </c:pt>
                <c:pt idx="5">
                  <c:v>1589395.1652103674</c:v>
                </c:pt>
                <c:pt idx="6">
                  <c:v>1710153.8214249059</c:v>
                </c:pt>
                <c:pt idx="7">
                  <c:v>1860396.0865010868</c:v>
                </c:pt>
                <c:pt idx="8">
                  <c:v>1984334.1771876137</c:v>
                </c:pt>
                <c:pt idx="9">
                  <c:v>2061019.9443566091</c:v>
                </c:pt>
                <c:pt idx="10">
                  <c:v>2131781.1454165955</c:v>
                </c:pt>
                <c:pt idx="11">
                  <c:v>2201195.5967228292</c:v>
                </c:pt>
              </c:numCache>
            </c:numRef>
          </c:xVal>
          <c:yVal>
            <c:numRef>
              <c:f>CURVES!$D$21:$O$21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0-412A-B378-9790E6D4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29479"/>
        <c:axId val="282731527"/>
      </c:scatterChart>
      <c:valAx>
        <c:axId val="282729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31527"/>
        <c:crosses val="autoZero"/>
        <c:crossBetween val="midCat"/>
      </c:valAx>
      <c:valAx>
        <c:axId val="282731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29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CURVES!$D$24:$O$24</c:f>
              <c:numCache>
                <c:formatCode>General</c:formatCode>
                <c:ptCount val="12"/>
                <c:pt idx="0">
                  <c:v>2720.3682396438144</c:v>
                </c:pt>
                <c:pt idx="1">
                  <c:v>926.40481386072906</c:v>
                </c:pt>
                <c:pt idx="2">
                  <c:v>616.35418780034388</c:v>
                </c:pt>
                <c:pt idx="3">
                  <c:v>455.86016841372435</c:v>
                </c:pt>
                <c:pt idx="4">
                  <c:v>309.58331069074268</c:v>
                </c:pt>
                <c:pt idx="5">
                  <c:v>241.74764047314085</c:v>
                </c:pt>
                <c:pt idx="6">
                  <c:v>215.4677650346176</c:v>
                </c:pt>
                <c:pt idx="7">
                  <c:v>179.02704758537072</c:v>
                </c:pt>
                <c:pt idx="8">
                  <c:v>160.36086463219581</c:v>
                </c:pt>
                <c:pt idx="9">
                  <c:v>143.21146987628876</c:v>
                </c:pt>
                <c:pt idx="10">
                  <c:v>129.72378525016089</c:v>
                </c:pt>
                <c:pt idx="11">
                  <c:v>118.9891757791727</c:v>
                </c:pt>
              </c:numCache>
            </c:numRef>
          </c:xVal>
          <c:yVal>
            <c:numRef>
              <c:f>CURVES!$D$25:$O$25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C5-458B-B4AF-FAB918AFE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4455"/>
        <c:axId val="93866503"/>
      </c:scatterChart>
      <c:valAx>
        <c:axId val="93864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6503"/>
        <c:crosses val="autoZero"/>
        <c:crossBetween val="midCat"/>
      </c:valAx>
      <c:valAx>
        <c:axId val="93866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4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CURVES!$C$6:$O$6</c:f>
              <c:numCache>
                <c:formatCode>General</c:formatCode>
                <c:ptCount val="13"/>
                <c:pt idx="0">
                  <c:v>0</c:v>
                </c:pt>
                <c:pt idx="1">
                  <c:v>4.2314999999999996</c:v>
                </c:pt>
                <c:pt idx="2">
                  <c:v>14.26733333333333</c:v>
                </c:pt>
                <c:pt idx="3">
                  <c:v>23.048249999999996</c:v>
                </c:pt>
                <c:pt idx="4">
                  <c:v>32.663666666666664</c:v>
                </c:pt>
                <c:pt idx="5">
                  <c:v>51.372833333333332</c:v>
                </c:pt>
                <c:pt idx="6">
                  <c:v>70.094999999999999</c:v>
                </c:pt>
                <c:pt idx="7">
                  <c:v>84.696599999999989</c:v>
                </c:pt>
                <c:pt idx="8">
                  <c:v>107.535</c:v>
                </c:pt>
                <c:pt idx="9">
                  <c:v>126.255</c:v>
                </c:pt>
                <c:pt idx="10">
                  <c:v>144.97499999999997</c:v>
                </c:pt>
                <c:pt idx="11">
                  <c:v>163.69499999999996</c:v>
                </c:pt>
                <c:pt idx="12">
                  <c:v>182.41499999999999</c:v>
                </c:pt>
              </c:numCache>
            </c:numRef>
          </c:xVal>
          <c:yVal>
            <c:numRef>
              <c:f>CURVES!$C$7:$O$7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7-4442-BC24-22C53CEA2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58023"/>
        <c:axId val="980653575"/>
      </c:scatterChart>
      <c:valAx>
        <c:axId val="975958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653575"/>
        <c:crosses val="autoZero"/>
        <c:crossBetween val="midCat"/>
      </c:valAx>
      <c:valAx>
        <c:axId val="980653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58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 DISP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CURVES!$C$8:$O$8</c:f>
              <c:numCache>
                <c:formatCode>General</c:formatCode>
                <c:ptCount val="13"/>
                <c:pt idx="0">
                  <c:v>0</c:v>
                </c:pt>
                <c:pt idx="1">
                  <c:v>370.61849999999998</c:v>
                </c:pt>
                <c:pt idx="2">
                  <c:v>1257.8956666666668</c:v>
                </c:pt>
                <c:pt idx="3">
                  <c:v>2062.8292499999998</c:v>
                </c:pt>
                <c:pt idx="4">
                  <c:v>2954.4446666666668</c:v>
                </c:pt>
                <c:pt idx="5">
                  <c:v>4737.778666666667</c:v>
                </c:pt>
                <c:pt idx="6">
                  <c:v>6574.6046666666671</c:v>
                </c:pt>
                <c:pt idx="7">
                  <c:v>7936.9358156666649</c:v>
                </c:pt>
                <c:pt idx="8">
                  <c:v>10391.703999999998</c:v>
                </c:pt>
                <c:pt idx="9">
                  <c:v>12374.179833333332</c:v>
                </c:pt>
                <c:pt idx="10">
                  <c:v>14391.444666666663</c:v>
                </c:pt>
                <c:pt idx="11">
                  <c:v>16433.232666666667</c:v>
                </c:pt>
                <c:pt idx="12">
                  <c:v>18499.124666666663</c:v>
                </c:pt>
              </c:numCache>
            </c:numRef>
          </c:xVal>
          <c:yVal>
            <c:numRef>
              <c:f>CURVES!$C$9:$O$9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0B-4B85-9C7A-660FABB46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51463"/>
        <c:axId val="1300058119"/>
      </c:scatterChart>
      <c:valAx>
        <c:axId val="1300051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58119"/>
        <c:crosses val="autoZero"/>
        <c:crossBetween val="midCat"/>
      </c:valAx>
      <c:valAx>
        <c:axId val="1300058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51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DISP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CURVES!$C$10:$O$10</c:f>
              <c:numCache>
                <c:formatCode>General</c:formatCode>
                <c:ptCount val="13"/>
                <c:pt idx="0">
                  <c:v>0</c:v>
                </c:pt>
                <c:pt idx="1">
                  <c:v>379.88396249999994</c:v>
                </c:pt>
                <c:pt idx="2">
                  <c:v>1289.3430583333334</c:v>
                </c:pt>
                <c:pt idx="3">
                  <c:v>2114.3999812499997</c:v>
                </c:pt>
                <c:pt idx="4">
                  <c:v>3028.3057833333332</c:v>
                </c:pt>
                <c:pt idx="5">
                  <c:v>4856.223133333333</c:v>
                </c:pt>
                <c:pt idx="6">
                  <c:v>6738.969783333333</c:v>
                </c:pt>
                <c:pt idx="7">
                  <c:v>8135.3592110583304</c:v>
                </c:pt>
                <c:pt idx="8">
                  <c:v>10651.496599999997</c:v>
                </c:pt>
                <c:pt idx="9">
                  <c:v>12683.534329166663</c:v>
                </c:pt>
                <c:pt idx="10">
                  <c:v>14751.230783333327</c:v>
                </c:pt>
                <c:pt idx="11">
                  <c:v>16844.063483333332</c:v>
                </c:pt>
                <c:pt idx="12">
                  <c:v>18961.602783333328</c:v>
                </c:pt>
              </c:numCache>
            </c:numRef>
          </c:xVal>
          <c:yVal>
            <c:numRef>
              <c:f>CURVES!$C$11:$O$11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B6-484C-AD89-3E4BFF353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863367"/>
        <c:axId val="1302919175"/>
      </c:scatterChart>
      <c:valAx>
        <c:axId val="1302863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19175"/>
        <c:crosses val="autoZero"/>
        <c:crossBetween val="midCat"/>
      </c:valAx>
      <c:valAx>
        <c:axId val="1302919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63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Cwp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CURVES!$C$12:$O$12</c:f>
              <c:numCache>
                <c:formatCode>General</c:formatCode>
                <c:ptCount val="13"/>
                <c:pt idx="0">
                  <c:v>0</c:v>
                </c:pt>
                <c:pt idx="1">
                  <c:v>0.6599332264957265</c:v>
                </c:pt>
                <c:pt idx="2">
                  <c:v>0.72003116096866093</c:v>
                </c:pt>
                <c:pt idx="3">
                  <c:v>0.75761217948717963</c:v>
                </c:pt>
                <c:pt idx="4">
                  <c:v>0.78090099715099726</c:v>
                </c:pt>
                <c:pt idx="5">
                  <c:v>0.80629718660968663</c:v>
                </c:pt>
                <c:pt idx="6">
                  <c:v>0.82852564102564108</c:v>
                </c:pt>
                <c:pt idx="7">
                  <c:v>0.84915420227920246</c:v>
                </c:pt>
                <c:pt idx="8">
                  <c:v>0.87247952279202268</c:v>
                </c:pt>
                <c:pt idx="9">
                  <c:v>0.89140046296296316</c:v>
                </c:pt>
                <c:pt idx="10">
                  <c:v>0.90345263532763531</c:v>
                </c:pt>
                <c:pt idx="11">
                  <c:v>0.91432959401709391</c:v>
                </c:pt>
                <c:pt idx="12">
                  <c:v>0.92491274928774914</c:v>
                </c:pt>
              </c:numCache>
            </c:numRef>
          </c:xVal>
          <c:yVal>
            <c:numRef>
              <c:f>CURVES!$C$13:$O$13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1-4F3D-B9C7-76AC5CA30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393927"/>
        <c:axId val="1341404679"/>
      </c:scatterChart>
      <c:valAx>
        <c:axId val="1341393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04679"/>
        <c:crosses val="autoZero"/>
        <c:crossBetween val="midCat"/>
      </c:valAx>
      <c:valAx>
        <c:axId val="1341404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93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CURVES!$C$14:$O$14</c:f>
              <c:numCache>
                <c:formatCode>General</c:formatCode>
                <c:ptCount val="13"/>
                <c:pt idx="0">
                  <c:v>0</c:v>
                </c:pt>
                <c:pt idx="1">
                  <c:v>15.195358499999996</c:v>
                </c:pt>
                <c:pt idx="2">
                  <c:v>16.579149499999993</c:v>
                </c:pt>
                <c:pt idx="3">
                  <c:v>17.444475000000001</c:v>
                </c:pt>
                <c:pt idx="4">
                  <c:v>17.980713999999999</c:v>
                </c:pt>
                <c:pt idx="5">
                  <c:v>18.565476499999999</c:v>
                </c:pt>
                <c:pt idx="6">
                  <c:v>19.077299999999997</c:v>
                </c:pt>
                <c:pt idx="7">
                  <c:v>19.552285000000001</c:v>
                </c:pt>
                <c:pt idx="8">
                  <c:v>20.089364499999991</c:v>
                </c:pt>
                <c:pt idx="9">
                  <c:v>20.5250305</c:v>
                </c:pt>
                <c:pt idx="10">
                  <c:v>20.802538999999992</c:v>
                </c:pt>
                <c:pt idx="11">
                  <c:v>21.05298749999999</c:v>
                </c:pt>
                <c:pt idx="12">
                  <c:v>21.296670999999993</c:v>
                </c:pt>
              </c:numCache>
            </c:numRef>
          </c:xVal>
          <c:yVal>
            <c:numRef>
              <c:f>CURVES!$C$15:$O$15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3C-42B8-9CA2-1E5C5EC1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57671"/>
        <c:axId val="348673031"/>
      </c:scatterChart>
      <c:valAx>
        <c:axId val="348657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3031"/>
        <c:crosses val="autoZero"/>
        <c:crossBetween val="midCat"/>
      </c:valAx>
      <c:valAx>
        <c:axId val="348673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57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CURVES!$C$18:$O$18</c:f>
              <c:numCache>
                <c:formatCode>General</c:formatCode>
                <c:ptCount val="13"/>
                <c:pt idx="1">
                  <c:v>-3.8930544481724478</c:v>
                </c:pt>
                <c:pt idx="2">
                  <c:v>-3.8179255460243531</c:v>
                </c:pt>
                <c:pt idx="3">
                  <c:v>-3.6309803634983373</c:v>
                </c:pt>
                <c:pt idx="4">
                  <c:v>-3.4650004163218941</c:v>
                </c:pt>
                <c:pt idx="5">
                  <c:v>-3.1475231430538226</c:v>
                </c:pt>
                <c:pt idx="6">
                  <c:v>-2.7995940338922312</c:v>
                </c:pt>
                <c:pt idx="7">
                  <c:v>-2.5476268678004415</c:v>
                </c:pt>
                <c:pt idx="8">
                  <c:v>-1.9947766025668141</c:v>
                </c:pt>
                <c:pt idx="9">
                  <c:v>-1.5426782426886521</c:v>
                </c:pt>
                <c:pt idx="10">
                  <c:v>-1.1387020816580515</c:v>
                </c:pt>
                <c:pt idx="11">
                  <c:v>-0.82215229797148315</c:v>
                </c:pt>
                <c:pt idx="12">
                  <c:v>-0.58879153453278676</c:v>
                </c:pt>
              </c:numCache>
            </c:numRef>
          </c:xVal>
          <c:yVal>
            <c:numRef>
              <c:f>CURVES!$C$19:$O$19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0-4727-B572-7252814E7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93159"/>
        <c:axId val="966136327"/>
      </c:scatterChart>
      <c:valAx>
        <c:axId val="908593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36327"/>
        <c:crosses val="autoZero"/>
        <c:crossBetween val="midCat"/>
      </c:valAx>
      <c:valAx>
        <c:axId val="966136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93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CURVES!$C$22:$O$22</c:f>
              <c:numCache>
                <c:formatCode>General</c:formatCode>
                <c:ptCount val="13"/>
                <c:pt idx="0">
                  <c:v>0</c:v>
                </c:pt>
                <c:pt idx="1">
                  <c:v>30970.724785377992</c:v>
                </c:pt>
                <c:pt idx="2">
                  <c:v>37970.495556899325</c:v>
                </c:pt>
                <c:pt idx="3">
                  <c:v>42637.481005108006</c:v>
                </c:pt>
                <c:pt idx="4">
                  <c:v>45503.671911614656</c:v>
                </c:pt>
                <c:pt idx="5">
                  <c:v>47629.45290696733</c:v>
                </c:pt>
                <c:pt idx="6">
                  <c:v>48995.461761891995</c:v>
                </c:pt>
                <c:pt idx="7">
                  <c:v>50257.019773250671</c:v>
                </c:pt>
                <c:pt idx="8">
                  <c:v>51401.830941500681</c:v>
                </c:pt>
                <c:pt idx="9">
                  <c:v>52550.677120532673</c:v>
                </c:pt>
                <c:pt idx="10">
                  <c:v>53542.186584317329</c:v>
                </c:pt>
                <c:pt idx="11">
                  <c:v>54430.947393793991</c:v>
                </c:pt>
                <c:pt idx="12">
                  <c:v>55339.801398206662</c:v>
                </c:pt>
              </c:numCache>
            </c:numRef>
          </c:xVal>
          <c:yVal>
            <c:numRef>
              <c:f>CURVES!$C$23:$O$23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0-44FE-B3F4-9C13A5E08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873991"/>
        <c:axId val="1317783047"/>
      </c:scatterChart>
      <c:valAx>
        <c:axId val="1312873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83047"/>
        <c:crosses val="autoZero"/>
        <c:crossBetween val="midCat"/>
      </c:valAx>
      <c:valAx>
        <c:axId val="1317783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73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0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7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8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9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0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7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8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9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171450</xdr:rowOff>
    </xdr:from>
    <xdr:to>
      <xdr:col>9</xdr:col>
      <xdr:colOff>285750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751BE-81EB-F8FD-07D0-FFC7D0A62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0</xdr:row>
      <xdr:rowOff>161925</xdr:rowOff>
    </xdr:from>
    <xdr:to>
      <xdr:col>16</xdr:col>
      <xdr:colOff>581025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82546A-F716-E7F5-D014-11260D980766}"/>
            </a:ext>
            <a:ext uri="{147F2762-F138-4A5C-976F-8EAC2B608ADB}">
              <a16:predDERef xmlns:a16="http://schemas.microsoft.com/office/drawing/2014/main" pred="{B4B751BE-81EB-F8FD-07D0-FFC7D0A62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590550</xdr:colOff>
      <xdr:row>0</xdr:row>
      <xdr:rowOff>171450</xdr:rowOff>
    </xdr:from>
    <xdr:to>
      <xdr:col>24</xdr:col>
      <xdr:colOff>257175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1BAAA8-26FB-2352-EEA9-D5BABD40A82A}"/>
            </a:ext>
            <a:ext uri="{147F2762-F138-4A5C-976F-8EAC2B608ADB}">
              <a16:predDERef xmlns:a16="http://schemas.microsoft.com/office/drawing/2014/main" pred="{A782546A-F716-E7F5-D014-11260D980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581025</xdr:colOff>
      <xdr:row>15</xdr:row>
      <xdr:rowOff>57150</xdr:rowOff>
    </xdr:from>
    <xdr:to>
      <xdr:col>9</xdr:col>
      <xdr:colOff>276225</xdr:colOff>
      <xdr:row>29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4A9827-6743-5524-B821-6A446AB62D9E}"/>
            </a:ext>
            <a:ext uri="{147F2762-F138-4A5C-976F-8EAC2B608ADB}">
              <a16:predDERef xmlns:a16="http://schemas.microsoft.com/office/drawing/2014/main" pred="{F51BAAA8-26FB-2352-EEA9-D5BABD40A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590550</xdr:colOff>
      <xdr:row>15</xdr:row>
      <xdr:rowOff>66675</xdr:rowOff>
    </xdr:from>
    <xdr:to>
      <xdr:col>24</xdr:col>
      <xdr:colOff>257175</xdr:colOff>
      <xdr:row>29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CDF0B5-C89A-A234-1007-08DBDAA29076}"/>
            </a:ext>
            <a:ext uri="{147F2762-F138-4A5C-976F-8EAC2B608ADB}">
              <a16:predDERef xmlns:a16="http://schemas.microsoft.com/office/drawing/2014/main" pred="{524A9827-6743-5524-B821-6A446AB62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266700</xdr:colOff>
      <xdr:row>29</xdr:row>
      <xdr:rowOff>104775</xdr:rowOff>
    </xdr:from>
    <xdr:to>
      <xdr:col>16</xdr:col>
      <xdr:colOff>571500</xdr:colOff>
      <xdr:row>43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41B1A0-5ABA-8381-58CF-731F20ECDFC6}"/>
            </a:ext>
            <a:ext uri="{147F2762-F138-4A5C-976F-8EAC2B608ADB}">
              <a16:predDERef xmlns:a16="http://schemas.microsoft.com/office/drawing/2014/main" pred="{55CDF0B5-C89A-A234-1007-08DBDAA29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590550</xdr:colOff>
      <xdr:row>29</xdr:row>
      <xdr:rowOff>142875</xdr:rowOff>
    </xdr:from>
    <xdr:to>
      <xdr:col>24</xdr:col>
      <xdr:colOff>257175</xdr:colOff>
      <xdr:row>44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FAD359-D62F-0A89-8240-9C22B67E973A}"/>
            </a:ext>
            <a:ext uri="{147F2762-F138-4A5C-976F-8EAC2B608ADB}">
              <a16:predDERef xmlns:a16="http://schemas.microsoft.com/office/drawing/2014/main" pred="{E541B1A0-5ABA-8381-58CF-731F20ECD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571500</xdr:colOff>
      <xdr:row>29</xdr:row>
      <xdr:rowOff>142875</xdr:rowOff>
    </xdr:from>
    <xdr:to>
      <xdr:col>9</xdr:col>
      <xdr:colOff>266700</xdr:colOff>
      <xdr:row>44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2B7D01-05CB-B453-C75E-7D50A2901A6E}"/>
            </a:ext>
            <a:ext uri="{147F2762-F138-4A5C-976F-8EAC2B608ADB}">
              <a16:predDERef xmlns:a16="http://schemas.microsoft.com/office/drawing/2014/main" pred="{DB3B0BFB-C821-4AF6-5A3C-9794CBCBC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276225</xdr:colOff>
      <xdr:row>0</xdr:row>
      <xdr:rowOff>171450</xdr:rowOff>
    </xdr:from>
    <xdr:to>
      <xdr:col>31</xdr:col>
      <xdr:colOff>581025</xdr:colOff>
      <xdr:row>15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243E9C-C3FD-58A5-FBDE-8D8D4DC66F71}"/>
            </a:ext>
            <a:ext uri="{147F2762-F138-4A5C-976F-8EAC2B608ADB}">
              <a16:predDERef xmlns:a16="http://schemas.microsoft.com/office/drawing/2014/main" pred="{EBE6488E-28CC-5331-8895-59110CB97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590550</xdr:colOff>
      <xdr:row>44</xdr:row>
      <xdr:rowOff>47625</xdr:rowOff>
    </xdr:from>
    <xdr:to>
      <xdr:col>24</xdr:col>
      <xdr:colOff>247650</xdr:colOff>
      <xdr:row>58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AF6EE72-F456-232F-542E-740C62EE6728}"/>
            </a:ext>
            <a:ext uri="{147F2762-F138-4A5C-976F-8EAC2B608ADB}">
              <a16:predDERef xmlns:a16="http://schemas.microsoft.com/office/drawing/2014/main" pred="{C5AF0C40-0ED5-F8B0-6A72-D578510B5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285750</xdr:colOff>
      <xdr:row>44</xdr:row>
      <xdr:rowOff>9525</xdr:rowOff>
    </xdr:from>
    <xdr:to>
      <xdr:col>31</xdr:col>
      <xdr:colOff>590550</xdr:colOff>
      <xdr:row>58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C8D14DD-E7DA-DADB-3701-D3475FD5FFC9}"/>
            </a:ext>
            <a:ext uri="{147F2762-F138-4A5C-976F-8EAC2B608ADB}">
              <a16:predDERef xmlns:a16="http://schemas.microsoft.com/office/drawing/2014/main" pred="{1AF6EE72-F456-232F-542E-740C62EE6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85725</xdr:colOff>
      <xdr:row>58</xdr:row>
      <xdr:rowOff>123825</xdr:rowOff>
    </xdr:from>
    <xdr:to>
      <xdr:col>16</xdr:col>
      <xdr:colOff>600075</xdr:colOff>
      <xdr:row>73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17F6B4D-EF18-8300-704F-00F2430E4C5E}"/>
            </a:ext>
            <a:ext uri="{147F2762-F138-4A5C-976F-8EAC2B608ADB}">
              <a16:predDERef xmlns:a16="http://schemas.microsoft.com/office/drawing/2014/main" pred="{6C8D14DD-E7DA-DADB-3701-D3475FD5F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9525</xdr:colOff>
      <xdr:row>58</xdr:row>
      <xdr:rowOff>57150</xdr:rowOff>
    </xdr:from>
    <xdr:to>
      <xdr:col>24</xdr:col>
      <xdr:colOff>200025</xdr:colOff>
      <xdr:row>72</xdr:row>
      <xdr:rowOff>133350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BF3FB2A-3FD9-8226-B013-58777F2B54BC}"/>
            </a:ext>
            <a:ext uri="{147F2762-F138-4A5C-976F-8EAC2B608ADB}">
              <a16:predDERef xmlns:a16="http://schemas.microsoft.com/office/drawing/2014/main" pred="{517F6B4D-EF18-8300-704F-00F2430E4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209550</xdr:colOff>
      <xdr:row>58</xdr:row>
      <xdr:rowOff>123825</xdr:rowOff>
    </xdr:from>
    <xdr:to>
      <xdr:col>31</xdr:col>
      <xdr:colOff>571500</xdr:colOff>
      <xdr:row>73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BEF7642-A2A4-789C-2ED4-93C05B291654}"/>
            </a:ext>
            <a:ext uri="{147F2762-F138-4A5C-976F-8EAC2B608ADB}">
              <a16:predDERef xmlns:a16="http://schemas.microsoft.com/office/drawing/2014/main" pred="{8BF3FB2A-3FD9-8226-B013-58777F2B5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276225</xdr:colOff>
      <xdr:row>15</xdr:row>
      <xdr:rowOff>57150</xdr:rowOff>
    </xdr:from>
    <xdr:to>
      <xdr:col>16</xdr:col>
      <xdr:colOff>581025</xdr:colOff>
      <xdr:row>29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C388455-5A3F-7CDA-46B0-525903E8B64D}"/>
            </a:ext>
            <a:ext uri="{147F2762-F138-4A5C-976F-8EAC2B608ADB}">
              <a16:predDERef xmlns:a16="http://schemas.microsoft.com/office/drawing/2014/main" pred="{7BEF7642-A2A4-789C-2ED4-93C05B291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42</xdr:col>
      <xdr:colOff>381000</xdr:colOff>
      <xdr:row>35</xdr:row>
      <xdr:rowOff>85725</xdr:rowOff>
    </xdr:from>
    <xdr:to>
      <xdr:col>48</xdr:col>
      <xdr:colOff>323850</xdr:colOff>
      <xdr:row>49</xdr:row>
      <xdr:rowOff>161925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6642391-EB04-7C77-79D5-C1C72D26D30C}"/>
            </a:ext>
            <a:ext uri="{147F2762-F138-4A5C-976F-8EAC2B608ADB}">
              <a16:predDERef xmlns:a16="http://schemas.microsoft.com/office/drawing/2014/main" pred="{5C388455-5A3F-7CDA-46B0-525903E8B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600075</xdr:colOff>
      <xdr:row>44</xdr:row>
      <xdr:rowOff>47625</xdr:rowOff>
    </xdr:from>
    <xdr:to>
      <xdr:col>9</xdr:col>
      <xdr:colOff>295275</xdr:colOff>
      <xdr:row>58</xdr:row>
      <xdr:rowOff>123825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31DF338-468F-FAB5-99B7-A2072F6F6379}"/>
            </a:ext>
            <a:ext uri="{147F2762-F138-4A5C-976F-8EAC2B608ADB}">
              <a16:predDERef xmlns:a16="http://schemas.microsoft.com/office/drawing/2014/main" pred="{C6642391-EB04-7C77-79D5-C1C72D26D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600075</xdr:colOff>
      <xdr:row>58</xdr:row>
      <xdr:rowOff>133350</xdr:rowOff>
    </xdr:from>
    <xdr:to>
      <xdr:col>9</xdr:col>
      <xdr:colOff>295275</xdr:colOff>
      <xdr:row>73</xdr:row>
      <xdr:rowOff>19050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B46BA53-EEA6-A62E-26CE-80581FEC1FDB}"/>
            </a:ext>
            <a:ext uri="{147F2762-F138-4A5C-976F-8EAC2B608ADB}">
              <a16:predDERef xmlns:a16="http://schemas.microsoft.com/office/drawing/2014/main" pred="{A31DF338-468F-FAB5-99B7-A2072F6F6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266700</xdr:colOff>
      <xdr:row>29</xdr:row>
      <xdr:rowOff>133350</xdr:rowOff>
    </xdr:from>
    <xdr:to>
      <xdr:col>31</xdr:col>
      <xdr:colOff>571500</xdr:colOff>
      <xdr:row>44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038245-4347-6EB3-406D-C80AB3F60617}"/>
            </a:ext>
            <a:ext uri="{147F2762-F138-4A5C-976F-8EAC2B608ADB}">
              <a16:predDERef xmlns:a16="http://schemas.microsoft.com/office/drawing/2014/main" pred="{CB46BA53-EEA6-A62E-26CE-80581FEC1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266700</xdr:colOff>
      <xdr:row>15</xdr:row>
      <xdr:rowOff>76200</xdr:rowOff>
    </xdr:from>
    <xdr:to>
      <xdr:col>31</xdr:col>
      <xdr:colOff>571500</xdr:colOff>
      <xdr:row>29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DEB86F-B0DC-8241-B511-61F680DF118D}"/>
            </a:ext>
            <a:ext uri="{147F2762-F138-4A5C-976F-8EAC2B608ADB}">
              <a16:predDERef xmlns:a16="http://schemas.microsoft.com/office/drawing/2014/main" pred="{3F038245-4347-6EB3-406D-C80AB3F60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266700</xdr:colOff>
      <xdr:row>44</xdr:row>
      <xdr:rowOff>9525</xdr:rowOff>
    </xdr:from>
    <xdr:to>
      <xdr:col>16</xdr:col>
      <xdr:colOff>571500</xdr:colOff>
      <xdr:row>58</xdr:row>
      <xdr:rowOff>85725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826B464-9027-A566-6B43-45F1DE27482A}"/>
            </a:ext>
            <a:ext uri="{147F2762-F138-4A5C-976F-8EAC2B608ADB}">
              <a16:predDERef xmlns:a16="http://schemas.microsoft.com/office/drawing/2014/main" pred="{F9DEB86F-B0DC-8241-B511-61F680DF1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D8D28C-5073-400F-85FA-65E308E8183E}" name="Table1" displayName="Table1" ref="E5:R30" totalsRowShown="0" headerRowDxfId="45" dataDxfId="44">
  <autoFilter ref="E5:R30" xr:uid="{27D8D28C-5073-400F-85FA-65E308E8183E}"/>
  <tableColumns count="14">
    <tableColumn id="1" xr3:uid="{7837EB8C-8A30-4BF1-A521-DBDCFACB64A3}" name="STN/WL" dataDxfId="43"/>
    <tableColumn id="2" xr3:uid="{A427BAA5-EB81-43A1-8F5E-A7F8A6FF884C}" name="WL0" dataDxfId="42"/>
    <tableColumn id="3" xr3:uid="{23D72DBE-40A8-4FBD-843B-523469DAB3E3}" name="WL 0.5" dataDxfId="41"/>
    <tableColumn id="4" xr3:uid="{A04144A9-AC9A-49F8-B77B-C8B79EC4AB21}" name="WL1" dataDxfId="40"/>
    <tableColumn id="5" xr3:uid="{F6B6ADDA-C6BC-45A2-A5F9-C0E190DA4614}" name="WL 1.5" dataDxfId="39"/>
    <tableColumn id="6" xr3:uid="{D9666944-79A2-4030-BAEE-F8F13589FBB3}" name="WL2" dataDxfId="38"/>
    <tableColumn id="7" xr3:uid="{C71C3AD2-E9B9-40B9-80AA-E834AA63733B}" name="WL 3" dataDxfId="37"/>
    <tableColumn id="8" xr3:uid="{B6DD4555-1B04-4987-9B4B-18DF5BB779B5}" name="WL4" dataDxfId="36"/>
    <tableColumn id="9" xr3:uid="{6D6BA85F-C116-4661-AB94-91A5ADB22A04}" name="WL 5" dataDxfId="35"/>
    <tableColumn id="10" xr3:uid="{B078EF13-75C1-44AB-AF43-EE1E738A09DC}" name="WL 6" dataDxfId="34"/>
    <tableColumn id="12" xr3:uid="{434420E2-F5A4-4AF5-82CE-6E4274B679A3}" name="WL 7" dataDxfId="33"/>
    <tableColumn id="13" xr3:uid="{20FFBEB8-4B69-42F7-A914-BB509FD0A61B}" name="WL8" dataDxfId="32"/>
    <tableColumn id="14" xr3:uid="{BF9EABE4-967B-413E-A747-4F2131A9CC7B}" name="WL9" dataDxfId="31"/>
    <tableColumn id="15" xr3:uid="{F2DAAA56-D933-4CCE-B0D9-DC4638B2425E}" name="WL10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C5B48C-DD02-46D0-9029-EA655017B360}" name="Table3" displayName="Table3" ref="C4:P29" totalsRowShown="0" headerRowDxfId="29">
  <autoFilter ref="C4:P29" xr:uid="{2FC5B48C-DD02-46D0-9029-EA655017B360}"/>
  <tableColumns count="14">
    <tableColumn id="1" xr3:uid="{FA28EE57-4ED5-419F-B699-BBB2D50ADA45}" name="STN/WL" dataDxfId="28"/>
    <tableColumn id="2" xr3:uid="{12A690C8-E1D6-4685-B98F-4BC174D85E9C}" name="WL 0" dataDxfId="27"/>
    <tableColumn id="15" xr3:uid="{7150EF8E-9751-42C1-8692-58D785E7D9B7}" name="WL 0.5" dataDxfId="26"/>
    <tableColumn id="3" xr3:uid="{0B252B95-5B67-4101-8DC2-0688C5FD92ED}" name="WL1" dataDxfId="25"/>
    <tableColumn id="4" xr3:uid="{679778A0-16E8-4543-A580-0C15EAEFAAB6}" name="WL 1.5" dataDxfId="24"/>
    <tableColumn id="5" xr3:uid="{FAAC7BD4-3C69-4E90-A965-472061B1D584}" name="WL 2" dataDxfId="23"/>
    <tableColumn id="6" xr3:uid="{662A9E74-F731-4C03-8493-3FC099CFCB50}" name="WL 3" dataDxfId="22"/>
    <tableColumn id="7" xr3:uid="{CD3B6145-E338-4324-AF0C-80F8B90F8B45}" name="WL 4" dataDxfId="21"/>
    <tableColumn id="8" xr3:uid="{46658C63-B71A-4F6E-8B24-F2E3A3263A86}" name="WL 5" dataDxfId="20"/>
    <tableColumn id="9" xr3:uid="{9DC9AA93-B82E-4512-8FEF-003F26CB307C}" name="WL 6" dataDxfId="19"/>
    <tableColumn id="10" xr3:uid="{6E1CBC37-6945-4003-9B22-119A1382B2FB}" name="WL 7" dataDxfId="18"/>
    <tableColumn id="11" xr3:uid="{D6620CFD-970D-49F9-8394-C46B7AFA5582}" name="WL 8" dataDxfId="17"/>
    <tableColumn id="12" xr3:uid="{68106D6A-99FD-46D1-A396-9BC814E9F8CE}" name="WL 9" dataDxfId="16"/>
    <tableColumn id="13" xr3:uid="{2A1D1343-EC5F-418F-B7D5-0B1B4AC35185}" name="WL 10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E47FB4-25D5-4E6C-965E-F195EB043474}" name="Table2" displayName="Table2" ref="C3:P28" totalsRowShown="0" headerRowDxfId="14">
  <autoFilter ref="C3:P28" xr:uid="{C8E47FB4-25D5-4E6C-965E-F195EB043474}"/>
  <tableColumns count="14">
    <tableColumn id="1" xr3:uid="{44A9FA39-78DB-4F7E-ACEC-A118DABFB02F}" name="STN/WL" dataDxfId="13"/>
    <tableColumn id="2" xr3:uid="{567B73A8-761B-4A70-AD4F-00800FD943F4}" name="WL 0" dataDxfId="12"/>
    <tableColumn id="3" xr3:uid="{7306357D-7A77-4209-A596-704EE986D4D0}" name="WL 0.5" dataDxfId="11"/>
    <tableColumn id="5" xr3:uid="{A7104169-77B8-4AF1-88A7-2E85B568B176}" name="WL 1" dataDxfId="10"/>
    <tableColumn id="8" xr3:uid="{88CBD43B-062B-4D55-99B4-8AC6843D1D24}" name="WL 1.5" dataDxfId="9"/>
    <tableColumn id="11" xr3:uid="{E91B8BA9-2A72-4408-B979-FEAA92B24CD9}" name="WL 2" dataDxfId="8"/>
    <tableColumn id="14" xr3:uid="{12619A99-5512-4D06-B676-EE1FA7DE5983}" name="WL 3" dataDxfId="7"/>
    <tableColumn id="17" xr3:uid="{C72D33FA-9D6A-4809-B213-2913CE4C72E8}" name="WL 4" dataDxfId="6"/>
    <tableColumn id="20" xr3:uid="{CD6A82B8-BA22-4AA1-A3E3-123A430ED6C2}" name="WL 5" dataDxfId="5"/>
    <tableColumn id="23" xr3:uid="{3AA68D31-9692-489D-9759-6DC9F083FAAA}" name="WL 6" dataDxfId="4"/>
    <tableColumn id="26" xr3:uid="{19F8ACF6-97BD-443E-ADF1-EAA7485390DB}" name="WL7" dataDxfId="3"/>
    <tableColumn id="29" xr3:uid="{96110AF9-7797-429F-BA30-398F5B286BA7}" name="WL8" dataDxfId="2"/>
    <tableColumn id="32" xr3:uid="{E6C72C09-2B2B-41BD-9000-7AA3A3E1AB45}" name="WL 9" dataDxfId="1"/>
    <tableColumn id="35" xr3:uid="{8C13C2E3-EBEA-4976-8FE6-B2DB277D5BFC}" name="WL 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opLeftCell="A3" workbookViewId="0">
      <selection activeCell="A6" sqref="A6"/>
    </sheetView>
  </sheetViews>
  <sheetFormatPr defaultRowHeight="15"/>
  <cols>
    <col min="5" max="5" width="10.7109375" bestFit="1" customWidth="1"/>
    <col min="7" max="7" width="9.5703125" bestFit="1" customWidth="1"/>
    <col min="9" max="9" width="9.5703125" bestFit="1" customWidth="1"/>
  </cols>
  <sheetData>
    <row r="1" spans="1:2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3" ht="31.5">
      <c r="A2" s="1"/>
      <c r="B2" s="1"/>
      <c r="C2" s="1"/>
      <c r="D2" s="1"/>
      <c r="E2" s="1"/>
      <c r="F2" s="1"/>
      <c r="G2" s="1"/>
      <c r="H2" s="1"/>
      <c r="I2" s="1"/>
      <c r="J2" s="5" t="s">
        <v>0</v>
      </c>
      <c r="K2" s="1"/>
      <c r="L2" s="1"/>
      <c r="M2" s="1"/>
      <c r="N2" s="1"/>
      <c r="O2" s="1"/>
    </row>
    <row r="3" spans="1:2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2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3">
      <c r="A5" s="1"/>
      <c r="B5" s="1"/>
      <c r="C5" s="1"/>
      <c r="D5" s="1"/>
      <c r="E5" s="4" t="s">
        <v>1</v>
      </c>
      <c r="F5" s="3" t="s">
        <v>2</v>
      </c>
      <c r="G5" s="3" t="s">
        <v>3</v>
      </c>
      <c r="H5" s="3" t="s">
        <v>4</v>
      </c>
      <c r="I5" s="3" t="s">
        <v>5</v>
      </c>
      <c r="J5" s="3" t="s">
        <v>6</v>
      </c>
      <c r="K5" s="3" t="s">
        <v>7</v>
      </c>
      <c r="L5" s="3" t="s">
        <v>8</v>
      </c>
      <c r="M5" s="3" t="s">
        <v>9</v>
      </c>
      <c r="N5" s="3" t="s">
        <v>10</v>
      </c>
      <c r="O5" s="3" t="s">
        <v>11</v>
      </c>
      <c r="P5" s="3" t="s">
        <v>12</v>
      </c>
      <c r="Q5" s="3" t="s">
        <v>13</v>
      </c>
      <c r="R5" s="3" t="s">
        <v>14</v>
      </c>
    </row>
    <row r="6" spans="1:23">
      <c r="A6" s="1"/>
      <c r="B6" s="1"/>
      <c r="C6" s="1"/>
      <c r="D6" s="1"/>
      <c r="E6" s="2" t="s">
        <v>15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3.2530000000000001</v>
      </c>
      <c r="P6" s="1">
        <v>4.8239999999999998</v>
      </c>
      <c r="Q6" s="1">
        <v>5.4550000000000001</v>
      </c>
      <c r="R6" s="1">
        <v>5.8070000000000004</v>
      </c>
    </row>
    <row r="7" spans="1:23">
      <c r="A7" s="1"/>
      <c r="B7" s="1"/>
      <c r="C7" s="1"/>
      <c r="D7" s="1"/>
      <c r="E7" s="2" t="s">
        <v>16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0.16700000000000001</v>
      </c>
      <c r="N7" s="1">
        <v>3.0750000000000002</v>
      </c>
      <c r="O7" s="1">
        <v>5.0019999999999998</v>
      </c>
      <c r="P7" s="1">
        <v>5.85</v>
      </c>
      <c r="Q7" s="1">
        <v>6.3289999999999997</v>
      </c>
      <c r="R7" s="1">
        <v>6.6509999999999998</v>
      </c>
    </row>
    <row r="8" spans="1:23">
      <c r="A8" s="1"/>
      <c r="B8" s="1"/>
      <c r="C8" s="1"/>
      <c r="D8" s="1"/>
      <c r="E8" s="2" t="s">
        <v>17</v>
      </c>
      <c r="F8" s="1">
        <v>0</v>
      </c>
      <c r="G8" s="1">
        <v>0.158</v>
      </c>
      <c r="H8" s="1">
        <v>0.33200000000000002</v>
      </c>
      <c r="I8" s="1">
        <v>0.42499999999999999</v>
      </c>
      <c r="J8" s="1">
        <v>0.40400000000000003</v>
      </c>
      <c r="K8" s="1">
        <v>0.29499999999999998</v>
      </c>
      <c r="L8" s="1">
        <v>0.80300000000000005</v>
      </c>
      <c r="M8" s="1">
        <v>3.327</v>
      </c>
      <c r="N8" s="1">
        <v>5.1509999999999998</v>
      </c>
      <c r="O8" s="1">
        <v>6.1230000000000002</v>
      </c>
      <c r="P8" s="1">
        <v>6.6989999999999998</v>
      </c>
      <c r="Q8" s="1">
        <v>7.0650000000000004</v>
      </c>
      <c r="R8" s="1">
        <v>7.3330000000000002</v>
      </c>
    </row>
    <row r="9" spans="1:23">
      <c r="A9" s="1"/>
      <c r="B9" s="1"/>
      <c r="C9" s="1"/>
      <c r="D9" s="1"/>
      <c r="E9" s="2" t="s">
        <v>18</v>
      </c>
      <c r="F9" s="1">
        <v>0</v>
      </c>
      <c r="G9" s="1">
        <v>0.39100000000000001</v>
      </c>
      <c r="H9" s="1">
        <v>0.66400000000000003</v>
      </c>
      <c r="I9" s="1">
        <v>0.79</v>
      </c>
      <c r="J9" s="1">
        <v>0.83299999999999996</v>
      </c>
      <c r="K9" s="1">
        <v>1.391</v>
      </c>
      <c r="L9" s="1">
        <v>3.5630000000000002</v>
      </c>
      <c r="M9" s="1">
        <v>5.484</v>
      </c>
      <c r="N9" s="1">
        <v>6.41</v>
      </c>
      <c r="O9" s="1">
        <v>7.0039999999999996</v>
      </c>
      <c r="P9" s="1">
        <v>7.399</v>
      </c>
      <c r="Q9" s="1">
        <v>7.67</v>
      </c>
      <c r="R9" s="1">
        <v>7.8819999999999997</v>
      </c>
    </row>
    <row r="10" spans="1:23">
      <c r="A10" s="1"/>
      <c r="B10" s="1"/>
      <c r="C10" s="1"/>
      <c r="D10" s="1"/>
      <c r="E10" s="2" t="s">
        <v>19</v>
      </c>
      <c r="F10" s="1">
        <v>0</v>
      </c>
      <c r="G10" s="1">
        <v>1.0649999999999999</v>
      </c>
      <c r="H10" s="1">
        <v>1.5049999999999999</v>
      </c>
      <c r="I10" s="1">
        <v>1.7549999999999999</v>
      </c>
      <c r="J10" s="1">
        <v>2.1019999999999999</v>
      </c>
      <c r="K10" s="1">
        <v>4.1829999999999998</v>
      </c>
      <c r="L10" s="1">
        <v>5.7839999999999998</v>
      </c>
      <c r="M10" s="1">
        <v>6.7220000000000004</v>
      </c>
      <c r="N10" s="1">
        <v>7.3150000000000004</v>
      </c>
      <c r="O10" s="1">
        <v>7.7030000000000003</v>
      </c>
      <c r="P10" s="1">
        <v>7.9660000000000002</v>
      </c>
      <c r="Q10" s="1">
        <v>8.16</v>
      </c>
      <c r="R10" s="1">
        <v>8.3170000000000002</v>
      </c>
    </row>
    <row r="11" spans="1:23">
      <c r="A11" s="1"/>
      <c r="B11" s="1"/>
      <c r="C11" s="1"/>
      <c r="D11" s="1"/>
      <c r="E11" s="2" t="s">
        <v>20</v>
      </c>
      <c r="F11" s="1">
        <v>0</v>
      </c>
      <c r="G11" s="1">
        <v>3.117</v>
      </c>
      <c r="H11" s="1">
        <v>4.1820000000000004</v>
      </c>
      <c r="I11" s="1">
        <v>5.2919999999999998</v>
      </c>
      <c r="J11" s="1">
        <v>6.2530000000000001</v>
      </c>
      <c r="K11" s="1">
        <v>7.3959999999999999</v>
      </c>
      <c r="L11" s="1">
        <v>8.0289999999999999</v>
      </c>
      <c r="M11" s="1">
        <v>8.3480000000000008</v>
      </c>
      <c r="N11" s="1">
        <v>8.5419999999999998</v>
      </c>
      <c r="O11" s="1">
        <v>8.6739999999999995</v>
      </c>
      <c r="P11" s="1">
        <v>8.7710000000000008</v>
      </c>
      <c r="Q11" s="1">
        <v>8.8510000000000009</v>
      </c>
      <c r="R11" s="1">
        <v>8.9179999999999993</v>
      </c>
    </row>
    <row r="12" spans="1:23">
      <c r="A12" s="1"/>
      <c r="B12" s="1"/>
      <c r="C12" s="1"/>
      <c r="D12" s="1"/>
      <c r="E12" s="2" t="s">
        <v>21</v>
      </c>
      <c r="F12" s="1">
        <v>0</v>
      </c>
      <c r="G12" s="1">
        <v>6.2009999999999996</v>
      </c>
      <c r="H12" s="1">
        <v>7.3949999999999996</v>
      </c>
      <c r="I12" s="1">
        <v>8.1259999999999994</v>
      </c>
      <c r="J12" s="1">
        <v>8.57</v>
      </c>
      <c r="K12" s="1">
        <v>8.9600000000000009</v>
      </c>
      <c r="L12" s="1">
        <v>9.0679999999999996</v>
      </c>
      <c r="M12" s="1">
        <v>9.1240000000000006</v>
      </c>
      <c r="N12" s="1">
        <v>9.1620000000000008</v>
      </c>
      <c r="O12" s="1">
        <v>9.1890000000000001</v>
      </c>
      <c r="P12" s="1">
        <v>9.2100000000000009</v>
      </c>
      <c r="Q12" s="1">
        <v>9.2289999999999992</v>
      </c>
      <c r="R12" s="1">
        <v>9.2449999999999992</v>
      </c>
    </row>
    <row r="13" spans="1:23">
      <c r="A13" s="1"/>
      <c r="B13" s="1"/>
      <c r="C13" s="1"/>
      <c r="D13" s="1"/>
      <c r="E13" s="2" t="s">
        <v>22</v>
      </c>
      <c r="F13" s="1">
        <v>0</v>
      </c>
      <c r="G13" s="1">
        <v>7.9080000000000004</v>
      </c>
      <c r="H13" s="1">
        <v>8.6820000000000004</v>
      </c>
      <c r="I13" s="1">
        <v>9.0609999999999999</v>
      </c>
      <c r="J13" s="1">
        <v>9.2669999999999995</v>
      </c>
      <c r="K13" s="1">
        <v>9.3379999999999992</v>
      </c>
      <c r="L13" s="1">
        <v>9.3420000000000005</v>
      </c>
      <c r="M13" s="1">
        <v>9.3450000000000006</v>
      </c>
      <c r="N13" s="1">
        <v>9.3469999999999995</v>
      </c>
      <c r="O13" s="1">
        <v>9.3490000000000002</v>
      </c>
      <c r="P13" s="1">
        <v>9.35</v>
      </c>
      <c r="Q13" s="1">
        <v>9.3510000000000009</v>
      </c>
      <c r="R13" s="1">
        <v>9.3520000000000003</v>
      </c>
    </row>
    <row r="14" spans="1:23">
      <c r="A14" s="1"/>
      <c r="B14" s="1"/>
      <c r="C14" s="1"/>
      <c r="D14" s="1"/>
      <c r="E14" s="2" t="s">
        <v>23</v>
      </c>
      <c r="F14" s="1">
        <v>0</v>
      </c>
      <c r="G14" s="1">
        <v>8.3469999999999995</v>
      </c>
      <c r="H14" s="1">
        <v>8.8940000000000001</v>
      </c>
      <c r="I14" s="1">
        <v>9.1950000000000003</v>
      </c>
      <c r="J14" s="1">
        <v>9.3379999999999992</v>
      </c>
      <c r="K14" s="1">
        <v>9.36</v>
      </c>
      <c r="L14" s="1">
        <v>9.36</v>
      </c>
      <c r="M14" s="1">
        <v>9.36</v>
      </c>
      <c r="N14" s="1">
        <v>9.36</v>
      </c>
      <c r="O14" s="1">
        <v>9.36</v>
      </c>
      <c r="P14" s="1">
        <v>9.36</v>
      </c>
      <c r="Q14" s="1">
        <v>9.36</v>
      </c>
      <c r="R14" s="1">
        <v>9.36</v>
      </c>
      <c r="U14" s="6" t="s">
        <v>24</v>
      </c>
      <c r="V14" s="6"/>
      <c r="W14" s="6" t="s">
        <v>25</v>
      </c>
    </row>
    <row r="15" spans="1:23">
      <c r="A15" s="1"/>
      <c r="B15" s="1"/>
      <c r="C15" s="1"/>
      <c r="D15" s="1"/>
      <c r="E15" s="2" t="s">
        <v>26</v>
      </c>
      <c r="F15" s="1">
        <v>0</v>
      </c>
      <c r="G15" s="1">
        <v>8.423</v>
      </c>
      <c r="H15" s="1">
        <v>8.9359999999999999</v>
      </c>
      <c r="I15" s="1">
        <v>9.2170000000000005</v>
      </c>
      <c r="J15" s="1">
        <v>9.3409999999999993</v>
      </c>
      <c r="K15" s="1">
        <v>9.36</v>
      </c>
      <c r="L15" s="1">
        <v>9.36</v>
      </c>
      <c r="M15" s="1">
        <v>9.36</v>
      </c>
      <c r="N15" s="1">
        <v>9.36</v>
      </c>
      <c r="O15" s="1">
        <v>9.36</v>
      </c>
      <c r="P15" s="1">
        <v>9.36</v>
      </c>
      <c r="Q15" s="1">
        <v>9.36</v>
      </c>
      <c r="R15" s="1">
        <v>9.36</v>
      </c>
      <c r="U15" s="6" t="s">
        <v>27</v>
      </c>
      <c r="V15" s="6"/>
      <c r="W15" s="6" t="s">
        <v>28</v>
      </c>
    </row>
    <row r="16" spans="1:23">
      <c r="A16" s="1"/>
      <c r="B16" s="1"/>
      <c r="C16" s="1"/>
      <c r="D16" s="1"/>
      <c r="E16" s="2" t="s">
        <v>29</v>
      </c>
      <c r="F16" s="1">
        <v>0</v>
      </c>
      <c r="G16" s="1">
        <v>8.4559999999999995</v>
      </c>
      <c r="H16" s="1">
        <v>8.9469999999999992</v>
      </c>
      <c r="I16" s="1">
        <v>9.2200000000000006</v>
      </c>
      <c r="J16" s="1">
        <v>9.3460000000000001</v>
      </c>
      <c r="K16" s="1">
        <v>9.36</v>
      </c>
      <c r="L16" s="1">
        <v>9.36</v>
      </c>
      <c r="M16" s="1">
        <v>9.36</v>
      </c>
      <c r="N16" s="1">
        <v>9.36</v>
      </c>
      <c r="O16" s="1">
        <v>9.36</v>
      </c>
      <c r="P16" s="1">
        <v>9.36</v>
      </c>
      <c r="Q16" s="1">
        <v>9.36</v>
      </c>
      <c r="R16" s="1">
        <v>9.36</v>
      </c>
    </row>
    <row r="17" spans="1:18">
      <c r="A17" s="1"/>
      <c r="B17" s="1"/>
      <c r="C17" s="1"/>
      <c r="D17" s="1"/>
      <c r="E17" s="2" t="s">
        <v>30</v>
      </c>
      <c r="F17" s="1">
        <v>0</v>
      </c>
      <c r="G17" s="1">
        <v>8.4629999999999992</v>
      </c>
      <c r="H17" s="1">
        <v>8.9499999999999993</v>
      </c>
      <c r="I17" s="1">
        <v>9.2230000000000008</v>
      </c>
      <c r="J17" s="1">
        <v>9.3469999999999995</v>
      </c>
      <c r="K17" s="1">
        <v>9.36</v>
      </c>
      <c r="L17" s="1">
        <v>9.36</v>
      </c>
      <c r="M17" s="1">
        <v>9.36</v>
      </c>
      <c r="N17" s="1">
        <v>9.36</v>
      </c>
      <c r="O17" s="1">
        <v>9.36</v>
      </c>
      <c r="P17" s="1">
        <v>9.36</v>
      </c>
      <c r="Q17" s="1">
        <v>9.36</v>
      </c>
      <c r="R17" s="1">
        <v>9.36</v>
      </c>
    </row>
    <row r="18" spans="1:18">
      <c r="A18" s="1"/>
      <c r="B18" s="1"/>
      <c r="C18" s="1"/>
      <c r="D18" s="1"/>
      <c r="E18" s="2" t="s">
        <v>31</v>
      </c>
      <c r="F18" s="1">
        <v>0</v>
      </c>
      <c r="G18" s="1">
        <v>8.4629999999999992</v>
      </c>
      <c r="H18" s="1">
        <v>8.9499999999999993</v>
      </c>
      <c r="I18" s="1">
        <v>9.2230000000000008</v>
      </c>
      <c r="J18" s="1">
        <v>9.3469999999999995</v>
      </c>
      <c r="K18" s="1">
        <v>9.36</v>
      </c>
      <c r="L18" s="1">
        <v>9.36</v>
      </c>
      <c r="M18" s="1">
        <v>9.36</v>
      </c>
      <c r="N18" s="1">
        <v>9.36</v>
      </c>
      <c r="O18" s="1">
        <v>9.36</v>
      </c>
      <c r="P18" s="1">
        <v>9.36</v>
      </c>
      <c r="Q18" s="1">
        <v>9.36</v>
      </c>
      <c r="R18" s="1">
        <v>9.36</v>
      </c>
    </row>
    <row r="19" spans="1:18">
      <c r="A19" s="1"/>
      <c r="B19" s="1"/>
      <c r="C19" s="1"/>
      <c r="D19" s="1"/>
      <c r="E19" s="2" t="s">
        <v>32</v>
      </c>
      <c r="F19" s="1">
        <v>0</v>
      </c>
      <c r="G19" s="1">
        <v>8.4629999999999992</v>
      </c>
      <c r="H19" s="1">
        <v>8.9499999999999993</v>
      </c>
      <c r="I19" s="1">
        <v>9.2230000000000008</v>
      </c>
      <c r="J19" s="1">
        <v>9.3469999999999995</v>
      </c>
      <c r="K19" s="1">
        <v>9.36</v>
      </c>
      <c r="L19" s="1">
        <v>9.36</v>
      </c>
      <c r="M19" s="1">
        <v>9.36</v>
      </c>
      <c r="N19" s="1">
        <v>9.36</v>
      </c>
      <c r="O19" s="1">
        <v>9.36</v>
      </c>
      <c r="P19" s="1">
        <v>9.36</v>
      </c>
      <c r="Q19" s="1">
        <v>9.36</v>
      </c>
      <c r="R19" s="1">
        <v>9.36</v>
      </c>
    </row>
    <row r="20" spans="1:18">
      <c r="A20" s="1"/>
      <c r="B20" s="1"/>
      <c r="C20" s="1"/>
      <c r="D20" s="1"/>
      <c r="E20" s="2" t="s">
        <v>33</v>
      </c>
      <c r="F20" s="1">
        <v>0</v>
      </c>
      <c r="G20" s="1">
        <v>8.4629999999999992</v>
      </c>
      <c r="H20" s="1">
        <v>8.9499999999999993</v>
      </c>
      <c r="I20" s="1">
        <v>9.2230000000000008</v>
      </c>
      <c r="J20" s="1">
        <v>9.3469999999999995</v>
      </c>
      <c r="K20" s="1">
        <v>9.36</v>
      </c>
      <c r="L20" s="1">
        <v>9.36</v>
      </c>
      <c r="M20" s="1">
        <v>9.36</v>
      </c>
      <c r="N20" s="1">
        <v>9.36</v>
      </c>
      <c r="O20" s="1">
        <v>9.36</v>
      </c>
      <c r="P20" s="1">
        <v>9.36</v>
      </c>
      <c r="Q20" s="1">
        <v>9.36</v>
      </c>
      <c r="R20" s="1">
        <v>9.36</v>
      </c>
    </row>
    <row r="21" spans="1:18">
      <c r="A21" s="1"/>
      <c r="B21" s="1"/>
      <c r="C21" s="1"/>
      <c r="D21" s="1"/>
      <c r="E21" s="2" t="s">
        <v>34</v>
      </c>
      <c r="F21" s="1">
        <v>0</v>
      </c>
      <c r="G21" s="1">
        <v>8.4629999999999992</v>
      </c>
      <c r="H21" s="1">
        <v>8.9499999999999993</v>
      </c>
      <c r="I21" s="1">
        <v>9.2230000000000008</v>
      </c>
      <c r="J21" s="1">
        <v>9.3469999999999995</v>
      </c>
      <c r="K21" s="1">
        <v>9.36</v>
      </c>
      <c r="L21" s="1">
        <v>9.36</v>
      </c>
      <c r="M21" s="1">
        <v>9.36</v>
      </c>
      <c r="N21" s="1">
        <v>9.36</v>
      </c>
      <c r="O21" s="1">
        <v>9.36</v>
      </c>
      <c r="P21" s="1">
        <v>9.36</v>
      </c>
      <c r="Q21" s="1">
        <v>9.36</v>
      </c>
      <c r="R21" s="1">
        <v>9.36</v>
      </c>
    </row>
    <row r="22" spans="1:18">
      <c r="A22" s="1"/>
      <c r="B22" s="1"/>
      <c r="C22" s="1"/>
      <c r="D22" s="1"/>
      <c r="E22" s="2" t="s">
        <v>35</v>
      </c>
      <c r="F22" s="1">
        <v>0</v>
      </c>
      <c r="G22" s="1">
        <v>8.4629999999999992</v>
      </c>
      <c r="H22" s="1">
        <v>8.9499999999999993</v>
      </c>
      <c r="I22" s="1">
        <v>9.2230000000000008</v>
      </c>
      <c r="J22" s="1">
        <v>9.3469999999999995</v>
      </c>
      <c r="K22" s="1">
        <v>9.36</v>
      </c>
      <c r="L22" s="1">
        <v>9.36</v>
      </c>
      <c r="M22" s="1">
        <v>9.36</v>
      </c>
      <c r="N22" s="1">
        <v>9.36</v>
      </c>
      <c r="O22" s="1">
        <v>9.36</v>
      </c>
      <c r="P22" s="1">
        <v>9.36</v>
      </c>
      <c r="Q22" s="1">
        <v>9.36</v>
      </c>
      <c r="R22" s="1">
        <v>9.36</v>
      </c>
    </row>
    <row r="23" spans="1:18">
      <c r="A23" s="1"/>
      <c r="B23" s="1"/>
      <c r="C23" s="1"/>
      <c r="D23" s="1"/>
      <c r="E23" s="2" t="s">
        <v>36</v>
      </c>
      <c r="F23" s="1">
        <v>0</v>
      </c>
      <c r="G23" s="1">
        <v>8.3550000000000004</v>
      </c>
      <c r="H23" s="1">
        <v>8.85</v>
      </c>
      <c r="I23" s="1">
        <v>9.1310000000000002</v>
      </c>
      <c r="J23" s="1">
        <v>9.266</v>
      </c>
      <c r="K23" s="1">
        <v>9.2970000000000006</v>
      </c>
      <c r="L23" s="1">
        <v>9.3049999999999997</v>
      </c>
      <c r="M23" s="1">
        <v>9.31</v>
      </c>
      <c r="N23" s="1">
        <v>9.3149999999999995</v>
      </c>
      <c r="O23" s="1">
        <v>9.3190000000000008</v>
      </c>
      <c r="P23" s="1">
        <v>9.3230000000000004</v>
      </c>
      <c r="Q23" s="1">
        <v>9.327</v>
      </c>
      <c r="R23" s="1">
        <v>9.3309999999999995</v>
      </c>
    </row>
    <row r="24" spans="1:18">
      <c r="A24" s="1"/>
      <c r="B24" s="1"/>
      <c r="C24" s="1"/>
      <c r="D24" s="1"/>
      <c r="E24" s="2" t="s">
        <v>37</v>
      </c>
      <c r="F24" s="1">
        <v>0</v>
      </c>
      <c r="G24" s="1">
        <v>8.07</v>
      </c>
      <c r="H24" s="1">
        <v>8.5860000000000003</v>
      </c>
      <c r="I24" s="1">
        <v>8.8859999999999992</v>
      </c>
      <c r="J24" s="1">
        <v>9.0489999999999995</v>
      </c>
      <c r="K24" s="1">
        <v>9.1300000000000008</v>
      </c>
      <c r="L24" s="1">
        <v>9.1590000000000007</v>
      </c>
      <c r="M24" s="1">
        <v>9.18</v>
      </c>
      <c r="N24" s="1">
        <v>9.1969999999999992</v>
      </c>
      <c r="O24" s="1">
        <v>9.2100000000000009</v>
      </c>
      <c r="P24" s="1">
        <v>9.2249999999999996</v>
      </c>
      <c r="Q24" s="1">
        <v>9.24</v>
      </c>
      <c r="R24" s="1">
        <v>9.2550000000000008</v>
      </c>
    </row>
    <row r="25" spans="1:18">
      <c r="A25" s="1"/>
      <c r="B25" s="1"/>
      <c r="C25" s="1"/>
      <c r="D25" s="1"/>
      <c r="E25" s="2" t="s">
        <v>38</v>
      </c>
      <c r="F25" s="1">
        <v>0</v>
      </c>
      <c r="G25" s="1">
        <v>7.0830000000000002</v>
      </c>
      <c r="H25" s="1">
        <v>7.6589999999999998</v>
      </c>
      <c r="I25" s="1">
        <v>8.0109999999999992</v>
      </c>
      <c r="J25" s="1">
        <v>8.2590000000000003</v>
      </c>
      <c r="K25" s="1">
        <v>8.548</v>
      </c>
      <c r="L25" s="1">
        <v>8.6340000000000003</v>
      </c>
      <c r="M25" s="1">
        <v>8.7119999999999997</v>
      </c>
      <c r="N25" s="1">
        <v>8.7720000000000002</v>
      </c>
      <c r="O25" s="1">
        <v>8.8219999999999992</v>
      </c>
      <c r="P25" s="1">
        <v>8.8729999999999993</v>
      </c>
      <c r="Q25" s="1">
        <v>8.9269999999999996</v>
      </c>
      <c r="R25" s="1">
        <v>8.984</v>
      </c>
    </row>
    <row r="26" spans="1:18">
      <c r="A26" s="1"/>
      <c r="B26" s="1"/>
      <c r="C26" s="1"/>
      <c r="D26" s="1"/>
      <c r="E26" s="2" t="s">
        <v>39</v>
      </c>
      <c r="F26" s="1">
        <v>0</v>
      </c>
      <c r="G26" s="1">
        <v>4.3979999999999997</v>
      </c>
      <c r="H26" s="1">
        <v>5.234</v>
      </c>
      <c r="I26" s="1">
        <v>5.7729999999999997</v>
      </c>
      <c r="J26" s="1">
        <v>6.1479999999999997</v>
      </c>
      <c r="K26" s="1">
        <v>6.6539999999999999</v>
      </c>
      <c r="L26" s="1">
        <v>6.9859999999999998</v>
      </c>
      <c r="M26" s="1">
        <v>7.2240000000000002</v>
      </c>
      <c r="N26" s="1">
        <v>7.4059999999999997</v>
      </c>
      <c r="O26" s="1">
        <v>7.5540000000000003</v>
      </c>
      <c r="P26" s="1">
        <v>7.7039999999999997</v>
      </c>
      <c r="Q26" s="1">
        <v>7.8730000000000002</v>
      </c>
      <c r="R26" s="1">
        <v>8.06</v>
      </c>
    </row>
    <row r="27" spans="1:18">
      <c r="E27" s="2" t="s">
        <v>40</v>
      </c>
      <c r="F27" s="1">
        <v>0</v>
      </c>
      <c r="G27" s="1">
        <v>2.7389999999999999</v>
      </c>
      <c r="H27" s="1">
        <v>3.6240000000000001</v>
      </c>
      <c r="I27" s="1">
        <v>4.1310000000000002</v>
      </c>
      <c r="J27" s="1">
        <v>4.4960000000000004</v>
      </c>
      <c r="K27" s="1">
        <v>5.0519999999999996</v>
      </c>
      <c r="L27" s="1">
        <v>5.4640000000000004</v>
      </c>
      <c r="M27" s="1">
        <v>5.7960000000000003</v>
      </c>
      <c r="N27" s="1">
        <v>6.0529999999999999</v>
      </c>
      <c r="O27" s="1">
        <v>6.2789999999999999</v>
      </c>
      <c r="P27" s="1">
        <v>6.5149999999999997</v>
      </c>
      <c r="Q27" s="1">
        <v>6.78</v>
      </c>
      <c r="R27" s="1">
        <v>7.1639999999999997</v>
      </c>
    </row>
    <row r="28" spans="1:18">
      <c r="E28" s="2" t="s">
        <v>41</v>
      </c>
      <c r="F28" s="1">
        <v>0</v>
      </c>
      <c r="G28" s="1">
        <v>1.3580000000000001</v>
      </c>
      <c r="H28" s="1">
        <v>2.0270000000000001</v>
      </c>
      <c r="I28" s="1">
        <v>2.48</v>
      </c>
      <c r="J28" s="1">
        <v>2.8170000000000002</v>
      </c>
      <c r="K28" s="1">
        <v>3.266</v>
      </c>
      <c r="L28" s="1">
        <v>3.5739999999999998</v>
      </c>
      <c r="M28" s="1">
        <v>3.8530000000000002</v>
      </c>
      <c r="N28" s="1">
        <v>4.1500000000000004</v>
      </c>
      <c r="O28" s="1">
        <v>4.4279999999999999</v>
      </c>
      <c r="P28" s="1">
        <v>4.7329999999999997</v>
      </c>
      <c r="Q28" s="1">
        <v>5.1980000000000004</v>
      </c>
      <c r="R28" s="1">
        <v>5.7370000000000001</v>
      </c>
    </row>
    <row r="29" spans="1:18">
      <c r="E29" s="2" t="s">
        <v>42</v>
      </c>
      <c r="F29" s="1">
        <v>0</v>
      </c>
      <c r="G29" s="1">
        <v>0.311</v>
      </c>
      <c r="H29" s="1">
        <v>0.67300000000000004</v>
      </c>
      <c r="I29" s="1">
        <v>0.86</v>
      </c>
      <c r="J29" s="1">
        <v>0.95199999999999996</v>
      </c>
      <c r="K29" s="1">
        <v>1.129</v>
      </c>
      <c r="L29" s="1">
        <v>1.33</v>
      </c>
      <c r="M29" s="1">
        <v>1.532</v>
      </c>
      <c r="N29" s="1">
        <v>1.772</v>
      </c>
      <c r="O29" s="1">
        <v>2.0459999999999998</v>
      </c>
      <c r="P29" s="1">
        <v>2.4279999999999999</v>
      </c>
      <c r="Q29" s="1">
        <v>3.1549999999999998</v>
      </c>
      <c r="R29" s="1">
        <v>3.96</v>
      </c>
    </row>
    <row r="30" spans="1:18">
      <c r="E30" s="2" t="s">
        <v>43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0.14299999999999999</v>
      </c>
      <c r="P30" s="1">
        <v>0.29599999999999999</v>
      </c>
      <c r="Q30" s="1">
        <v>0.91500000000000004</v>
      </c>
      <c r="R30" s="1">
        <v>1.756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5073-F462-454E-947A-AAC4CC7DF79A}">
  <dimension ref="A1:Q33"/>
  <sheetViews>
    <sheetView topLeftCell="G1" workbookViewId="0">
      <selection activeCell="Q9" sqref="Q9"/>
    </sheetView>
  </sheetViews>
  <sheetFormatPr defaultRowHeight="15"/>
  <cols>
    <col min="1" max="1" width="10.7109375" customWidth="1"/>
    <col min="2" max="2" width="13.140625" customWidth="1"/>
    <col min="3" max="3" width="17.7109375" customWidth="1"/>
    <col min="5" max="5" width="15.140625" customWidth="1"/>
    <col min="6" max="6" width="11.140625" customWidth="1"/>
    <col min="7" max="7" width="17.85546875" customWidth="1"/>
    <col min="8" max="8" width="15.5703125" customWidth="1"/>
    <col min="9" max="9" width="14.42578125" customWidth="1"/>
    <col min="10" max="10" width="15" customWidth="1"/>
    <col min="11" max="11" width="11.85546875" customWidth="1"/>
    <col min="12" max="12" width="12.140625" customWidth="1"/>
    <col min="13" max="13" width="17.5703125" customWidth="1"/>
    <col min="14" max="14" width="15.42578125" customWidth="1"/>
    <col min="16" max="16" width="29.85546875" customWidth="1"/>
    <col min="17" max="17" width="11.85546875" customWidth="1"/>
  </cols>
  <sheetData>
    <row r="1" spans="1:17" ht="46.5">
      <c r="A1" s="39" t="s">
        <v>118</v>
      </c>
      <c r="B1" s="40"/>
    </row>
    <row r="2" spans="1:17">
      <c r="C2" s="71" t="s">
        <v>80</v>
      </c>
      <c r="D2" s="72">
        <v>120</v>
      </c>
      <c r="E2" s="71" t="s">
        <v>81</v>
      </c>
      <c r="F2" s="72">
        <v>18.72</v>
      </c>
      <c r="G2" s="31"/>
      <c r="H2" s="71" t="s">
        <v>82</v>
      </c>
      <c r="I2" s="72">
        <v>1.0249999999999999</v>
      </c>
      <c r="J2" s="31"/>
      <c r="K2" s="71" t="s">
        <v>83</v>
      </c>
      <c r="L2" s="72">
        <v>3</v>
      </c>
    </row>
    <row r="3" spans="1:17">
      <c r="C3" s="71" t="s">
        <v>84</v>
      </c>
      <c r="D3" s="72">
        <v>6</v>
      </c>
      <c r="E3" s="71" t="s">
        <v>85</v>
      </c>
      <c r="F3" s="72">
        <v>1</v>
      </c>
      <c r="G3" s="31"/>
      <c r="H3" s="71" t="s">
        <v>86</v>
      </c>
      <c r="I3" s="72" t="s">
        <v>87</v>
      </c>
      <c r="J3" s="31"/>
      <c r="K3" s="37" t="s">
        <v>88</v>
      </c>
      <c r="L3" s="38">
        <v>10</v>
      </c>
      <c r="P3" s="25" t="s">
        <v>89</v>
      </c>
      <c r="Q3" s="25" t="s">
        <v>90</v>
      </c>
    </row>
    <row r="4" spans="1:17">
      <c r="P4" s="26" t="s">
        <v>58</v>
      </c>
      <c r="Q4" s="26">
        <v>111</v>
      </c>
    </row>
    <row r="5" spans="1:17">
      <c r="P5" s="30" t="s">
        <v>91</v>
      </c>
      <c r="Q5" s="26">
        <f>E33*D3*(2/3)</f>
        <v>1811.2659999999998</v>
      </c>
    </row>
    <row r="6" spans="1:17">
      <c r="P6" s="30" t="s">
        <v>92</v>
      </c>
      <c r="Q6" s="26">
        <f>F20</f>
        <v>51.372833333333332</v>
      </c>
    </row>
    <row r="7" spans="1:17">
      <c r="B7" s="27" t="s">
        <v>1</v>
      </c>
      <c r="C7" s="36" t="s">
        <v>93</v>
      </c>
      <c r="D7" s="36" t="s">
        <v>94</v>
      </c>
      <c r="E7" s="36" t="s">
        <v>95</v>
      </c>
      <c r="F7" s="36" t="s">
        <v>96</v>
      </c>
      <c r="G7" s="36" t="s">
        <v>97</v>
      </c>
      <c r="H7" s="36" t="s">
        <v>98</v>
      </c>
      <c r="I7" s="36" t="s">
        <v>99</v>
      </c>
      <c r="J7" s="36" t="s">
        <v>100</v>
      </c>
      <c r="K7" s="36" t="s">
        <v>101</v>
      </c>
      <c r="L7" s="36" t="s">
        <v>102</v>
      </c>
      <c r="M7" s="36" t="s">
        <v>103</v>
      </c>
      <c r="N7" s="36" t="s">
        <v>104</v>
      </c>
      <c r="O7" s="28"/>
      <c r="P7" s="26" t="s">
        <v>61</v>
      </c>
      <c r="Q7" s="26">
        <f>(D3/3)*G33</f>
        <v>4737.778666666667</v>
      </c>
    </row>
    <row r="8" spans="1:17">
      <c r="B8" s="34" t="s">
        <v>105</v>
      </c>
      <c r="C8" s="30">
        <f>OFFSET!K6</f>
        <v>0</v>
      </c>
      <c r="D8" s="26">
        <v>0.5</v>
      </c>
      <c r="E8" s="26">
        <f t="shared" ref="E8:E32" si="0">D8*C8</f>
        <v>0</v>
      </c>
      <c r="F8" s="31">
        <f>BOONJEAN_AREA!I5</f>
        <v>0</v>
      </c>
      <c r="G8" s="26">
        <f t="shared" ref="G8:G32" si="1">D8*F8</f>
        <v>0</v>
      </c>
      <c r="H8" s="26">
        <v>10</v>
      </c>
      <c r="I8" s="26">
        <f t="shared" ref="I8:I32" si="2">H8*E8</f>
        <v>0</v>
      </c>
      <c r="J8" s="26">
        <f t="shared" ref="J8:J32" si="3">G8*H8</f>
        <v>0</v>
      </c>
      <c r="K8" s="26">
        <f t="shared" ref="K8:K32" si="4">H8*H8*E8</f>
        <v>0</v>
      </c>
      <c r="L8" s="26">
        <f t="shared" ref="L8:L32" si="5">D8*C8^3</f>
        <v>0</v>
      </c>
      <c r="M8" s="31">
        <f>BOONJEAN_MOMENT!I4</f>
        <v>0</v>
      </c>
      <c r="N8" s="26">
        <f t="shared" ref="N8:N32" si="6">D8*M8</f>
        <v>0</v>
      </c>
      <c r="P8" s="26" t="s">
        <v>62</v>
      </c>
      <c r="Q8" s="26">
        <f>I2*Q7</f>
        <v>4856.223133333333</v>
      </c>
    </row>
    <row r="9" spans="1:17">
      <c r="B9" s="34">
        <v>0.5</v>
      </c>
      <c r="C9" s="30">
        <f>OFFSET!K7</f>
        <v>0</v>
      </c>
      <c r="D9" s="26">
        <v>2</v>
      </c>
      <c r="E9" s="26">
        <f t="shared" si="0"/>
        <v>0</v>
      </c>
      <c r="F9" s="31">
        <f>BOONJEAN_AREA!I6</f>
        <v>0</v>
      </c>
      <c r="G9" s="26">
        <f t="shared" si="1"/>
        <v>0</v>
      </c>
      <c r="H9" s="26">
        <v>9.5</v>
      </c>
      <c r="I9" s="26">
        <f t="shared" si="2"/>
        <v>0</v>
      </c>
      <c r="J9" s="26">
        <f t="shared" si="3"/>
        <v>0</v>
      </c>
      <c r="K9" s="26">
        <f t="shared" si="4"/>
        <v>0</v>
      </c>
      <c r="L9" s="26">
        <f t="shared" si="5"/>
        <v>0</v>
      </c>
      <c r="M9" s="31">
        <f>BOONJEAN_MOMENT!I5</f>
        <v>0</v>
      </c>
      <c r="N9" s="26">
        <f t="shared" si="6"/>
        <v>0</v>
      </c>
      <c r="P9" s="26" t="s">
        <v>106</v>
      </c>
      <c r="Q9" s="26">
        <f>Q5/(D2*F2)</f>
        <v>0.80629718660968663</v>
      </c>
    </row>
    <row r="10" spans="1:17">
      <c r="B10" s="34">
        <v>1</v>
      </c>
      <c r="C10" s="30">
        <f>OFFSET!K8</f>
        <v>0.29499999999999998</v>
      </c>
      <c r="D10" s="26">
        <v>1</v>
      </c>
      <c r="E10" s="26">
        <f t="shared" si="0"/>
        <v>0.29499999999999998</v>
      </c>
      <c r="F10" s="31">
        <f>BOONJEAN_AREA!I7</f>
        <v>1.7294999999999998</v>
      </c>
      <c r="G10" s="26">
        <f t="shared" si="1"/>
        <v>1.7294999999999998</v>
      </c>
      <c r="H10" s="26">
        <v>9</v>
      </c>
      <c r="I10" s="26">
        <f t="shared" si="2"/>
        <v>2.6549999999999998</v>
      </c>
      <c r="J10" s="26">
        <f t="shared" si="3"/>
        <v>15.565499999999998</v>
      </c>
      <c r="K10" s="26">
        <f t="shared" si="4"/>
        <v>23.895</v>
      </c>
      <c r="L10" s="26">
        <f t="shared" si="5"/>
        <v>2.5672374999999997E-2</v>
      </c>
      <c r="M10" s="31">
        <f>BOONJEAN_MOMENT!I6</f>
        <v>2.7640000000000002</v>
      </c>
      <c r="N10" s="26">
        <f t="shared" si="6"/>
        <v>2.7640000000000002</v>
      </c>
      <c r="P10" s="26" t="s">
        <v>64</v>
      </c>
      <c r="Q10" s="26">
        <f>Q5*I2*0.01</f>
        <v>18.565476499999999</v>
      </c>
    </row>
    <row r="11" spans="1:17">
      <c r="B11" s="34">
        <v>1.5</v>
      </c>
      <c r="C11" s="30">
        <f>OFFSET!K9</f>
        <v>1.391</v>
      </c>
      <c r="D11" s="26">
        <v>2</v>
      </c>
      <c r="E11" s="26">
        <f t="shared" si="0"/>
        <v>2.782</v>
      </c>
      <c r="F11" s="31">
        <f>BOONJEAN_AREA!I8</f>
        <v>4.25</v>
      </c>
      <c r="G11" s="26">
        <f t="shared" si="1"/>
        <v>8.5</v>
      </c>
      <c r="H11" s="26">
        <v>8.5</v>
      </c>
      <c r="I11" s="26">
        <f t="shared" si="2"/>
        <v>23.646999999999998</v>
      </c>
      <c r="J11" s="26">
        <f t="shared" si="3"/>
        <v>72.25</v>
      </c>
      <c r="K11" s="26">
        <f t="shared" si="4"/>
        <v>200.99950000000001</v>
      </c>
      <c r="L11" s="26">
        <f t="shared" si="5"/>
        <v>5.3828389420000002</v>
      </c>
      <c r="M11" s="31">
        <f>BOONJEAN_MOMENT!I7</f>
        <v>7.4156666666666657</v>
      </c>
      <c r="N11" s="26">
        <f t="shared" si="6"/>
        <v>14.831333333333331</v>
      </c>
      <c r="P11" s="26" t="s">
        <v>65</v>
      </c>
      <c r="Q11" s="26">
        <f>(I33/E33)*D3</f>
        <v>-2.2996732672064715</v>
      </c>
    </row>
    <row r="12" spans="1:17">
      <c r="B12" s="34">
        <v>2</v>
      </c>
      <c r="C12" s="30">
        <f>OFFSET!K10</f>
        <v>4.1829999999999998</v>
      </c>
      <c r="D12" s="26">
        <v>1.5</v>
      </c>
      <c r="E12" s="26">
        <f t="shared" si="0"/>
        <v>6.2744999999999997</v>
      </c>
      <c r="F12" s="31">
        <f>BOONJEAN_AREA!I9</f>
        <v>11.828999999999999</v>
      </c>
      <c r="G12" s="26">
        <f t="shared" si="1"/>
        <v>17.743499999999997</v>
      </c>
      <c r="H12" s="26">
        <v>8</v>
      </c>
      <c r="I12" s="26">
        <f t="shared" si="2"/>
        <v>50.195999999999998</v>
      </c>
      <c r="J12" s="26">
        <f t="shared" si="3"/>
        <v>141.94799999999998</v>
      </c>
      <c r="K12" s="26">
        <f t="shared" si="4"/>
        <v>401.56799999999998</v>
      </c>
      <c r="L12" s="26">
        <f t="shared" si="5"/>
        <v>109.78799473049997</v>
      </c>
      <c r="M12" s="31">
        <f>BOONJEAN_MOMENT!I8</f>
        <v>23.003999999999998</v>
      </c>
      <c r="N12" s="26">
        <f t="shared" si="6"/>
        <v>34.506</v>
      </c>
      <c r="P12" s="26" t="s">
        <v>66</v>
      </c>
      <c r="Q12" s="26">
        <f>(J33/G33)*D3</f>
        <v>-3.1475231430538226</v>
      </c>
    </row>
    <row r="13" spans="1:17">
      <c r="B13" s="34">
        <v>3</v>
      </c>
      <c r="C13" s="30">
        <f>OFFSET!K11</f>
        <v>7.3959999999999999</v>
      </c>
      <c r="D13" s="26">
        <v>4</v>
      </c>
      <c r="E13" s="26">
        <f t="shared" si="0"/>
        <v>29.584</v>
      </c>
      <c r="F13" s="31">
        <f>BOONJEAN_AREA!I10</f>
        <v>29.818333333333332</v>
      </c>
      <c r="G13" s="26">
        <f t="shared" si="1"/>
        <v>119.27333333333333</v>
      </c>
      <c r="H13" s="26">
        <v>7</v>
      </c>
      <c r="I13" s="26">
        <f t="shared" si="2"/>
        <v>207.08799999999999</v>
      </c>
      <c r="J13" s="26">
        <f t="shared" si="3"/>
        <v>834.9133333333333</v>
      </c>
      <c r="K13" s="26">
        <f t="shared" si="4"/>
        <v>1449.616</v>
      </c>
      <c r="L13" s="26">
        <f t="shared" si="5"/>
        <v>1618.2689405439999</v>
      </c>
      <c r="M13" s="31">
        <f>BOONJEAN_MOMENT!I9</f>
        <v>54.271666666666661</v>
      </c>
      <c r="N13" s="26">
        <f t="shared" si="6"/>
        <v>217.08666666666664</v>
      </c>
      <c r="P13" s="29" t="s">
        <v>107</v>
      </c>
      <c r="Q13" s="30">
        <f>(2*((D3*D3*D3)/3)*K33)-(Q5*Q11*Q11)</f>
        <v>1466737.2049466392</v>
      </c>
    </row>
    <row r="14" spans="1:17">
      <c r="B14" s="34">
        <v>4</v>
      </c>
      <c r="C14" s="30">
        <f>OFFSET!K12</f>
        <v>8.9600000000000009</v>
      </c>
      <c r="D14" s="26">
        <v>2</v>
      </c>
      <c r="E14" s="26">
        <f t="shared" si="0"/>
        <v>17.920000000000002</v>
      </c>
      <c r="F14" s="31">
        <f>BOONJEAN_AREA!I11</f>
        <v>44.466333333333324</v>
      </c>
      <c r="G14" s="26">
        <f t="shared" si="1"/>
        <v>88.932666666666648</v>
      </c>
      <c r="H14" s="26">
        <v>6</v>
      </c>
      <c r="I14" s="26">
        <f t="shared" si="2"/>
        <v>107.52000000000001</v>
      </c>
      <c r="J14" s="26">
        <f t="shared" si="3"/>
        <v>533.59599999999989</v>
      </c>
      <c r="K14" s="26">
        <f t="shared" si="4"/>
        <v>645.12000000000012</v>
      </c>
      <c r="L14" s="26">
        <f t="shared" si="5"/>
        <v>1438.6462720000004</v>
      </c>
      <c r="M14" s="31">
        <f>BOONJEAN_MOMENT!I10</f>
        <v>75.107333333333344</v>
      </c>
      <c r="N14" s="26">
        <f t="shared" si="6"/>
        <v>150.21466666666669</v>
      </c>
      <c r="P14" s="26" t="s">
        <v>108</v>
      </c>
      <c r="Q14" s="26">
        <f>(2/9)*L33*D3</f>
        <v>47629.45290696733</v>
      </c>
    </row>
    <row r="15" spans="1:17">
      <c r="B15" s="34">
        <v>5</v>
      </c>
      <c r="C15" s="30">
        <f>OFFSET!K13</f>
        <v>9.3379999999999992</v>
      </c>
      <c r="D15" s="26">
        <v>4</v>
      </c>
      <c r="E15" s="26">
        <f t="shared" si="0"/>
        <v>37.351999999999997</v>
      </c>
      <c r="F15" s="31">
        <f>BOONJEAN_AREA!I12</f>
        <v>50.118499999999997</v>
      </c>
      <c r="G15" s="26">
        <f t="shared" si="1"/>
        <v>200.47399999999999</v>
      </c>
      <c r="H15" s="26">
        <v>5</v>
      </c>
      <c r="I15" s="26">
        <f t="shared" si="2"/>
        <v>186.76</v>
      </c>
      <c r="J15" s="26">
        <f t="shared" si="3"/>
        <v>1002.3699999999999</v>
      </c>
      <c r="K15" s="26">
        <f t="shared" si="4"/>
        <v>933.8</v>
      </c>
      <c r="L15" s="26">
        <f t="shared" si="5"/>
        <v>3257.0288098879992</v>
      </c>
      <c r="M15" s="31">
        <f>BOONJEAN_MOMENT!I11</f>
        <v>81.928999999999974</v>
      </c>
      <c r="N15" s="26">
        <f t="shared" si="6"/>
        <v>327.71599999999989</v>
      </c>
      <c r="P15" s="26" t="s">
        <v>109</v>
      </c>
      <c r="Q15" s="26">
        <f>Q13/Q7</f>
        <v>309.58331069074268</v>
      </c>
    </row>
    <row r="16" spans="1:17">
      <c r="B16" s="34">
        <v>6</v>
      </c>
      <c r="C16" s="30">
        <f>OFFSET!K14</f>
        <v>9.36</v>
      </c>
      <c r="D16" s="26">
        <v>2</v>
      </c>
      <c r="E16" s="26">
        <f t="shared" si="0"/>
        <v>18.72</v>
      </c>
      <c r="F16" s="31">
        <f>BOONJEAN_AREA!I13</f>
        <v>51.132999999999996</v>
      </c>
      <c r="G16" s="26">
        <f t="shared" si="1"/>
        <v>102.26599999999999</v>
      </c>
      <c r="H16" s="26">
        <v>4</v>
      </c>
      <c r="I16" s="26">
        <f t="shared" si="2"/>
        <v>74.88</v>
      </c>
      <c r="J16" s="26">
        <f t="shared" si="3"/>
        <v>409.06399999999996</v>
      </c>
      <c r="K16" s="26">
        <f t="shared" si="4"/>
        <v>299.52</v>
      </c>
      <c r="L16" s="26">
        <f t="shared" si="5"/>
        <v>1640.0517119999997</v>
      </c>
      <c r="M16" s="31">
        <f>BOONJEAN_MOMENT!I12</f>
        <v>82.87266666666666</v>
      </c>
      <c r="N16" s="26">
        <f t="shared" si="6"/>
        <v>165.74533333333332</v>
      </c>
      <c r="P16" s="26" t="s">
        <v>110</v>
      </c>
      <c r="Q16" s="26">
        <f>Q14/Q7</f>
        <v>10.053119037001727</v>
      </c>
    </row>
    <row r="17" spans="2:17">
      <c r="B17" s="34">
        <v>7</v>
      </c>
      <c r="C17" s="30">
        <f>OFFSET!K15</f>
        <v>9.36</v>
      </c>
      <c r="D17" s="26">
        <v>4</v>
      </c>
      <c r="E17" s="26">
        <f t="shared" si="0"/>
        <v>37.44</v>
      </c>
      <c r="F17" s="31">
        <f>BOONJEAN_AREA!I14</f>
        <v>51.29516666666666</v>
      </c>
      <c r="G17" s="26">
        <f t="shared" si="1"/>
        <v>205.18066666666664</v>
      </c>
      <c r="H17" s="26">
        <v>3</v>
      </c>
      <c r="I17" s="26">
        <f t="shared" si="2"/>
        <v>112.32</v>
      </c>
      <c r="J17" s="26">
        <f t="shared" si="3"/>
        <v>615.54199999999992</v>
      </c>
      <c r="K17" s="26">
        <f t="shared" si="4"/>
        <v>336.96</v>
      </c>
      <c r="L17" s="26">
        <f t="shared" si="5"/>
        <v>3280.1034239999994</v>
      </c>
      <c r="M17" s="31">
        <f>BOONJEAN_MOMENT!I13</f>
        <v>83.002333333333326</v>
      </c>
      <c r="N17" s="26">
        <f t="shared" si="6"/>
        <v>332.0093333333333</v>
      </c>
      <c r="P17" s="26" t="s">
        <v>71</v>
      </c>
      <c r="Q17" s="26">
        <f>N33/G33</f>
        <v>1.6429502546059558</v>
      </c>
    </row>
    <row r="18" spans="2:17">
      <c r="B18" s="34">
        <v>8</v>
      </c>
      <c r="C18" s="30">
        <f>OFFSET!K16</f>
        <v>9.36</v>
      </c>
      <c r="D18" s="26">
        <v>2</v>
      </c>
      <c r="E18" s="26">
        <f t="shared" si="0"/>
        <v>18.72</v>
      </c>
      <c r="F18" s="31">
        <f>BOONJEAN_AREA!I15</f>
        <v>51.356333333333325</v>
      </c>
      <c r="G18" s="26">
        <f t="shared" si="1"/>
        <v>102.71266666666665</v>
      </c>
      <c r="H18" s="26">
        <v>2</v>
      </c>
      <c r="I18" s="26">
        <f t="shared" si="2"/>
        <v>37.44</v>
      </c>
      <c r="J18" s="26">
        <f t="shared" si="3"/>
        <v>205.4253333333333</v>
      </c>
      <c r="K18" s="26">
        <f t="shared" si="4"/>
        <v>74.88</v>
      </c>
      <c r="L18" s="26">
        <f t="shared" si="5"/>
        <v>1640.0517119999997</v>
      </c>
      <c r="M18" s="31">
        <f>BOONJEAN_MOMENT!I14</f>
        <v>83.049333333333351</v>
      </c>
      <c r="N18" s="26">
        <f t="shared" si="6"/>
        <v>166.0986666666667</v>
      </c>
      <c r="P18" s="26" t="s">
        <v>111</v>
      </c>
      <c r="Q18" s="26">
        <f>Q15+Q17</f>
        <v>311.22626094534866</v>
      </c>
    </row>
    <row r="19" spans="2:17">
      <c r="B19" s="34">
        <v>9</v>
      </c>
      <c r="C19" s="30">
        <f>OFFSET!K17</f>
        <v>9.36</v>
      </c>
      <c r="D19" s="26">
        <v>4</v>
      </c>
      <c r="E19" s="26">
        <f t="shared" si="0"/>
        <v>37.44</v>
      </c>
      <c r="F19" s="31">
        <f>BOONJEAN_AREA!I16</f>
        <v>51.372833333333332</v>
      </c>
      <c r="G19" s="26">
        <f t="shared" si="1"/>
        <v>205.49133333333333</v>
      </c>
      <c r="H19" s="26">
        <v>1</v>
      </c>
      <c r="I19" s="26">
        <f t="shared" si="2"/>
        <v>37.44</v>
      </c>
      <c r="J19" s="26">
        <f t="shared" si="3"/>
        <v>205.49133333333333</v>
      </c>
      <c r="K19" s="26">
        <f t="shared" si="4"/>
        <v>37.44</v>
      </c>
      <c r="L19" s="26">
        <f t="shared" si="5"/>
        <v>3280.1034239999994</v>
      </c>
      <c r="M19" s="31">
        <f>BOONJEAN_MOMENT!I15</f>
        <v>83.064333333333337</v>
      </c>
      <c r="N19" s="26">
        <f t="shared" si="6"/>
        <v>332.25733333333335</v>
      </c>
      <c r="P19" s="26" t="s">
        <v>112</v>
      </c>
      <c r="Q19" s="26">
        <f>Q17+Q16</f>
        <v>11.696069291607682</v>
      </c>
    </row>
    <row r="20" spans="2:17">
      <c r="B20" s="34" t="s">
        <v>113</v>
      </c>
      <c r="C20" s="30">
        <f>OFFSET!K18</f>
        <v>9.36</v>
      </c>
      <c r="D20" s="26">
        <v>2</v>
      </c>
      <c r="E20" s="26">
        <f t="shared" si="0"/>
        <v>18.72</v>
      </c>
      <c r="F20" s="31">
        <f>BOONJEAN_AREA!I17</f>
        <v>51.372833333333332</v>
      </c>
      <c r="G20" s="26">
        <f t="shared" si="1"/>
        <v>102.74566666666666</v>
      </c>
      <c r="H20" s="26">
        <v>0</v>
      </c>
      <c r="I20" s="26">
        <f t="shared" si="2"/>
        <v>0</v>
      </c>
      <c r="J20" s="26">
        <f t="shared" si="3"/>
        <v>0</v>
      </c>
      <c r="K20" s="26">
        <f t="shared" si="4"/>
        <v>0</v>
      </c>
      <c r="L20" s="26">
        <f t="shared" si="5"/>
        <v>1640.0517119999997</v>
      </c>
      <c r="M20" s="31">
        <f>BOONJEAN_MOMENT!I16</f>
        <v>83.064333333333337</v>
      </c>
      <c r="N20" s="26">
        <f t="shared" si="6"/>
        <v>166.12866666666667</v>
      </c>
      <c r="P20" s="26" t="s">
        <v>74</v>
      </c>
      <c r="Q20" s="26">
        <f>Q7/(D2*F2*L2)</f>
        <v>0.7030179645457425</v>
      </c>
    </row>
    <row r="21" spans="2:17">
      <c r="B21" s="34">
        <v>11</v>
      </c>
      <c r="C21" s="30">
        <f>OFFSET!K19</f>
        <v>9.36</v>
      </c>
      <c r="D21" s="26">
        <v>4</v>
      </c>
      <c r="E21" s="26">
        <f t="shared" si="0"/>
        <v>37.44</v>
      </c>
      <c r="F21" s="31">
        <f>BOONJEAN_AREA!I18</f>
        <v>51.372833333333332</v>
      </c>
      <c r="G21" s="26">
        <f t="shared" si="1"/>
        <v>205.49133333333333</v>
      </c>
      <c r="H21" s="26">
        <v>-1</v>
      </c>
      <c r="I21" s="26">
        <f t="shared" si="2"/>
        <v>-37.44</v>
      </c>
      <c r="J21" s="26">
        <f t="shared" si="3"/>
        <v>-205.49133333333333</v>
      </c>
      <c r="K21" s="26">
        <f t="shared" si="4"/>
        <v>37.44</v>
      </c>
      <c r="L21" s="26">
        <f t="shared" si="5"/>
        <v>3280.1034239999994</v>
      </c>
      <c r="M21" s="31">
        <f>BOONJEAN_MOMENT!I17</f>
        <v>83.064333333333337</v>
      </c>
      <c r="N21" s="26">
        <f t="shared" si="6"/>
        <v>332.25733333333335</v>
      </c>
      <c r="P21" s="26" t="s">
        <v>75</v>
      </c>
      <c r="Q21" s="26">
        <f>(Q8*Q15)/(100)</f>
        <v>15034.056350703051</v>
      </c>
    </row>
    <row r="22" spans="2:17">
      <c r="B22" s="34">
        <v>12</v>
      </c>
      <c r="C22" s="30">
        <f>OFFSET!K20</f>
        <v>9.36</v>
      </c>
      <c r="D22" s="26">
        <v>2</v>
      </c>
      <c r="E22" s="26">
        <f t="shared" si="0"/>
        <v>18.72</v>
      </c>
      <c r="F22" s="31">
        <f>BOONJEAN_AREA!I19</f>
        <v>51.372833333333332</v>
      </c>
      <c r="G22" s="26">
        <f t="shared" si="1"/>
        <v>102.74566666666666</v>
      </c>
      <c r="H22" s="26">
        <v>-2</v>
      </c>
      <c r="I22" s="26">
        <f t="shared" si="2"/>
        <v>-37.44</v>
      </c>
      <c r="J22" s="26">
        <f t="shared" si="3"/>
        <v>-205.49133333333333</v>
      </c>
      <c r="K22" s="26">
        <f t="shared" si="4"/>
        <v>74.88</v>
      </c>
      <c r="L22" s="26">
        <f t="shared" si="5"/>
        <v>1640.0517119999997</v>
      </c>
      <c r="M22" s="31">
        <f>BOONJEAN_MOMENT!I18</f>
        <v>83.064333333333337</v>
      </c>
      <c r="N22" s="26">
        <f t="shared" si="6"/>
        <v>166.12866666666667</v>
      </c>
      <c r="P22" s="26" t="s">
        <v>76</v>
      </c>
      <c r="Q22" s="26">
        <f>F20/(F2*L2)</f>
        <v>0.91475842830009502</v>
      </c>
    </row>
    <row r="23" spans="2:17">
      <c r="B23" s="34">
        <v>13</v>
      </c>
      <c r="C23" s="30">
        <f>OFFSET!K21</f>
        <v>9.36</v>
      </c>
      <c r="D23" s="26">
        <v>4</v>
      </c>
      <c r="E23" s="26">
        <f t="shared" si="0"/>
        <v>37.44</v>
      </c>
      <c r="F23" s="31">
        <f>BOONJEAN_AREA!I20</f>
        <v>51.372833333333332</v>
      </c>
      <c r="G23" s="26">
        <f t="shared" si="1"/>
        <v>205.49133333333333</v>
      </c>
      <c r="H23" s="26">
        <v>-3</v>
      </c>
      <c r="I23" s="26">
        <f t="shared" si="2"/>
        <v>-112.32</v>
      </c>
      <c r="J23" s="26">
        <f t="shared" si="3"/>
        <v>-616.47399999999993</v>
      </c>
      <c r="K23" s="26">
        <f t="shared" si="4"/>
        <v>336.96</v>
      </c>
      <c r="L23" s="26">
        <f t="shared" si="5"/>
        <v>3280.1034239999994</v>
      </c>
      <c r="M23" s="31">
        <f>BOONJEAN_MOMENT!I19</f>
        <v>83.064333333333337</v>
      </c>
      <c r="N23" s="26">
        <f t="shared" si="6"/>
        <v>332.25733333333335</v>
      </c>
      <c r="P23" s="26" t="s">
        <v>77</v>
      </c>
      <c r="Q23" s="26">
        <f>Q7/(L2*Q5)</f>
        <v>0.87190923671926468</v>
      </c>
    </row>
    <row r="24" spans="2:17">
      <c r="B24" s="34">
        <v>14</v>
      </c>
      <c r="C24" s="30">
        <f>OFFSET!K22</f>
        <v>9.36</v>
      </c>
      <c r="D24" s="26">
        <v>2</v>
      </c>
      <c r="E24" s="26">
        <f t="shared" si="0"/>
        <v>18.72</v>
      </c>
      <c r="F24" s="31">
        <f>BOONJEAN_AREA!I21</f>
        <v>51.372833333333332</v>
      </c>
      <c r="G24" s="26">
        <f t="shared" si="1"/>
        <v>102.74566666666666</v>
      </c>
      <c r="H24" s="26">
        <v>-4</v>
      </c>
      <c r="I24" s="26">
        <f t="shared" si="2"/>
        <v>-74.88</v>
      </c>
      <c r="J24" s="26">
        <f t="shared" si="3"/>
        <v>-410.98266666666666</v>
      </c>
      <c r="K24" s="26">
        <f t="shared" si="4"/>
        <v>299.52</v>
      </c>
      <c r="L24" s="26">
        <f t="shared" si="5"/>
        <v>1640.0517119999997</v>
      </c>
      <c r="M24" s="31">
        <f>BOONJEAN_MOMENT!I20</f>
        <v>83.064333333333337</v>
      </c>
      <c r="N24" s="26">
        <f t="shared" si="6"/>
        <v>166.12866666666667</v>
      </c>
      <c r="P24" s="31" t="s">
        <v>78</v>
      </c>
      <c r="Q24" s="31">
        <f>Q7/(F20*D2)</f>
        <v>0.76852854567535167</v>
      </c>
    </row>
    <row r="25" spans="2:17">
      <c r="B25" s="34">
        <v>15</v>
      </c>
      <c r="C25" s="30">
        <f>OFFSET!K23</f>
        <v>9.2970000000000006</v>
      </c>
      <c r="D25" s="26">
        <v>4</v>
      </c>
      <c r="E25" s="26">
        <f t="shared" si="0"/>
        <v>37.188000000000002</v>
      </c>
      <c r="F25" s="31">
        <f>BOONJEAN_AREA!I22</f>
        <v>50.87016666666667</v>
      </c>
      <c r="G25" s="26">
        <f t="shared" si="1"/>
        <v>203.48066666666668</v>
      </c>
      <c r="H25" s="26">
        <v>-5</v>
      </c>
      <c r="I25" s="26">
        <f t="shared" si="2"/>
        <v>-185.94</v>
      </c>
      <c r="J25" s="26">
        <f t="shared" si="3"/>
        <v>-1017.4033333333334</v>
      </c>
      <c r="K25" s="26">
        <f t="shared" si="4"/>
        <v>929.7</v>
      </c>
      <c r="L25" s="26">
        <f t="shared" si="5"/>
        <v>3214.3153642920006</v>
      </c>
      <c r="M25" s="31">
        <f>BOONJEAN_MOMENT!I21</f>
        <v>82.337333333333333</v>
      </c>
      <c r="N25" s="26">
        <f t="shared" si="6"/>
        <v>329.34933333333333</v>
      </c>
    </row>
    <row r="26" spans="2:17">
      <c r="B26" s="34">
        <v>16</v>
      </c>
      <c r="C26" s="30">
        <f>OFFSET!K24</f>
        <v>9.1300000000000008</v>
      </c>
      <c r="D26" s="26">
        <v>2</v>
      </c>
      <c r="E26" s="26">
        <f t="shared" si="0"/>
        <v>18.260000000000002</v>
      </c>
      <c r="F26" s="31">
        <f>BOONJEAN_AREA!I23</f>
        <v>49.535999999999994</v>
      </c>
      <c r="G26" s="26">
        <f t="shared" si="1"/>
        <v>99.071999999999989</v>
      </c>
      <c r="H26" s="26">
        <v>-6</v>
      </c>
      <c r="I26" s="26">
        <f t="shared" si="2"/>
        <v>-109.56</v>
      </c>
      <c r="J26" s="26">
        <f t="shared" si="3"/>
        <v>-594.4319999999999</v>
      </c>
      <c r="K26" s="26">
        <f t="shared" si="4"/>
        <v>657.36</v>
      </c>
      <c r="L26" s="26">
        <f t="shared" si="5"/>
        <v>1522.0969940000002</v>
      </c>
      <c r="M26" s="31">
        <f>BOONJEAN_MOMENT!I22</f>
        <v>80.404333333333327</v>
      </c>
      <c r="N26" s="26">
        <f t="shared" si="6"/>
        <v>160.80866666666665</v>
      </c>
    </row>
    <row r="27" spans="2:17">
      <c r="B27" s="34">
        <v>17</v>
      </c>
      <c r="C27" s="30">
        <f>OFFSET!K25</f>
        <v>8.548</v>
      </c>
      <c r="D27" s="26">
        <v>4</v>
      </c>
      <c r="E27" s="26">
        <f t="shared" si="0"/>
        <v>34.192</v>
      </c>
      <c r="F27" s="31">
        <f>BOONJEAN_AREA!I24</f>
        <v>44.825166666666661</v>
      </c>
      <c r="G27" s="26">
        <f t="shared" si="1"/>
        <v>179.30066666666664</v>
      </c>
      <c r="H27" s="26">
        <v>-7</v>
      </c>
      <c r="I27" s="26">
        <f t="shared" si="2"/>
        <v>-239.34399999999999</v>
      </c>
      <c r="J27" s="26">
        <f t="shared" si="3"/>
        <v>-1255.1046666666666</v>
      </c>
      <c r="K27" s="26">
        <f t="shared" si="4"/>
        <v>1675.4079999999999</v>
      </c>
      <c r="L27" s="26">
        <f t="shared" si="5"/>
        <v>2498.3514503679999</v>
      </c>
      <c r="M27" s="31">
        <f>BOONJEAN_MOMENT!I23</f>
        <v>73.556999999999988</v>
      </c>
      <c r="N27" s="26">
        <f t="shared" si="6"/>
        <v>294.22799999999995</v>
      </c>
    </row>
    <row r="28" spans="2:17">
      <c r="B28" s="34">
        <v>18</v>
      </c>
      <c r="C28" s="30">
        <f>OFFSET!K26</f>
        <v>6.6539999999999999</v>
      </c>
      <c r="D28" s="26">
        <v>1.5</v>
      </c>
      <c r="E28" s="26">
        <f t="shared" si="0"/>
        <v>9.9809999999999999</v>
      </c>
      <c r="F28" s="31">
        <f>BOONJEAN_AREA!I25</f>
        <v>31.930999999999997</v>
      </c>
      <c r="G28" s="26">
        <f t="shared" si="1"/>
        <v>47.896499999999996</v>
      </c>
      <c r="H28" s="26">
        <v>-8</v>
      </c>
      <c r="I28" s="26">
        <f t="shared" si="2"/>
        <v>-79.847999999999999</v>
      </c>
      <c r="J28" s="26">
        <f t="shared" si="3"/>
        <v>-383.17199999999997</v>
      </c>
      <c r="K28" s="26">
        <f t="shared" si="4"/>
        <v>638.78399999999999</v>
      </c>
      <c r="L28" s="26">
        <f t="shared" si="5"/>
        <v>441.91592139599999</v>
      </c>
      <c r="M28" s="31">
        <f>BOONJEAN_MOMENT!I24</f>
        <v>54.271333333333338</v>
      </c>
      <c r="N28" s="26">
        <f t="shared" si="6"/>
        <v>81.407000000000011</v>
      </c>
    </row>
    <row r="29" spans="2:17">
      <c r="B29" s="34">
        <v>18.5</v>
      </c>
      <c r="C29" s="30">
        <f>OFFSET!K27</f>
        <v>5.0519999999999996</v>
      </c>
      <c r="D29" s="26">
        <v>2</v>
      </c>
      <c r="E29" s="26">
        <f t="shared" si="0"/>
        <v>10.103999999999999</v>
      </c>
      <c r="F29" s="31">
        <f>BOONJEAN_AREA!I26</f>
        <v>22.646666666666668</v>
      </c>
      <c r="G29" s="26">
        <f t="shared" si="1"/>
        <v>45.293333333333337</v>
      </c>
      <c r="H29" s="26">
        <v>-8.5</v>
      </c>
      <c r="I29" s="26">
        <f t="shared" si="2"/>
        <v>-85.883999999999986</v>
      </c>
      <c r="J29" s="26">
        <f t="shared" si="3"/>
        <v>-384.99333333333334</v>
      </c>
      <c r="K29" s="26">
        <f t="shared" si="4"/>
        <v>730.0139999999999</v>
      </c>
      <c r="L29" s="26">
        <f t="shared" si="5"/>
        <v>257.88140121599997</v>
      </c>
      <c r="M29" s="31">
        <f>BOONJEAN_MOMENT!I25</f>
        <v>39.56</v>
      </c>
      <c r="N29" s="26">
        <f t="shared" si="6"/>
        <v>79.12</v>
      </c>
    </row>
    <row r="30" spans="2:17">
      <c r="B30" s="34">
        <v>19</v>
      </c>
      <c r="C30" s="30">
        <f>OFFSET!K28</f>
        <v>3.266</v>
      </c>
      <c r="D30" s="26">
        <v>1</v>
      </c>
      <c r="E30" s="26">
        <f t="shared" si="0"/>
        <v>3.266</v>
      </c>
      <c r="F30" s="31">
        <f>BOONJEAN_AREA!I27</f>
        <v>13.514166666666666</v>
      </c>
      <c r="G30" s="26">
        <f t="shared" si="1"/>
        <v>13.514166666666666</v>
      </c>
      <c r="H30" s="26">
        <v>-9</v>
      </c>
      <c r="I30" s="26">
        <f t="shared" si="2"/>
        <v>-29.393999999999998</v>
      </c>
      <c r="J30" s="26">
        <f t="shared" si="3"/>
        <v>-121.6275</v>
      </c>
      <c r="K30" s="26">
        <f t="shared" si="4"/>
        <v>264.54599999999999</v>
      </c>
      <c r="L30" s="26">
        <f t="shared" si="5"/>
        <v>34.837625095999996</v>
      </c>
      <c r="M30" s="31">
        <f>BOONJEAN_MOMENT!I26</f>
        <v>24.471000000000004</v>
      </c>
      <c r="N30" s="26">
        <f t="shared" si="6"/>
        <v>24.471000000000004</v>
      </c>
    </row>
    <row r="31" spans="2:17">
      <c r="B31" s="34">
        <v>19.5</v>
      </c>
      <c r="C31" s="30">
        <f>OFFSET!K29</f>
        <v>1.129</v>
      </c>
      <c r="D31" s="26">
        <v>2</v>
      </c>
      <c r="E31" s="26">
        <f t="shared" si="0"/>
        <v>2.258</v>
      </c>
      <c r="F31" s="31">
        <f>BOONJEAN_AREA!I28</f>
        <v>4.4043333333333328</v>
      </c>
      <c r="G31" s="26">
        <f t="shared" si="1"/>
        <v>8.8086666666666655</v>
      </c>
      <c r="H31" s="26">
        <v>-9.5</v>
      </c>
      <c r="I31" s="26">
        <f t="shared" si="2"/>
        <v>-21.451000000000001</v>
      </c>
      <c r="J31" s="26">
        <f t="shared" si="3"/>
        <v>-83.682333333333318</v>
      </c>
      <c r="K31" s="26">
        <f t="shared" si="4"/>
        <v>203.78450000000001</v>
      </c>
      <c r="L31" s="26">
        <f t="shared" si="5"/>
        <v>2.8781393779999997</v>
      </c>
      <c r="M31" s="31">
        <f>BOONJEAN_MOMENT!I27</f>
        <v>8.2266666666666666</v>
      </c>
      <c r="N31" s="26">
        <f t="shared" si="6"/>
        <v>16.453333333333333</v>
      </c>
    </row>
    <row r="32" spans="2:17">
      <c r="B32" s="34">
        <v>20</v>
      </c>
      <c r="C32" s="30">
        <f>OFFSET!K30</f>
        <v>0</v>
      </c>
      <c r="D32" s="26">
        <v>0.5</v>
      </c>
      <c r="E32" s="26">
        <f t="shared" si="0"/>
        <v>0</v>
      </c>
      <c r="F32" s="31">
        <f>BOONJEAN_AREA!I29</f>
        <v>0</v>
      </c>
      <c r="G32" s="26">
        <f t="shared" si="1"/>
        <v>0</v>
      </c>
      <c r="H32" s="26">
        <v>-10</v>
      </c>
      <c r="I32" s="26">
        <f t="shared" si="2"/>
        <v>0</v>
      </c>
      <c r="J32" s="26">
        <f t="shared" si="3"/>
        <v>0</v>
      </c>
      <c r="K32" s="26">
        <f t="shared" si="4"/>
        <v>0</v>
      </c>
      <c r="L32" s="26">
        <f t="shared" si="5"/>
        <v>0</v>
      </c>
      <c r="M32" s="31">
        <f>BOONJEAN_MOMENT!I28</f>
        <v>0</v>
      </c>
      <c r="N32" s="26">
        <f t="shared" si="6"/>
        <v>0</v>
      </c>
    </row>
    <row r="33" spans="2:14">
      <c r="B33" s="35"/>
      <c r="C33" s="26"/>
      <c r="D33" s="32" t="s">
        <v>114</v>
      </c>
      <c r="E33" s="33">
        <f t="shared" ref="E33:G33" si="7">SUM(E8:E32)</f>
        <v>452.81649999999996</v>
      </c>
      <c r="F33" s="32">
        <f t="shared" si="7"/>
        <v>821.96066666666661</v>
      </c>
      <c r="G33" s="32">
        <f t="shared" si="7"/>
        <v>2368.8893333333335</v>
      </c>
      <c r="H33" s="32"/>
      <c r="I33" s="32">
        <f t="shared" ref="I33:N33" si="8">SUM(I8:I32)</f>
        <v>-173.55499999999986</v>
      </c>
      <c r="J33" s="32">
        <f t="shared" si="8"/>
        <v>-1242.6890000000012</v>
      </c>
      <c r="K33" s="32">
        <f t="shared" si="8"/>
        <v>10252.194999999998</v>
      </c>
      <c r="L33" s="32">
        <f t="shared" si="8"/>
        <v>35722.089680225501</v>
      </c>
      <c r="M33" s="32">
        <f t="shared" si="8"/>
        <v>1354.6296666666669</v>
      </c>
      <c r="N33" s="32">
        <f t="shared" si="8"/>
        <v>3891.967333333333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875DE-9B4F-4BA2-B723-5161432DC8F9}">
  <dimension ref="A1:Q33"/>
  <sheetViews>
    <sheetView topLeftCell="H1" workbookViewId="0">
      <selection activeCell="Q9" sqref="Q9"/>
    </sheetView>
  </sheetViews>
  <sheetFormatPr defaultRowHeight="15"/>
  <cols>
    <col min="1" max="1" width="10.7109375" customWidth="1"/>
    <col min="2" max="2" width="13.140625" customWidth="1"/>
    <col min="3" max="3" width="17.7109375" customWidth="1"/>
    <col min="5" max="5" width="15.140625" customWidth="1"/>
    <col min="6" max="6" width="11.140625" customWidth="1"/>
    <col min="7" max="7" width="17.85546875" customWidth="1"/>
    <col min="8" max="8" width="15.5703125" customWidth="1"/>
    <col min="9" max="9" width="14.42578125" customWidth="1"/>
    <col min="10" max="10" width="15" customWidth="1"/>
    <col min="11" max="11" width="11.85546875" customWidth="1"/>
    <col min="12" max="12" width="12.140625" customWidth="1"/>
    <col min="13" max="13" width="17.5703125" customWidth="1"/>
    <col min="14" max="14" width="15.42578125" customWidth="1"/>
    <col min="16" max="16" width="29.85546875" customWidth="1"/>
    <col min="17" max="17" width="11.85546875" customWidth="1"/>
  </cols>
  <sheetData>
    <row r="1" spans="1:17" ht="46.5">
      <c r="A1" s="39" t="s">
        <v>119</v>
      </c>
      <c r="B1" s="40"/>
    </row>
    <row r="2" spans="1:17">
      <c r="C2" s="71" t="s">
        <v>80</v>
      </c>
      <c r="D2" s="72">
        <v>120</v>
      </c>
      <c r="E2" s="71" t="s">
        <v>81</v>
      </c>
      <c r="F2" s="72">
        <v>18.72</v>
      </c>
      <c r="G2" s="31"/>
      <c r="H2" s="71" t="s">
        <v>82</v>
      </c>
      <c r="I2" s="72">
        <v>1.0249999999999999</v>
      </c>
      <c r="J2" s="31"/>
      <c r="K2" s="71" t="s">
        <v>83</v>
      </c>
      <c r="L2" s="72">
        <v>4</v>
      </c>
    </row>
    <row r="3" spans="1:17">
      <c r="C3" s="71" t="s">
        <v>84</v>
      </c>
      <c r="D3" s="72">
        <v>6</v>
      </c>
      <c r="E3" s="71" t="s">
        <v>85</v>
      </c>
      <c r="F3" s="72">
        <v>1</v>
      </c>
      <c r="G3" s="31"/>
      <c r="H3" s="71" t="s">
        <v>86</v>
      </c>
      <c r="I3" s="72" t="s">
        <v>87</v>
      </c>
      <c r="J3" s="31"/>
      <c r="K3" s="37" t="s">
        <v>88</v>
      </c>
      <c r="L3" s="38">
        <v>10</v>
      </c>
      <c r="P3" s="25" t="s">
        <v>89</v>
      </c>
      <c r="Q3" s="25" t="s">
        <v>90</v>
      </c>
    </row>
    <row r="4" spans="1:17">
      <c r="P4" s="26" t="s">
        <v>58</v>
      </c>
      <c r="Q4" s="26">
        <v>111</v>
      </c>
    </row>
    <row r="5" spans="1:17">
      <c r="P5" s="30" t="s">
        <v>91</v>
      </c>
      <c r="Q5" s="26">
        <f>E33*D3*(2/3)</f>
        <v>1861.1999999999998</v>
      </c>
    </row>
    <row r="6" spans="1:17">
      <c r="P6" s="30" t="s">
        <v>92</v>
      </c>
      <c r="Q6" s="26">
        <f>F20</f>
        <v>70.094999999999999</v>
      </c>
    </row>
    <row r="7" spans="1:17">
      <c r="B7" s="27" t="s">
        <v>1</v>
      </c>
      <c r="C7" s="36" t="s">
        <v>93</v>
      </c>
      <c r="D7" s="36" t="s">
        <v>94</v>
      </c>
      <c r="E7" s="36" t="s">
        <v>95</v>
      </c>
      <c r="F7" s="36" t="s">
        <v>96</v>
      </c>
      <c r="G7" s="36" t="s">
        <v>97</v>
      </c>
      <c r="H7" s="36" t="s">
        <v>98</v>
      </c>
      <c r="I7" s="36" t="s">
        <v>99</v>
      </c>
      <c r="J7" s="36" t="s">
        <v>100</v>
      </c>
      <c r="K7" s="36" t="s">
        <v>101</v>
      </c>
      <c r="L7" s="36" t="s">
        <v>102</v>
      </c>
      <c r="M7" s="36" t="s">
        <v>103</v>
      </c>
      <c r="N7" s="36" t="s">
        <v>104</v>
      </c>
      <c r="O7" s="28"/>
      <c r="P7" s="26" t="s">
        <v>61</v>
      </c>
      <c r="Q7" s="26">
        <f>(D3/3)*G33</f>
        <v>6574.6046666666671</v>
      </c>
    </row>
    <row r="8" spans="1:17">
      <c r="B8" s="34" t="s">
        <v>105</v>
      </c>
      <c r="C8" s="30">
        <f>OFFSET!L6</f>
        <v>0</v>
      </c>
      <c r="D8" s="26">
        <v>0.5</v>
      </c>
      <c r="E8" s="26">
        <f t="shared" ref="E8:E32" si="0">D8*C8</f>
        <v>0</v>
      </c>
      <c r="F8" s="31">
        <f>BOONJEAN_AREA!J5</f>
        <v>0</v>
      </c>
      <c r="G8" s="26">
        <f t="shared" ref="G8:G32" si="1">D8*F8</f>
        <v>0</v>
      </c>
      <c r="H8" s="26">
        <v>10</v>
      </c>
      <c r="I8" s="26">
        <f t="shared" ref="I8:I32" si="2">H8*E8</f>
        <v>0</v>
      </c>
      <c r="J8" s="26">
        <f t="shared" ref="J8:J32" si="3">G8*H8</f>
        <v>0</v>
      </c>
      <c r="K8" s="26">
        <f t="shared" ref="K8:K32" si="4">H8*H8*E8</f>
        <v>0</v>
      </c>
      <c r="L8" s="26">
        <f t="shared" ref="L8:L32" si="5">D8*C8^3</f>
        <v>0</v>
      </c>
      <c r="M8" s="31">
        <f>BOONJEAN_MOMENT!J4</f>
        <v>0</v>
      </c>
      <c r="N8" s="26">
        <f t="shared" ref="N8:N32" si="6">D8*M8</f>
        <v>0</v>
      </c>
      <c r="P8" s="26" t="s">
        <v>62</v>
      </c>
      <c r="Q8" s="26">
        <f>I2*Q7</f>
        <v>6738.969783333333</v>
      </c>
    </row>
    <row r="9" spans="1:17">
      <c r="B9" s="34">
        <v>0.5</v>
      </c>
      <c r="C9" s="30">
        <f>OFFSET!L7</f>
        <v>0</v>
      </c>
      <c r="D9" s="26">
        <v>2</v>
      </c>
      <c r="E9" s="26">
        <f t="shared" si="0"/>
        <v>0</v>
      </c>
      <c r="F9" s="31">
        <f>BOONJEAN_AREA!J6</f>
        <v>0</v>
      </c>
      <c r="G9" s="26">
        <f t="shared" si="1"/>
        <v>0</v>
      </c>
      <c r="H9" s="26">
        <v>9.5</v>
      </c>
      <c r="I9" s="26">
        <f t="shared" si="2"/>
        <v>0</v>
      </c>
      <c r="J9" s="26">
        <f t="shared" si="3"/>
        <v>0</v>
      </c>
      <c r="K9" s="26">
        <f t="shared" si="4"/>
        <v>0</v>
      </c>
      <c r="L9" s="26">
        <f t="shared" si="5"/>
        <v>0</v>
      </c>
      <c r="M9" s="31">
        <f>BOONJEAN_MOMENT!J5</f>
        <v>0</v>
      </c>
      <c r="N9" s="26">
        <f t="shared" si="6"/>
        <v>0</v>
      </c>
      <c r="P9" s="26" t="s">
        <v>106</v>
      </c>
      <c r="Q9" s="26">
        <f>Q5/(D2*F2)</f>
        <v>0.82852564102564108</v>
      </c>
    </row>
    <row r="10" spans="1:17">
      <c r="B10" s="34">
        <v>1</v>
      </c>
      <c r="C10" s="30">
        <f>OFFSET!L8</f>
        <v>0.80300000000000005</v>
      </c>
      <c r="D10" s="26">
        <v>1</v>
      </c>
      <c r="E10" s="26">
        <f t="shared" si="0"/>
        <v>0.80300000000000005</v>
      </c>
      <c r="F10" s="31">
        <f>BOONJEAN_AREA!J7</f>
        <v>2.7246666666666663</v>
      </c>
      <c r="G10" s="26">
        <f t="shared" si="1"/>
        <v>2.7246666666666663</v>
      </c>
      <c r="H10" s="26">
        <v>9</v>
      </c>
      <c r="I10" s="26">
        <f t="shared" si="2"/>
        <v>7.2270000000000003</v>
      </c>
      <c r="J10" s="26">
        <f t="shared" si="3"/>
        <v>24.521999999999998</v>
      </c>
      <c r="K10" s="26">
        <f t="shared" si="4"/>
        <v>65.043000000000006</v>
      </c>
      <c r="L10" s="26">
        <f t="shared" si="5"/>
        <v>0.51778162700000008</v>
      </c>
      <c r="M10" s="31">
        <f>BOONJEAN_MOMENT!J6</f>
        <v>6.4860000000000007</v>
      </c>
      <c r="N10" s="26">
        <f t="shared" si="6"/>
        <v>6.4860000000000007</v>
      </c>
      <c r="P10" s="26" t="s">
        <v>64</v>
      </c>
      <c r="Q10" s="26">
        <f>Q5*I2*0.01</f>
        <v>19.077299999999997</v>
      </c>
    </row>
    <row r="11" spans="1:17">
      <c r="B11" s="34">
        <v>1.5</v>
      </c>
      <c r="C11" s="30">
        <f>OFFSET!L9</f>
        <v>3.5630000000000002</v>
      </c>
      <c r="D11" s="26">
        <v>2</v>
      </c>
      <c r="E11" s="26">
        <f t="shared" si="0"/>
        <v>7.1260000000000003</v>
      </c>
      <c r="F11" s="31">
        <f>BOONJEAN_AREA!J8</f>
        <v>8.9350000000000005</v>
      </c>
      <c r="G11" s="26">
        <f t="shared" si="1"/>
        <v>17.87</v>
      </c>
      <c r="H11" s="26">
        <v>8.5</v>
      </c>
      <c r="I11" s="26">
        <f t="shared" si="2"/>
        <v>60.571000000000005</v>
      </c>
      <c r="J11" s="26">
        <f t="shared" si="3"/>
        <v>151.89500000000001</v>
      </c>
      <c r="K11" s="26">
        <f t="shared" si="4"/>
        <v>514.85350000000005</v>
      </c>
      <c r="L11" s="26">
        <f t="shared" si="5"/>
        <v>90.464349094000013</v>
      </c>
      <c r="M11" s="31">
        <f>BOONJEAN_MOMENT!J7</f>
        <v>24.578666666666667</v>
      </c>
      <c r="N11" s="26">
        <f t="shared" si="6"/>
        <v>49.157333333333334</v>
      </c>
      <c r="P11" s="26" t="s">
        <v>65</v>
      </c>
      <c r="Q11" s="26">
        <f>(I33/E33)*D3</f>
        <v>-1.4731399097356541</v>
      </c>
    </row>
    <row r="12" spans="1:17">
      <c r="B12" s="34">
        <v>2</v>
      </c>
      <c r="C12" s="30">
        <f>OFFSET!L10</f>
        <v>5.7839999999999998</v>
      </c>
      <c r="D12" s="26">
        <v>1.5</v>
      </c>
      <c r="E12" s="26">
        <f t="shared" si="0"/>
        <v>8.6760000000000002</v>
      </c>
      <c r="F12" s="31">
        <f>BOONJEAN_AREA!J9</f>
        <v>21.875999999999998</v>
      </c>
      <c r="G12" s="26">
        <f t="shared" si="1"/>
        <v>32.813999999999993</v>
      </c>
      <c r="H12" s="26">
        <v>8</v>
      </c>
      <c r="I12" s="26">
        <f t="shared" si="2"/>
        <v>69.408000000000001</v>
      </c>
      <c r="J12" s="26">
        <f t="shared" si="3"/>
        <v>262.51199999999994</v>
      </c>
      <c r="K12" s="26">
        <f t="shared" si="4"/>
        <v>555.26400000000001</v>
      </c>
      <c r="L12" s="26">
        <f t="shared" si="5"/>
        <v>290.25259545599999</v>
      </c>
      <c r="M12" s="31">
        <f>BOONJEAN_MOMENT!J8</f>
        <v>58.315333333333321</v>
      </c>
      <c r="N12" s="26">
        <f t="shared" si="6"/>
        <v>87.472999999999985</v>
      </c>
      <c r="P12" s="26" t="s">
        <v>66</v>
      </c>
      <c r="Q12" s="26">
        <f>(J33/G33)*D3</f>
        <v>-2.7995940338922312</v>
      </c>
    </row>
    <row r="13" spans="1:17">
      <c r="B13" s="34">
        <v>3</v>
      </c>
      <c r="C13" s="30">
        <f>OFFSET!L11</f>
        <v>8.0289999999999999</v>
      </c>
      <c r="D13" s="26">
        <v>4</v>
      </c>
      <c r="E13" s="26">
        <f t="shared" si="0"/>
        <v>32.116</v>
      </c>
      <c r="F13" s="31">
        <f>BOONJEAN_AREA!J10</f>
        <v>45.328333333333326</v>
      </c>
      <c r="G13" s="26">
        <f t="shared" si="1"/>
        <v>181.3133333333333</v>
      </c>
      <c r="H13" s="26">
        <v>7</v>
      </c>
      <c r="I13" s="26">
        <f t="shared" si="2"/>
        <v>224.81200000000001</v>
      </c>
      <c r="J13" s="26">
        <f t="shared" si="3"/>
        <v>1269.1933333333332</v>
      </c>
      <c r="K13" s="26">
        <f t="shared" si="4"/>
        <v>1573.684</v>
      </c>
      <c r="L13" s="26">
        <f t="shared" si="5"/>
        <v>2070.352833556</v>
      </c>
      <c r="M13" s="31">
        <f>BOONJEAN_MOMENT!J9</f>
        <v>108.53466666666664</v>
      </c>
      <c r="N13" s="26">
        <f t="shared" si="6"/>
        <v>434.13866666666655</v>
      </c>
      <c r="P13" s="29" t="s">
        <v>107</v>
      </c>
      <c r="Q13" s="30">
        <f>(2*((D3*D3*D3)/3)*K33)-(Q5*Q11*Q11)</f>
        <v>1589395.1652103674</v>
      </c>
    </row>
    <row r="14" spans="1:17">
      <c r="B14" s="34">
        <v>4</v>
      </c>
      <c r="C14" s="30">
        <f>OFFSET!L12</f>
        <v>9.0679999999999996</v>
      </c>
      <c r="D14" s="26">
        <v>2</v>
      </c>
      <c r="E14" s="26">
        <f t="shared" si="0"/>
        <v>18.135999999999999</v>
      </c>
      <c r="F14" s="31">
        <f>BOONJEAN_AREA!J11</f>
        <v>62.541333333333327</v>
      </c>
      <c r="G14" s="26">
        <f t="shared" si="1"/>
        <v>125.08266666666665</v>
      </c>
      <c r="H14" s="26">
        <v>6</v>
      </c>
      <c r="I14" s="26">
        <f t="shared" si="2"/>
        <v>108.816</v>
      </c>
      <c r="J14" s="26">
        <f t="shared" si="3"/>
        <v>750.49599999999987</v>
      </c>
      <c r="K14" s="26">
        <f t="shared" si="4"/>
        <v>652.89599999999996</v>
      </c>
      <c r="L14" s="26">
        <f t="shared" si="5"/>
        <v>1491.2983248639998</v>
      </c>
      <c r="M14" s="31">
        <f>BOONJEAN_MOMENT!J10</f>
        <v>138.31733333333332</v>
      </c>
      <c r="N14" s="26">
        <f t="shared" si="6"/>
        <v>276.63466666666665</v>
      </c>
      <c r="P14" s="26" t="s">
        <v>108</v>
      </c>
      <c r="Q14" s="26">
        <f>(2/9)*L33*D3</f>
        <v>48995.461761891995</v>
      </c>
    </row>
    <row r="15" spans="1:17">
      <c r="B15" s="34">
        <v>5</v>
      </c>
      <c r="C15" s="30">
        <f>OFFSET!L13</f>
        <v>9.3420000000000005</v>
      </c>
      <c r="D15" s="26">
        <v>4</v>
      </c>
      <c r="E15" s="26">
        <f t="shared" si="0"/>
        <v>37.368000000000002</v>
      </c>
      <c r="F15" s="31">
        <f>BOONJEAN_AREA!J12</f>
        <v>68.809666666666658</v>
      </c>
      <c r="G15" s="26">
        <f t="shared" si="1"/>
        <v>275.23866666666663</v>
      </c>
      <c r="H15" s="26">
        <v>5</v>
      </c>
      <c r="I15" s="26">
        <f t="shared" si="2"/>
        <v>186.84</v>
      </c>
      <c r="J15" s="26">
        <f t="shared" si="3"/>
        <v>1376.1933333333332</v>
      </c>
      <c r="K15" s="26">
        <f t="shared" si="4"/>
        <v>934.2</v>
      </c>
      <c r="L15" s="26">
        <f t="shared" si="5"/>
        <v>3261.216118752001</v>
      </c>
      <c r="M15" s="31">
        <f>BOONJEAN_MOMENT!J11</f>
        <v>147.33199999999999</v>
      </c>
      <c r="N15" s="26">
        <f t="shared" si="6"/>
        <v>589.32799999999997</v>
      </c>
      <c r="P15" s="26" t="s">
        <v>109</v>
      </c>
      <c r="Q15" s="26">
        <f>Q13/Q7</f>
        <v>241.74764047314085</v>
      </c>
    </row>
    <row r="16" spans="1:17">
      <c r="B16" s="34">
        <v>6</v>
      </c>
      <c r="C16" s="30">
        <f>OFFSET!L14</f>
        <v>9.36</v>
      </c>
      <c r="D16" s="26">
        <v>2</v>
      </c>
      <c r="E16" s="26">
        <f t="shared" si="0"/>
        <v>18.72</v>
      </c>
      <c r="F16" s="31">
        <f>BOONJEAN_AREA!J13</f>
        <v>69.856666666666655</v>
      </c>
      <c r="G16" s="26">
        <f t="shared" si="1"/>
        <v>139.71333333333331</v>
      </c>
      <c r="H16" s="26">
        <v>4</v>
      </c>
      <c r="I16" s="26">
        <f t="shared" si="2"/>
        <v>74.88</v>
      </c>
      <c r="J16" s="26">
        <f t="shared" si="3"/>
        <v>558.85333333333324</v>
      </c>
      <c r="K16" s="26">
        <f t="shared" si="4"/>
        <v>299.52</v>
      </c>
      <c r="L16" s="26">
        <f t="shared" si="5"/>
        <v>1640.0517119999997</v>
      </c>
      <c r="M16" s="31">
        <f>BOONJEAN_MOMENT!J12</f>
        <v>148.4</v>
      </c>
      <c r="N16" s="26">
        <f t="shared" si="6"/>
        <v>296.8</v>
      </c>
      <c r="P16" s="26" t="s">
        <v>110</v>
      </c>
      <c r="Q16" s="26">
        <f>Q14/Q7</f>
        <v>7.4522293348373685</v>
      </c>
    </row>
    <row r="17" spans="2:17">
      <c r="B17" s="34">
        <v>7</v>
      </c>
      <c r="C17" s="30">
        <f>OFFSET!L15</f>
        <v>9.36</v>
      </c>
      <c r="D17" s="26">
        <v>4</v>
      </c>
      <c r="E17" s="26">
        <f t="shared" si="0"/>
        <v>37.44</v>
      </c>
      <c r="F17" s="31">
        <f>BOONJEAN_AREA!J14</f>
        <v>70.018333333333317</v>
      </c>
      <c r="G17" s="26">
        <f t="shared" si="1"/>
        <v>280.07333333333327</v>
      </c>
      <c r="H17" s="26">
        <v>3</v>
      </c>
      <c r="I17" s="26">
        <f t="shared" si="2"/>
        <v>112.32</v>
      </c>
      <c r="J17" s="26">
        <f t="shared" si="3"/>
        <v>840.2199999999998</v>
      </c>
      <c r="K17" s="26">
        <f t="shared" si="4"/>
        <v>336.96</v>
      </c>
      <c r="L17" s="26">
        <f t="shared" si="5"/>
        <v>3280.1034239999994</v>
      </c>
      <c r="M17" s="31">
        <f>BOONJEAN_MOMENT!J13</f>
        <v>148.52866666666668</v>
      </c>
      <c r="N17" s="26">
        <f t="shared" si="6"/>
        <v>594.11466666666672</v>
      </c>
      <c r="P17" s="26" t="s">
        <v>71</v>
      </c>
      <c r="Q17" s="26">
        <f>N33/G33</f>
        <v>2.1622740916133152</v>
      </c>
    </row>
    <row r="18" spans="2:17">
      <c r="B18" s="34">
        <v>8</v>
      </c>
      <c r="C18" s="30">
        <f>OFFSET!L16</f>
        <v>9.36</v>
      </c>
      <c r="D18" s="26">
        <v>2</v>
      </c>
      <c r="E18" s="26">
        <f t="shared" si="0"/>
        <v>18.72</v>
      </c>
      <c r="F18" s="31">
        <f>BOONJEAN_AREA!J15</f>
        <v>70.078666666666663</v>
      </c>
      <c r="G18" s="26">
        <f t="shared" si="1"/>
        <v>140.15733333333333</v>
      </c>
      <c r="H18" s="26">
        <v>2</v>
      </c>
      <c r="I18" s="26">
        <f t="shared" si="2"/>
        <v>37.44</v>
      </c>
      <c r="J18" s="26">
        <f t="shared" si="3"/>
        <v>280.31466666666665</v>
      </c>
      <c r="K18" s="26">
        <f t="shared" si="4"/>
        <v>74.88</v>
      </c>
      <c r="L18" s="26">
        <f t="shared" si="5"/>
        <v>1640.0517119999997</v>
      </c>
      <c r="M18" s="31">
        <f>BOONJEAN_MOMENT!J14</f>
        <v>148.57399999999998</v>
      </c>
      <c r="N18" s="26">
        <f t="shared" si="6"/>
        <v>297.14799999999997</v>
      </c>
      <c r="P18" s="26" t="s">
        <v>111</v>
      </c>
      <c r="Q18" s="26">
        <f>Q15+Q17</f>
        <v>243.90991456475416</v>
      </c>
    </row>
    <row r="19" spans="2:17">
      <c r="B19" s="34">
        <v>9</v>
      </c>
      <c r="C19" s="30">
        <f>OFFSET!L17</f>
        <v>9.36</v>
      </c>
      <c r="D19" s="26">
        <v>4</v>
      </c>
      <c r="E19" s="26">
        <f t="shared" si="0"/>
        <v>37.44</v>
      </c>
      <c r="F19" s="31">
        <f>BOONJEAN_AREA!J16</f>
        <v>70.094999999999999</v>
      </c>
      <c r="G19" s="26">
        <f t="shared" si="1"/>
        <v>280.38</v>
      </c>
      <c r="H19" s="26">
        <v>1</v>
      </c>
      <c r="I19" s="26">
        <f t="shared" si="2"/>
        <v>37.44</v>
      </c>
      <c r="J19" s="26">
        <f t="shared" si="3"/>
        <v>280.38</v>
      </c>
      <c r="K19" s="26">
        <f t="shared" si="4"/>
        <v>37.44</v>
      </c>
      <c r="L19" s="26">
        <f t="shared" si="5"/>
        <v>3280.1034239999994</v>
      </c>
      <c r="M19" s="31">
        <f>BOONJEAN_MOMENT!J15</f>
        <v>148.58866666666665</v>
      </c>
      <c r="N19" s="26">
        <f t="shared" si="6"/>
        <v>594.35466666666662</v>
      </c>
      <c r="P19" s="26" t="s">
        <v>112</v>
      </c>
      <c r="Q19" s="26">
        <f>Q17+Q16</f>
        <v>9.6145034264506837</v>
      </c>
    </row>
    <row r="20" spans="2:17">
      <c r="B20" s="34" t="s">
        <v>113</v>
      </c>
      <c r="C20" s="30">
        <f>OFFSET!L18</f>
        <v>9.36</v>
      </c>
      <c r="D20" s="26">
        <v>2</v>
      </c>
      <c r="E20" s="26">
        <f t="shared" si="0"/>
        <v>18.72</v>
      </c>
      <c r="F20" s="31">
        <f>BOONJEAN_AREA!J17</f>
        <v>70.094999999999999</v>
      </c>
      <c r="G20" s="26">
        <f t="shared" si="1"/>
        <v>140.19</v>
      </c>
      <c r="H20" s="26">
        <v>0</v>
      </c>
      <c r="I20" s="26">
        <f t="shared" si="2"/>
        <v>0</v>
      </c>
      <c r="J20" s="26">
        <f t="shared" si="3"/>
        <v>0</v>
      </c>
      <c r="K20" s="26">
        <f t="shared" si="4"/>
        <v>0</v>
      </c>
      <c r="L20" s="26">
        <f t="shared" si="5"/>
        <v>1640.0517119999997</v>
      </c>
      <c r="M20" s="31">
        <f>BOONJEAN_MOMENT!J16</f>
        <v>148.58866666666665</v>
      </c>
      <c r="N20" s="26">
        <f t="shared" si="6"/>
        <v>297.17733333333331</v>
      </c>
      <c r="P20" s="26" t="s">
        <v>74</v>
      </c>
      <c r="Q20" s="26">
        <f>Q7/(D2*F2*L2)</f>
        <v>0.73168232134377986</v>
      </c>
    </row>
    <row r="21" spans="2:17">
      <c r="B21" s="34">
        <v>11</v>
      </c>
      <c r="C21" s="30">
        <f>OFFSET!L19</f>
        <v>9.36</v>
      </c>
      <c r="D21" s="26">
        <v>4</v>
      </c>
      <c r="E21" s="26">
        <f t="shared" si="0"/>
        <v>37.44</v>
      </c>
      <c r="F21" s="31">
        <f>BOONJEAN_AREA!J18</f>
        <v>70.094999999999999</v>
      </c>
      <c r="G21" s="26">
        <f t="shared" si="1"/>
        <v>280.38</v>
      </c>
      <c r="H21" s="26">
        <v>-1</v>
      </c>
      <c r="I21" s="26">
        <f t="shared" si="2"/>
        <v>-37.44</v>
      </c>
      <c r="J21" s="26">
        <f t="shared" si="3"/>
        <v>-280.38</v>
      </c>
      <c r="K21" s="26">
        <f t="shared" si="4"/>
        <v>37.44</v>
      </c>
      <c r="L21" s="26">
        <f t="shared" si="5"/>
        <v>3280.1034239999994</v>
      </c>
      <c r="M21" s="31">
        <f>BOONJEAN_MOMENT!J17</f>
        <v>148.58866666666665</v>
      </c>
      <c r="N21" s="26">
        <f t="shared" si="6"/>
        <v>594.35466666666662</v>
      </c>
      <c r="P21" s="26" t="s">
        <v>75</v>
      </c>
      <c r="Q21" s="26">
        <f>(Q8*Q15)/(100)</f>
        <v>16291.300443406266</v>
      </c>
    </row>
    <row r="22" spans="2:17">
      <c r="B22" s="34">
        <v>12</v>
      </c>
      <c r="C22" s="30">
        <f>OFFSET!L20</f>
        <v>9.36</v>
      </c>
      <c r="D22" s="26">
        <v>2</v>
      </c>
      <c r="E22" s="26">
        <f t="shared" si="0"/>
        <v>18.72</v>
      </c>
      <c r="F22" s="31">
        <f>BOONJEAN_AREA!J19</f>
        <v>70.094999999999999</v>
      </c>
      <c r="G22" s="26">
        <f t="shared" si="1"/>
        <v>140.19</v>
      </c>
      <c r="H22" s="26">
        <v>-2</v>
      </c>
      <c r="I22" s="26">
        <f t="shared" si="2"/>
        <v>-37.44</v>
      </c>
      <c r="J22" s="26">
        <f t="shared" si="3"/>
        <v>-280.38</v>
      </c>
      <c r="K22" s="26">
        <f t="shared" si="4"/>
        <v>74.88</v>
      </c>
      <c r="L22" s="26">
        <f t="shared" si="5"/>
        <v>1640.0517119999997</v>
      </c>
      <c r="M22" s="31">
        <f>BOONJEAN_MOMENT!J18</f>
        <v>148.58866666666665</v>
      </c>
      <c r="N22" s="26">
        <f t="shared" si="6"/>
        <v>297.17733333333331</v>
      </c>
      <c r="P22" s="26" t="s">
        <v>76</v>
      </c>
      <c r="Q22" s="26">
        <f>F20/(F2*L2)</f>
        <v>0.9360977564102565</v>
      </c>
    </row>
    <row r="23" spans="2:17">
      <c r="B23" s="34">
        <v>13</v>
      </c>
      <c r="C23" s="30">
        <f>OFFSET!L21</f>
        <v>9.36</v>
      </c>
      <c r="D23" s="26">
        <v>4</v>
      </c>
      <c r="E23" s="26">
        <f t="shared" si="0"/>
        <v>37.44</v>
      </c>
      <c r="F23" s="31">
        <f>BOONJEAN_AREA!J20</f>
        <v>70.094999999999999</v>
      </c>
      <c r="G23" s="26">
        <f t="shared" si="1"/>
        <v>280.38</v>
      </c>
      <c r="H23" s="26">
        <v>-3</v>
      </c>
      <c r="I23" s="26">
        <f t="shared" si="2"/>
        <v>-112.32</v>
      </c>
      <c r="J23" s="26">
        <f t="shared" si="3"/>
        <v>-841.14</v>
      </c>
      <c r="K23" s="26">
        <f t="shared" si="4"/>
        <v>336.96</v>
      </c>
      <c r="L23" s="26">
        <f t="shared" si="5"/>
        <v>3280.1034239999994</v>
      </c>
      <c r="M23" s="31">
        <f>BOONJEAN_MOMENT!J19</f>
        <v>148.58866666666665</v>
      </c>
      <c r="N23" s="26">
        <f t="shared" si="6"/>
        <v>594.35466666666662</v>
      </c>
      <c r="P23" s="26" t="s">
        <v>77</v>
      </c>
      <c r="Q23" s="26">
        <f>Q7/(L2*Q5)</f>
        <v>0.88311367218282122</v>
      </c>
    </row>
    <row r="24" spans="2:17">
      <c r="B24" s="34">
        <v>14</v>
      </c>
      <c r="C24" s="30">
        <f>OFFSET!L22</f>
        <v>9.36</v>
      </c>
      <c r="D24" s="26">
        <v>2</v>
      </c>
      <c r="E24" s="26">
        <f t="shared" si="0"/>
        <v>18.72</v>
      </c>
      <c r="F24" s="31">
        <f>BOONJEAN_AREA!J21</f>
        <v>70.094999999999999</v>
      </c>
      <c r="G24" s="26">
        <f t="shared" si="1"/>
        <v>140.19</v>
      </c>
      <c r="H24" s="26">
        <v>-4</v>
      </c>
      <c r="I24" s="26">
        <f t="shared" si="2"/>
        <v>-74.88</v>
      </c>
      <c r="J24" s="26">
        <f t="shared" si="3"/>
        <v>-560.76</v>
      </c>
      <c r="K24" s="26">
        <f t="shared" si="4"/>
        <v>299.52</v>
      </c>
      <c r="L24" s="26">
        <f t="shared" si="5"/>
        <v>1640.0517119999997</v>
      </c>
      <c r="M24" s="31">
        <f>BOONJEAN_MOMENT!J20</f>
        <v>148.58866666666665</v>
      </c>
      <c r="N24" s="26">
        <f t="shared" si="6"/>
        <v>297.17733333333331</v>
      </c>
      <c r="P24" s="31" t="s">
        <v>78</v>
      </c>
      <c r="Q24" s="31">
        <f>Q7/(F20*D2)</f>
        <v>0.7816302478382513</v>
      </c>
    </row>
    <row r="25" spans="2:17">
      <c r="B25" s="34">
        <v>15</v>
      </c>
      <c r="C25" s="30">
        <f>OFFSET!L23</f>
        <v>9.3049999999999997</v>
      </c>
      <c r="D25" s="26">
        <v>4</v>
      </c>
      <c r="E25" s="26">
        <f t="shared" si="0"/>
        <v>37.22</v>
      </c>
      <c r="F25" s="31">
        <f>BOONJEAN_AREA!J22</f>
        <v>69.475999999999999</v>
      </c>
      <c r="G25" s="26">
        <f t="shared" si="1"/>
        <v>277.904</v>
      </c>
      <c r="H25" s="26">
        <v>-5</v>
      </c>
      <c r="I25" s="26">
        <f t="shared" si="2"/>
        <v>-186.1</v>
      </c>
      <c r="J25" s="26">
        <f t="shared" si="3"/>
        <v>-1389.52</v>
      </c>
      <c r="K25" s="26">
        <f t="shared" si="4"/>
        <v>930.5</v>
      </c>
      <c r="L25" s="26">
        <f t="shared" si="5"/>
        <v>3222.6201904999998</v>
      </c>
      <c r="M25" s="31">
        <f>BOONJEAN_MOMENT!J21</f>
        <v>147.45333333333335</v>
      </c>
      <c r="N25" s="26">
        <f t="shared" si="6"/>
        <v>589.81333333333339</v>
      </c>
    </row>
    <row r="26" spans="2:17">
      <c r="B26" s="34">
        <v>16</v>
      </c>
      <c r="C26" s="30">
        <f>OFFSET!L24</f>
        <v>9.1590000000000007</v>
      </c>
      <c r="D26" s="26">
        <v>2</v>
      </c>
      <c r="E26" s="26">
        <f t="shared" si="0"/>
        <v>18.318000000000001</v>
      </c>
      <c r="F26" s="31">
        <f>BOONJEAN_AREA!J23</f>
        <v>67.833666666666659</v>
      </c>
      <c r="G26" s="26">
        <f t="shared" si="1"/>
        <v>135.66733333333332</v>
      </c>
      <c r="H26" s="26">
        <v>-6</v>
      </c>
      <c r="I26" s="26">
        <f t="shared" si="2"/>
        <v>-109.90800000000002</v>
      </c>
      <c r="J26" s="26">
        <f t="shared" si="3"/>
        <v>-814.00399999999991</v>
      </c>
      <c r="K26" s="26">
        <f t="shared" si="4"/>
        <v>659.44800000000009</v>
      </c>
      <c r="L26" s="26">
        <f t="shared" si="5"/>
        <v>1536.6472133580005</v>
      </c>
      <c r="M26" s="31">
        <f>BOONJEAN_MOMENT!J22</f>
        <v>144.43799999999999</v>
      </c>
      <c r="N26" s="26">
        <f t="shared" si="6"/>
        <v>288.87599999999998</v>
      </c>
    </row>
    <row r="27" spans="2:17">
      <c r="B27" s="34">
        <v>17</v>
      </c>
      <c r="C27" s="30">
        <f>OFFSET!L25</f>
        <v>8.6340000000000003</v>
      </c>
      <c r="D27" s="26">
        <v>4</v>
      </c>
      <c r="E27" s="26">
        <f t="shared" si="0"/>
        <v>34.536000000000001</v>
      </c>
      <c r="F27" s="31">
        <f>BOONJEAN_AREA!J24</f>
        <v>62.040999999999997</v>
      </c>
      <c r="G27" s="26">
        <f t="shared" si="1"/>
        <v>248.16399999999999</v>
      </c>
      <c r="H27" s="26">
        <v>-7</v>
      </c>
      <c r="I27" s="26">
        <f t="shared" si="2"/>
        <v>-241.75200000000001</v>
      </c>
      <c r="J27" s="26">
        <f t="shared" si="3"/>
        <v>-1737.1479999999999</v>
      </c>
      <c r="K27" s="26">
        <f t="shared" si="4"/>
        <v>1692.2640000000001</v>
      </c>
      <c r="L27" s="26">
        <f t="shared" si="5"/>
        <v>2574.519136416</v>
      </c>
      <c r="M27" s="31">
        <f>BOONJEAN_MOMENT!J23</f>
        <v>133.77599999999998</v>
      </c>
      <c r="N27" s="26">
        <f t="shared" si="6"/>
        <v>535.10399999999993</v>
      </c>
    </row>
    <row r="28" spans="2:17">
      <c r="B28" s="34">
        <v>18</v>
      </c>
      <c r="C28" s="30">
        <f>OFFSET!L26</f>
        <v>6.9859999999999998</v>
      </c>
      <c r="D28" s="26">
        <v>1.5</v>
      </c>
      <c r="E28" s="26">
        <f t="shared" si="0"/>
        <v>10.478999999999999</v>
      </c>
      <c r="F28" s="31">
        <f>BOONJEAN_AREA!J25</f>
        <v>45.6</v>
      </c>
      <c r="G28" s="26">
        <f t="shared" si="1"/>
        <v>68.400000000000006</v>
      </c>
      <c r="H28" s="26">
        <v>-8</v>
      </c>
      <c r="I28" s="26">
        <f t="shared" si="2"/>
        <v>-83.831999999999994</v>
      </c>
      <c r="J28" s="26">
        <f t="shared" si="3"/>
        <v>-547.20000000000005</v>
      </c>
      <c r="K28" s="26">
        <f t="shared" si="4"/>
        <v>670.65599999999995</v>
      </c>
      <c r="L28" s="26">
        <f t="shared" si="5"/>
        <v>511.41916988399998</v>
      </c>
      <c r="M28" s="31">
        <f>BOONJEAN_MOMENT!J24</f>
        <v>102.12466666666666</v>
      </c>
      <c r="N28" s="26">
        <f t="shared" si="6"/>
        <v>153.18699999999998</v>
      </c>
    </row>
    <row r="29" spans="2:17">
      <c r="B29" s="34">
        <v>18.5</v>
      </c>
      <c r="C29" s="30">
        <f>OFFSET!L27</f>
        <v>5.4640000000000004</v>
      </c>
      <c r="D29" s="26">
        <v>2</v>
      </c>
      <c r="E29" s="26">
        <f t="shared" si="0"/>
        <v>10.928000000000001</v>
      </c>
      <c r="F29" s="31">
        <f>BOONJEAN_AREA!J26</f>
        <v>33.186666666666667</v>
      </c>
      <c r="G29" s="26">
        <f t="shared" si="1"/>
        <v>66.373333333333335</v>
      </c>
      <c r="H29" s="26">
        <v>-8.5</v>
      </c>
      <c r="I29" s="26">
        <f t="shared" si="2"/>
        <v>-92.888000000000005</v>
      </c>
      <c r="J29" s="26">
        <f t="shared" si="3"/>
        <v>-564.1733333333334</v>
      </c>
      <c r="K29" s="26">
        <f t="shared" si="4"/>
        <v>789.54800000000012</v>
      </c>
      <c r="L29" s="26">
        <f t="shared" si="5"/>
        <v>326.2586746880001</v>
      </c>
      <c r="M29" s="31">
        <f>BOONJEAN_MOMENT!J25</f>
        <v>76.48266666666666</v>
      </c>
      <c r="N29" s="26">
        <f t="shared" si="6"/>
        <v>152.96533333333332</v>
      </c>
    </row>
    <row r="30" spans="2:17">
      <c r="B30" s="34">
        <v>19</v>
      </c>
      <c r="C30" s="30">
        <f>OFFSET!L28</f>
        <v>3.5739999999999998</v>
      </c>
      <c r="D30" s="26">
        <v>1</v>
      </c>
      <c r="E30" s="26">
        <f t="shared" si="0"/>
        <v>3.5739999999999998</v>
      </c>
      <c r="F30" s="31">
        <f>BOONJEAN_AREA!J27</f>
        <v>20.377666666666663</v>
      </c>
      <c r="G30" s="26">
        <f t="shared" si="1"/>
        <v>20.377666666666663</v>
      </c>
      <c r="H30" s="26">
        <v>-9</v>
      </c>
      <c r="I30" s="26">
        <f t="shared" si="2"/>
        <v>-32.165999999999997</v>
      </c>
      <c r="J30" s="26">
        <f t="shared" si="3"/>
        <v>-183.39899999999997</v>
      </c>
      <c r="K30" s="26">
        <f t="shared" si="4"/>
        <v>289.49399999999997</v>
      </c>
      <c r="L30" s="26">
        <f t="shared" si="5"/>
        <v>45.652403223999997</v>
      </c>
      <c r="M30" s="31">
        <f>BOONJEAN_MOMENT!J26</f>
        <v>48.509333333333338</v>
      </c>
      <c r="N30" s="26">
        <f t="shared" si="6"/>
        <v>48.509333333333338</v>
      </c>
    </row>
    <row r="31" spans="2:17">
      <c r="B31" s="34">
        <v>19.5</v>
      </c>
      <c r="C31" s="30">
        <f>OFFSET!L29</f>
        <v>1.33</v>
      </c>
      <c r="D31" s="26">
        <v>2</v>
      </c>
      <c r="E31" s="26">
        <f t="shared" si="0"/>
        <v>2.66</v>
      </c>
      <c r="F31" s="31">
        <f>BOONJEAN_AREA!J28</f>
        <v>6.8593333333333328</v>
      </c>
      <c r="G31" s="26">
        <f t="shared" si="1"/>
        <v>13.718666666666666</v>
      </c>
      <c r="H31" s="26">
        <v>-9.5</v>
      </c>
      <c r="I31" s="26">
        <f t="shared" si="2"/>
        <v>-25.270000000000003</v>
      </c>
      <c r="J31" s="26">
        <f t="shared" si="3"/>
        <v>-130.32733333333331</v>
      </c>
      <c r="K31" s="26">
        <f t="shared" si="4"/>
        <v>240.06500000000003</v>
      </c>
      <c r="L31" s="26">
        <f t="shared" si="5"/>
        <v>4.7052740000000002</v>
      </c>
      <c r="M31" s="31">
        <f>BOONJEAN_MOMENT!J27</f>
        <v>16.858666666666668</v>
      </c>
      <c r="N31" s="26">
        <f t="shared" si="6"/>
        <v>33.717333333333336</v>
      </c>
    </row>
    <row r="32" spans="2:17">
      <c r="B32" s="34">
        <v>20</v>
      </c>
      <c r="C32" s="30">
        <f>OFFSET!L30</f>
        <v>0</v>
      </c>
      <c r="D32" s="26">
        <v>0.5</v>
      </c>
      <c r="E32" s="26">
        <f t="shared" si="0"/>
        <v>0</v>
      </c>
      <c r="F32" s="31">
        <f>BOONJEAN_AREA!J29</f>
        <v>0</v>
      </c>
      <c r="G32" s="26">
        <f t="shared" si="1"/>
        <v>0</v>
      </c>
      <c r="H32" s="26">
        <v>-10</v>
      </c>
      <c r="I32" s="26">
        <f t="shared" si="2"/>
        <v>0</v>
      </c>
      <c r="J32" s="26">
        <f t="shared" si="3"/>
        <v>0</v>
      </c>
      <c r="K32" s="26">
        <f t="shared" si="4"/>
        <v>0</v>
      </c>
      <c r="L32" s="26">
        <f t="shared" si="5"/>
        <v>0</v>
      </c>
      <c r="M32" s="31">
        <f>BOONJEAN_MOMENT!J28</f>
        <v>0</v>
      </c>
      <c r="N32" s="26">
        <f t="shared" si="6"/>
        <v>0</v>
      </c>
    </row>
    <row r="33" spans="2:14">
      <c r="B33" s="35"/>
      <c r="C33" s="26"/>
      <c r="D33" s="32" t="s">
        <v>114</v>
      </c>
      <c r="E33" s="33">
        <f t="shared" ref="E33:G33" si="7">SUM(E8:E32)</f>
        <v>465.29999999999995</v>
      </c>
      <c r="F33" s="32">
        <f t="shared" si="7"/>
        <v>1146.1130000000001</v>
      </c>
      <c r="G33" s="32">
        <f t="shared" si="7"/>
        <v>3287.3023333333335</v>
      </c>
      <c r="H33" s="32"/>
      <c r="I33" s="32">
        <f t="shared" ref="I33:N33" si="8">SUM(I8:I32)</f>
        <v>-114.24199999999996</v>
      </c>
      <c r="J33" s="32">
        <f t="shared" si="8"/>
        <v>-1533.8520000000017</v>
      </c>
      <c r="K33" s="32">
        <f t="shared" si="8"/>
        <v>11065.5155</v>
      </c>
      <c r="L33" s="32">
        <f t="shared" si="8"/>
        <v>36746.596321418998</v>
      </c>
      <c r="M33" s="32">
        <f t="shared" si="8"/>
        <v>2490.2413333333325</v>
      </c>
      <c r="N33" s="32">
        <f t="shared" si="8"/>
        <v>7108.0486666666657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3C08-22BC-4A8B-9864-8776E2C203BE}">
  <dimension ref="A1:Q33"/>
  <sheetViews>
    <sheetView topLeftCell="H1" workbookViewId="0">
      <selection activeCell="Q9" sqref="Q9"/>
    </sheetView>
  </sheetViews>
  <sheetFormatPr defaultRowHeight="15"/>
  <cols>
    <col min="1" max="1" width="10.7109375" customWidth="1"/>
    <col min="2" max="2" width="13.140625" customWidth="1"/>
    <col min="3" max="3" width="17.7109375" customWidth="1"/>
    <col min="5" max="5" width="15.140625" customWidth="1"/>
    <col min="6" max="6" width="11.140625" customWidth="1"/>
    <col min="7" max="7" width="17.85546875" customWidth="1"/>
    <col min="8" max="8" width="15.5703125" customWidth="1"/>
    <col min="9" max="9" width="14.42578125" customWidth="1"/>
    <col min="10" max="10" width="15" customWidth="1"/>
    <col min="11" max="11" width="11.85546875" customWidth="1"/>
    <col min="12" max="12" width="12.140625" customWidth="1"/>
    <col min="13" max="13" width="17.5703125" customWidth="1"/>
    <col min="14" max="14" width="15.42578125" customWidth="1"/>
    <col min="16" max="16" width="29.85546875" customWidth="1"/>
    <col min="17" max="17" width="11.85546875" customWidth="1"/>
  </cols>
  <sheetData>
    <row r="1" spans="1:17" ht="46.5">
      <c r="A1" s="39" t="s">
        <v>120</v>
      </c>
      <c r="B1" s="40"/>
    </row>
    <row r="2" spans="1:17">
      <c r="C2" s="71" t="s">
        <v>80</v>
      </c>
      <c r="D2" s="72">
        <v>120</v>
      </c>
      <c r="E2" s="71" t="s">
        <v>81</v>
      </c>
      <c r="F2" s="72">
        <v>18.72</v>
      </c>
      <c r="G2" s="31"/>
      <c r="H2" s="71" t="s">
        <v>82</v>
      </c>
      <c r="I2" s="72">
        <v>1.0249999999999999</v>
      </c>
      <c r="J2" s="31"/>
      <c r="K2" s="71" t="s">
        <v>83</v>
      </c>
      <c r="L2" s="72">
        <v>5</v>
      </c>
    </row>
    <row r="3" spans="1:17">
      <c r="C3" s="71" t="s">
        <v>84</v>
      </c>
      <c r="D3" s="72">
        <v>6</v>
      </c>
      <c r="E3" s="71" t="s">
        <v>85</v>
      </c>
      <c r="F3" s="72">
        <v>1</v>
      </c>
      <c r="G3" s="31"/>
      <c r="H3" s="71" t="s">
        <v>86</v>
      </c>
      <c r="I3" s="72" t="s">
        <v>87</v>
      </c>
      <c r="J3" s="31"/>
      <c r="K3" s="37" t="s">
        <v>88</v>
      </c>
      <c r="L3" s="38">
        <v>10</v>
      </c>
      <c r="P3" s="25" t="s">
        <v>89</v>
      </c>
      <c r="Q3" s="25" t="s">
        <v>90</v>
      </c>
    </row>
    <row r="4" spans="1:17">
      <c r="P4" s="26" t="s">
        <v>58</v>
      </c>
      <c r="Q4" s="26">
        <v>114</v>
      </c>
    </row>
    <row r="5" spans="1:17">
      <c r="P5" s="30" t="s">
        <v>91</v>
      </c>
      <c r="Q5" s="26">
        <f>E33*D3*(2/3)</f>
        <v>1907.5400000000002</v>
      </c>
    </row>
    <row r="6" spans="1:17">
      <c r="P6" s="30" t="s">
        <v>92</v>
      </c>
      <c r="Q6" s="26">
        <f>F20</f>
        <v>84.696599999999989</v>
      </c>
    </row>
    <row r="7" spans="1:17">
      <c r="B7" s="27" t="s">
        <v>1</v>
      </c>
      <c r="C7" s="36" t="s">
        <v>93</v>
      </c>
      <c r="D7" s="36" t="s">
        <v>94</v>
      </c>
      <c r="E7" s="36" t="s">
        <v>95</v>
      </c>
      <c r="F7" s="36" t="s">
        <v>96</v>
      </c>
      <c r="G7" s="36" t="s">
        <v>97</v>
      </c>
      <c r="H7" s="36" t="s">
        <v>98</v>
      </c>
      <c r="I7" s="36" t="s">
        <v>99</v>
      </c>
      <c r="J7" s="36" t="s">
        <v>100</v>
      </c>
      <c r="K7" s="36" t="s">
        <v>101</v>
      </c>
      <c r="L7" s="36" t="s">
        <v>102</v>
      </c>
      <c r="M7" s="36" t="s">
        <v>103</v>
      </c>
      <c r="N7" s="36" t="s">
        <v>104</v>
      </c>
      <c r="O7" s="28"/>
      <c r="P7" s="26" t="s">
        <v>61</v>
      </c>
      <c r="Q7" s="26">
        <f>(D3/3)*G33</f>
        <v>7936.9358156666649</v>
      </c>
    </row>
    <row r="8" spans="1:17">
      <c r="B8" s="34" t="s">
        <v>105</v>
      </c>
      <c r="C8" s="30">
        <f>OFFSET!M6</f>
        <v>0</v>
      </c>
      <c r="D8" s="26">
        <v>0.5</v>
      </c>
      <c r="E8" s="26">
        <f t="shared" ref="E8:E32" si="0">D8*C8</f>
        <v>0</v>
      </c>
      <c r="F8" s="31">
        <f>BOONJEAN_AREA!K5</f>
        <v>0</v>
      </c>
      <c r="G8" s="26">
        <f t="shared" ref="G8:G32" si="1">D8*F8</f>
        <v>0</v>
      </c>
      <c r="H8" s="26">
        <v>10</v>
      </c>
      <c r="I8" s="26">
        <f t="shared" ref="I8:I32" si="2">H8*E8</f>
        <v>0</v>
      </c>
      <c r="J8" s="26">
        <f t="shared" ref="J8:J32" si="3">G8*H8</f>
        <v>0</v>
      </c>
      <c r="K8" s="26">
        <f t="shared" ref="K8:K32" si="4">H8*H8*E8</f>
        <v>0</v>
      </c>
      <c r="L8" s="26">
        <f t="shared" ref="L8:L32" si="5">D8*C8^3</f>
        <v>0</v>
      </c>
      <c r="M8" s="31">
        <f>BOONJEAN_MOMENT!K4</f>
        <v>0</v>
      </c>
      <c r="N8" s="26">
        <f t="shared" ref="N8:N32" si="6">D8*M8</f>
        <v>0</v>
      </c>
      <c r="P8" s="26" t="s">
        <v>62</v>
      </c>
      <c r="Q8" s="26">
        <f>I2*Q7</f>
        <v>8135.3592110583304</v>
      </c>
    </row>
    <row r="9" spans="1:17">
      <c r="B9" s="34">
        <v>0.5</v>
      </c>
      <c r="C9" s="30">
        <f>OFFSET!M7</f>
        <v>0.16700000000000001</v>
      </c>
      <c r="D9" s="26">
        <v>2</v>
      </c>
      <c r="E9" s="26">
        <f t="shared" si="0"/>
        <v>0.33400000000000002</v>
      </c>
      <c r="F9" s="31">
        <f>BOONJEAN_AREA!K6</f>
        <v>0</v>
      </c>
      <c r="G9" s="26">
        <f t="shared" si="1"/>
        <v>0</v>
      </c>
      <c r="H9" s="26">
        <v>9.5</v>
      </c>
      <c r="I9" s="26">
        <f t="shared" si="2"/>
        <v>3.173</v>
      </c>
      <c r="J9" s="26">
        <f t="shared" si="3"/>
        <v>0</v>
      </c>
      <c r="K9" s="26">
        <f t="shared" si="4"/>
        <v>30.143500000000003</v>
      </c>
      <c r="L9" s="26">
        <f t="shared" si="5"/>
        <v>9.3149260000000011E-3</v>
      </c>
      <c r="M9" s="31">
        <f>BOONJEAN_MOMENT!K5</f>
        <v>-1.9616666666666671</v>
      </c>
      <c r="N9" s="26">
        <f t="shared" si="6"/>
        <v>-3.9233333333333342</v>
      </c>
      <c r="P9" s="26" t="s">
        <v>106</v>
      </c>
      <c r="Q9" s="26">
        <f>Q5/(D2*F2)</f>
        <v>0.84915420227920246</v>
      </c>
    </row>
    <row r="10" spans="1:17">
      <c r="B10" s="34">
        <v>1</v>
      </c>
      <c r="C10" s="30">
        <f>OFFSET!M8</f>
        <v>3.327</v>
      </c>
      <c r="D10" s="26">
        <v>1</v>
      </c>
      <c r="E10" s="26">
        <f t="shared" si="0"/>
        <v>3.327</v>
      </c>
      <c r="F10" s="31">
        <f>BOONJEAN_AREA!K7</f>
        <v>2.8321348333333329</v>
      </c>
      <c r="G10" s="26">
        <f t="shared" si="1"/>
        <v>2.8321348333333329</v>
      </c>
      <c r="H10" s="26">
        <v>9</v>
      </c>
      <c r="I10" s="26">
        <f t="shared" si="2"/>
        <v>29.942999999999998</v>
      </c>
      <c r="J10" s="26">
        <f t="shared" si="3"/>
        <v>25.489213499999998</v>
      </c>
      <c r="K10" s="26">
        <f t="shared" si="4"/>
        <v>269.48700000000002</v>
      </c>
      <c r="L10" s="26">
        <f t="shared" si="5"/>
        <v>36.826326782999999</v>
      </c>
      <c r="M10" s="31">
        <f>BOONJEAN_MOMENT!K6</f>
        <v>26.191666666666663</v>
      </c>
      <c r="N10" s="26">
        <f t="shared" si="6"/>
        <v>26.191666666666663</v>
      </c>
      <c r="P10" s="26" t="s">
        <v>64</v>
      </c>
      <c r="Q10" s="26">
        <f>Q5*I2*0.01</f>
        <v>19.552285000000001</v>
      </c>
    </row>
    <row r="11" spans="1:17">
      <c r="B11" s="34">
        <v>1.5</v>
      </c>
      <c r="C11" s="30">
        <f>OFFSET!M9</f>
        <v>5.484</v>
      </c>
      <c r="D11" s="26">
        <v>2</v>
      </c>
      <c r="E11" s="26">
        <f t="shared" si="0"/>
        <v>10.968</v>
      </c>
      <c r="F11" s="31">
        <f>BOONJEAN_AREA!K8</f>
        <v>11.050828166666667</v>
      </c>
      <c r="G11" s="26">
        <f t="shared" si="1"/>
        <v>22.101656333333334</v>
      </c>
      <c r="H11" s="26">
        <v>8.5</v>
      </c>
      <c r="I11" s="26">
        <f t="shared" si="2"/>
        <v>93.227999999999994</v>
      </c>
      <c r="J11" s="26">
        <f t="shared" si="3"/>
        <v>187.86407883333334</v>
      </c>
      <c r="K11" s="26">
        <f t="shared" si="4"/>
        <v>792.43799999999999</v>
      </c>
      <c r="L11" s="26">
        <f t="shared" si="5"/>
        <v>329.854439808</v>
      </c>
      <c r="M11" s="31">
        <f>BOONJEAN_MOMENT!K7</f>
        <v>66.605333333333334</v>
      </c>
      <c r="N11" s="26">
        <f t="shared" si="6"/>
        <v>133.21066666666667</v>
      </c>
      <c r="P11" s="26" t="s">
        <v>65</v>
      </c>
      <c r="Q11" s="26">
        <f>(I33/E33)*D3</f>
        <v>-0.65627142812208406</v>
      </c>
    </row>
    <row r="12" spans="1:17">
      <c r="B12" s="34">
        <v>2</v>
      </c>
      <c r="C12" s="30">
        <f>OFFSET!M10</f>
        <v>6.7220000000000004</v>
      </c>
      <c r="D12" s="26">
        <v>1.5</v>
      </c>
      <c r="E12" s="26">
        <f t="shared" si="0"/>
        <v>10.083</v>
      </c>
      <c r="F12" s="31">
        <f>BOONJEAN_AREA!K9</f>
        <v>27.451775999999995</v>
      </c>
      <c r="G12" s="26">
        <f t="shared" si="1"/>
        <v>41.177663999999993</v>
      </c>
      <c r="H12" s="26">
        <v>8</v>
      </c>
      <c r="I12" s="26">
        <f t="shared" si="2"/>
        <v>80.664000000000001</v>
      </c>
      <c r="J12" s="26">
        <f t="shared" si="3"/>
        <v>329.42131199999994</v>
      </c>
      <c r="K12" s="26">
        <f t="shared" si="4"/>
        <v>645.31200000000001</v>
      </c>
      <c r="L12" s="26">
        <f t="shared" si="5"/>
        <v>455.60321857200006</v>
      </c>
      <c r="M12" s="31">
        <f>BOONJEAN_MOMENT!K8</f>
        <v>115.09366666666665</v>
      </c>
      <c r="N12" s="26">
        <f t="shared" si="6"/>
        <v>172.64049999999997</v>
      </c>
      <c r="P12" s="26" t="s">
        <v>66</v>
      </c>
      <c r="Q12" s="26">
        <f>(J33/G33)*D3</f>
        <v>-2.5476268678004415</v>
      </c>
    </row>
    <row r="13" spans="1:17">
      <c r="B13" s="34">
        <v>3</v>
      </c>
      <c r="C13" s="30">
        <f>OFFSET!M11</f>
        <v>8.3480000000000008</v>
      </c>
      <c r="D13" s="26">
        <v>4</v>
      </c>
      <c r="E13" s="26">
        <f t="shared" si="0"/>
        <v>33.392000000000003</v>
      </c>
      <c r="F13" s="31">
        <f>BOONJEAN_AREA!K10</f>
        <v>56.072473499999987</v>
      </c>
      <c r="G13" s="26">
        <f t="shared" si="1"/>
        <v>224.28989399999995</v>
      </c>
      <c r="H13" s="26">
        <v>7</v>
      </c>
      <c r="I13" s="26">
        <f t="shared" si="2"/>
        <v>233.74400000000003</v>
      </c>
      <c r="J13" s="26">
        <f t="shared" si="3"/>
        <v>1570.0292579999996</v>
      </c>
      <c r="K13" s="26">
        <f t="shared" si="4"/>
        <v>1636.2080000000001</v>
      </c>
      <c r="L13" s="26">
        <f t="shared" si="5"/>
        <v>2327.0585607680009</v>
      </c>
      <c r="M13" s="31">
        <f>BOONJEAN_MOMENT!K9</f>
        <v>182.40933333333331</v>
      </c>
      <c r="N13" s="26">
        <f t="shared" si="6"/>
        <v>729.63733333333323</v>
      </c>
      <c r="P13" s="29" t="s">
        <v>107</v>
      </c>
      <c r="Q13" s="30">
        <f>(2*((D3*D3*D3)/3)*K33)-(Q5*Q11*Q11)</f>
        <v>1710153.8214249059</v>
      </c>
    </row>
    <row r="14" spans="1:17">
      <c r="B14" s="34">
        <v>4</v>
      </c>
      <c r="C14" s="30">
        <f>OFFSET!M12</f>
        <v>9.1240000000000006</v>
      </c>
      <c r="D14" s="26">
        <v>2</v>
      </c>
      <c r="E14" s="26">
        <f t="shared" si="0"/>
        <v>18.248000000000001</v>
      </c>
      <c r="F14" s="31">
        <f>BOONJEAN_AREA!K11</f>
        <v>76.246103999999988</v>
      </c>
      <c r="G14" s="26">
        <f t="shared" si="1"/>
        <v>152.49220799999998</v>
      </c>
      <c r="H14" s="26">
        <v>6</v>
      </c>
      <c r="I14" s="26">
        <f t="shared" si="2"/>
        <v>109.488</v>
      </c>
      <c r="J14" s="26">
        <f t="shared" si="3"/>
        <v>914.9532479999998</v>
      </c>
      <c r="K14" s="26">
        <f t="shared" si="4"/>
        <v>656.928</v>
      </c>
      <c r="L14" s="26">
        <f t="shared" si="5"/>
        <v>1519.0981172480003</v>
      </c>
      <c r="M14" s="31">
        <f>BOONJEAN_MOMENT!K10</f>
        <v>220.20866666666666</v>
      </c>
      <c r="N14" s="26">
        <f t="shared" si="6"/>
        <v>440.41733333333332</v>
      </c>
      <c r="P14" s="26" t="s">
        <v>108</v>
      </c>
      <c r="Q14" s="26">
        <f>(2/9)*L33*D3</f>
        <v>50257.019773250671</v>
      </c>
    </row>
    <row r="15" spans="1:17">
      <c r="B15" s="34">
        <v>5</v>
      </c>
      <c r="C15" s="30">
        <f>OFFSET!M13</f>
        <v>9.3450000000000006</v>
      </c>
      <c r="D15" s="26">
        <v>4</v>
      </c>
      <c r="E15" s="26">
        <f t="shared" si="0"/>
        <v>37.380000000000003</v>
      </c>
      <c r="F15" s="31">
        <f>BOONJEAN_AREA!K12</f>
        <v>83.355160666666663</v>
      </c>
      <c r="G15" s="26">
        <f t="shared" si="1"/>
        <v>333.42064266666665</v>
      </c>
      <c r="H15" s="26">
        <v>5</v>
      </c>
      <c r="I15" s="26">
        <f t="shared" si="2"/>
        <v>186.9</v>
      </c>
      <c r="J15" s="26">
        <f t="shared" si="3"/>
        <v>1667.1032133333333</v>
      </c>
      <c r="K15" s="26">
        <f t="shared" si="4"/>
        <v>934.50000000000011</v>
      </c>
      <c r="L15" s="26">
        <f t="shared" si="5"/>
        <v>3264.3589545000009</v>
      </c>
      <c r="M15" s="31">
        <f>BOONJEAN_MOMENT!K11</f>
        <v>231.42500000000001</v>
      </c>
      <c r="N15" s="26">
        <f t="shared" si="6"/>
        <v>925.7</v>
      </c>
      <c r="P15" s="26" t="s">
        <v>109</v>
      </c>
      <c r="Q15" s="26">
        <f>Q13/Q7</f>
        <v>215.4677650346176</v>
      </c>
    </row>
    <row r="16" spans="1:17">
      <c r="B16" s="34">
        <v>6</v>
      </c>
      <c r="C16" s="30">
        <f>OFFSET!M14</f>
        <v>9.36</v>
      </c>
      <c r="D16" s="26">
        <v>2</v>
      </c>
      <c r="E16" s="26">
        <f t="shared" si="0"/>
        <v>18.72</v>
      </c>
      <c r="F16" s="31">
        <f>BOONJEAN_AREA!K13</f>
        <v>84.458266666666646</v>
      </c>
      <c r="G16" s="26">
        <f t="shared" si="1"/>
        <v>168.91653333333329</v>
      </c>
      <c r="H16" s="26">
        <v>4</v>
      </c>
      <c r="I16" s="26">
        <f t="shared" si="2"/>
        <v>74.88</v>
      </c>
      <c r="J16" s="26">
        <f t="shared" si="3"/>
        <v>675.66613333333316</v>
      </c>
      <c r="K16" s="26">
        <f t="shared" si="4"/>
        <v>299.52</v>
      </c>
      <c r="L16" s="26">
        <f t="shared" si="5"/>
        <v>1640.0517119999997</v>
      </c>
      <c r="M16" s="31">
        <f>BOONJEAN_MOMENT!K12</f>
        <v>232.64</v>
      </c>
      <c r="N16" s="26">
        <f t="shared" si="6"/>
        <v>465.28</v>
      </c>
      <c r="P16" s="26" t="s">
        <v>110</v>
      </c>
      <c r="Q16" s="26">
        <f>Q14/Q7</f>
        <v>6.3320431134202542</v>
      </c>
    </row>
    <row r="17" spans="2:17">
      <c r="B17" s="34">
        <v>7</v>
      </c>
      <c r="C17" s="30">
        <f>OFFSET!M15</f>
        <v>9.36</v>
      </c>
      <c r="D17" s="26">
        <v>4</v>
      </c>
      <c r="E17" s="26">
        <f t="shared" si="0"/>
        <v>37.44</v>
      </c>
      <c r="F17" s="31">
        <f>BOONJEAN_AREA!K14</f>
        <v>84.619933333333307</v>
      </c>
      <c r="G17" s="26">
        <f t="shared" si="1"/>
        <v>338.47973333333323</v>
      </c>
      <c r="H17" s="26">
        <v>3</v>
      </c>
      <c r="I17" s="26">
        <f t="shared" si="2"/>
        <v>112.32</v>
      </c>
      <c r="J17" s="26">
        <f t="shared" si="3"/>
        <v>1015.4391999999997</v>
      </c>
      <c r="K17" s="26">
        <f t="shared" si="4"/>
        <v>336.96</v>
      </c>
      <c r="L17" s="26">
        <f t="shared" si="5"/>
        <v>3280.1034239999994</v>
      </c>
      <c r="M17" s="31">
        <f>BOONJEAN_MOMENT!K13</f>
        <v>232.76866666666666</v>
      </c>
      <c r="N17" s="26">
        <f t="shared" si="6"/>
        <v>931.07466666666664</v>
      </c>
      <c r="P17" s="26" t="s">
        <v>71</v>
      </c>
      <c r="Q17" s="26">
        <f>N33/G33</f>
        <v>2.8596168001257287</v>
      </c>
    </row>
    <row r="18" spans="2:17">
      <c r="B18" s="34">
        <v>8</v>
      </c>
      <c r="C18" s="30">
        <f>OFFSET!M16</f>
        <v>9.36</v>
      </c>
      <c r="D18" s="26">
        <v>2</v>
      </c>
      <c r="E18" s="26">
        <f t="shared" si="0"/>
        <v>18.72</v>
      </c>
      <c r="F18" s="31">
        <f>BOONJEAN_AREA!K15</f>
        <v>84.680266666666654</v>
      </c>
      <c r="G18" s="26">
        <f t="shared" si="1"/>
        <v>169.36053333333331</v>
      </c>
      <c r="H18" s="26">
        <v>2</v>
      </c>
      <c r="I18" s="26">
        <f t="shared" si="2"/>
        <v>37.44</v>
      </c>
      <c r="J18" s="26">
        <f t="shared" si="3"/>
        <v>338.72106666666662</v>
      </c>
      <c r="K18" s="26">
        <f t="shared" si="4"/>
        <v>74.88</v>
      </c>
      <c r="L18" s="26">
        <f t="shared" si="5"/>
        <v>1640.0517119999997</v>
      </c>
      <c r="M18" s="31">
        <f>BOONJEAN_MOMENT!K14</f>
        <v>232.81399999999996</v>
      </c>
      <c r="N18" s="26">
        <f t="shared" si="6"/>
        <v>465.62799999999993</v>
      </c>
      <c r="P18" s="26" t="s">
        <v>111</v>
      </c>
      <c r="Q18" s="26">
        <f>Q15+Q17</f>
        <v>218.32738183474333</v>
      </c>
    </row>
    <row r="19" spans="2:17">
      <c r="B19" s="34">
        <v>9</v>
      </c>
      <c r="C19" s="30">
        <f>OFFSET!M17</f>
        <v>9.36</v>
      </c>
      <c r="D19" s="26">
        <v>4</v>
      </c>
      <c r="E19" s="26">
        <f t="shared" si="0"/>
        <v>37.44</v>
      </c>
      <c r="F19" s="31">
        <f>BOONJEAN_AREA!K16</f>
        <v>84.696599999999989</v>
      </c>
      <c r="G19" s="26">
        <f t="shared" si="1"/>
        <v>338.78639999999996</v>
      </c>
      <c r="H19" s="26">
        <v>1</v>
      </c>
      <c r="I19" s="26">
        <f t="shared" si="2"/>
        <v>37.44</v>
      </c>
      <c r="J19" s="26">
        <f t="shared" si="3"/>
        <v>338.78639999999996</v>
      </c>
      <c r="K19" s="26">
        <f t="shared" si="4"/>
        <v>37.44</v>
      </c>
      <c r="L19" s="26">
        <f t="shared" si="5"/>
        <v>3280.1034239999994</v>
      </c>
      <c r="M19" s="31">
        <f>BOONJEAN_MOMENT!K15</f>
        <v>232.82866666666666</v>
      </c>
      <c r="N19" s="26">
        <f t="shared" si="6"/>
        <v>931.31466666666665</v>
      </c>
      <c r="P19" s="26" t="s">
        <v>112</v>
      </c>
      <c r="Q19" s="26">
        <f>Q17+Q16</f>
        <v>9.1916599135459833</v>
      </c>
    </row>
    <row r="20" spans="2:17">
      <c r="B20" s="34" t="s">
        <v>113</v>
      </c>
      <c r="C20" s="30">
        <f>OFFSET!M18</f>
        <v>9.36</v>
      </c>
      <c r="D20" s="26">
        <v>2</v>
      </c>
      <c r="E20" s="26">
        <f t="shared" si="0"/>
        <v>18.72</v>
      </c>
      <c r="F20" s="31">
        <f>BOONJEAN_AREA!K17</f>
        <v>84.696599999999989</v>
      </c>
      <c r="G20" s="26">
        <f t="shared" si="1"/>
        <v>169.39319999999998</v>
      </c>
      <c r="H20" s="26">
        <v>0</v>
      </c>
      <c r="I20" s="26">
        <f t="shared" si="2"/>
        <v>0</v>
      </c>
      <c r="J20" s="26">
        <f t="shared" si="3"/>
        <v>0</v>
      </c>
      <c r="K20" s="26">
        <f t="shared" si="4"/>
        <v>0</v>
      </c>
      <c r="L20" s="26">
        <f t="shared" si="5"/>
        <v>1640.0517119999997</v>
      </c>
      <c r="M20" s="31">
        <f>BOONJEAN_MOMENT!K16</f>
        <v>232.82866666666666</v>
      </c>
      <c r="N20" s="26">
        <f t="shared" si="6"/>
        <v>465.65733333333333</v>
      </c>
      <c r="P20" s="26" t="s">
        <v>74</v>
      </c>
      <c r="Q20" s="26">
        <f>Q7/(D2*F2*L2)</f>
        <v>0.70663602347459631</v>
      </c>
    </row>
    <row r="21" spans="2:17">
      <c r="B21" s="34">
        <v>11</v>
      </c>
      <c r="C21" s="30">
        <f>OFFSET!M19</f>
        <v>9.36</v>
      </c>
      <c r="D21" s="26">
        <v>4</v>
      </c>
      <c r="E21" s="26">
        <f t="shared" si="0"/>
        <v>37.44</v>
      </c>
      <c r="F21" s="31">
        <f>BOONJEAN_AREA!K18</f>
        <v>84.696599999999989</v>
      </c>
      <c r="G21" s="26">
        <f t="shared" si="1"/>
        <v>338.78639999999996</v>
      </c>
      <c r="H21" s="26">
        <v>-1</v>
      </c>
      <c r="I21" s="26">
        <f t="shared" si="2"/>
        <v>-37.44</v>
      </c>
      <c r="J21" s="26">
        <f t="shared" si="3"/>
        <v>-338.78639999999996</v>
      </c>
      <c r="K21" s="26">
        <f t="shared" si="4"/>
        <v>37.44</v>
      </c>
      <c r="L21" s="26">
        <f t="shared" si="5"/>
        <v>3280.1034239999994</v>
      </c>
      <c r="M21" s="31">
        <f>BOONJEAN_MOMENT!K17</f>
        <v>232.82866666666666</v>
      </c>
      <c r="N21" s="26">
        <f t="shared" si="6"/>
        <v>931.31466666666665</v>
      </c>
      <c r="P21" s="26" t="s">
        <v>75</v>
      </c>
      <c r="Q21" s="26">
        <f>(Q8*Q15)/(100)</f>
        <v>17529.076669605285</v>
      </c>
    </row>
    <row r="22" spans="2:17">
      <c r="B22" s="34">
        <v>12</v>
      </c>
      <c r="C22" s="30">
        <f>OFFSET!M20</f>
        <v>9.36</v>
      </c>
      <c r="D22" s="26">
        <v>2</v>
      </c>
      <c r="E22" s="26">
        <f t="shared" si="0"/>
        <v>18.72</v>
      </c>
      <c r="F22" s="31">
        <f>BOONJEAN_AREA!K19</f>
        <v>84.696599999999989</v>
      </c>
      <c r="G22" s="26">
        <f t="shared" si="1"/>
        <v>169.39319999999998</v>
      </c>
      <c r="H22" s="26">
        <v>-2</v>
      </c>
      <c r="I22" s="26">
        <f t="shared" si="2"/>
        <v>-37.44</v>
      </c>
      <c r="J22" s="26">
        <f t="shared" si="3"/>
        <v>-338.78639999999996</v>
      </c>
      <c r="K22" s="26">
        <f t="shared" si="4"/>
        <v>74.88</v>
      </c>
      <c r="L22" s="26">
        <f t="shared" si="5"/>
        <v>1640.0517119999997</v>
      </c>
      <c r="M22" s="31">
        <f>BOONJEAN_MOMENT!K18</f>
        <v>232.82866666666666</v>
      </c>
      <c r="N22" s="26">
        <f t="shared" si="6"/>
        <v>465.65733333333333</v>
      </c>
      <c r="P22" s="26" t="s">
        <v>76</v>
      </c>
      <c r="Q22" s="26">
        <f>F20/(F2*L2)</f>
        <v>0.90487820512820505</v>
      </c>
    </row>
    <row r="23" spans="2:17">
      <c r="B23" s="34">
        <v>13</v>
      </c>
      <c r="C23" s="30">
        <f>OFFSET!M21</f>
        <v>9.36</v>
      </c>
      <c r="D23" s="26">
        <v>4</v>
      </c>
      <c r="E23" s="26">
        <f t="shared" si="0"/>
        <v>37.44</v>
      </c>
      <c r="F23" s="31">
        <f>BOONJEAN_AREA!K20</f>
        <v>84.696599999999989</v>
      </c>
      <c r="G23" s="26">
        <f t="shared" si="1"/>
        <v>338.78639999999996</v>
      </c>
      <c r="H23" s="26">
        <v>-3</v>
      </c>
      <c r="I23" s="26">
        <f t="shared" si="2"/>
        <v>-112.32</v>
      </c>
      <c r="J23" s="26">
        <f t="shared" si="3"/>
        <v>-1016.3591999999999</v>
      </c>
      <c r="K23" s="26">
        <f t="shared" si="4"/>
        <v>336.96</v>
      </c>
      <c r="L23" s="26">
        <f t="shared" si="5"/>
        <v>3280.1034239999994</v>
      </c>
      <c r="M23" s="31">
        <f>BOONJEAN_MOMENT!K19</f>
        <v>232.82866666666666</v>
      </c>
      <c r="N23" s="26">
        <f t="shared" si="6"/>
        <v>931.31466666666665</v>
      </c>
      <c r="P23" s="26" t="s">
        <v>77</v>
      </c>
      <c r="Q23" s="26">
        <f>Q7/(L2*Q5)</f>
        <v>0.83216454865079259</v>
      </c>
    </row>
    <row r="24" spans="2:17">
      <c r="B24" s="34">
        <v>14</v>
      </c>
      <c r="C24" s="30">
        <f>OFFSET!M22</f>
        <v>9.36</v>
      </c>
      <c r="D24" s="26">
        <v>2</v>
      </c>
      <c r="E24" s="26">
        <f t="shared" si="0"/>
        <v>18.72</v>
      </c>
      <c r="F24" s="31">
        <f>BOONJEAN_AREA!K21</f>
        <v>84.696599999999989</v>
      </c>
      <c r="G24" s="26">
        <f t="shared" si="1"/>
        <v>169.39319999999998</v>
      </c>
      <c r="H24" s="26">
        <v>-4</v>
      </c>
      <c r="I24" s="26">
        <f t="shared" si="2"/>
        <v>-74.88</v>
      </c>
      <c r="J24" s="26">
        <f t="shared" si="3"/>
        <v>-677.57279999999992</v>
      </c>
      <c r="K24" s="26">
        <f t="shared" si="4"/>
        <v>299.52</v>
      </c>
      <c r="L24" s="26">
        <f t="shared" si="5"/>
        <v>1640.0517119999997</v>
      </c>
      <c r="M24" s="31">
        <f>BOONJEAN_MOMENT!K20</f>
        <v>232.82866666666666</v>
      </c>
      <c r="N24" s="26">
        <f t="shared" si="6"/>
        <v>465.65733333333333</v>
      </c>
      <c r="P24" s="31" t="s">
        <v>78</v>
      </c>
      <c r="Q24" s="31">
        <f>Q7/(F20*D2)</f>
        <v>0.7809183815787436</v>
      </c>
    </row>
    <row r="25" spans="2:17">
      <c r="B25" s="34">
        <v>15</v>
      </c>
      <c r="C25" s="30">
        <f>OFFSET!M23</f>
        <v>9.31</v>
      </c>
      <c r="D25" s="26">
        <v>4</v>
      </c>
      <c r="E25" s="26">
        <f t="shared" si="0"/>
        <v>37.24</v>
      </c>
      <c r="F25" s="31">
        <f>BOONJEAN_AREA!K22</f>
        <v>83.906504166666664</v>
      </c>
      <c r="G25" s="26">
        <f t="shared" si="1"/>
        <v>335.62601666666666</v>
      </c>
      <c r="H25" s="26">
        <v>-5</v>
      </c>
      <c r="I25" s="26">
        <f t="shared" si="2"/>
        <v>-186.20000000000002</v>
      </c>
      <c r="J25" s="26">
        <f t="shared" si="3"/>
        <v>-1678.1300833333332</v>
      </c>
      <c r="K25" s="26">
        <f t="shared" si="4"/>
        <v>931</v>
      </c>
      <c r="L25" s="26">
        <f t="shared" si="5"/>
        <v>3227.8179640000003</v>
      </c>
      <c r="M25" s="31">
        <f>BOONJEAN_MOMENT!K21</f>
        <v>231.22166666666669</v>
      </c>
      <c r="N25" s="26">
        <f t="shared" si="6"/>
        <v>924.88666666666677</v>
      </c>
    </row>
    <row r="26" spans="2:17">
      <c r="B26" s="34">
        <v>16</v>
      </c>
      <c r="C26" s="30">
        <f>OFFSET!M24</f>
        <v>9.18</v>
      </c>
      <c r="D26" s="26">
        <v>2</v>
      </c>
      <c r="E26" s="26">
        <f t="shared" si="0"/>
        <v>18.36</v>
      </c>
      <c r="F26" s="31">
        <f>BOONJEAN_AREA!K23</f>
        <v>81.814880166666654</v>
      </c>
      <c r="G26" s="26">
        <f t="shared" si="1"/>
        <v>163.62976033333331</v>
      </c>
      <c r="H26" s="26">
        <v>-6</v>
      </c>
      <c r="I26" s="26">
        <f t="shared" si="2"/>
        <v>-110.16</v>
      </c>
      <c r="J26" s="26">
        <f t="shared" si="3"/>
        <v>-981.77856199999985</v>
      </c>
      <c r="K26" s="26">
        <f t="shared" si="4"/>
        <v>660.96</v>
      </c>
      <c r="L26" s="26">
        <f t="shared" si="5"/>
        <v>1547.2412639999998</v>
      </c>
      <c r="M26" s="31">
        <f>BOONJEAN_MOMENT!K22</f>
        <v>226.971</v>
      </c>
      <c r="N26" s="26">
        <f t="shared" si="6"/>
        <v>453.94200000000001</v>
      </c>
    </row>
    <row r="27" spans="2:17">
      <c r="B27" s="34">
        <v>17</v>
      </c>
      <c r="C27" s="30">
        <f>OFFSET!M25</f>
        <v>8.7119999999999997</v>
      </c>
      <c r="D27" s="26">
        <v>4</v>
      </c>
      <c r="E27" s="26">
        <f t="shared" si="0"/>
        <v>34.847999999999999</v>
      </c>
      <c r="F27" s="31">
        <f>BOONJEAN_AREA!K24</f>
        <v>74.465326000000005</v>
      </c>
      <c r="G27" s="26">
        <f t="shared" si="1"/>
        <v>297.86130400000002</v>
      </c>
      <c r="H27" s="26">
        <v>-7</v>
      </c>
      <c r="I27" s="26">
        <f t="shared" si="2"/>
        <v>-243.93599999999998</v>
      </c>
      <c r="J27" s="26">
        <f t="shared" si="3"/>
        <v>-2085.0291280000001</v>
      </c>
      <c r="K27" s="26">
        <f t="shared" si="4"/>
        <v>1707.5519999999999</v>
      </c>
      <c r="L27" s="26">
        <f t="shared" si="5"/>
        <v>2644.9264005119999</v>
      </c>
      <c r="M27" s="31">
        <f>BOONJEAN_MOMENT!K23</f>
        <v>211.86399999999998</v>
      </c>
      <c r="N27" s="26">
        <f t="shared" si="6"/>
        <v>847.4559999999999</v>
      </c>
    </row>
    <row r="28" spans="2:17">
      <c r="B28" s="34">
        <v>18</v>
      </c>
      <c r="C28" s="30">
        <f>OFFSET!M26</f>
        <v>7.2240000000000002</v>
      </c>
      <c r="D28" s="26">
        <v>1.5</v>
      </c>
      <c r="E28" s="26">
        <f t="shared" si="0"/>
        <v>10.836</v>
      </c>
      <c r="F28" s="31">
        <f>BOONJEAN_AREA!K25</f>
        <v>53.734032666666664</v>
      </c>
      <c r="G28" s="26">
        <f t="shared" si="1"/>
        <v>80.601048999999989</v>
      </c>
      <c r="H28" s="26">
        <v>-8</v>
      </c>
      <c r="I28" s="26">
        <f t="shared" si="2"/>
        <v>-86.688000000000002</v>
      </c>
      <c r="J28" s="26">
        <f t="shared" si="3"/>
        <v>-644.80839199999991</v>
      </c>
      <c r="K28" s="26">
        <f t="shared" si="4"/>
        <v>693.50400000000002</v>
      </c>
      <c r="L28" s="26">
        <f t="shared" si="5"/>
        <v>565.48940313600008</v>
      </c>
      <c r="M28" s="31">
        <f>BOONJEAN_MOMENT!K24</f>
        <v>166.16533333333334</v>
      </c>
      <c r="N28" s="26">
        <f t="shared" si="6"/>
        <v>249.24799999999999</v>
      </c>
    </row>
    <row r="29" spans="2:17">
      <c r="B29" s="34">
        <v>18.5</v>
      </c>
      <c r="C29" s="30">
        <f>OFFSET!M27</f>
        <v>5.7960000000000003</v>
      </c>
      <c r="D29" s="26">
        <v>2</v>
      </c>
      <c r="E29" s="26">
        <f t="shared" si="0"/>
        <v>11.592000000000001</v>
      </c>
      <c r="F29" s="31">
        <f>BOONJEAN_AREA!K26</f>
        <v>38.162549333333331</v>
      </c>
      <c r="G29" s="26">
        <f t="shared" si="1"/>
        <v>76.325098666666662</v>
      </c>
      <c r="H29" s="26">
        <v>-8.5</v>
      </c>
      <c r="I29" s="26">
        <f t="shared" si="2"/>
        <v>-98.532000000000011</v>
      </c>
      <c r="J29" s="26">
        <f t="shared" si="3"/>
        <v>-648.76333866666664</v>
      </c>
      <c r="K29" s="26">
        <f t="shared" si="4"/>
        <v>837.52200000000005</v>
      </c>
      <c r="L29" s="26">
        <f t="shared" si="5"/>
        <v>389.41719667200005</v>
      </c>
      <c r="M29" s="31">
        <f>BOONJEAN_MOMENT!K25</f>
        <v>127.28299999999999</v>
      </c>
      <c r="N29" s="26">
        <f t="shared" si="6"/>
        <v>254.56599999999997</v>
      </c>
    </row>
    <row r="30" spans="2:17">
      <c r="B30" s="34">
        <v>19</v>
      </c>
      <c r="C30" s="30">
        <f>OFFSET!M28</f>
        <v>3.8530000000000002</v>
      </c>
      <c r="D30" s="26">
        <v>1</v>
      </c>
      <c r="E30" s="26">
        <f t="shared" si="0"/>
        <v>3.8530000000000002</v>
      </c>
      <c r="F30" s="31">
        <f>BOONJEAN_AREA!K27</f>
        <v>22.506579333333327</v>
      </c>
      <c r="G30" s="26">
        <f t="shared" si="1"/>
        <v>22.506579333333327</v>
      </c>
      <c r="H30" s="26">
        <v>-9</v>
      </c>
      <c r="I30" s="26">
        <f t="shared" si="2"/>
        <v>-34.677</v>
      </c>
      <c r="J30" s="26">
        <f t="shared" si="3"/>
        <v>-202.55921399999994</v>
      </c>
      <c r="K30" s="26">
        <f t="shared" si="4"/>
        <v>312.09300000000002</v>
      </c>
      <c r="L30" s="26">
        <f t="shared" si="5"/>
        <v>57.200131477000006</v>
      </c>
      <c r="M30" s="31">
        <f>BOONJEAN_MOMENT!K26</f>
        <v>81.959333333333333</v>
      </c>
      <c r="N30" s="26">
        <f t="shared" si="6"/>
        <v>81.959333333333333</v>
      </c>
    </row>
    <row r="31" spans="2:17">
      <c r="B31" s="34">
        <v>19.5</v>
      </c>
      <c r="C31" s="30">
        <f>OFFSET!M29</f>
        <v>1.532</v>
      </c>
      <c r="D31" s="26">
        <v>2</v>
      </c>
      <c r="E31" s="26">
        <f t="shared" si="0"/>
        <v>3.0640000000000001</v>
      </c>
      <c r="F31" s="31">
        <f>BOONJEAN_AREA!K28</f>
        <v>7.1541499999999996</v>
      </c>
      <c r="G31" s="26">
        <f t="shared" si="1"/>
        <v>14.308299999999999</v>
      </c>
      <c r="H31" s="26">
        <v>-9.5</v>
      </c>
      <c r="I31" s="26">
        <f t="shared" si="2"/>
        <v>-29.108000000000001</v>
      </c>
      <c r="J31" s="26">
        <f t="shared" si="3"/>
        <v>-135.92884999999998</v>
      </c>
      <c r="K31" s="26">
        <f t="shared" si="4"/>
        <v>276.52600000000001</v>
      </c>
      <c r="L31" s="26">
        <f t="shared" si="5"/>
        <v>7.1912815360000009</v>
      </c>
      <c r="M31" s="31">
        <f>BOONJEAN_MOMENT!K27</f>
        <v>29.733333333333334</v>
      </c>
      <c r="N31" s="26">
        <f t="shared" si="6"/>
        <v>59.466666666666669</v>
      </c>
    </row>
    <row r="32" spans="2:17">
      <c r="B32" s="34">
        <v>20</v>
      </c>
      <c r="C32" s="30">
        <f>OFFSET!M30</f>
        <v>0</v>
      </c>
      <c r="D32" s="26">
        <v>0.5</v>
      </c>
      <c r="E32" s="26">
        <f t="shared" si="0"/>
        <v>0</v>
      </c>
      <c r="F32" s="31">
        <f>BOONJEAN_AREA!K29</f>
        <v>0</v>
      </c>
      <c r="G32" s="26">
        <f t="shared" si="1"/>
        <v>0</v>
      </c>
      <c r="H32" s="26">
        <v>-10</v>
      </c>
      <c r="I32" s="26">
        <f t="shared" si="2"/>
        <v>0</v>
      </c>
      <c r="J32" s="26">
        <f t="shared" si="3"/>
        <v>0</v>
      </c>
      <c r="K32" s="26">
        <f t="shared" si="4"/>
        <v>0</v>
      </c>
      <c r="L32" s="26">
        <f t="shared" si="5"/>
        <v>0</v>
      </c>
      <c r="M32" s="31">
        <f>BOONJEAN_MOMENT!K28</f>
        <v>0</v>
      </c>
      <c r="N32" s="26">
        <f t="shared" si="6"/>
        <v>0</v>
      </c>
    </row>
    <row r="33" spans="2:14">
      <c r="B33" s="35"/>
      <c r="C33" s="26"/>
      <c r="D33" s="32" t="s">
        <v>114</v>
      </c>
      <c r="E33" s="33">
        <f t="shared" ref="E33:G33" si="7">SUM(E8:E32)</f>
        <v>476.88500000000005</v>
      </c>
      <c r="F33" s="32">
        <f t="shared" si="7"/>
        <v>1380.6905655</v>
      </c>
      <c r="G33" s="32">
        <f t="shared" si="7"/>
        <v>3968.4679078333324</v>
      </c>
      <c r="H33" s="32"/>
      <c r="I33" s="32">
        <f t="shared" ref="I33:N33" si="8">SUM(I8:I32)</f>
        <v>-52.161000000000016</v>
      </c>
      <c r="J33" s="32">
        <f t="shared" si="8"/>
        <v>-1685.029244333334</v>
      </c>
      <c r="K33" s="32">
        <f t="shared" si="8"/>
        <v>11881.773500000003</v>
      </c>
      <c r="L33" s="32">
        <f t="shared" si="8"/>
        <v>37692.764829938009</v>
      </c>
      <c r="M33" s="32">
        <f t="shared" si="8"/>
        <v>4010.3643333333339</v>
      </c>
      <c r="N33" s="32">
        <f t="shared" si="8"/>
        <v>11348.297499999999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C751-FF54-4240-8594-C2BB775F104D}">
  <dimension ref="A1:Q33"/>
  <sheetViews>
    <sheetView topLeftCell="F1" workbookViewId="0">
      <selection activeCell="Q9" sqref="Q9"/>
    </sheetView>
  </sheetViews>
  <sheetFormatPr defaultRowHeight="15"/>
  <cols>
    <col min="1" max="1" width="10.7109375" customWidth="1"/>
    <col min="2" max="2" width="13.140625" customWidth="1"/>
    <col min="3" max="3" width="17.7109375" customWidth="1"/>
    <col min="5" max="5" width="15.140625" customWidth="1"/>
    <col min="6" max="6" width="11.140625" customWidth="1"/>
    <col min="7" max="7" width="17.85546875" customWidth="1"/>
    <col min="8" max="8" width="15.5703125" customWidth="1"/>
    <col min="9" max="9" width="14.42578125" customWidth="1"/>
    <col min="10" max="10" width="15" customWidth="1"/>
    <col min="11" max="11" width="11.85546875" customWidth="1"/>
    <col min="12" max="12" width="12.140625" customWidth="1"/>
    <col min="13" max="13" width="17.5703125" customWidth="1"/>
    <col min="14" max="14" width="15.42578125" customWidth="1"/>
    <col min="16" max="16" width="29.85546875" customWidth="1"/>
    <col min="17" max="17" width="11.85546875" customWidth="1"/>
  </cols>
  <sheetData>
    <row r="1" spans="1:17" ht="46.5">
      <c r="A1" s="39" t="s">
        <v>121</v>
      </c>
      <c r="B1" s="40"/>
    </row>
    <row r="2" spans="1:17">
      <c r="C2" s="71" t="s">
        <v>80</v>
      </c>
      <c r="D2" s="72">
        <v>120</v>
      </c>
      <c r="E2" s="71" t="s">
        <v>81</v>
      </c>
      <c r="F2" s="72">
        <v>18.72</v>
      </c>
      <c r="G2" s="31"/>
      <c r="H2" s="71" t="s">
        <v>82</v>
      </c>
      <c r="I2" s="72">
        <v>1.0249999999999999</v>
      </c>
      <c r="J2" s="31"/>
      <c r="K2" s="71" t="s">
        <v>83</v>
      </c>
      <c r="L2" s="72">
        <v>6</v>
      </c>
    </row>
    <row r="3" spans="1:17">
      <c r="C3" s="71" t="s">
        <v>84</v>
      </c>
      <c r="D3" s="72">
        <v>6</v>
      </c>
      <c r="E3" s="71" t="s">
        <v>85</v>
      </c>
      <c r="F3" s="72">
        <v>1</v>
      </c>
      <c r="G3" s="31"/>
      <c r="H3" s="71" t="s">
        <v>86</v>
      </c>
      <c r="I3" s="72" t="s">
        <v>87</v>
      </c>
      <c r="J3" s="31"/>
      <c r="K3" s="37" t="s">
        <v>88</v>
      </c>
      <c r="L3" s="38">
        <v>10</v>
      </c>
      <c r="P3" s="25" t="s">
        <v>89</v>
      </c>
      <c r="Q3" s="25" t="s">
        <v>90</v>
      </c>
    </row>
    <row r="4" spans="1:17">
      <c r="P4" s="26" t="s">
        <v>58</v>
      </c>
      <c r="Q4" s="26">
        <v>114</v>
      </c>
    </row>
    <row r="5" spans="1:17">
      <c r="P5" s="30" t="s">
        <v>91</v>
      </c>
      <c r="Q5" s="26">
        <f>E33*D3*(2/3)</f>
        <v>1959.9379999999994</v>
      </c>
    </row>
    <row r="6" spans="1:17">
      <c r="P6" s="30" t="s">
        <v>92</v>
      </c>
      <c r="Q6" s="26">
        <f>F20</f>
        <v>107.535</v>
      </c>
    </row>
    <row r="7" spans="1:17">
      <c r="B7" s="27" t="s">
        <v>1</v>
      </c>
      <c r="C7" s="36" t="s">
        <v>93</v>
      </c>
      <c r="D7" s="36" t="s">
        <v>94</v>
      </c>
      <c r="E7" s="36" t="s">
        <v>95</v>
      </c>
      <c r="F7" s="36" t="s">
        <v>96</v>
      </c>
      <c r="G7" s="36" t="s">
        <v>97</v>
      </c>
      <c r="H7" s="36" t="s">
        <v>98</v>
      </c>
      <c r="I7" s="36" t="s">
        <v>99</v>
      </c>
      <c r="J7" s="36" t="s">
        <v>100</v>
      </c>
      <c r="K7" s="36" t="s">
        <v>101</v>
      </c>
      <c r="L7" s="36" t="s">
        <v>102</v>
      </c>
      <c r="M7" s="36" t="s">
        <v>103</v>
      </c>
      <c r="N7" s="36" t="s">
        <v>104</v>
      </c>
      <c r="O7" s="28"/>
      <c r="P7" s="26" t="s">
        <v>61</v>
      </c>
      <c r="Q7" s="26">
        <f>(D3/3)*G33</f>
        <v>10391.703999999998</v>
      </c>
    </row>
    <row r="8" spans="1:17">
      <c r="B8" s="34" t="s">
        <v>105</v>
      </c>
      <c r="C8" s="30">
        <f>OFFSET!N6</f>
        <v>0</v>
      </c>
      <c r="D8" s="26">
        <v>0.5</v>
      </c>
      <c r="E8" s="26">
        <f t="shared" ref="E8:E32" si="0">D8*C8</f>
        <v>0</v>
      </c>
      <c r="F8" s="31">
        <f>BOONJEAN_AREA!L5</f>
        <v>0</v>
      </c>
      <c r="G8" s="26">
        <f t="shared" ref="G8:G32" si="1">D8*F8</f>
        <v>0</v>
      </c>
      <c r="H8" s="26">
        <v>10</v>
      </c>
      <c r="I8" s="26">
        <f t="shared" ref="I8:I32" si="2">H8*E8</f>
        <v>0</v>
      </c>
      <c r="J8" s="26">
        <f t="shared" ref="J8:J32" si="3">G8*H8</f>
        <v>0</v>
      </c>
      <c r="K8" s="26">
        <f t="shared" ref="K8:K32" si="4">H8*H8*E8</f>
        <v>0</v>
      </c>
      <c r="L8" s="26">
        <f t="shared" ref="L8:L32" si="5">D8*C8^3</f>
        <v>0</v>
      </c>
      <c r="M8" s="31">
        <f>BOONJEAN_MOMENT!L4</f>
        <v>0</v>
      </c>
      <c r="N8" s="26">
        <f t="shared" ref="N8:N32" si="6">D8*M8</f>
        <v>0</v>
      </c>
      <c r="P8" s="26" t="s">
        <v>62</v>
      </c>
      <c r="Q8" s="26">
        <f>I2*Q7</f>
        <v>10651.496599999997</v>
      </c>
    </row>
    <row r="9" spans="1:17">
      <c r="B9" s="34">
        <v>0.5</v>
      </c>
      <c r="C9" s="30">
        <f>OFFSET!N7</f>
        <v>3.0750000000000002</v>
      </c>
      <c r="D9" s="26">
        <v>2</v>
      </c>
      <c r="E9" s="26">
        <f t="shared" si="0"/>
        <v>6.15</v>
      </c>
      <c r="F9" s="31">
        <f>BOONJEAN_AREA!L6</f>
        <v>2.4953333333333334</v>
      </c>
      <c r="G9" s="26">
        <f t="shared" si="1"/>
        <v>4.9906666666666668</v>
      </c>
      <c r="H9" s="26">
        <v>9.5</v>
      </c>
      <c r="I9" s="26">
        <f t="shared" si="2"/>
        <v>58.425000000000004</v>
      </c>
      <c r="J9" s="26">
        <f t="shared" si="3"/>
        <v>47.411333333333332</v>
      </c>
      <c r="K9" s="26">
        <f t="shared" si="4"/>
        <v>555.03750000000002</v>
      </c>
      <c r="L9" s="26">
        <f t="shared" si="5"/>
        <v>58.152093750000013</v>
      </c>
      <c r="M9" s="31">
        <f>BOONJEAN_MOMENT!L5</f>
        <v>14.526666666666669</v>
      </c>
      <c r="N9" s="26">
        <f t="shared" si="6"/>
        <v>29.053333333333338</v>
      </c>
      <c r="P9" s="26" t="s">
        <v>106</v>
      </c>
      <c r="Q9" s="26">
        <f>Q5/(D2*F2)</f>
        <v>0.87247952279202268</v>
      </c>
    </row>
    <row r="10" spans="1:17">
      <c r="B10" s="34">
        <v>1</v>
      </c>
      <c r="C10" s="30">
        <f>OFFSET!N8</f>
        <v>5.1509999999999998</v>
      </c>
      <c r="D10" s="26">
        <v>1</v>
      </c>
      <c r="E10" s="26">
        <f t="shared" si="0"/>
        <v>5.1509999999999998</v>
      </c>
      <c r="F10" s="31">
        <f>BOONJEAN_AREA!L7</f>
        <v>15.565999999999999</v>
      </c>
      <c r="G10" s="26">
        <f t="shared" si="1"/>
        <v>15.565999999999999</v>
      </c>
      <c r="H10" s="26">
        <v>9</v>
      </c>
      <c r="I10" s="26">
        <f t="shared" si="2"/>
        <v>46.358999999999995</v>
      </c>
      <c r="J10" s="26">
        <f t="shared" si="3"/>
        <v>140.09399999999999</v>
      </c>
      <c r="K10" s="26">
        <f t="shared" si="4"/>
        <v>417.23099999999999</v>
      </c>
      <c r="L10" s="26">
        <f t="shared" si="5"/>
        <v>136.670457951</v>
      </c>
      <c r="M10" s="31">
        <f>BOONJEAN_MOMENT!L6</f>
        <v>73.591333333333338</v>
      </c>
      <c r="N10" s="26">
        <f t="shared" si="6"/>
        <v>73.591333333333338</v>
      </c>
      <c r="P10" s="26" t="s">
        <v>64</v>
      </c>
      <c r="Q10" s="26">
        <f>Q5*I2*0.01</f>
        <v>20.089364499999991</v>
      </c>
    </row>
    <row r="11" spans="1:17">
      <c r="B11" s="34">
        <v>1.5</v>
      </c>
      <c r="C11" s="30">
        <f>OFFSET!N9</f>
        <v>6.41</v>
      </c>
      <c r="D11" s="26">
        <v>2</v>
      </c>
      <c r="E11" s="26">
        <f t="shared" si="0"/>
        <v>12.82</v>
      </c>
      <c r="F11" s="31">
        <f>BOONJEAN_AREA!L8</f>
        <v>30.207666666666661</v>
      </c>
      <c r="G11" s="26">
        <f t="shared" si="1"/>
        <v>60.415333333333322</v>
      </c>
      <c r="H11" s="26">
        <v>8.5</v>
      </c>
      <c r="I11" s="26">
        <f t="shared" si="2"/>
        <v>108.97</v>
      </c>
      <c r="J11" s="26">
        <f t="shared" si="3"/>
        <v>513.53033333333326</v>
      </c>
      <c r="K11" s="26">
        <f t="shared" si="4"/>
        <v>926.245</v>
      </c>
      <c r="L11" s="26">
        <f t="shared" si="5"/>
        <v>526.74944200000004</v>
      </c>
      <c r="M11" s="31">
        <f>BOONJEAN_MOMENT!L7</f>
        <v>132.84</v>
      </c>
      <c r="N11" s="26">
        <f t="shared" si="6"/>
        <v>265.68</v>
      </c>
      <c r="P11" s="26" t="s">
        <v>65</v>
      </c>
      <c r="Q11" s="26">
        <f>(I33/E33)*D3</f>
        <v>0.3982534141386127</v>
      </c>
    </row>
    <row r="12" spans="1:17">
      <c r="B12" s="34">
        <v>2</v>
      </c>
      <c r="C12" s="30">
        <f>OFFSET!N10</f>
        <v>7.3150000000000004</v>
      </c>
      <c r="D12" s="26">
        <v>1.5</v>
      </c>
      <c r="E12" s="26">
        <f t="shared" si="0"/>
        <v>10.9725</v>
      </c>
      <c r="F12" s="31">
        <f>BOONJEAN_AREA!L9</f>
        <v>48.533999999999999</v>
      </c>
      <c r="G12" s="26">
        <f t="shared" si="1"/>
        <v>72.801000000000002</v>
      </c>
      <c r="H12" s="26">
        <v>8</v>
      </c>
      <c r="I12" s="26">
        <f t="shared" si="2"/>
        <v>87.78</v>
      </c>
      <c r="J12" s="26">
        <f t="shared" si="3"/>
        <v>582.40800000000002</v>
      </c>
      <c r="K12" s="26">
        <f t="shared" si="4"/>
        <v>702.24</v>
      </c>
      <c r="L12" s="26">
        <f t="shared" si="5"/>
        <v>587.12997131250017</v>
      </c>
      <c r="M12" s="31">
        <f>BOONJEAN_MOMENT!L8</f>
        <v>192.62599999999998</v>
      </c>
      <c r="N12" s="26">
        <f t="shared" si="6"/>
        <v>288.93899999999996</v>
      </c>
      <c r="P12" s="26" t="s">
        <v>66</v>
      </c>
      <c r="Q12" s="26">
        <f>(J33/G33)*D3</f>
        <v>-1.9947766025668141</v>
      </c>
    </row>
    <row r="13" spans="1:17">
      <c r="B13" s="34">
        <v>3</v>
      </c>
      <c r="C13" s="30">
        <f>OFFSET!N11</f>
        <v>8.5419999999999998</v>
      </c>
      <c r="D13" s="26">
        <v>4</v>
      </c>
      <c r="E13" s="26">
        <f t="shared" si="0"/>
        <v>34.167999999999999</v>
      </c>
      <c r="F13" s="31">
        <f>BOONJEAN_AREA!L10</f>
        <v>78.637</v>
      </c>
      <c r="G13" s="26">
        <f t="shared" si="1"/>
        <v>314.548</v>
      </c>
      <c r="H13" s="26">
        <v>7</v>
      </c>
      <c r="I13" s="26">
        <f t="shared" si="2"/>
        <v>239.17599999999999</v>
      </c>
      <c r="J13" s="26">
        <f t="shared" si="3"/>
        <v>2201.8360000000002</v>
      </c>
      <c r="K13" s="26">
        <f t="shared" si="4"/>
        <v>1674.232</v>
      </c>
      <c r="L13" s="26">
        <f t="shared" si="5"/>
        <v>2493.0942243519999</v>
      </c>
      <c r="M13" s="31">
        <f>BOONJEAN_MOMENT!L9</f>
        <v>275.42</v>
      </c>
      <c r="N13" s="26">
        <f t="shared" si="6"/>
        <v>1101.68</v>
      </c>
      <c r="P13" s="29" t="s">
        <v>107</v>
      </c>
      <c r="Q13" s="30">
        <f>(2*((D3*D3*D3)/3)*K33)-(Q5*Q11*Q11)</f>
        <v>1860396.0865010868</v>
      </c>
    </row>
    <row r="14" spans="1:17">
      <c r="B14" s="34">
        <v>4</v>
      </c>
      <c r="C14" s="30">
        <f>OFFSET!N12</f>
        <v>9.1620000000000008</v>
      </c>
      <c r="D14" s="26">
        <v>2</v>
      </c>
      <c r="E14" s="26">
        <f t="shared" si="0"/>
        <v>18.324000000000002</v>
      </c>
      <c r="F14" s="31">
        <f>BOONJEAN_AREA!L11</f>
        <v>99.025333333333336</v>
      </c>
      <c r="G14" s="26">
        <f t="shared" si="1"/>
        <v>198.05066666666667</v>
      </c>
      <c r="H14" s="26">
        <v>6</v>
      </c>
      <c r="I14" s="26">
        <f t="shared" si="2"/>
        <v>109.94400000000002</v>
      </c>
      <c r="J14" s="26">
        <f t="shared" si="3"/>
        <v>1188.3040000000001</v>
      </c>
      <c r="K14" s="26">
        <f t="shared" si="4"/>
        <v>659.6640000000001</v>
      </c>
      <c r="L14" s="26">
        <f t="shared" si="5"/>
        <v>1538.1576790560005</v>
      </c>
      <c r="M14" s="31">
        <f>BOONJEAN_MOMENT!L10</f>
        <v>320.8</v>
      </c>
      <c r="N14" s="26">
        <f t="shared" si="6"/>
        <v>641.6</v>
      </c>
      <c r="P14" s="26" t="s">
        <v>108</v>
      </c>
      <c r="Q14" s="26">
        <f>(2/9)*L33*D3</f>
        <v>51401.830941500681</v>
      </c>
    </row>
    <row r="15" spans="1:17">
      <c r="B15" s="34">
        <v>5</v>
      </c>
      <c r="C15" s="30">
        <f>OFFSET!N13</f>
        <v>9.3469999999999995</v>
      </c>
      <c r="D15" s="26">
        <v>4</v>
      </c>
      <c r="E15" s="26">
        <f t="shared" si="0"/>
        <v>37.387999999999998</v>
      </c>
      <c r="F15" s="31">
        <f>BOONJEAN_AREA!L12</f>
        <v>106.18899999999999</v>
      </c>
      <c r="G15" s="26">
        <f t="shared" si="1"/>
        <v>424.75599999999997</v>
      </c>
      <c r="H15" s="26">
        <v>5</v>
      </c>
      <c r="I15" s="26">
        <f t="shared" si="2"/>
        <v>186.94</v>
      </c>
      <c r="J15" s="26">
        <f t="shared" si="3"/>
        <v>2123.7799999999997</v>
      </c>
      <c r="K15" s="26">
        <f t="shared" si="4"/>
        <v>934.69999999999993</v>
      </c>
      <c r="L15" s="26">
        <f t="shared" si="5"/>
        <v>3266.4552996919992</v>
      </c>
      <c r="M15" s="31">
        <f>BOONJEAN_MOMENT!L11</f>
        <v>334.23199999999997</v>
      </c>
      <c r="N15" s="26">
        <f t="shared" si="6"/>
        <v>1336.9279999999999</v>
      </c>
      <c r="P15" s="26" t="s">
        <v>109</v>
      </c>
      <c r="Q15" s="26">
        <f>Q13/Q7</f>
        <v>179.02704758537072</v>
      </c>
    </row>
    <row r="16" spans="1:17">
      <c r="B16" s="34">
        <v>6</v>
      </c>
      <c r="C16" s="30">
        <f>OFFSET!N14</f>
        <v>9.36</v>
      </c>
      <c r="D16" s="26">
        <v>2</v>
      </c>
      <c r="E16" s="26">
        <f t="shared" si="0"/>
        <v>18.72</v>
      </c>
      <c r="F16" s="31">
        <f>BOONJEAN_AREA!L13</f>
        <v>107.29666666666665</v>
      </c>
      <c r="G16" s="26">
        <f t="shared" si="1"/>
        <v>214.59333333333331</v>
      </c>
      <c r="H16" s="26">
        <v>4</v>
      </c>
      <c r="I16" s="26">
        <f t="shared" si="2"/>
        <v>74.88</v>
      </c>
      <c r="J16" s="26">
        <f t="shared" si="3"/>
        <v>858.37333333333322</v>
      </c>
      <c r="K16" s="26">
        <f t="shared" si="4"/>
        <v>299.52</v>
      </c>
      <c r="L16" s="26">
        <f t="shared" si="5"/>
        <v>1640.0517119999997</v>
      </c>
      <c r="M16" s="31">
        <f>BOONJEAN_MOMENT!L12</f>
        <v>335.59999999999997</v>
      </c>
      <c r="N16" s="26">
        <f t="shared" si="6"/>
        <v>671.19999999999993</v>
      </c>
      <c r="P16" s="26" t="s">
        <v>110</v>
      </c>
      <c r="Q16" s="26">
        <f>Q14/Q7</f>
        <v>4.9464294731163134</v>
      </c>
    </row>
    <row r="17" spans="2:17">
      <c r="B17" s="34">
        <v>7</v>
      </c>
      <c r="C17" s="30">
        <f>OFFSET!N15</f>
        <v>9.36</v>
      </c>
      <c r="D17" s="26">
        <v>4</v>
      </c>
      <c r="E17" s="26">
        <f t="shared" si="0"/>
        <v>37.44</v>
      </c>
      <c r="F17" s="31">
        <f>BOONJEAN_AREA!L14</f>
        <v>107.45833333333333</v>
      </c>
      <c r="G17" s="26">
        <f t="shared" si="1"/>
        <v>429.83333333333331</v>
      </c>
      <c r="H17" s="26">
        <v>3</v>
      </c>
      <c r="I17" s="26">
        <f t="shared" si="2"/>
        <v>112.32</v>
      </c>
      <c r="J17" s="26">
        <f t="shared" si="3"/>
        <v>1289.5</v>
      </c>
      <c r="K17" s="26">
        <f t="shared" si="4"/>
        <v>336.96</v>
      </c>
      <c r="L17" s="26">
        <f t="shared" si="5"/>
        <v>3280.1034239999994</v>
      </c>
      <c r="M17" s="31">
        <f>BOONJEAN_MOMENT!L13</f>
        <v>335.72866666666664</v>
      </c>
      <c r="N17" s="26">
        <f t="shared" si="6"/>
        <v>1342.9146666666666</v>
      </c>
      <c r="P17" s="26" t="s">
        <v>71</v>
      </c>
      <c r="Q17" s="26">
        <f>N33/G33</f>
        <v>3.2077998629162905</v>
      </c>
    </row>
    <row r="18" spans="2:17">
      <c r="B18" s="34">
        <v>8</v>
      </c>
      <c r="C18" s="30">
        <f>OFFSET!N16</f>
        <v>9.36</v>
      </c>
      <c r="D18" s="26">
        <v>2</v>
      </c>
      <c r="E18" s="26">
        <f t="shared" si="0"/>
        <v>18.72</v>
      </c>
      <c r="F18" s="31">
        <f>BOONJEAN_AREA!L15</f>
        <v>107.51866666666668</v>
      </c>
      <c r="G18" s="26">
        <f t="shared" si="1"/>
        <v>215.03733333333335</v>
      </c>
      <c r="H18" s="26">
        <v>2</v>
      </c>
      <c r="I18" s="26">
        <f t="shared" si="2"/>
        <v>37.44</v>
      </c>
      <c r="J18" s="26">
        <f t="shared" si="3"/>
        <v>430.0746666666667</v>
      </c>
      <c r="K18" s="26">
        <f t="shared" si="4"/>
        <v>74.88</v>
      </c>
      <c r="L18" s="26">
        <f t="shared" si="5"/>
        <v>1640.0517119999997</v>
      </c>
      <c r="M18" s="31">
        <f>BOONJEAN_MOMENT!L14</f>
        <v>335.77399999999994</v>
      </c>
      <c r="N18" s="26">
        <f t="shared" si="6"/>
        <v>671.54799999999989</v>
      </c>
      <c r="P18" s="26" t="s">
        <v>111</v>
      </c>
      <c r="Q18" s="26">
        <f>Q15+Q17</f>
        <v>182.23484744828701</v>
      </c>
    </row>
    <row r="19" spans="2:17">
      <c r="B19" s="34">
        <v>9</v>
      </c>
      <c r="C19" s="30">
        <f>OFFSET!N17</f>
        <v>9.36</v>
      </c>
      <c r="D19" s="26">
        <v>4</v>
      </c>
      <c r="E19" s="26">
        <f t="shared" si="0"/>
        <v>37.44</v>
      </c>
      <c r="F19" s="31">
        <f>BOONJEAN_AREA!L16</f>
        <v>107.535</v>
      </c>
      <c r="G19" s="26">
        <f t="shared" si="1"/>
        <v>430.14</v>
      </c>
      <c r="H19" s="26">
        <v>1</v>
      </c>
      <c r="I19" s="26">
        <f t="shared" si="2"/>
        <v>37.44</v>
      </c>
      <c r="J19" s="26">
        <f t="shared" si="3"/>
        <v>430.14</v>
      </c>
      <c r="K19" s="26">
        <f t="shared" si="4"/>
        <v>37.44</v>
      </c>
      <c r="L19" s="26">
        <f t="shared" si="5"/>
        <v>3280.1034239999994</v>
      </c>
      <c r="M19" s="31">
        <f>BOONJEAN_MOMENT!L15</f>
        <v>335.78866666666664</v>
      </c>
      <c r="N19" s="26">
        <f t="shared" si="6"/>
        <v>1343.1546666666666</v>
      </c>
      <c r="P19" s="26" t="s">
        <v>112</v>
      </c>
      <c r="Q19" s="26">
        <f>Q17+Q16</f>
        <v>8.1542293360326035</v>
      </c>
    </row>
    <row r="20" spans="2:17">
      <c r="B20" s="34" t="s">
        <v>113</v>
      </c>
      <c r="C20" s="30">
        <f>OFFSET!N18</f>
        <v>9.36</v>
      </c>
      <c r="D20" s="26">
        <v>2</v>
      </c>
      <c r="E20" s="26">
        <f t="shared" si="0"/>
        <v>18.72</v>
      </c>
      <c r="F20" s="31">
        <f>BOONJEAN_AREA!L17</f>
        <v>107.535</v>
      </c>
      <c r="G20" s="26">
        <f t="shared" si="1"/>
        <v>215.07</v>
      </c>
      <c r="H20" s="26">
        <v>0</v>
      </c>
      <c r="I20" s="26">
        <f t="shared" si="2"/>
        <v>0</v>
      </c>
      <c r="J20" s="26">
        <f t="shared" si="3"/>
        <v>0</v>
      </c>
      <c r="K20" s="26">
        <f t="shared" si="4"/>
        <v>0</v>
      </c>
      <c r="L20" s="26">
        <f t="shared" si="5"/>
        <v>1640.0517119999997</v>
      </c>
      <c r="M20" s="31">
        <f>BOONJEAN_MOMENT!L16</f>
        <v>335.78866666666664</v>
      </c>
      <c r="N20" s="26">
        <f t="shared" si="6"/>
        <v>671.57733333333329</v>
      </c>
      <c r="P20" s="26" t="s">
        <v>74</v>
      </c>
      <c r="Q20" s="26">
        <f>Q7/(D2*F2*L2)</f>
        <v>0.77098943494776828</v>
      </c>
    </row>
    <row r="21" spans="2:17">
      <c r="B21" s="34">
        <v>11</v>
      </c>
      <c r="C21" s="30">
        <f>OFFSET!N19</f>
        <v>9.36</v>
      </c>
      <c r="D21" s="26">
        <v>4</v>
      </c>
      <c r="E21" s="26">
        <f t="shared" si="0"/>
        <v>37.44</v>
      </c>
      <c r="F21" s="31">
        <f>BOONJEAN_AREA!L18</f>
        <v>107.535</v>
      </c>
      <c r="G21" s="26">
        <f t="shared" si="1"/>
        <v>430.14</v>
      </c>
      <c r="H21" s="26">
        <v>-1</v>
      </c>
      <c r="I21" s="26">
        <f t="shared" si="2"/>
        <v>-37.44</v>
      </c>
      <c r="J21" s="26">
        <f t="shared" si="3"/>
        <v>-430.14</v>
      </c>
      <c r="K21" s="26">
        <f t="shared" si="4"/>
        <v>37.44</v>
      </c>
      <c r="L21" s="26">
        <f t="shared" si="5"/>
        <v>3280.1034239999994</v>
      </c>
      <c r="M21" s="31">
        <f>BOONJEAN_MOMENT!L17</f>
        <v>335.78866666666664</v>
      </c>
      <c r="N21" s="26">
        <f t="shared" si="6"/>
        <v>1343.1546666666666</v>
      </c>
      <c r="P21" s="26" t="s">
        <v>75</v>
      </c>
      <c r="Q21" s="26">
        <f>(Q8*Q15)/(100)</f>
        <v>19069.05988663614</v>
      </c>
    </row>
    <row r="22" spans="2:17">
      <c r="B22" s="34">
        <v>12</v>
      </c>
      <c r="C22" s="30">
        <f>OFFSET!N20</f>
        <v>9.36</v>
      </c>
      <c r="D22" s="26">
        <v>2</v>
      </c>
      <c r="E22" s="26">
        <f t="shared" si="0"/>
        <v>18.72</v>
      </c>
      <c r="F22" s="31">
        <f>BOONJEAN_AREA!L19</f>
        <v>107.535</v>
      </c>
      <c r="G22" s="26">
        <f t="shared" si="1"/>
        <v>215.07</v>
      </c>
      <c r="H22" s="26">
        <v>-2</v>
      </c>
      <c r="I22" s="26">
        <f t="shared" si="2"/>
        <v>-37.44</v>
      </c>
      <c r="J22" s="26">
        <f t="shared" si="3"/>
        <v>-430.14</v>
      </c>
      <c r="K22" s="26">
        <f t="shared" si="4"/>
        <v>74.88</v>
      </c>
      <c r="L22" s="26">
        <f t="shared" si="5"/>
        <v>1640.0517119999997</v>
      </c>
      <c r="M22" s="31">
        <f>BOONJEAN_MOMENT!L18</f>
        <v>335.78866666666664</v>
      </c>
      <c r="N22" s="26">
        <f t="shared" si="6"/>
        <v>671.57733333333329</v>
      </c>
      <c r="P22" s="26" t="s">
        <v>76</v>
      </c>
      <c r="Q22" s="26">
        <f>F20/(F2*L2)</f>
        <v>0.95739850427350426</v>
      </c>
    </row>
    <row r="23" spans="2:17">
      <c r="B23" s="34">
        <v>13</v>
      </c>
      <c r="C23" s="30">
        <f>OFFSET!N21</f>
        <v>9.36</v>
      </c>
      <c r="D23" s="26">
        <v>4</v>
      </c>
      <c r="E23" s="26">
        <f t="shared" si="0"/>
        <v>37.44</v>
      </c>
      <c r="F23" s="31">
        <f>BOONJEAN_AREA!L20</f>
        <v>107.535</v>
      </c>
      <c r="G23" s="26">
        <f t="shared" si="1"/>
        <v>430.14</v>
      </c>
      <c r="H23" s="26">
        <v>-3</v>
      </c>
      <c r="I23" s="26">
        <f t="shared" si="2"/>
        <v>-112.32</v>
      </c>
      <c r="J23" s="26">
        <f t="shared" si="3"/>
        <v>-1290.42</v>
      </c>
      <c r="K23" s="26">
        <f t="shared" si="4"/>
        <v>336.96</v>
      </c>
      <c r="L23" s="26">
        <f t="shared" si="5"/>
        <v>3280.1034239999994</v>
      </c>
      <c r="M23" s="31">
        <f>BOONJEAN_MOMENT!L19</f>
        <v>335.78866666666664</v>
      </c>
      <c r="N23" s="26">
        <f t="shared" si="6"/>
        <v>1343.1546666666666</v>
      </c>
      <c r="P23" s="26" t="s">
        <v>77</v>
      </c>
      <c r="Q23" s="26">
        <f>Q7/(L2*Q5)</f>
        <v>0.88367625234403679</v>
      </c>
    </row>
    <row r="24" spans="2:17">
      <c r="B24" s="34">
        <v>14</v>
      </c>
      <c r="C24" s="30">
        <f>OFFSET!N22</f>
        <v>9.36</v>
      </c>
      <c r="D24" s="26">
        <v>2</v>
      </c>
      <c r="E24" s="26">
        <f t="shared" si="0"/>
        <v>18.72</v>
      </c>
      <c r="F24" s="31">
        <f>BOONJEAN_AREA!L21</f>
        <v>107.535</v>
      </c>
      <c r="G24" s="26">
        <f t="shared" si="1"/>
        <v>215.07</v>
      </c>
      <c r="H24" s="26">
        <v>-4</v>
      </c>
      <c r="I24" s="26">
        <f t="shared" si="2"/>
        <v>-74.88</v>
      </c>
      <c r="J24" s="26">
        <f t="shared" si="3"/>
        <v>-860.28</v>
      </c>
      <c r="K24" s="26">
        <f t="shared" si="4"/>
        <v>299.52</v>
      </c>
      <c r="L24" s="26">
        <f t="shared" si="5"/>
        <v>1640.0517119999997</v>
      </c>
      <c r="M24" s="31">
        <f>BOONJEAN_MOMENT!L20</f>
        <v>335.78866666666664</v>
      </c>
      <c r="N24" s="26">
        <f t="shared" si="6"/>
        <v>671.57733333333329</v>
      </c>
      <c r="P24" s="31" t="s">
        <v>78</v>
      </c>
      <c r="Q24" s="31">
        <f>Q7/(F20*D2)</f>
        <v>0.80529626013235989</v>
      </c>
    </row>
    <row r="25" spans="2:17">
      <c r="B25" s="34">
        <v>15</v>
      </c>
      <c r="C25" s="30">
        <f>OFFSET!N23</f>
        <v>9.3149999999999995</v>
      </c>
      <c r="D25" s="26">
        <v>4</v>
      </c>
      <c r="E25" s="26">
        <f t="shared" si="0"/>
        <v>37.26</v>
      </c>
      <c r="F25" s="31">
        <f>BOONJEAN_AREA!L22</f>
        <v>106.71600000000001</v>
      </c>
      <c r="G25" s="26">
        <f t="shared" si="1"/>
        <v>426.86400000000003</v>
      </c>
      <c r="H25" s="26">
        <v>-5</v>
      </c>
      <c r="I25" s="26">
        <f t="shared" si="2"/>
        <v>-186.29999999999998</v>
      </c>
      <c r="J25" s="26">
        <f t="shared" si="3"/>
        <v>-2134.3200000000002</v>
      </c>
      <c r="K25" s="26">
        <f t="shared" si="4"/>
        <v>931.5</v>
      </c>
      <c r="L25" s="26">
        <f t="shared" si="5"/>
        <v>3233.0213234999997</v>
      </c>
      <c r="M25" s="31">
        <f>BOONJEAN_MOMENT!L21</f>
        <v>333.66</v>
      </c>
      <c r="N25" s="26">
        <f t="shared" si="6"/>
        <v>1334.64</v>
      </c>
    </row>
    <row r="26" spans="2:17">
      <c r="B26" s="34">
        <v>16</v>
      </c>
      <c r="C26" s="30">
        <f>OFFSET!N24</f>
        <v>9.1969999999999992</v>
      </c>
      <c r="D26" s="26">
        <v>2</v>
      </c>
      <c r="E26" s="26">
        <f t="shared" si="0"/>
        <v>18.393999999999998</v>
      </c>
      <c r="F26" s="31">
        <f>BOONJEAN_AREA!L23</f>
        <v>104.551</v>
      </c>
      <c r="G26" s="26">
        <f t="shared" si="1"/>
        <v>209.102</v>
      </c>
      <c r="H26" s="26">
        <v>-6</v>
      </c>
      <c r="I26" s="26">
        <f t="shared" si="2"/>
        <v>-110.36399999999999</v>
      </c>
      <c r="J26" s="26">
        <f t="shared" si="3"/>
        <v>-1254.6120000000001</v>
      </c>
      <c r="K26" s="26">
        <f t="shared" si="4"/>
        <v>662.18399999999997</v>
      </c>
      <c r="L26" s="26">
        <f t="shared" si="5"/>
        <v>1555.8529767459995</v>
      </c>
      <c r="M26" s="31">
        <f>BOONJEAN_MOMENT!L22</f>
        <v>328.05</v>
      </c>
      <c r="N26" s="26">
        <f t="shared" si="6"/>
        <v>656.1</v>
      </c>
    </row>
    <row r="27" spans="2:17">
      <c r="B27" s="34">
        <v>17</v>
      </c>
      <c r="C27" s="30">
        <f>OFFSET!N25</f>
        <v>8.7720000000000002</v>
      </c>
      <c r="D27" s="26">
        <v>4</v>
      </c>
      <c r="E27" s="26">
        <f t="shared" si="0"/>
        <v>35.088000000000001</v>
      </c>
      <c r="F27" s="31">
        <f>BOONJEAN_AREA!L24</f>
        <v>96.876999999999981</v>
      </c>
      <c r="G27" s="26">
        <f t="shared" si="1"/>
        <v>387.50799999999992</v>
      </c>
      <c r="H27" s="26">
        <v>-7</v>
      </c>
      <c r="I27" s="26">
        <f t="shared" si="2"/>
        <v>-245.61600000000001</v>
      </c>
      <c r="J27" s="26">
        <f t="shared" si="3"/>
        <v>-2712.5559999999996</v>
      </c>
      <c r="K27" s="26">
        <f t="shared" si="4"/>
        <v>1719.3120000000001</v>
      </c>
      <c r="L27" s="26">
        <f t="shared" si="5"/>
        <v>2699.9508625920002</v>
      </c>
      <c r="M27" s="31">
        <f>BOONJEAN_MOMENT!L23</f>
        <v>308.048</v>
      </c>
      <c r="N27" s="26">
        <f t="shared" si="6"/>
        <v>1232.192</v>
      </c>
    </row>
    <row r="28" spans="2:17">
      <c r="B28" s="34">
        <v>18</v>
      </c>
      <c r="C28" s="30">
        <f>OFFSET!N26</f>
        <v>7.4059999999999997</v>
      </c>
      <c r="D28" s="26">
        <v>1.5</v>
      </c>
      <c r="E28" s="26">
        <f t="shared" si="0"/>
        <v>11.109</v>
      </c>
      <c r="F28" s="31">
        <f>BOONJEAN_AREA!L25</f>
        <v>74.458666666666659</v>
      </c>
      <c r="G28" s="26">
        <f t="shared" si="1"/>
        <v>111.68799999999999</v>
      </c>
      <c r="H28" s="26">
        <v>-8</v>
      </c>
      <c r="I28" s="26">
        <f t="shared" si="2"/>
        <v>-88.872</v>
      </c>
      <c r="J28" s="26">
        <f t="shared" si="3"/>
        <v>-893.50399999999991</v>
      </c>
      <c r="K28" s="26">
        <f t="shared" si="4"/>
        <v>710.976</v>
      </c>
      <c r="L28" s="26">
        <f t="shared" si="5"/>
        <v>609.315719124</v>
      </c>
      <c r="M28" s="31">
        <f>BOONJEAN_MOMENT!L24</f>
        <v>246.69799999999998</v>
      </c>
      <c r="N28" s="26">
        <f t="shared" si="6"/>
        <v>370.04699999999997</v>
      </c>
    </row>
    <row r="29" spans="2:17">
      <c r="B29" s="34">
        <v>18.5</v>
      </c>
      <c r="C29" s="30">
        <f>OFFSET!N27</f>
        <v>6.0529999999999999</v>
      </c>
      <c r="D29" s="26">
        <v>2</v>
      </c>
      <c r="E29" s="26">
        <f t="shared" si="0"/>
        <v>12.106</v>
      </c>
      <c r="F29" s="31">
        <f>BOONJEAN_AREA!L26</f>
        <v>56.320666666666661</v>
      </c>
      <c r="G29" s="26">
        <f t="shared" si="1"/>
        <v>112.64133333333332</v>
      </c>
      <c r="H29" s="26">
        <v>-8.5</v>
      </c>
      <c r="I29" s="26">
        <f t="shared" si="2"/>
        <v>-102.901</v>
      </c>
      <c r="J29" s="26">
        <f t="shared" si="3"/>
        <v>-957.4513333333332</v>
      </c>
      <c r="K29" s="26">
        <f t="shared" si="4"/>
        <v>874.6585</v>
      </c>
      <c r="L29" s="26">
        <f t="shared" si="5"/>
        <v>443.54942175400004</v>
      </c>
      <c r="M29" s="31">
        <f>BOONJEAN_MOMENT!L25</f>
        <v>192.54533333333333</v>
      </c>
      <c r="N29" s="26">
        <f t="shared" si="6"/>
        <v>385.09066666666666</v>
      </c>
    </row>
    <row r="30" spans="2:17">
      <c r="B30" s="34">
        <v>19</v>
      </c>
      <c r="C30" s="30">
        <f>OFFSET!N28</f>
        <v>4.1500000000000004</v>
      </c>
      <c r="D30" s="26">
        <v>1</v>
      </c>
      <c r="E30" s="26">
        <f t="shared" si="0"/>
        <v>4.1500000000000004</v>
      </c>
      <c r="F30" s="31">
        <f>BOONJEAN_AREA!L27</f>
        <v>35.801666666666662</v>
      </c>
      <c r="G30" s="26">
        <f t="shared" si="1"/>
        <v>35.801666666666662</v>
      </c>
      <c r="H30" s="26">
        <v>-9</v>
      </c>
      <c r="I30" s="26">
        <f t="shared" si="2"/>
        <v>-37.35</v>
      </c>
      <c r="J30" s="26">
        <f t="shared" si="3"/>
        <v>-322.21499999999997</v>
      </c>
      <c r="K30" s="26">
        <f t="shared" si="4"/>
        <v>336.15000000000003</v>
      </c>
      <c r="L30" s="26">
        <f t="shared" si="5"/>
        <v>71.473375000000019</v>
      </c>
      <c r="M30" s="31">
        <f>BOONJEAN_MOMENT!L26</f>
        <v>126.01333333333334</v>
      </c>
      <c r="N30" s="26">
        <f t="shared" si="6"/>
        <v>126.01333333333334</v>
      </c>
    </row>
    <row r="31" spans="2:17">
      <c r="B31" s="34">
        <v>19.5</v>
      </c>
      <c r="C31" s="30">
        <f>OFFSET!N29</f>
        <v>1.772</v>
      </c>
      <c r="D31" s="26">
        <v>2</v>
      </c>
      <c r="E31" s="26">
        <f t="shared" si="0"/>
        <v>3.544</v>
      </c>
      <c r="F31" s="31">
        <f>BOONJEAN_AREA!L28</f>
        <v>13.012666666666664</v>
      </c>
      <c r="G31" s="26">
        <f t="shared" si="1"/>
        <v>26.025333333333329</v>
      </c>
      <c r="H31" s="26">
        <v>-9.5</v>
      </c>
      <c r="I31" s="26">
        <f t="shared" si="2"/>
        <v>-33.667999999999999</v>
      </c>
      <c r="J31" s="26">
        <f t="shared" si="3"/>
        <v>-247.24066666666661</v>
      </c>
      <c r="K31" s="26">
        <f t="shared" si="4"/>
        <v>319.846</v>
      </c>
      <c r="L31" s="26">
        <f t="shared" si="5"/>
        <v>11.128103296000001</v>
      </c>
      <c r="M31" s="31">
        <f>BOONJEAN_MOMENT!L27</f>
        <v>47.920000000000009</v>
      </c>
      <c r="N31" s="26">
        <f t="shared" si="6"/>
        <v>95.840000000000018</v>
      </c>
    </row>
    <row r="32" spans="2:17">
      <c r="B32" s="34">
        <v>20</v>
      </c>
      <c r="C32" s="30">
        <f>OFFSET!N30</f>
        <v>0</v>
      </c>
      <c r="D32" s="26">
        <v>0.5</v>
      </c>
      <c r="E32" s="26">
        <f t="shared" si="0"/>
        <v>0</v>
      </c>
      <c r="F32" s="31">
        <f>BOONJEAN_AREA!L29</f>
        <v>0</v>
      </c>
      <c r="G32" s="26">
        <f t="shared" si="1"/>
        <v>0</v>
      </c>
      <c r="H32" s="26">
        <v>-10</v>
      </c>
      <c r="I32" s="26">
        <f t="shared" si="2"/>
        <v>0</v>
      </c>
      <c r="J32" s="26">
        <f t="shared" si="3"/>
        <v>0</v>
      </c>
      <c r="K32" s="26">
        <f t="shared" si="4"/>
        <v>0</v>
      </c>
      <c r="L32" s="26">
        <f t="shared" si="5"/>
        <v>0</v>
      </c>
      <c r="M32" s="31">
        <f>BOONJEAN_MOMENT!L28</f>
        <v>0</v>
      </c>
      <c r="N32" s="26">
        <f t="shared" si="6"/>
        <v>0</v>
      </c>
    </row>
    <row r="33" spans="2:14">
      <c r="B33" s="35"/>
      <c r="C33" s="26"/>
      <c r="D33" s="32" t="s">
        <v>114</v>
      </c>
      <c r="E33" s="33">
        <f t="shared" ref="E33:G33" si="7">SUM(E8:E32)</f>
        <v>489.98449999999991</v>
      </c>
      <c r="F33" s="32">
        <f t="shared" si="7"/>
        <v>1835.875666666667</v>
      </c>
      <c r="G33" s="32">
        <f t="shared" si="7"/>
        <v>5195.851999999999</v>
      </c>
      <c r="H33" s="32"/>
      <c r="I33" s="32">
        <f t="shared" ref="I33:N33" si="8">SUM(I8:I32)</f>
        <v>32.523000000000174</v>
      </c>
      <c r="J33" s="32">
        <f t="shared" si="8"/>
        <v>-1727.4273333333308</v>
      </c>
      <c r="K33" s="32">
        <f t="shared" si="8"/>
        <v>12921.575999999997</v>
      </c>
      <c r="L33" s="32">
        <f t="shared" si="8"/>
        <v>38551.373206125507</v>
      </c>
      <c r="M33" s="32">
        <f t="shared" si="8"/>
        <v>5948.8053333333346</v>
      </c>
      <c r="N33" s="32">
        <f t="shared" si="8"/>
        <v>16667.25333333333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9E7F-0155-4670-8ED3-E17E14093CE7}">
  <dimension ref="A1:Q33"/>
  <sheetViews>
    <sheetView topLeftCell="G1" workbookViewId="0">
      <selection activeCell="I4" sqref="I4"/>
    </sheetView>
  </sheetViews>
  <sheetFormatPr defaultRowHeight="15"/>
  <cols>
    <col min="1" max="1" width="10.7109375" customWidth="1"/>
    <col min="2" max="2" width="13.140625" customWidth="1"/>
    <col min="3" max="3" width="17.7109375" customWidth="1"/>
    <col min="5" max="5" width="15.140625" customWidth="1"/>
    <col min="6" max="6" width="11.140625" customWidth="1"/>
    <col min="7" max="7" width="17.85546875" customWidth="1"/>
    <col min="8" max="8" width="15.5703125" customWidth="1"/>
    <col min="9" max="9" width="14.42578125" customWidth="1"/>
    <col min="10" max="10" width="15" customWidth="1"/>
    <col min="11" max="11" width="11.85546875" customWidth="1"/>
    <col min="12" max="12" width="12.140625" customWidth="1"/>
    <col min="13" max="13" width="17.5703125" customWidth="1"/>
    <col min="14" max="14" width="15.42578125" customWidth="1"/>
    <col min="16" max="16" width="29.85546875" customWidth="1"/>
    <col min="17" max="17" width="11.85546875" customWidth="1"/>
  </cols>
  <sheetData>
    <row r="1" spans="1:17" ht="46.5">
      <c r="A1" s="39" t="s">
        <v>122</v>
      </c>
      <c r="B1" s="40"/>
    </row>
    <row r="2" spans="1:17">
      <c r="C2" s="71" t="s">
        <v>80</v>
      </c>
      <c r="D2" s="72">
        <v>120</v>
      </c>
      <c r="E2" s="71" t="s">
        <v>81</v>
      </c>
      <c r="F2" s="72">
        <v>18.72</v>
      </c>
      <c r="G2" s="31"/>
      <c r="H2" s="71" t="s">
        <v>82</v>
      </c>
      <c r="I2" s="72">
        <v>1.0249999999999999</v>
      </c>
      <c r="J2" s="31"/>
      <c r="K2" s="71" t="s">
        <v>83</v>
      </c>
      <c r="L2" s="72">
        <v>7</v>
      </c>
    </row>
    <row r="3" spans="1:17">
      <c r="C3" s="71" t="s">
        <v>84</v>
      </c>
      <c r="D3" s="72">
        <v>6</v>
      </c>
      <c r="E3" s="71" t="s">
        <v>85</v>
      </c>
      <c r="F3" s="72">
        <v>1</v>
      </c>
      <c r="G3" s="31"/>
      <c r="H3" s="71" t="s">
        <v>86</v>
      </c>
      <c r="I3" s="72" t="s">
        <v>87</v>
      </c>
      <c r="J3" s="31"/>
      <c r="K3" s="37" t="s">
        <v>88</v>
      </c>
      <c r="L3" s="38">
        <v>10</v>
      </c>
      <c r="P3" s="25" t="s">
        <v>89</v>
      </c>
      <c r="Q3" s="25" t="s">
        <v>90</v>
      </c>
    </row>
    <row r="4" spans="1:17">
      <c r="P4" s="26" t="s">
        <v>58</v>
      </c>
      <c r="Q4" s="26">
        <v>120</v>
      </c>
    </row>
    <row r="5" spans="1:17">
      <c r="P5" s="30" t="s">
        <v>91</v>
      </c>
      <c r="Q5" s="26">
        <f>E33*D3*(2/3)</f>
        <v>2002.442</v>
      </c>
    </row>
    <row r="6" spans="1:17">
      <c r="P6" s="30" t="s">
        <v>92</v>
      </c>
      <c r="Q6" s="26">
        <f>F20</f>
        <v>126.255</v>
      </c>
    </row>
    <row r="7" spans="1:17">
      <c r="B7" s="27" t="s">
        <v>1</v>
      </c>
      <c r="C7" s="36" t="s">
        <v>93</v>
      </c>
      <c r="D7" s="36" t="s">
        <v>94</v>
      </c>
      <c r="E7" s="36" t="s">
        <v>95</v>
      </c>
      <c r="F7" s="36" t="s">
        <v>96</v>
      </c>
      <c r="G7" s="36" t="s">
        <v>97</v>
      </c>
      <c r="H7" s="36" t="s">
        <v>98</v>
      </c>
      <c r="I7" s="36" t="s">
        <v>99</v>
      </c>
      <c r="J7" s="36" t="s">
        <v>100</v>
      </c>
      <c r="K7" s="36" t="s">
        <v>101</v>
      </c>
      <c r="L7" s="36" t="s">
        <v>102</v>
      </c>
      <c r="M7" s="36" t="s">
        <v>103</v>
      </c>
      <c r="N7" s="36" t="s">
        <v>104</v>
      </c>
      <c r="O7" s="28"/>
      <c r="P7" s="26" t="s">
        <v>61</v>
      </c>
      <c r="Q7" s="26">
        <f>(D3/3)*G33</f>
        <v>12374.179833333332</v>
      </c>
    </row>
    <row r="8" spans="1:17">
      <c r="B8" s="34" t="s">
        <v>105</v>
      </c>
      <c r="C8" s="30">
        <f>OFFSET!O6</f>
        <v>3.2530000000000001</v>
      </c>
      <c r="D8" s="26">
        <v>0.5</v>
      </c>
      <c r="E8" s="26">
        <f t="shared" ref="E8:E32" si="0">D8*C8</f>
        <v>1.6265000000000001</v>
      </c>
      <c r="F8" s="31">
        <f>BOONJEAN_AREA!M5</f>
        <v>3.5333333333333337</v>
      </c>
      <c r="G8" s="26">
        <f t="shared" ref="G8:G32" si="1">D8*F8</f>
        <v>1.7666666666666668</v>
      </c>
      <c r="H8" s="26">
        <v>10</v>
      </c>
      <c r="I8" s="26">
        <f t="shared" ref="I8:I32" si="2">H8*E8</f>
        <v>16.265000000000001</v>
      </c>
      <c r="J8" s="26">
        <f t="shared" ref="J8:J32" si="3">G8*H8</f>
        <v>17.666666666666668</v>
      </c>
      <c r="K8" s="26">
        <f t="shared" ref="K8:K32" si="4">H8*H8*E8</f>
        <v>162.65</v>
      </c>
      <c r="L8" s="26">
        <f t="shared" ref="L8:L32" si="5">D8*C8^3</f>
        <v>17.211637638500001</v>
      </c>
      <c r="M8" s="31">
        <f>BOONJEAN_MOMENT!M4</f>
        <v>23.929333333333336</v>
      </c>
      <c r="N8" s="26">
        <f t="shared" ref="N8:N32" si="6">D8*M8</f>
        <v>11.964666666666668</v>
      </c>
      <c r="P8" s="26" t="s">
        <v>62</v>
      </c>
      <c r="Q8" s="26">
        <f>I2*Q7</f>
        <v>12683.534329166663</v>
      </c>
    </row>
    <row r="9" spans="1:17">
      <c r="B9" s="34">
        <v>0.5</v>
      </c>
      <c r="C9" s="30">
        <f>OFFSET!O7</f>
        <v>5.0019999999999998</v>
      </c>
      <c r="D9" s="26">
        <v>2</v>
      </c>
      <c r="E9" s="26">
        <f t="shared" si="0"/>
        <v>10.004</v>
      </c>
      <c r="F9" s="31">
        <f>BOONJEAN_AREA!M6</f>
        <v>10.752166666666666</v>
      </c>
      <c r="G9" s="26">
        <f t="shared" si="1"/>
        <v>21.504333333333332</v>
      </c>
      <c r="H9" s="26">
        <v>9.5</v>
      </c>
      <c r="I9" s="26">
        <f t="shared" si="2"/>
        <v>95.037999999999997</v>
      </c>
      <c r="J9" s="26">
        <f t="shared" si="3"/>
        <v>204.29116666666664</v>
      </c>
      <c r="K9" s="26">
        <f t="shared" si="4"/>
        <v>902.86099999999999</v>
      </c>
      <c r="L9" s="26">
        <f t="shared" si="5"/>
        <v>250.30012001599997</v>
      </c>
      <c r="M9" s="31">
        <f>BOONJEAN_MOMENT!M5</f>
        <v>68.786999999999992</v>
      </c>
      <c r="N9" s="26">
        <f t="shared" si="6"/>
        <v>137.57399999999998</v>
      </c>
      <c r="P9" s="26" t="s">
        <v>106</v>
      </c>
      <c r="Q9" s="26">
        <f>Q5/(D2*F2)</f>
        <v>0.89140046296296316</v>
      </c>
    </row>
    <row r="10" spans="1:17">
      <c r="B10" s="34">
        <v>1</v>
      </c>
      <c r="C10" s="30">
        <f>OFFSET!O8</f>
        <v>6.1230000000000002</v>
      </c>
      <c r="D10" s="26">
        <v>1</v>
      </c>
      <c r="E10" s="26">
        <f t="shared" si="0"/>
        <v>6.1230000000000002</v>
      </c>
      <c r="F10" s="31">
        <f>BOONJEAN_AREA!M7</f>
        <v>26.905999999999999</v>
      </c>
      <c r="G10" s="26">
        <f t="shared" si="1"/>
        <v>26.905999999999999</v>
      </c>
      <c r="H10" s="26">
        <v>9</v>
      </c>
      <c r="I10" s="26">
        <f t="shared" si="2"/>
        <v>55.106999999999999</v>
      </c>
      <c r="J10" s="26">
        <f t="shared" si="3"/>
        <v>242.154</v>
      </c>
      <c r="K10" s="26">
        <f t="shared" si="4"/>
        <v>495.96300000000002</v>
      </c>
      <c r="L10" s="26">
        <f t="shared" si="5"/>
        <v>229.558182867</v>
      </c>
      <c r="M10" s="31">
        <f>BOONJEAN_MOMENT!M6</f>
        <v>147.56233333333336</v>
      </c>
      <c r="N10" s="26">
        <f t="shared" si="6"/>
        <v>147.56233333333336</v>
      </c>
      <c r="P10" s="26" t="s">
        <v>64</v>
      </c>
      <c r="Q10" s="26">
        <f>Q5*I2*0.01</f>
        <v>20.5250305</v>
      </c>
    </row>
    <row r="11" spans="1:17">
      <c r="B11" s="34">
        <v>1.5</v>
      </c>
      <c r="C11" s="30">
        <f>OFFSET!O9</f>
        <v>7.0039999999999996</v>
      </c>
      <c r="D11" s="26">
        <v>2</v>
      </c>
      <c r="E11" s="26">
        <f t="shared" si="0"/>
        <v>14.007999999999999</v>
      </c>
      <c r="F11" s="31">
        <f>BOONJEAN_AREA!M8</f>
        <v>43.654833333333329</v>
      </c>
      <c r="G11" s="26">
        <f t="shared" si="1"/>
        <v>87.309666666666658</v>
      </c>
      <c r="H11" s="26">
        <v>8.5</v>
      </c>
      <c r="I11" s="26">
        <f t="shared" si="2"/>
        <v>119.068</v>
      </c>
      <c r="J11" s="26">
        <f t="shared" si="3"/>
        <v>742.13216666666654</v>
      </c>
      <c r="K11" s="26">
        <f t="shared" si="4"/>
        <v>1012.078</v>
      </c>
      <c r="L11" s="26">
        <f t="shared" si="5"/>
        <v>687.17667212799984</v>
      </c>
      <c r="M11" s="31">
        <f>BOONJEAN_MOMENT!M7</f>
        <v>220.39533333333333</v>
      </c>
      <c r="N11" s="26">
        <f t="shared" si="6"/>
        <v>440.79066666666665</v>
      </c>
      <c r="P11" s="26" t="s">
        <v>65</v>
      </c>
      <c r="Q11" s="26">
        <f>(I33/E33)*D3</f>
        <v>1.1660083038609861</v>
      </c>
    </row>
    <row r="12" spans="1:17">
      <c r="B12" s="34">
        <v>2</v>
      </c>
      <c r="C12" s="30">
        <f>OFFSET!O10</f>
        <v>7.7030000000000003</v>
      </c>
      <c r="D12" s="26">
        <v>1.5</v>
      </c>
      <c r="E12" s="26">
        <f t="shared" si="0"/>
        <v>11.554500000000001</v>
      </c>
      <c r="F12" s="31">
        <f>BOONJEAN_AREA!M9</f>
        <v>63.572833333333335</v>
      </c>
      <c r="G12" s="26">
        <f t="shared" si="1"/>
        <v>95.359250000000003</v>
      </c>
      <c r="H12" s="26">
        <v>8</v>
      </c>
      <c r="I12" s="26">
        <f t="shared" si="2"/>
        <v>92.436000000000007</v>
      </c>
      <c r="J12" s="26">
        <f t="shared" si="3"/>
        <v>762.87400000000002</v>
      </c>
      <c r="K12" s="26">
        <f t="shared" si="4"/>
        <v>739.48800000000006</v>
      </c>
      <c r="L12" s="26">
        <f t="shared" si="5"/>
        <v>685.60022689050004</v>
      </c>
      <c r="M12" s="31">
        <f>BOONJEAN_MOMENT!M8</f>
        <v>290.47433333333333</v>
      </c>
      <c r="N12" s="26">
        <f t="shared" si="6"/>
        <v>435.7115</v>
      </c>
      <c r="P12" s="26" t="s">
        <v>66</v>
      </c>
      <c r="Q12" s="26">
        <f>(J33/G33)*D3</f>
        <v>-1.5426782426886521</v>
      </c>
    </row>
    <row r="13" spans="1:17">
      <c r="B13" s="34">
        <v>3</v>
      </c>
      <c r="C13" s="30">
        <f>OFFSET!O11</f>
        <v>8.6739999999999995</v>
      </c>
      <c r="D13" s="26">
        <v>4</v>
      </c>
      <c r="E13" s="26">
        <f t="shared" si="0"/>
        <v>34.695999999999998</v>
      </c>
      <c r="F13" s="31">
        <f>BOONJEAN_AREA!M10</f>
        <v>95.858833333333337</v>
      </c>
      <c r="G13" s="26">
        <f t="shared" si="1"/>
        <v>383.43533333333335</v>
      </c>
      <c r="H13" s="26">
        <v>7</v>
      </c>
      <c r="I13" s="26">
        <f t="shared" si="2"/>
        <v>242.87199999999999</v>
      </c>
      <c r="J13" s="26">
        <f t="shared" si="3"/>
        <v>2684.0473333333334</v>
      </c>
      <c r="K13" s="26">
        <f t="shared" si="4"/>
        <v>1700.1039999999998</v>
      </c>
      <c r="L13" s="26">
        <f t="shared" si="5"/>
        <v>2610.4672240959994</v>
      </c>
      <c r="M13" s="31">
        <f>BOONJEAN_MOMENT!M9</f>
        <v>387.39266666666668</v>
      </c>
      <c r="N13" s="26">
        <f t="shared" si="6"/>
        <v>1549.5706666666667</v>
      </c>
      <c r="P13" s="29" t="s">
        <v>107</v>
      </c>
      <c r="Q13" s="30">
        <f>(2*((D3*D3*D3)/3)*K33)-(Q5*Q11*Q11)</f>
        <v>1984334.1771876137</v>
      </c>
    </row>
    <row r="14" spans="1:17">
      <c r="B14" s="34">
        <v>4</v>
      </c>
      <c r="C14" s="30">
        <f>OFFSET!O12</f>
        <v>9.1890000000000001</v>
      </c>
      <c r="D14" s="26">
        <v>2</v>
      </c>
      <c r="E14" s="26">
        <f t="shared" si="0"/>
        <v>18.378</v>
      </c>
      <c r="F14" s="31">
        <f>BOONJEAN_AREA!M11</f>
        <v>117.37733333333333</v>
      </c>
      <c r="G14" s="26">
        <f t="shared" si="1"/>
        <v>234.75466666666665</v>
      </c>
      <c r="H14" s="26">
        <v>6</v>
      </c>
      <c r="I14" s="26">
        <f t="shared" si="2"/>
        <v>110.268</v>
      </c>
      <c r="J14" s="26">
        <f t="shared" si="3"/>
        <v>1408.5279999999998</v>
      </c>
      <c r="K14" s="26">
        <f t="shared" si="4"/>
        <v>661.60799999999995</v>
      </c>
      <c r="L14" s="26">
        <f t="shared" si="5"/>
        <v>1551.7964365379999</v>
      </c>
      <c r="M14" s="31">
        <f>BOONJEAN_MOMENT!M10</f>
        <v>440.09400000000005</v>
      </c>
      <c r="N14" s="26">
        <f t="shared" si="6"/>
        <v>880.1880000000001</v>
      </c>
      <c r="P14" s="26" t="s">
        <v>108</v>
      </c>
      <c r="Q14" s="26">
        <f>(2/9)*L33*D3</f>
        <v>52550.677120532673</v>
      </c>
    </row>
    <row r="15" spans="1:17">
      <c r="B15" s="34">
        <v>5</v>
      </c>
      <c r="C15" s="30">
        <f>OFFSET!O13</f>
        <v>9.3490000000000002</v>
      </c>
      <c r="D15" s="26">
        <v>4</v>
      </c>
      <c r="E15" s="26">
        <f t="shared" si="0"/>
        <v>37.396000000000001</v>
      </c>
      <c r="F15" s="31">
        <f>BOONJEAN_AREA!M12</f>
        <v>124.88516666666666</v>
      </c>
      <c r="G15" s="26">
        <f t="shared" si="1"/>
        <v>499.54066666666665</v>
      </c>
      <c r="H15" s="26">
        <v>5</v>
      </c>
      <c r="I15" s="26">
        <f t="shared" si="2"/>
        <v>186.98000000000002</v>
      </c>
      <c r="J15" s="26">
        <f t="shared" si="3"/>
        <v>2497.7033333333334</v>
      </c>
      <c r="K15" s="26">
        <f t="shared" si="4"/>
        <v>934.9</v>
      </c>
      <c r="L15" s="26">
        <f t="shared" si="5"/>
        <v>3268.5525421960001</v>
      </c>
      <c r="M15" s="31">
        <f>BOONJEAN_MOMENT!M11</f>
        <v>455.75766666666664</v>
      </c>
      <c r="N15" s="26">
        <f t="shared" si="6"/>
        <v>1823.0306666666665</v>
      </c>
      <c r="P15" s="26" t="s">
        <v>109</v>
      </c>
      <c r="Q15" s="26">
        <f>Q13/Q7</f>
        <v>160.36086463219581</v>
      </c>
    </row>
    <row r="16" spans="1:17">
      <c r="B16" s="34">
        <v>6</v>
      </c>
      <c r="C16" s="30">
        <f>OFFSET!O14</f>
        <v>9.36</v>
      </c>
      <c r="D16" s="26">
        <v>2</v>
      </c>
      <c r="E16" s="26">
        <f t="shared" si="0"/>
        <v>18.72</v>
      </c>
      <c r="F16" s="31">
        <f>BOONJEAN_AREA!M13</f>
        <v>126.01666666666665</v>
      </c>
      <c r="G16" s="26">
        <f t="shared" si="1"/>
        <v>252.0333333333333</v>
      </c>
      <c r="H16" s="26">
        <v>4</v>
      </c>
      <c r="I16" s="26">
        <f t="shared" si="2"/>
        <v>74.88</v>
      </c>
      <c r="J16" s="26">
        <f t="shared" si="3"/>
        <v>1008.1333333333332</v>
      </c>
      <c r="K16" s="26">
        <f t="shared" si="4"/>
        <v>299.52</v>
      </c>
      <c r="L16" s="26">
        <f t="shared" si="5"/>
        <v>1640.0517119999997</v>
      </c>
      <c r="M16" s="31">
        <f>BOONJEAN_MOMENT!M12</f>
        <v>457.28</v>
      </c>
      <c r="N16" s="26">
        <f t="shared" si="6"/>
        <v>914.56</v>
      </c>
      <c r="P16" s="26" t="s">
        <v>110</v>
      </c>
      <c r="Q16" s="26">
        <f>Q14/Q7</f>
        <v>4.2468008246471944</v>
      </c>
    </row>
    <row r="17" spans="2:17">
      <c r="B17" s="34">
        <v>7</v>
      </c>
      <c r="C17" s="30">
        <f>OFFSET!O15</f>
        <v>9.36</v>
      </c>
      <c r="D17" s="26">
        <v>4</v>
      </c>
      <c r="E17" s="26">
        <f t="shared" si="0"/>
        <v>37.44</v>
      </c>
      <c r="F17" s="31">
        <f>BOONJEAN_AREA!M14</f>
        <v>126.17833333333333</v>
      </c>
      <c r="G17" s="26">
        <f t="shared" si="1"/>
        <v>504.71333333333331</v>
      </c>
      <c r="H17" s="26">
        <v>3</v>
      </c>
      <c r="I17" s="26">
        <f t="shared" si="2"/>
        <v>112.32</v>
      </c>
      <c r="J17" s="26">
        <f t="shared" si="3"/>
        <v>1514.1399999999999</v>
      </c>
      <c r="K17" s="26">
        <f t="shared" si="4"/>
        <v>336.96</v>
      </c>
      <c r="L17" s="26">
        <f t="shared" si="5"/>
        <v>3280.1034239999994</v>
      </c>
      <c r="M17" s="31">
        <f>BOONJEAN_MOMENT!M13</f>
        <v>457.40866666666665</v>
      </c>
      <c r="N17" s="26">
        <f t="shared" si="6"/>
        <v>1829.6346666666666</v>
      </c>
      <c r="P17" s="26" t="s">
        <v>71</v>
      </c>
      <c r="Q17" s="26">
        <f>N33/G33</f>
        <v>3.7356876137205006</v>
      </c>
    </row>
    <row r="18" spans="2:17">
      <c r="B18" s="34">
        <v>8</v>
      </c>
      <c r="C18" s="30">
        <f>OFFSET!O16</f>
        <v>9.36</v>
      </c>
      <c r="D18" s="26">
        <v>2</v>
      </c>
      <c r="E18" s="26">
        <f t="shared" si="0"/>
        <v>18.72</v>
      </c>
      <c r="F18" s="31">
        <f>BOONJEAN_AREA!M15</f>
        <v>126.23866666666667</v>
      </c>
      <c r="G18" s="26">
        <f t="shared" si="1"/>
        <v>252.47733333333335</v>
      </c>
      <c r="H18" s="26">
        <v>2</v>
      </c>
      <c r="I18" s="26">
        <f t="shared" si="2"/>
        <v>37.44</v>
      </c>
      <c r="J18" s="26">
        <f t="shared" si="3"/>
        <v>504.9546666666667</v>
      </c>
      <c r="K18" s="26">
        <f t="shared" si="4"/>
        <v>74.88</v>
      </c>
      <c r="L18" s="26">
        <f t="shared" si="5"/>
        <v>1640.0517119999997</v>
      </c>
      <c r="M18" s="31">
        <f>BOONJEAN_MOMENT!M14</f>
        <v>457.45399999999995</v>
      </c>
      <c r="N18" s="26">
        <f t="shared" si="6"/>
        <v>914.9079999999999</v>
      </c>
      <c r="P18" s="26" t="s">
        <v>111</v>
      </c>
      <c r="Q18" s="26">
        <f>Q15+Q17</f>
        <v>164.09655224591631</v>
      </c>
    </row>
    <row r="19" spans="2:17">
      <c r="B19" s="34">
        <v>9</v>
      </c>
      <c r="C19" s="30">
        <f>OFFSET!O17</f>
        <v>9.36</v>
      </c>
      <c r="D19" s="26">
        <v>4</v>
      </c>
      <c r="E19" s="26">
        <f t="shared" si="0"/>
        <v>37.44</v>
      </c>
      <c r="F19" s="31">
        <f>BOONJEAN_AREA!M16</f>
        <v>126.255</v>
      </c>
      <c r="G19" s="26">
        <f t="shared" si="1"/>
        <v>505.02</v>
      </c>
      <c r="H19" s="26">
        <v>1</v>
      </c>
      <c r="I19" s="26">
        <f t="shared" si="2"/>
        <v>37.44</v>
      </c>
      <c r="J19" s="26">
        <f t="shared" si="3"/>
        <v>505.02</v>
      </c>
      <c r="K19" s="26">
        <f t="shared" si="4"/>
        <v>37.44</v>
      </c>
      <c r="L19" s="26">
        <f t="shared" si="5"/>
        <v>3280.1034239999994</v>
      </c>
      <c r="M19" s="31">
        <f>BOONJEAN_MOMENT!M15</f>
        <v>457.46866666666665</v>
      </c>
      <c r="N19" s="26">
        <f t="shared" si="6"/>
        <v>1829.8746666666666</v>
      </c>
      <c r="P19" s="26" t="s">
        <v>112</v>
      </c>
      <c r="Q19" s="26">
        <f>Q17+Q16</f>
        <v>7.9824884383676951</v>
      </c>
    </row>
    <row r="20" spans="2:17">
      <c r="B20" s="34" t="s">
        <v>113</v>
      </c>
      <c r="C20" s="30">
        <f>OFFSET!O18</f>
        <v>9.36</v>
      </c>
      <c r="D20" s="26">
        <v>2</v>
      </c>
      <c r="E20" s="26">
        <f t="shared" si="0"/>
        <v>18.72</v>
      </c>
      <c r="F20" s="31">
        <f>BOONJEAN_AREA!M17</f>
        <v>126.255</v>
      </c>
      <c r="G20" s="26">
        <f t="shared" si="1"/>
        <v>252.51</v>
      </c>
      <c r="H20" s="26">
        <v>0</v>
      </c>
      <c r="I20" s="26">
        <f t="shared" si="2"/>
        <v>0</v>
      </c>
      <c r="J20" s="26">
        <f t="shared" si="3"/>
        <v>0</v>
      </c>
      <c r="K20" s="26">
        <f t="shared" si="4"/>
        <v>0</v>
      </c>
      <c r="L20" s="26">
        <f t="shared" si="5"/>
        <v>1640.0517119999997</v>
      </c>
      <c r="M20" s="31">
        <f>BOONJEAN_MOMENT!M16</f>
        <v>457.46866666666665</v>
      </c>
      <c r="N20" s="26">
        <f t="shared" si="6"/>
        <v>914.9373333333333</v>
      </c>
      <c r="P20" s="26" t="s">
        <v>74</v>
      </c>
      <c r="Q20" s="26">
        <f>Q7/(D2*F2*L2)</f>
        <v>0.78692128569732744</v>
      </c>
    </row>
    <row r="21" spans="2:17">
      <c r="B21" s="34">
        <v>11</v>
      </c>
      <c r="C21" s="30">
        <f>OFFSET!O19</f>
        <v>9.36</v>
      </c>
      <c r="D21" s="26">
        <v>4</v>
      </c>
      <c r="E21" s="26">
        <f t="shared" si="0"/>
        <v>37.44</v>
      </c>
      <c r="F21" s="31">
        <f>BOONJEAN_AREA!M18</f>
        <v>126.255</v>
      </c>
      <c r="G21" s="26">
        <f t="shared" si="1"/>
        <v>505.02</v>
      </c>
      <c r="H21" s="26">
        <v>-1</v>
      </c>
      <c r="I21" s="26">
        <f t="shared" si="2"/>
        <v>-37.44</v>
      </c>
      <c r="J21" s="26">
        <f t="shared" si="3"/>
        <v>-505.02</v>
      </c>
      <c r="K21" s="26">
        <f t="shared" si="4"/>
        <v>37.44</v>
      </c>
      <c r="L21" s="26">
        <f t="shared" si="5"/>
        <v>3280.1034239999994</v>
      </c>
      <c r="M21" s="31">
        <f>BOONJEAN_MOMENT!M17</f>
        <v>457.46866666666665</v>
      </c>
      <c r="N21" s="26">
        <f t="shared" si="6"/>
        <v>1829.8746666666666</v>
      </c>
      <c r="P21" s="26" t="s">
        <v>75</v>
      </c>
      <c r="Q21" s="26">
        <f>(Q8*Q15)/(100)</f>
        <v>20339.425316173038</v>
      </c>
    </row>
    <row r="22" spans="2:17">
      <c r="B22" s="34">
        <v>12</v>
      </c>
      <c r="C22" s="30">
        <f>OFFSET!O20</f>
        <v>9.36</v>
      </c>
      <c r="D22" s="26">
        <v>2</v>
      </c>
      <c r="E22" s="26">
        <f t="shared" si="0"/>
        <v>18.72</v>
      </c>
      <c r="F22" s="31">
        <f>BOONJEAN_AREA!M19</f>
        <v>126.255</v>
      </c>
      <c r="G22" s="26">
        <f t="shared" si="1"/>
        <v>252.51</v>
      </c>
      <c r="H22" s="26">
        <v>-2</v>
      </c>
      <c r="I22" s="26">
        <f t="shared" si="2"/>
        <v>-37.44</v>
      </c>
      <c r="J22" s="26">
        <f t="shared" si="3"/>
        <v>-505.02</v>
      </c>
      <c r="K22" s="26">
        <f t="shared" si="4"/>
        <v>74.88</v>
      </c>
      <c r="L22" s="26">
        <f t="shared" si="5"/>
        <v>1640.0517119999997</v>
      </c>
      <c r="M22" s="31">
        <f>BOONJEAN_MOMENT!M18</f>
        <v>457.46866666666665</v>
      </c>
      <c r="N22" s="26">
        <f t="shared" si="6"/>
        <v>914.9373333333333</v>
      </c>
      <c r="P22" s="26" t="s">
        <v>76</v>
      </c>
      <c r="Q22" s="26">
        <f>F20/(F2*L2)</f>
        <v>0.96348443223443225</v>
      </c>
    </row>
    <row r="23" spans="2:17">
      <c r="B23" s="34">
        <v>13</v>
      </c>
      <c r="C23" s="30">
        <f>OFFSET!O21</f>
        <v>9.36</v>
      </c>
      <c r="D23" s="26">
        <v>4</v>
      </c>
      <c r="E23" s="26">
        <f t="shared" si="0"/>
        <v>37.44</v>
      </c>
      <c r="F23" s="31">
        <f>BOONJEAN_AREA!M20</f>
        <v>126.255</v>
      </c>
      <c r="G23" s="26">
        <f t="shared" si="1"/>
        <v>505.02</v>
      </c>
      <c r="H23" s="26">
        <v>-3</v>
      </c>
      <c r="I23" s="26">
        <f t="shared" si="2"/>
        <v>-112.32</v>
      </c>
      <c r="J23" s="26">
        <f t="shared" si="3"/>
        <v>-1515.06</v>
      </c>
      <c r="K23" s="26">
        <f t="shared" si="4"/>
        <v>336.96</v>
      </c>
      <c r="L23" s="26">
        <f t="shared" si="5"/>
        <v>3280.1034239999994</v>
      </c>
      <c r="M23" s="31">
        <f>BOONJEAN_MOMENT!M19</f>
        <v>457.46866666666665</v>
      </c>
      <c r="N23" s="26">
        <f t="shared" si="6"/>
        <v>1829.8746666666666</v>
      </c>
      <c r="P23" s="26" t="s">
        <v>77</v>
      </c>
      <c r="Q23" s="26">
        <f>Q7/(L2*Q5)</f>
        <v>0.88279209894242927</v>
      </c>
    </row>
    <row r="24" spans="2:17">
      <c r="B24" s="34">
        <v>14</v>
      </c>
      <c r="C24" s="30">
        <f>OFFSET!O22</f>
        <v>9.36</v>
      </c>
      <c r="D24" s="26">
        <v>2</v>
      </c>
      <c r="E24" s="26">
        <f t="shared" si="0"/>
        <v>18.72</v>
      </c>
      <c r="F24" s="31">
        <f>BOONJEAN_AREA!M21</f>
        <v>126.255</v>
      </c>
      <c r="G24" s="26">
        <f t="shared" si="1"/>
        <v>252.51</v>
      </c>
      <c r="H24" s="26">
        <v>-4</v>
      </c>
      <c r="I24" s="26">
        <f t="shared" si="2"/>
        <v>-74.88</v>
      </c>
      <c r="J24" s="26">
        <f t="shared" si="3"/>
        <v>-1010.04</v>
      </c>
      <c r="K24" s="26">
        <f t="shared" si="4"/>
        <v>299.52</v>
      </c>
      <c r="L24" s="26">
        <f t="shared" si="5"/>
        <v>1640.0517119999997</v>
      </c>
      <c r="M24" s="31">
        <f>BOONJEAN_MOMENT!M20</f>
        <v>457.46866666666665</v>
      </c>
      <c r="N24" s="26">
        <f t="shared" si="6"/>
        <v>914.9373333333333</v>
      </c>
      <c r="P24" s="31" t="s">
        <v>78</v>
      </c>
      <c r="Q24" s="31">
        <f>Q7/(F20*D2)</f>
        <v>0.81674520041010479</v>
      </c>
    </row>
    <row r="25" spans="2:17">
      <c r="B25" s="34">
        <v>15</v>
      </c>
      <c r="C25" s="30">
        <f>OFFSET!O23</f>
        <v>9.3190000000000008</v>
      </c>
      <c r="D25" s="26">
        <v>4</v>
      </c>
      <c r="E25" s="26">
        <f t="shared" si="0"/>
        <v>37.276000000000003</v>
      </c>
      <c r="F25" s="31">
        <f>BOONJEAN_AREA!M22</f>
        <v>125.35000000000001</v>
      </c>
      <c r="G25" s="26">
        <f t="shared" si="1"/>
        <v>501.40000000000003</v>
      </c>
      <c r="H25" s="26">
        <v>-5</v>
      </c>
      <c r="I25" s="26">
        <f t="shared" si="2"/>
        <v>-186.38000000000002</v>
      </c>
      <c r="J25" s="26">
        <f t="shared" si="3"/>
        <v>-2507</v>
      </c>
      <c r="K25" s="26">
        <f t="shared" si="4"/>
        <v>931.90000000000009</v>
      </c>
      <c r="L25" s="26">
        <f t="shared" si="5"/>
        <v>3237.1880350360007</v>
      </c>
      <c r="M25" s="31">
        <f>BOONJEAN_MOMENT!M21</f>
        <v>454.78166666666669</v>
      </c>
      <c r="N25" s="26">
        <f t="shared" si="6"/>
        <v>1819.1266666666668</v>
      </c>
    </row>
    <row r="26" spans="2:17">
      <c r="B26" s="34">
        <v>16</v>
      </c>
      <c r="C26" s="30">
        <f>OFFSET!O24</f>
        <v>9.2100000000000009</v>
      </c>
      <c r="D26" s="26">
        <v>2</v>
      </c>
      <c r="E26" s="26">
        <f t="shared" si="0"/>
        <v>18.420000000000002</v>
      </c>
      <c r="F26" s="31">
        <f>BOONJEAN_AREA!M23</f>
        <v>122.95766666666667</v>
      </c>
      <c r="G26" s="26">
        <f t="shared" si="1"/>
        <v>245.91533333333334</v>
      </c>
      <c r="H26" s="26">
        <v>-6</v>
      </c>
      <c r="I26" s="26">
        <f t="shared" si="2"/>
        <v>-110.52000000000001</v>
      </c>
      <c r="J26" s="26">
        <f t="shared" si="3"/>
        <v>-1475.492</v>
      </c>
      <c r="K26" s="26">
        <f t="shared" si="4"/>
        <v>663.12000000000012</v>
      </c>
      <c r="L26" s="26">
        <f t="shared" si="5"/>
        <v>1562.4599220000005</v>
      </c>
      <c r="M26" s="31">
        <f>BOONJEAN_MOMENT!M22</f>
        <v>447.69499999999999</v>
      </c>
      <c r="N26" s="26">
        <f t="shared" si="6"/>
        <v>895.39</v>
      </c>
    </row>
    <row r="27" spans="2:17">
      <c r="B27" s="34">
        <v>17</v>
      </c>
      <c r="C27" s="30">
        <f>OFFSET!O25</f>
        <v>8.8219999999999992</v>
      </c>
      <c r="D27" s="26">
        <v>4</v>
      </c>
      <c r="E27" s="26">
        <f t="shared" si="0"/>
        <v>35.287999999999997</v>
      </c>
      <c r="F27" s="31">
        <f>BOONJEAN_AREA!M24</f>
        <v>114.4708333333333</v>
      </c>
      <c r="G27" s="26">
        <f t="shared" si="1"/>
        <v>457.88333333333321</v>
      </c>
      <c r="H27" s="26">
        <v>-7</v>
      </c>
      <c r="I27" s="26">
        <f t="shared" si="2"/>
        <v>-247.01599999999996</v>
      </c>
      <c r="J27" s="26">
        <f t="shared" si="3"/>
        <v>-3205.1833333333325</v>
      </c>
      <c r="K27" s="26">
        <f t="shared" si="4"/>
        <v>1729.1119999999999</v>
      </c>
      <c r="L27" s="26">
        <f t="shared" si="5"/>
        <v>2746.3833129919994</v>
      </c>
      <c r="M27" s="31">
        <f>BOONJEAN_MOMENT!M23</f>
        <v>422.416</v>
      </c>
      <c r="N27" s="26">
        <f t="shared" si="6"/>
        <v>1689.664</v>
      </c>
    </row>
    <row r="28" spans="2:17">
      <c r="B28" s="34">
        <v>18</v>
      </c>
      <c r="C28" s="30">
        <f>OFFSET!O26</f>
        <v>7.5540000000000003</v>
      </c>
      <c r="D28" s="26">
        <v>1.5</v>
      </c>
      <c r="E28" s="26">
        <f t="shared" si="0"/>
        <v>11.331</v>
      </c>
      <c r="F28" s="31">
        <f>BOONJEAN_AREA!M25</f>
        <v>89.418333333333322</v>
      </c>
      <c r="G28" s="26">
        <f t="shared" si="1"/>
        <v>134.1275</v>
      </c>
      <c r="H28" s="26">
        <v>-8</v>
      </c>
      <c r="I28" s="26">
        <f t="shared" si="2"/>
        <v>-90.647999999999996</v>
      </c>
      <c r="J28" s="26">
        <f t="shared" si="3"/>
        <v>-1073.02</v>
      </c>
      <c r="K28" s="26">
        <f t="shared" si="4"/>
        <v>725.18399999999997</v>
      </c>
      <c r="L28" s="26">
        <f t="shared" si="5"/>
        <v>646.57990119600004</v>
      </c>
      <c r="M28" s="31">
        <f>BOONJEAN_MOMENT!M24</f>
        <v>343.96</v>
      </c>
      <c r="N28" s="26">
        <f t="shared" si="6"/>
        <v>515.93999999999994</v>
      </c>
    </row>
    <row r="29" spans="2:17">
      <c r="B29" s="34">
        <v>18.5</v>
      </c>
      <c r="C29" s="30">
        <f>OFFSET!O27</f>
        <v>6.2789999999999999</v>
      </c>
      <c r="D29" s="26">
        <v>2</v>
      </c>
      <c r="E29" s="26">
        <f t="shared" si="0"/>
        <v>12.558</v>
      </c>
      <c r="F29" s="31">
        <f>BOONJEAN_AREA!M26</f>
        <v>68.650999999999996</v>
      </c>
      <c r="G29" s="26">
        <f t="shared" si="1"/>
        <v>137.30199999999999</v>
      </c>
      <c r="H29" s="26">
        <v>-8.5</v>
      </c>
      <c r="I29" s="26">
        <f t="shared" si="2"/>
        <v>-106.74299999999999</v>
      </c>
      <c r="J29" s="26">
        <f t="shared" si="3"/>
        <v>-1167.067</v>
      </c>
      <c r="K29" s="26">
        <f t="shared" si="4"/>
        <v>907.31550000000004</v>
      </c>
      <c r="L29" s="26">
        <f t="shared" si="5"/>
        <v>495.10971127799996</v>
      </c>
      <c r="M29" s="31">
        <f>BOONJEAN_MOMENT!M25</f>
        <v>272.72766666666666</v>
      </c>
      <c r="N29" s="26">
        <f t="shared" si="6"/>
        <v>545.45533333333333</v>
      </c>
    </row>
    <row r="30" spans="2:17">
      <c r="B30" s="34">
        <v>19</v>
      </c>
      <c r="C30" s="30">
        <f>OFFSET!O28</f>
        <v>4.4279999999999999</v>
      </c>
      <c r="D30" s="26">
        <v>1</v>
      </c>
      <c r="E30" s="26">
        <f t="shared" si="0"/>
        <v>4.4279999999999999</v>
      </c>
      <c r="F30" s="31">
        <f>BOONJEAN_AREA!M27</f>
        <v>44.375166666666658</v>
      </c>
      <c r="G30" s="26">
        <f t="shared" si="1"/>
        <v>44.375166666666658</v>
      </c>
      <c r="H30" s="26">
        <v>-9</v>
      </c>
      <c r="I30" s="26">
        <f t="shared" si="2"/>
        <v>-39.851999999999997</v>
      </c>
      <c r="J30" s="26">
        <f t="shared" si="3"/>
        <v>-399.37649999999991</v>
      </c>
      <c r="K30" s="26">
        <f t="shared" si="4"/>
        <v>358.66800000000001</v>
      </c>
      <c r="L30" s="26">
        <f t="shared" si="5"/>
        <v>86.820610751999993</v>
      </c>
      <c r="M30" s="31">
        <f>BOONJEAN_MOMENT!M26</f>
        <v>181.78066666666666</v>
      </c>
      <c r="N30" s="26">
        <f t="shared" si="6"/>
        <v>181.78066666666666</v>
      </c>
    </row>
    <row r="31" spans="2:17">
      <c r="B31" s="34">
        <v>19.5</v>
      </c>
      <c r="C31" s="30">
        <f>OFFSET!O29</f>
        <v>2.0459999999999998</v>
      </c>
      <c r="D31" s="26">
        <v>2</v>
      </c>
      <c r="E31" s="26">
        <f t="shared" si="0"/>
        <v>4.0919999999999996</v>
      </c>
      <c r="F31" s="31">
        <f>BOONJEAN_AREA!M28</f>
        <v>16.812666666666665</v>
      </c>
      <c r="G31" s="26">
        <f t="shared" si="1"/>
        <v>33.62533333333333</v>
      </c>
      <c r="H31" s="26">
        <v>-9.5</v>
      </c>
      <c r="I31" s="26">
        <f t="shared" si="2"/>
        <v>-38.873999999999995</v>
      </c>
      <c r="J31" s="26">
        <f t="shared" si="3"/>
        <v>-319.44066666666663</v>
      </c>
      <c r="K31" s="26">
        <f t="shared" si="4"/>
        <v>369.30299999999994</v>
      </c>
      <c r="L31" s="26">
        <f t="shared" si="5"/>
        <v>17.129586671999995</v>
      </c>
      <c r="M31" s="31">
        <f>BOONJEAN_MOMENT!M27</f>
        <v>72.638666666666666</v>
      </c>
      <c r="N31" s="26">
        <f t="shared" si="6"/>
        <v>145.27733333333333</v>
      </c>
    </row>
    <row r="32" spans="2:17">
      <c r="B32" s="34">
        <v>20</v>
      </c>
      <c r="C32" s="30">
        <f>OFFSET!O30</f>
        <v>0.14299999999999999</v>
      </c>
      <c r="D32" s="26">
        <v>0.5</v>
      </c>
      <c r="E32" s="26">
        <f t="shared" si="0"/>
        <v>7.1499999999999994E-2</v>
      </c>
      <c r="F32" s="31">
        <f>BOONJEAN_AREA!M29</f>
        <v>0.14133333333333331</v>
      </c>
      <c r="G32" s="26">
        <f t="shared" si="1"/>
        <v>7.0666666666666655E-2</v>
      </c>
      <c r="H32" s="26">
        <v>-10</v>
      </c>
      <c r="I32" s="26">
        <f t="shared" si="2"/>
        <v>-0.71499999999999997</v>
      </c>
      <c r="J32" s="26">
        <f t="shared" si="3"/>
        <v>-0.70666666666666655</v>
      </c>
      <c r="K32" s="26">
        <f t="shared" si="4"/>
        <v>7.1499999999999995</v>
      </c>
      <c r="L32" s="26">
        <f t="shared" si="5"/>
        <v>1.4621034999999995E-3</v>
      </c>
      <c r="M32" s="31">
        <f>BOONJEAN_MOMENT!M28</f>
        <v>0.93999999999999984</v>
      </c>
      <c r="N32" s="26">
        <f t="shared" si="6"/>
        <v>0.46999999999999992</v>
      </c>
    </row>
    <row r="33" spans="2:14">
      <c r="B33" s="35"/>
      <c r="C33" s="26"/>
      <c r="D33" s="32" t="s">
        <v>114</v>
      </c>
      <c r="E33" s="33">
        <f t="shared" ref="E33:G33" si="7">SUM(E8:E32)</f>
        <v>500.6105</v>
      </c>
      <c r="F33" s="32">
        <f t="shared" si="7"/>
        <v>2204.6811666666672</v>
      </c>
      <c r="G33" s="32">
        <f t="shared" si="7"/>
        <v>6187.0899166666659</v>
      </c>
      <c r="H33" s="32"/>
      <c r="I33" s="32">
        <f t="shared" ref="I33:N33" si="8">SUM(I8:I32)</f>
        <v>97.28600000000003</v>
      </c>
      <c r="J33" s="32">
        <f t="shared" si="8"/>
        <v>-1590.7815000000019</v>
      </c>
      <c r="K33" s="32">
        <f t="shared" si="8"/>
        <v>13799.004499999999</v>
      </c>
      <c r="L33" s="32">
        <f t="shared" si="8"/>
        <v>39413.007840399507</v>
      </c>
      <c r="M33" s="32">
        <f t="shared" si="8"/>
        <v>8348.2870000000003</v>
      </c>
      <c r="N33" s="32">
        <f t="shared" si="8"/>
        <v>23113.035166666668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4D65-B721-4C2D-98DB-BBF9795F80AC}">
  <dimension ref="A1:Q33"/>
  <sheetViews>
    <sheetView topLeftCell="G1" workbookViewId="0">
      <selection activeCell="Q9" sqref="Q9"/>
    </sheetView>
  </sheetViews>
  <sheetFormatPr defaultRowHeight="15"/>
  <cols>
    <col min="1" max="1" width="10.7109375" customWidth="1"/>
    <col min="2" max="2" width="13.140625" customWidth="1"/>
    <col min="3" max="3" width="17.7109375" customWidth="1"/>
    <col min="5" max="5" width="15.140625" customWidth="1"/>
    <col min="6" max="6" width="11.140625" customWidth="1"/>
    <col min="7" max="7" width="17.85546875" customWidth="1"/>
    <col min="8" max="8" width="15.5703125" customWidth="1"/>
    <col min="9" max="9" width="14.42578125" customWidth="1"/>
    <col min="10" max="10" width="15" customWidth="1"/>
    <col min="11" max="11" width="11.85546875" customWidth="1"/>
    <col min="12" max="12" width="12.140625" customWidth="1"/>
    <col min="13" max="13" width="17.5703125" customWidth="1"/>
    <col min="14" max="14" width="15.42578125" customWidth="1"/>
    <col min="16" max="16" width="29.85546875" customWidth="1"/>
    <col min="17" max="17" width="11.85546875" customWidth="1"/>
  </cols>
  <sheetData>
    <row r="1" spans="1:17" ht="46.5">
      <c r="A1" s="39" t="s">
        <v>123</v>
      </c>
      <c r="B1" s="40"/>
    </row>
    <row r="2" spans="1:17">
      <c r="C2" s="71" t="s">
        <v>80</v>
      </c>
      <c r="D2" s="72">
        <v>120</v>
      </c>
      <c r="E2" s="71" t="s">
        <v>81</v>
      </c>
      <c r="F2" s="72">
        <v>18.72</v>
      </c>
      <c r="G2" s="31"/>
      <c r="H2" s="71" t="s">
        <v>82</v>
      </c>
      <c r="I2" s="72">
        <v>1.0249999999999999</v>
      </c>
      <c r="J2" s="31"/>
      <c r="K2" s="71" t="s">
        <v>83</v>
      </c>
      <c r="L2" s="72">
        <v>8</v>
      </c>
    </row>
    <row r="3" spans="1:17">
      <c r="C3" s="71" t="s">
        <v>84</v>
      </c>
      <c r="D3" s="72">
        <v>6</v>
      </c>
      <c r="E3" s="71" t="s">
        <v>85</v>
      </c>
      <c r="F3" s="72">
        <v>1</v>
      </c>
      <c r="G3" s="31"/>
      <c r="H3" s="71" t="s">
        <v>86</v>
      </c>
      <c r="I3" s="72" t="s">
        <v>87</v>
      </c>
      <c r="J3" s="31"/>
      <c r="K3" s="37" t="s">
        <v>88</v>
      </c>
      <c r="L3" s="38">
        <v>10</v>
      </c>
      <c r="P3" s="25" t="s">
        <v>89</v>
      </c>
      <c r="Q3" s="25" t="s">
        <v>90</v>
      </c>
    </row>
    <row r="4" spans="1:17">
      <c r="P4" s="26" t="s">
        <v>58</v>
      </c>
      <c r="Q4" s="26">
        <v>120</v>
      </c>
    </row>
    <row r="5" spans="1:17">
      <c r="P5" s="30" t="s">
        <v>91</v>
      </c>
      <c r="Q5" s="26">
        <f>E33*D3*(2/3)</f>
        <v>2029.5159999999996</v>
      </c>
    </row>
    <row r="6" spans="1:17">
      <c r="P6" s="30" t="s">
        <v>92</v>
      </c>
      <c r="Q6" s="26">
        <f>F20</f>
        <v>144.97499999999997</v>
      </c>
    </row>
    <row r="7" spans="1:17">
      <c r="B7" s="27" t="s">
        <v>1</v>
      </c>
      <c r="C7" s="36" t="s">
        <v>93</v>
      </c>
      <c r="D7" s="36" t="s">
        <v>94</v>
      </c>
      <c r="E7" s="36" t="s">
        <v>95</v>
      </c>
      <c r="F7" s="36" t="s">
        <v>96</v>
      </c>
      <c r="G7" s="36" t="s">
        <v>97</v>
      </c>
      <c r="H7" s="36" t="s">
        <v>98</v>
      </c>
      <c r="I7" s="36" t="s">
        <v>99</v>
      </c>
      <c r="J7" s="36" t="s">
        <v>100</v>
      </c>
      <c r="K7" s="36" t="s">
        <v>101</v>
      </c>
      <c r="L7" s="36" t="s">
        <v>102</v>
      </c>
      <c r="M7" s="36" t="s">
        <v>103</v>
      </c>
      <c r="N7" s="36" t="s">
        <v>104</v>
      </c>
      <c r="O7" s="28"/>
      <c r="P7" s="26" t="s">
        <v>61</v>
      </c>
      <c r="Q7" s="26">
        <f>(D3/3)*G33</f>
        <v>14391.444666666663</v>
      </c>
    </row>
    <row r="8" spans="1:17">
      <c r="B8" s="34" t="s">
        <v>105</v>
      </c>
      <c r="C8" s="30">
        <f>OFFSET!P6</f>
        <v>4.8239999999999998</v>
      </c>
      <c r="D8" s="26">
        <v>0.5</v>
      </c>
      <c r="E8" s="26">
        <f t="shared" ref="E8:E32" si="0">D8*C8</f>
        <v>2.4119999999999999</v>
      </c>
      <c r="F8" s="31">
        <f>BOONJEAN_AREA!N5</f>
        <v>11.890666666666664</v>
      </c>
      <c r="G8" s="26">
        <f t="shared" ref="G8:G32" si="1">D8*F8</f>
        <v>5.9453333333333322</v>
      </c>
      <c r="H8" s="26">
        <v>10</v>
      </c>
      <c r="I8" s="26">
        <f t="shared" ref="I8:I32" si="2">H8*E8</f>
        <v>24.119999999999997</v>
      </c>
      <c r="J8" s="26">
        <f t="shared" ref="J8:J32" si="3">G8*H8</f>
        <v>59.453333333333319</v>
      </c>
      <c r="K8" s="26">
        <f t="shared" ref="K8:K32" si="4">H8*H8*E8</f>
        <v>241.2</v>
      </c>
      <c r="L8" s="26">
        <f t="shared" ref="L8:L32" si="5">D8*C8^3</f>
        <v>56.129594111999992</v>
      </c>
      <c r="M8" s="31">
        <f>BOONJEAN_MOMENT!N4</f>
        <v>86.450666666666663</v>
      </c>
      <c r="N8" s="26">
        <f t="shared" ref="N8:N32" si="6">D8*M8</f>
        <v>43.225333333333332</v>
      </c>
      <c r="P8" s="26" t="s">
        <v>62</v>
      </c>
      <c r="Q8" s="26">
        <f>I2*Q7</f>
        <v>14751.230783333327</v>
      </c>
    </row>
    <row r="9" spans="1:17">
      <c r="B9" s="34">
        <v>0.5</v>
      </c>
      <c r="C9" s="30">
        <f>OFFSET!P7</f>
        <v>5.85</v>
      </c>
      <c r="D9" s="26">
        <v>2</v>
      </c>
      <c r="E9" s="26">
        <f t="shared" si="0"/>
        <v>11.7</v>
      </c>
      <c r="F9" s="31">
        <f>BOONJEAN_AREA!N6</f>
        <v>21.783999999999999</v>
      </c>
      <c r="G9" s="26">
        <f t="shared" si="1"/>
        <v>43.567999999999998</v>
      </c>
      <c r="H9" s="26">
        <v>9.5</v>
      </c>
      <c r="I9" s="26">
        <f t="shared" si="2"/>
        <v>111.14999999999999</v>
      </c>
      <c r="J9" s="26">
        <f t="shared" si="3"/>
        <v>413.89599999999996</v>
      </c>
      <c r="K9" s="26">
        <f t="shared" si="4"/>
        <v>1055.925</v>
      </c>
      <c r="L9" s="26">
        <f t="shared" si="5"/>
        <v>400.40324999999996</v>
      </c>
      <c r="M9" s="31">
        <f>BOONJEAN_MOMENT!N5</f>
        <v>151.39733333333334</v>
      </c>
      <c r="N9" s="26">
        <f t="shared" si="6"/>
        <v>302.79466666666667</v>
      </c>
      <c r="P9" s="26" t="s">
        <v>106</v>
      </c>
      <c r="Q9" s="26">
        <f>Q5/(D2*F2)</f>
        <v>0.90345263532763531</v>
      </c>
    </row>
    <row r="10" spans="1:17">
      <c r="B10" s="34">
        <v>1</v>
      </c>
      <c r="C10" s="30">
        <f>OFFSET!P8</f>
        <v>6.6989999999999998</v>
      </c>
      <c r="D10" s="26">
        <v>1</v>
      </c>
      <c r="E10" s="26">
        <f t="shared" si="0"/>
        <v>6.6989999999999998</v>
      </c>
      <c r="F10" s="31">
        <f>BOONJEAN_AREA!N7</f>
        <v>39.793999999999997</v>
      </c>
      <c r="G10" s="26">
        <f t="shared" si="1"/>
        <v>39.793999999999997</v>
      </c>
      <c r="H10" s="26">
        <v>9</v>
      </c>
      <c r="I10" s="26">
        <f t="shared" si="2"/>
        <v>60.290999999999997</v>
      </c>
      <c r="J10" s="26">
        <f t="shared" si="3"/>
        <v>358.14599999999996</v>
      </c>
      <c r="K10" s="26">
        <f t="shared" si="4"/>
        <v>542.61900000000003</v>
      </c>
      <c r="L10" s="26">
        <f t="shared" si="5"/>
        <v>300.62835009899999</v>
      </c>
      <c r="M10" s="31">
        <f>BOONJEAN_MOMENT!N6</f>
        <v>244.21933333333334</v>
      </c>
      <c r="N10" s="26">
        <f t="shared" si="6"/>
        <v>244.21933333333334</v>
      </c>
      <c r="P10" s="26" t="s">
        <v>64</v>
      </c>
      <c r="Q10" s="26">
        <f>Q5*I2*0.01</f>
        <v>20.802538999999992</v>
      </c>
    </row>
    <row r="11" spans="1:17">
      <c r="B11" s="34">
        <v>1.5</v>
      </c>
      <c r="C11" s="30">
        <f>OFFSET!P9</f>
        <v>7.399</v>
      </c>
      <c r="D11" s="26">
        <v>2</v>
      </c>
      <c r="E11" s="26">
        <f t="shared" si="0"/>
        <v>14.798</v>
      </c>
      <c r="F11" s="31">
        <f>BOONJEAN_AREA!N8</f>
        <v>58.090999999999994</v>
      </c>
      <c r="G11" s="26">
        <f t="shared" si="1"/>
        <v>116.18199999999999</v>
      </c>
      <c r="H11" s="26">
        <v>8.5</v>
      </c>
      <c r="I11" s="26">
        <f t="shared" si="2"/>
        <v>125.783</v>
      </c>
      <c r="J11" s="26">
        <f t="shared" si="3"/>
        <v>987.54699999999991</v>
      </c>
      <c r="K11" s="26">
        <f t="shared" si="4"/>
        <v>1069.1555000000001</v>
      </c>
      <c r="L11" s="26">
        <f t="shared" si="5"/>
        <v>810.11948439800005</v>
      </c>
      <c r="M11" s="31">
        <f>BOONJEAN_MOMENT!N7</f>
        <v>328.68266666666665</v>
      </c>
      <c r="N11" s="26">
        <f t="shared" si="6"/>
        <v>657.3653333333333</v>
      </c>
      <c r="P11" s="26" t="s">
        <v>65</v>
      </c>
      <c r="Q11" s="26">
        <f>(I33/E33)*D3</f>
        <v>1.4312141416968394</v>
      </c>
    </row>
    <row r="12" spans="1:17">
      <c r="B12" s="34">
        <v>2</v>
      </c>
      <c r="C12" s="30">
        <f>OFFSET!P10</f>
        <v>7.9660000000000002</v>
      </c>
      <c r="D12" s="26">
        <v>1.5</v>
      </c>
      <c r="E12" s="26">
        <f t="shared" si="0"/>
        <v>11.949</v>
      </c>
      <c r="F12" s="31">
        <f>BOONJEAN_AREA!N9</f>
        <v>79.262666666666661</v>
      </c>
      <c r="G12" s="26">
        <f t="shared" si="1"/>
        <v>118.89399999999999</v>
      </c>
      <c r="H12" s="26">
        <v>8</v>
      </c>
      <c r="I12" s="26">
        <f t="shared" si="2"/>
        <v>95.591999999999999</v>
      </c>
      <c r="J12" s="26">
        <f t="shared" si="3"/>
        <v>951.15199999999993</v>
      </c>
      <c r="K12" s="26">
        <f t="shared" si="4"/>
        <v>764.73599999999999</v>
      </c>
      <c r="L12" s="26">
        <f t="shared" si="5"/>
        <v>758.24955704400008</v>
      </c>
      <c r="M12" s="31">
        <f>BOONJEAN_MOMENT!N8</f>
        <v>408.1606666666666</v>
      </c>
      <c r="N12" s="26">
        <f t="shared" si="6"/>
        <v>612.24099999999987</v>
      </c>
      <c r="P12" s="26" t="s">
        <v>66</v>
      </c>
      <c r="Q12" s="26">
        <f>(J33/G33)*D3</f>
        <v>-1.1387020816580515</v>
      </c>
    </row>
    <row r="13" spans="1:17">
      <c r="B13" s="34">
        <v>3</v>
      </c>
      <c r="C13" s="30">
        <f>OFFSET!P11</f>
        <v>8.7710000000000008</v>
      </c>
      <c r="D13" s="26">
        <v>4</v>
      </c>
      <c r="E13" s="26">
        <f t="shared" si="0"/>
        <v>35.084000000000003</v>
      </c>
      <c r="F13" s="31">
        <f>BOONJEAN_AREA!N10</f>
        <v>113.30966666666666</v>
      </c>
      <c r="G13" s="26">
        <f t="shared" si="1"/>
        <v>453.23866666666663</v>
      </c>
      <c r="H13" s="26">
        <v>7</v>
      </c>
      <c r="I13" s="26">
        <f t="shared" si="2"/>
        <v>245.58800000000002</v>
      </c>
      <c r="J13" s="26">
        <f t="shared" si="3"/>
        <v>3172.6706666666664</v>
      </c>
      <c r="K13" s="26">
        <f t="shared" si="4"/>
        <v>1719.1160000000002</v>
      </c>
      <c r="L13" s="26">
        <f t="shared" si="5"/>
        <v>2699.0275920440008</v>
      </c>
      <c r="M13" s="31">
        <f>BOONJEAN_MOMENT!N9</f>
        <v>518.28133333333324</v>
      </c>
      <c r="N13" s="26">
        <f t="shared" si="6"/>
        <v>2073.1253333333329</v>
      </c>
      <c r="P13" s="29" t="s">
        <v>107</v>
      </c>
      <c r="Q13" s="30">
        <f>(2*((D3*D3*D3)/3)*K33)-(Q5*Q11*Q11)</f>
        <v>2061019.9443566091</v>
      </c>
    </row>
    <row r="14" spans="1:17">
      <c r="B14" s="34">
        <v>4</v>
      </c>
      <c r="C14" s="30">
        <f>OFFSET!P12</f>
        <v>9.2100000000000009</v>
      </c>
      <c r="D14" s="26">
        <v>2</v>
      </c>
      <c r="E14" s="26">
        <f t="shared" si="0"/>
        <v>18.420000000000002</v>
      </c>
      <c r="F14" s="31">
        <f>BOONJEAN_AREA!N11</f>
        <v>135.77733333333333</v>
      </c>
      <c r="G14" s="26">
        <f t="shared" si="1"/>
        <v>271.55466666666666</v>
      </c>
      <c r="H14" s="26">
        <v>6</v>
      </c>
      <c r="I14" s="26">
        <f t="shared" si="2"/>
        <v>110.52000000000001</v>
      </c>
      <c r="J14" s="26">
        <f t="shared" si="3"/>
        <v>1629.328</v>
      </c>
      <c r="K14" s="26">
        <f t="shared" si="4"/>
        <v>663.12000000000012</v>
      </c>
      <c r="L14" s="26">
        <f t="shared" si="5"/>
        <v>1562.4599220000005</v>
      </c>
      <c r="M14" s="31">
        <f>BOONJEAN_MOMENT!N10</f>
        <v>578.096</v>
      </c>
      <c r="N14" s="26">
        <f t="shared" si="6"/>
        <v>1156.192</v>
      </c>
      <c r="P14" s="26" t="s">
        <v>108</v>
      </c>
      <c r="Q14" s="26">
        <f>(2/9)*L33*D3</f>
        <v>53542.186584317329</v>
      </c>
    </row>
    <row r="15" spans="1:17">
      <c r="B15" s="34">
        <v>5</v>
      </c>
      <c r="C15" s="30">
        <f>OFFSET!P13</f>
        <v>9.35</v>
      </c>
      <c r="D15" s="26">
        <v>4</v>
      </c>
      <c r="E15" s="26">
        <f t="shared" si="0"/>
        <v>37.4</v>
      </c>
      <c r="F15" s="31">
        <f>BOONJEAN_AREA!N12</f>
        <v>143.58433333333332</v>
      </c>
      <c r="G15" s="26">
        <f t="shared" si="1"/>
        <v>574.33733333333328</v>
      </c>
      <c r="H15" s="26">
        <v>5</v>
      </c>
      <c r="I15" s="26">
        <f t="shared" si="2"/>
        <v>187</v>
      </c>
      <c r="J15" s="26">
        <f t="shared" si="3"/>
        <v>2871.6866666666665</v>
      </c>
      <c r="K15" s="26">
        <f t="shared" si="4"/>
        <v>935</v>
      </c>
      <c r="L15" s="26">
        <f t="shared" si="5"/>
        <v>3269.6014999999998</v>
      </c>
      <c r="M15" s="31">
        <f>BOONJEAN_MOMENT!N11</f>
        <v>596.00133333333326</v>
      </c>
      <c r="N15" s="26">
        <f t="shared" si="6"/>
        <v>2384.0053333333331</v>
      </c>
      <c r="P15" s="26" t="s">
        <v>109</v>
      </c>
      <c r="Q15" s="26">
        <f>Q13/Q7</f>
        <v>143.21146987628876</v>
      </c>
    </row>
    <row r="16" spans="1:17">
      <c r="B16" s="34">
        <v>6</v>
      </c>
      <c r="C16" s="30">
        <f>OFFSET!P14</f>
        <v>9.36</v>
      </c>
      <c r="D16" s="26">
        <v>2</v>
      </c>
      <c r="E16" s="26">
        <f t="shared" si="0"/>
        <v>18.72</v>
      </c>
      <c r="F16" s="31">
        <f>BOONJEAN_AREA!N13</f>
        <v>144.73666666666662</v>
      </c>
      <c r="G16" s="26">
        <f t="shared" si="1"/>
        <v>289.47333333333324</v>
      </c>
      <c r="H16" s="26">
        <v>4</v>
      </c>
      <c r="I16" s="26">
        <f t="shared" si="2"/>
        <v>74.88</v>
      </c>
      <c r="J16" s="26">
        <f t="shared" si="3"/>
        <v>1157.893333333333</v>
      </c>
      <c r="K16" s="26">
        <f t="shared" si="4"/>
        <v>299.52</v>
      </c>
      <c r="L16" s="26">
        <f t="shared" si="5"/>
        <v>1640.0517119999997</v>
      </c>
      <c r="M16" s="31">
        <f>BOONJEAN_MOMENT!N12</f>
        <v>597.67999999999995</v>
      </c>
      <c r="N16" s="26">
        <f t="shared" si="6"/>
        <v>1195.3599999999999</v>
      </c>
      <c r="P16" s="26" t="s">
        <v>110</v>
      </c>
      <c r="Q16" s="26">
        <f>Q14/Q7</f>
        <v>3.7204177776767104</v>
      </c>
    </row>
    <row r="17" spans="2:17">
      <c r="B17" s="34">
        <v>7</v>
      </c>
      <c r="C17" s="30">
        <f>OFFSET!P15</f>
        <v>9.36</v>
      </c>
      <c r="D17" s="26">
        <v>4</v>
      </c>
      <c r="E17" s="26">
        <f t="shared" si="0"/>
        <v>37.44</v>
      </c>
      <c r="F17" s="31">
        <f>BOONJEAN_AREA!N14</f>
        <v>144.89833333333331</v>
      </c>
      <c r="G17" s="26">
        <f t="shared" si="1"/>
        <v>579.59333333333325</v>
      </c>
      <c r="H17" s="26">
        <v>3</v>
      </c>
      <c r="I17" s="26">
        <f t="shared" si="2"/>
        <v>112.32</v>
      </c>
      <c r="J17" s="26">
        <f t="shared" si="3"/>
        <v>1738.7799999999997</v>
      </c>
      <c r="K17" s="26">
        <f t="shared" si="4"/>
        <v>336.96</v>
      </c>
      <c r="L17" s="26">
        <f t="shared" si="5"/>
        <v>3280.1034239999994</v>
      </c>
      <c r="M17" s="31">
        <f>BOONJEAN_MOMENT!N13</f>
        <v>597.80866666666657</v>
      </c>
      <c r="N17" s="26">
        <f t="shared" si="6"/>
        <v>2391.2346666666663</v>
      </c>
      <c r="P17" s="26" t="s">
        <v>71</v>
      </c>
      <c r="Q17" s="26">
        <f>N33/G33</f>
        <v>4.2633582257458809</v>
      </c>
    </row>
    <row r="18" spans="2:17">
      <c r="B18" s="34">
        <v>8</v>
      </c>
      <c r="C18" s="30">
        <f>OFFSET!P16</f>
        <v>9.36</v>
      </c>
      <c r="D18" s="26">
        <v>2</v>
      </c>
      <c r="E18" s="26">
        <f t="shared" si="0"/>
        <v>18.72</v>
      </c>
      <c r="F18" s="31">
        <f>BOONJEAN_AREA!N15</f>
        <v>144.95866666666666</v>
      </c>
      <c r="G18" s="26">
        <f t="shared" si="1"/>
        <v>289.91733333333332</v>
      </c>
      <c r="H18" s="26">
        <v>2</v>
      </c>
      <c r="I18" s="26">
        <f t="shared" si="2"/>
        <v>37.44</v>
      </c>
      <c r="J18" s="26">
        <f t="shared" si="3"/>
        <v>579.83466666666664</v>
      </c>
      <c r="K18" s="26">
        <f t="shared" si="4"/>
        <v>74.88</v>
      </c>
      <c r="L18" s="26">
        <f t="shared" si="5"/>
        <v>1640.0517119999997</v>
      </c>
      <c r="M18" s="31">
        <f>BOONJEAN_MOMENT!N14</f>
        <v>597.85399999999993</v>
      </c>
      <c r="N18" s="26">
        <f t="shared" si="6"/>
        <v>1195.7079999999999</v>
      </c>
      <c r="P18" s="26" t="s">
        <v>111</v>
      </c>
      <c r="Q18" s="26">
        <f>Q15+Q17</f>
        <v>147.47482810203465</v>
      </c>
    </row>
    <row r="19" spans="2:17">
      <c r="B19" s="34">
        <v>9</v>
      </c>
      <c r="C19" s="30">
        <f>OFFSET!P17</f>
        <v>9.36</v>
      </c>
      <c r="D19" s="26">
        <v>4</v>
      </c>
      <c r="E19" s="26">
        <f t="shared" si="0"/>
        <v>37.44</v>
      </c>
      <c r="F19" s="31">
        <f>BOONJEAN_AREA!N16</f>
        <v>144.97499999999997</v>
      </c>
      <c r="G19" s="26">
        <f t="shared" si="1"/>
        <v>579.89999999999986</v>
      </c>
      <c r="H19" s="26">
        <v>1</v>
      </c>
      <c r="I19" s="26">
        <f t="shared" si="2"/>
        <v>37.44</v>
      </c>
      <c r="J19" s="26">
        <f t="shared" si="3"/>
        <v>579.89999999999986</v>
      </c>
      <c r="K19" s="26">
        <f t="shared" si="4"/>
        <v>37.44</v>
      </c>
      <c r="L19" s="26">
        <f t="shared" si="5"/>
        <v>3280.1034239999994</v>
      </c>
      <c r="M19" s="31">
        <f>BOONJEAN_MOMENT!N15</f>
        <v>597.86866666666663</v>
      </c>
      <c r="N19" s="26">
        <f t="shared" si="6"/>
        <v>2391.4746666666665</v>
      </c>
      <c r="P19" s="26" t="s">
        <v>112</v>
      </c>
      <c r="Q19" s="26">
        <f>Q17+Q16</f>
        <v>7.9837760034225909</v>
      </c>
    </row>
    <row r="20" spans="2:17">
      <c r="B20" s="34" t="s">
        <v>113</v>
      </c>
      <c r="C20" s="30">
        <f>OFFSET!P18</f>
        <v>9.36</v>
      </c>
      <c r="D20" s="26">
        <v>2</v>
      </c>
      <c r="E20" s="26">
        <f t="shared" si="0"/>
        <v>18.72</v>
      </c>
      <c r="F20" s="31">
        <f>BOONJEAN_AREA!N17</f>
        <v>144.97499999999997</v>
      </c>
      <c r="G20" s="26">
        <f t="shared" si="1"/>
        <v>289.94999999999993</v>
      </c>
      <c r="H20" s="26">
        <v>0</v>
      </c>
      <c r="I20" s="26">
        <f t="shared" si="2"/>
        <v>0</v>
      </c>
      <c r="J20" s="26">
        <f t="shared" si="3"/>
        <v>0</v>
      </c>
      <c r="K20" s="26">
        <f t="shared" si="4"/>
        <v>0</v>
      </c>
      <c r="L20" s="26">
        <f t="shared" si="5"/>
        <v>1640.0517119999997</v>
      </c>
      <c r="M20" s="31">
        <f>BOONJEAN_MOMENT!N16</f>
        <v>597.86866666666663</v>
      </c>
      <c r="N20" s="26">
        <f t="shared" si="6"/>
        <v>1195.7373333333333</v>
      </c>
      <c r="P20" s="26" t="s">
        <v>74</v>
      </c>
      <c r="Q20" s="26">
        <f>Q7/(D2*F2*L2)</f>
        <v>0.80080599329297242</v>
      </c>
    </row>
    <row r="21" spans="2:17">
      <c r="B21" s="34">
        <v>11</v>
      </c>
      <c r="C21" s="30">
        <f>OFFSET!P19</f>
        <v>9.36</v>
      </c>
      <c r="D21" s="26">
        <v>4</v>
      </c>
      <c r="E21" s="26">
        <f t="shared" si="0"/>
        <v>37.44</v>
      </c>
      <c r="F21" s="31">
        <f>BOONJEAN_AREA!N18</f>
        <v>144.97499999999997</v>
      </c>
      <c r="G21" s="26">
        <f t="shared" si="1"/>
        <v>579.89999999999986</v>
      </c>
      <c r="H21" s="26">
        <v>-1</v>
      </c>
      <c r="I21" s="26">
        <f t="shared" si="2"/>
        <v>-37.44</v>
      </c>
      <c r="J21" s="26">
        <f t="shared" si="3"/>
        <v>-579.89999999999986</v>
      </c>
      <c r="K21" s="26">
        <f t="shared" si="4"/>
        <v>37.44</v>
      </c>
      <c r="L21" s="26">
        <f t="shared" si="5"/>
        <v>3280.1034239999994</v>
      </c>
      <c r="M21" s="31">
        <f>BOONJEAN_MOMENT!N17</f>
        <v>597.86866666666663</v>
      </c>
      <c r="N21" s="26">
        <f t="shared" si="6"/>
        <v>2391.4746666666665</v>
      </c>
      <c r="P21" s="26" t="s">
        <v>75</v>
      </c>
      <c r="Q21" s="26">
        <f>(Q8*Q15)/(100)</f>
        <v>21125.454429655241</v>
      </c>
    </row>
    <row r="22" spans="2:17">
      <c r="B22" s="34">
        <v>12</v>
      </c>
      <c r="C22" s="30">
        <f>OFFSET!P20</f>
        <v>9.36</v>
      </c>
      <c r="D22" s="26">
        <v>2</v>
      </c>
      <c r="E22" s="26">
        <f t="shared" si="0"/>
        <v>18.72</v>
      </c>
      <c r="F22" s="31">
        <f>BOONJEAN_AREA!N19</f>
        <v>144.97499999999997</v>
      </c>
      <c r="G22" s="26">
        <f t="shared" si="1"/>
        <v>289.94999999999993</v>
      </c>
      <c r="H22" s="26">
        <v>-2</v>
      </c>
      <c r="I22" s="26">
        <f t="shared" si="2"/>
        <v>-37.44</v>
      </c>
      <c r="J22" s="26">
        <f t="shared" si="3"/>
        <v>-579.89999999999986</v>
      </c>
      <c r="K22" s="26">
        <f t="shared" si="4"/>
        <v>74.88</v>
      </c>
      <c r="L22" s="26">
        <f t="shared" si="5"/>
        <v>1640.0517119999997</v>
      </c>
      <c r="M22" s="31">
        <f>BOONJEAN_MOMENT!N18</f>
        <v>597.86866666666663</v>
      </c>
      <c r="N22" s="26">
        <f t="shared" si="6"/>
        <v>1195.7373333333333</v>
      </c>
      <c r="P22" s="26" t="s">
        <v>76</v>
      </c>
      <c r="Q22" s="26">
        <f>F20/(F2*L2)</f>
        <v>0.96804887820512808</v>
      </c>
    </row>
    <row r="23" spans="2:17">
      <c r="B23" s="34">
        <v>13</v>
      </c>
      <c r="C23" s="30">
        <f>OFFSET!P21</f>
        <v>9.36</v>
      </c>
      <c r="D23" s="26">
        <v>4</v>
      </c>
      <c r="E23" s="26">
        <f t="shared" si="0"/>
        <v>37.44</v>
      </c>
      <c r="F23" s="31">
        <f>BOONJEAN_AREA!N20</f>
        <v>144.97499999999997</v>
      </c>
      <c r="G23" s="26">
        <f t="shared" si="1"/>
        <v>579.89999999999986</v>
      </c>
      <c r="H23" s="26">
        <v>-3</v>
      </c>
      <c r="I23" s="26">
        <f t="shared" si="2"/>
        <v>-112.32</v>
      </c>
      <c r="J23" s="26">
        <f t="shared" si="3"/>
        <v>-1739.6999999999996</v>
      </c>
      <c r="K23" s="26">
        <f t="shared" si="4"/>
        <v>336.96</v>
      </c>
      <c r="L23" s="26">
        <f t="shared" si="5"/>
        <v>3280.1034239999994</v>
      </c>
      <c r="M23" s="31">
        <f>BOONJEAN_MOMENT!N19</f>
        <v>597.86866666666663</v>
      </c>
      <c r="N23" s="26">
        <f t="shared" si="6"/>
        <v>2391.4746666666665</v>
      </c>
      <c r="P23" s="26" t="s">
        <v>77</v>
      </c>
      <c r="Q23" s="26">
        <f>Q7/(L2*Q5)</f>
        <v>0.88638403606245686</v>
      </c>
    </row>
    <row r="24" spans="2:17">
      <c r="B24" s="34">
        <v>14</v>
      </c>
      <c r="C24" s="30">
        <f>OFFSET!P22</f>
        <v>9.36</v>
      </c>
      <c r="D24" s="26">
        <v>2</v>
      </c>
      <c r="E24" s="26">
        <f t="shared" si="0"/>
        <v>18.72</v>
      </c>
      <c r="F24" s="31">
        <f>BOONJEAN_AREA!N21</f>
        <v>144.97499999999997</v>
      </c>
      <c r="G24" s="26">
        <f t="shared" si="1"/>
        <v>289.94999999999993</v>
      </c>
      <c r="H24" s="26">
        <v>-4</v>
      </c>
      <c r="I24" s="26">
        <f t="shared" si="2"/>
        <v>-74.88</v>
      </c>
      <c r="J24" s="26">
        <f t="shared" si="3"/>
        <v>-1159.7999999999997</v>
      </c>
      <c r="K24" s="26">
        <f t="shared" si="4"/>
        <v>299.52</v>
      </c>
      <c r="L24" s="26">
        <f t="shared" si="5"/>
        <v>1640.0517119999997</v>
      </c>
      <c r="M24" s="31">
        <f>BOONJEAN_MOMENT!N20</f>
        <v>597.86866666666663</v>
      </c>
      <c r="N24" s="26">
        <f t="shared" si="6"/>
        <v>1195.7373333333333</v>
      </c>
      <c r="P24" s="31" t="s">
        <v>78</v>
      </c>
      <c r="Q24" s="31">
        <f>Q7/(F20*D2)</f>
        <v>0.82723714816730853</v>
      </c>
    </row>
    <row r="25" spans="2:17">
      <c r="B25" s="34">
        <v>15</v>
      </c>
      <c r="C25" s="30">
        <f>OFFSET!P23</f>
        <v>9.3230000000000004</v>
      </c>
      <c r="D25" s="26">
        <v>4</v>
      </c>
      <c r="E25" s="26">
        <f t="shared" si="0"/>
        <v>37.292000000000002</v>
      </c>
      <c r="F25" s="31">
        <f>BOONJEAN_AREA!N22</f>
        <v>143.99200000000002</v>
      </c>
      <c r="G25" s="26">
        <f t="shared" si="1"/>
        <v>575.96800000000007</v>
      </c>
      <c r="H25" s="26">
        <v>-5</v>
      </c>
      <c r="I25" s="26">
        <f t="shared" si="2"/>
        <v>-186.46</v>
      </c>
      <c r="J25" s="26">
        <f t="shared" si="3"/>
        <v>-2879.84</v>
      </c>
      <c r="K25" s="26">
        <f t="shared" si="4"/>
        <v>932.30000000000007</v>
      </c>
      <c r="L25" s="26">
        <f t="shared" si="5"/>
        <v>3241.3583250680008</v>
      </c>
      <c r="M25" s="31">
        <f>BOONJEAN_MOMENT!N21</f>
        <v>594.59733333333327</v>
      </c>
      <c r="N25" s="26">
        <f t="shared" si="6"/>
        <v>2378.3893333333331</v>
      </c>
    </row>
    <row r="26" spans="2:17">
      <c r="B26" s="34">
        <v>16</v>
      </c>
      <c r="C26" s="30">
        <f>OFFSET!P24</f>
        <v>9.2249999999999996</v>
      </c>
      <c r="D26" s="26">
        <v>2</v>
      </c>
      <c r="E26" s="26">
        <f t="shared" si="0"/>
        <v>18.45</v>
      </c>
      <c r="F26" s="31">
        <f>BOONJEAN_AREA!N23</f>
        <v>141.39233333333334</v>
      </c>
      <c r="G26" s="26">
        <f t="shared" si="1"/>
        <v>282.78466666666668</v>
      </c>
      <c r="H26" s="26">
        <v>-6</v>
      </c>
      <c r="I26" s="26">
        <f t="shared" si="2"/>
        <v>-110.69999999999999</v>
      </c>
      <c r="J26" s="26">
        <f t="shared" si="3"/>
        <v>-1696.7080000000001</v>
      </c>
      <c r="K26" s="26">
        <f t="shared" si="4"/>
        <v>664.19999999999993</v>
      </c>
      <c r="L26" s="26">
        <f t="shared" si="5"/>
        <v>1570.1065312499998</v>
      </c>
      <c r="M26" s="31">
        <f>BOONJEAN_MOMENT!N22</f>
        <v>585.95799999999997</v>
      </c>
      <c r="N26" s="26">
        <f t="shared" si="6"/>
        <v>1171.9159999999999</v>
      </c>
    </row>
    <row r="27" spans="2:17">
      <c r="B27" s="34">
        <v>17</v>
      </c>
      <c r="C27" s="30">
        <f>OFFSET!P25</f>
        <v>8.8729999999999993</v>
      </c>
      <c r="D27" s="26">
        <v>4</v>
      </c>
      <c r="E27" s="26">
        <f t="shared" si="0"/>
        <v>35.491999999999997</v>
      </c>
      <c r="F27" s="31">
        <f>BOONJEAN_AREA!N24</f>
        <v>132.16566666666665</v>
      </c>
      <c r="G27" s="26">
        <f t="shared" si="1"/>
        <v>528.66266666666661</v>
      </c>
      <c r="H27" s="26">
        <v>-7</v>
      </c>
      <c r="I27" s="26">
        <f t="shared" si="2"/>
        <v>-248.44399999999999</v>
      </c>
      <c r="J27" s="26">
        <f t="shared" si="3"/>
        <v>-3700.6386666666663</v>
      </c>
      <c r="K27" s="26">
        <f t="shared" si="4"/>
        <v>1739.1079999999999</v>
      </c>
      <c r="L27" s="26">
        <f t="shared" si="5"/>
        <v>2794.2897384679995</v>
      </c>
      <c r="M27" s="31">
        <f>BOONJEAN_MOMENT!N23</f>
        <v>555.13599999999997</v>
      </c>
      <c r="N27" s="26">
        <f t="shared" si="6"/>
        <v>2220.5439999999999</v>
      </c>
    </row>
    <row r="28" spans="2:17">
      <c r="B28" s="34">
        <v>18</v>
      </c>
      <c r="C28" s="30">
        <f>OFFSET!P26</f>
        <v>7.7039999999999997</v>
      </c>
      <c r="D28" s="26">
        <v>1.5</v>
      </c>
      <c r="E28" s="26">
        <f t="shared" si="0"/>
        <v>11.555999999999999</v>
      </c>
      <c r="F28" s="31">
        <f>BOONJEAN_AREA!N25</f>
        <v>104.676</v>
      </c>
      <c r="G28" s="26">
        <f t="shared" si="1"/>
        <v>157.01400000000001</v>
      </c>
      <c r="H28" s="26">
        <v>-8</v>
      </c>
      <c r="I28" s="26">
        <f t="shared" si="2"/>
        <v>-92.447999999999993</v>
      </c>
      <c r="J28" s="26">
        <f t="shared" si="3"/>
        <v>-1256.1120000000001</v>
      </c>
      <c r="K28" s="26">
        <f t="shared" si="4"/>
        <v>739.58399999999995</v>
      </c>
      <c r="L28" s="26">
        <f t="shared" si="5"/>
        <v>685.86727449599982</v>
      </c>
      <c r="M28" s="31">
        <f>BOONJEAN_MOMENT!N24</f>
        <v>458.41799999999995</v>
      </c>
      <c r="N28" s="26">
        <f t="shared" si="6"/>
        <v>687.62699999999995</v>
      </c>
    </row>
    <row r="29" spans="2:17">
      <c r="B29" s="34">
        <v>18.5</v>
      </c>
      <c r="C29" s="30">
        <f>OFFSET!P27</f>
        <v>6.5149999999999997</v>
      </c>
      <c r="D29" s="26">
        <v>2</v>
      </c>
      <c r="E29" s="26">
        <f t="shared" si="0"/>
        <v>13.03</v>
      </c>
      <c r="F29" s="31">
        <f>BOONJEAN_AREA!N26</f>
        <v>81.443333333333328</v>
      </c>
      <c r="G29" s="26">
        <f t="shared" si="1"/>
        <v>162.88666666666666</v>
      </c>
      <c r="H29" s="26">
        <v>-8.5</v>
      </c>
      <c r="I29" s="26">
        <f t="shared" si="2"/>
        <v>-110.755</v>
      </c>
      <c r="J29" s="26">
        <f t="shared" si="3"/>
        <v>-1384.5366666666666</v>
      </c>
      <c r="K29" s="26">
        <f t="shared" si="4"/>
        <v>941.4174999999999</v>
      </c>
      <c r="L29" s="26">
        <f t="shared" si="5"/>
        <v>553.06128174999992</v>
      </c>
      <c r="M29" s="31">
        <f>BOONJEAN_MOMENT!N25</f>
        <v>368.71199999999999</v>
      </c>
      <c r="N29" s="26">
        <f t="shared" si="6"/>
        <v>737.42399999999998</v>
      </c>
    </row>
    <row r="30" spans="2:17">
      <c r="B30" s="34">
        <v>19</v>
      </c>
      <c r="C30" s="30">
        <f>OFFSET!P28</f>
        <v>4.7329999999999997</v>
      </c>
      <c r="D30" s="26">
        <v>1</v>
      </c>
      <c r="E30" s="26">
        <f t="shared" si="0"/>
        <v>4.7329999999999997</v>
      </c>
      <c r="F30" s="31">
        <f>BOONJEAN_AREA!N27</f>
        <v>53.531666666666673</v>
      </c>
      <c r="G30" s="26">
        <f t="shared" si="1"/>
        <v>53.531666666666673</v>
      </c>
      <c r="H30" s="26">
        <v>-9</v>
      </c>
      <c r="I30" s="26">
        <f t="shared" si="2"/>
        <v>-42.596999999999994</v>
      </c>
      <c r="J30" s="26">
        <f t="shared" si="3"/>
        <v>-481.78500000000008</v>
      </c>
      <c r="K30" s="26">
        <f t="shared" si="4"/>
        <v>383.37299999999999</v>
      </c>
      <c r="L30" s="26">
        <f t="shared" si="5"/>
        <v>106.02530083699999</v>
      </c>
      <c r="M30" s="31">
        <f>BOONJEAN_MOMENT!N26</f>
        <v>250.51199999999997</v>
      </c>
      <c r="N30" s="26">
        <f t="shared" si="6"/>
        <v>250.51199999999997</v>
      </c>
    </row>
    <row r="31" spans="2:17">
      <c r="B31" s="34">
        <v>19.5</v>
      </c>
      <c r="C31" s="30">
        <f>OFFSET!P29</f>
        <v>2.4279999999999999</v>
      </c>
      <c r="D31" s="26">
        <v>2</v>
      </c>
      <c r="E31" s="26">
        <f t="shared" si="0"/>
        <v>4.8559999999999999</v>
      </c>
      <c r="F31" s="31">
        <f>BOONJEAN_AREA!N28</f>
        <v>21.268666666666668</v>
      </c>
      <c r="G31" s="26">
        <f t="shared" si="1"/>
        <v>42.537333333333336</v>
      </c>
      <c r="H31" s="26">
        <v>-9.5</v>
      </c>
      <c r="I31" s="26">
        <f t="shared" si="2"/>
        <v>-46.131999999999998</v>
      </c>
      <c r="J31" s="26">
        <f t="shared" si="3"/>
        <v>-404.10466666666667</v>
      </c>
      <c r="K31" s="26">
        <f t="shared" si="4"/>
        <v>438.25399999999996</v>
      </c>
      <c r="L31" s="26">
        <f t="shared" si="5"/>
        <v>28.627013503999997</v>
      </c>
      <c r="M31" s="31">
        <f>BOONJEAN_MOMENT!N27</f>
        <v>106.14933333333335</v>
      </c>
      <c r="N31" s="26">
        <f t="shared" si="6"/>
        <v>212.29866666666669</v>
      </c>
    </row>
    <row r="32" spans="2:17">
      <c r="B32" s="34">
        <v>20</v>
      </c>
      <c r="C32" s="30">
        <f>OFFSET!P30</f>
        <v>0.29599999999999999</v>
      </c>
      <c r="D32" s="26">
        <v>0.5</v>
      </c>
      <c r="E32" s="26">
        <f t="shared" si="0"/>
        <v>0.14799999999999999</v>
      </c>
      <c r="F32" s="31">
        <f>BOONJEAN_AREA!N29</f>
        <v>0.57866666666666655</v>
      </c>
      <c r="G32" s="26">
        <f t="shared" si="1"/>
        <v>0.28933333333333328</v>
      </c>
      <c r="H32" s="26">
        <v>-10</v>
      </c>
      <c r="I32" s="26">
        <f t="shared" si="2"/>
        <v>-1.48</v>
      </c>
      <c r="J32" s="26">
        <f t="shared" si="3"/>
        <v>-2.8933333333333326</v>
      </c>
      <c r="K32" s="26">
        <f t="shared" si="4"/>
        <v>14.799999999999999</v>
      </c>
      <c r="L32" s="26">
        <f t="shared" si="5"/>
        <v>1.2967167999999998E-2</v>
      </c>
      <c r="M32" s="31">
        <f>BOONJEAN_MOMENT!N28</f>
        <v>4.2480000000000002</v>
      </c>
      <c r="N32" s="26">
        <f t="shared" si="6"/>
        <v>2.1240000000000001</v>
      </c>
    </row>
    <row r="33" spans="2:14">
      <c r="B33" s="35"/>
      <c r="C33" s="26"/>
      <c r="D33" s="32" t="s">
        <v>114</v>
      </c>
      <c r="E33" s="33">
        <f t="shared" ref="E33:G33" si="7">SUM(E8:E32)</f>
        <v>507.37899999999991</v>
      </c>
      <c r="F33" s="32">
        <f t="shared" si="7"/>
        <v>2586.985666666666</v>
      </c>
      <c r="G33" s="32">
        <f t="shared" si="7"/>
        <v>7195.7223333333313</v>
      </c>
      <c r="H33" s="32"/>
      <c r="I33" s="32">
        <f t="shared" ref="I33:N33" si="8">SUM(I8:I32)</f>
        <v>121.02800000000009</v>
      </c>
      <c r="J33" s="32">
        <f t="shared" si="8"/>
        <v>-1365.630666666666</v>
      </c>
      <c r="K33" s="32">
        <f t="shared" si="8"/>
        <v>14341.508</v>
      </c>
      <c r="L33" s="32">
        <f t="shared" si="8"/>
        <v>40156.639938237997</v>
      </c>
      <c r="M33" s="32">
        <f t="shared" si="8"/>
        <v>11215.574666666664</v>
      </c>
      <c r="N33" s="32">
        <f t="shared" si="8"/>
        <v>30677.941999999999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EFF1-5F28-454B-A586-2D6F1AD0F00D}">
  <dimension ref="A1:Q33"/>
  <sheetViews>
    <sheetView topLeftCell="H1" workbookViewId="0">
      <selection activeCell="Q9" sqref="Q9"/>
    </sheetView>
  </sheetViews>
  <sheetFormatPr defaultRowHeight="15"/>
  <cols>
    <col min="1" max="1" width="10.7109375" customWidth="1"/>
    <col min="2" max="2" width="13.140625" customWidth="1"/>
    <col min="3" max="3" width="17.7109375" customWidth="1"/>
    <col min="5" max="5" width="15.140625" customWidth="1"/>
    <col min="6" max="6" width="11.140625" customWidth="1"/>
    <col min="7" max="7" width="17.85546875" customWidth="1"/>
    <col min="8" max="8" width="15.5703125" customWidth="1"/>
    <col min="9" max="9" width="14.42578125" customWidth="1"/>
    <col min="10" max="10" width="15" customWidth="1"/>
    <col min="11" max="11" width="11.85546875" customWidth="1"/>
    <col min="12" max="12" width="12.140625" customWidth="1"/>
    <col min="13" max="13" width="17.5703125" customWidth="1"/>
    <col min="14" max="14" width="15.42578125" customWidth="1"/>
    <col min="16" max="16" width="29.85546875" customWidth="1"/>
    <col min="17" max="17" width="11.85546875" customWidth="1"/>
  </cols>
  <sheetData>
    <row r="1" spans="1:17" ht="46.5">
      <c r="A1" s="39" t="s">
        <v>124</v>
      </c>
      <c r="B1" s="40"/>
    </row>
    <row r="2" spans="1:17">
      <c r="C2" s="71" t="s">
        <v>80</v>
      </c>
      <c r="D2" s="72">
        <v>120</v>
      </c>
      <c r="E2" s="71" t="s">
        <v>81</v>
      </c>
      <c r="F2" s="72">
        <v>18.72</v>
      </c>
      <c r="G2" s="31"/>
      <c r="H2" s="71" t="s">
        <v>82</v>
      </c>
      <c r="I2" s="72">
        <v>1.0249999999999999</v>
      </c>
      <c r="J2" s="31"/>
      <c r="K2" s="71" t="s">
        <v>83</v>
      </c>
      <c r="L2" s="72">
        <v>9</v>
      </c>
    </row>
    <row r="3" spans="1:17">
      <c r="C3" s="71" t="s">
        <v>84</v>
      </c>
      <c r="D3" s="72">
        <v>6</v>
      </c>
      <c r="E3" s="71" t="s">
        <v>85</v>
      </c>
      <c r="F3" s="72">
        <v>1</v>
      </c>
      <c r="G3" s="31"/>
      <c r="H3" s="71" t="s">
        <v>86</v>
      </c>
      <c r="I3" s="72" t="s">
        <v>87</v>
      </c>
      <c r="J3" s="31"/>
      <c r="K3" s="37" t="s">
        <v>88</v>
      </c>
      <c r="L3" s="38">
        <v>10</v>
      </c>
      <c r="P3" s="25" t="s">
        <v>89</v>
      </c>
      <c r="Q3" s="25" t="s">
        <v>90</v>
      </c>
    </row>
    <row r="4" spans="1:17">
      <c r="P4" s="26" t="s">
        <v>58</v>
      </c>
      <c r="Q4" s="26">
        <v>120</v>
      </c>
    </row>
    <row r="5" spans="1:17">
      <c r="P5" s="30" t="s">
        <v>91</v>
      </c>
      <c r="Q5" s="26">
        <f>E33*D3*(2/3)</f>
        <v>2053.9499999999994</v>
      </c>
    </row>
    <row r="6" spans="1:17">
      <c r="P6" s="30" t="s">
        <v>92</v>
      </c>
      <c r="Q6" s="26">
        <f>F20</f>
        <v>163.69499999999996</v>
      </c>
    </row>
    <row r="7" spans="1:17">
      <c r="B7" s="27" t="s">
        <v>1</v>
      </c>
      <c r="C7" s="36" t="s">
        <v>93</v>
      </c>
      <c r="D7" s="36" t="s">
        <v>94</v>
      </c>
      <c r="E7" s="36" t="s">
        <v>95</v>
      </c>
      <c r="F7" s="36" t="s">
        <v>96</v>
      </c>
      <c r="G7" s="36" t="s">
        <v>97</v>
      </c>
      <c r="H7" s="36" t="s">
        <v>98</v>
      </c>
      <c r="I7" s="36" t="s">
        <v>99</v>
      </c>
      <c r="J7" s="36" t="s">
        <v>100</v>
      </c>
      <c r="K7" s="36" t="s">
        <v>101</v>
      </c>
      <c r="L7" s="36" t="s">
        <v>102</v>
      </c>
      <c r="M7" s="36" t="s">
        <v>103</v>
      </c>
      <c r="N7" s="36" t="s">
        <v>104</v>
      </c>
      <c r="O7" s="28"/>
      <c r="P7" s="26" t="s">
        <v>61</v>
      </c>
      <c r="Q7" s="26">
        <f>(D3/3)*G33</f>
        <v>16433.232666666667</v>
      </c>
    </row>
    <row r="8" spans="1:17">
      <c r="B8" s="34" t="s">
        <v>105</v>
      </c>
      <c r="C8" s="30">
        <f>OFFSET!Q6</f>
        <v>5.4550000000000001</v>
      </c>
      <c r="D8" s="26">
        <v>0.5</v>
      </c>
      <c r="E8" s="26">
        <f t="shared" ref="E8:E32" si="0">D8*C8</f>
        <v>2.7275</v>
      </c>
      <c r="F8" s="31">
        <f>BOONJEAN_AREA!O5</f>
        <v>22.216166666666663</v>
      </c>
      <c r="G8" s="26">
        <f t="shared" ref="G8:G32" si="1">D8*F8</f>
        <v>11.108083333333331</v>
      </c>
      <c r="H8" s="26">
        <v>10</v>
      </c>
      <c r="I8" s="26">
        <f t="shared" ref="I8:I32" si="2">H8*E8</f>
        <v>27.274999999999999</v>
      </c>
      <c r="J8" s="26">
        <f t="shared" ref="J8:J32" si="3">G8*H8</f>
        <v>111.08083333333332</v>
      </c>
      <c r="K8" s="26">
        <f t="shared" ref="K8:K32" si="4">H8*H8*E8</f>
        <v>272.75</v>
      </c>
      <c r="L8" s="26">
        <f t="shared" ref="L8:L32" si="5">D8*C8^3</f>
        <v>81.162285687500002</v>
      </c>
      <c r="M8" s="31">
        <f>BOONJEAN_MOMENT!O4</f>
        <v>174.39233333333334</v>
      </c>
      <c r="N8" s="26">
        <f t="shared" ref="N8:N32" si="6">D8*M8</f>
        <v>87.19616666666667</v>
      </c>
      <c r="P8" s="26" t="s">
        <v>62</v>
      </c>
      <c r="Q8" s="26">
        <f>I2*Q7</f>
        <v>16844.063483333332</v>
      </c>
    </row>
    <row r="9" spans="1:17">
      <c r="B9" s="34">
        <v>0.5</v>
      </c>
      <c r="C9" s="30">
        <f>OFFSET!Q7</f>
        <v>6.3289999999999997</v>
      </c>
      <c r="D9" s="26">
        <v>2</v>
      </c>
      <c r="E9" s="26">
        <f t="shared" si="0"/>
        <v>12.657999999999999</v>
      </c>
      <c r="F9" s="31">
        <f>BOONJEAN_AREA!O6</f>
        <v>33.989166666666662</v>
      </c>
      <c r="G9" s="26">
        <f t="shared" si="1"/>
        <v>67.978333333333325</v>
      </c>
      <c r="H9" s="26">
        <v>9.5</v>
      </c>
      <c r="I9" s="26">
        <f t="shared" si="2"/>
        <v>120.25099999999999</v>
      </c>
      <c r="J9" s="26">
        <f t="shared" si="3"/>
        <v>645.79416666666657</v>
      </c>
      <c r="K9" s="26">
        <f t="shared" si="4"/>
        <v>1142.3844999999999</v>
      </c>
      <c r="L9" s="26">
        <f t="shared" si="5"/>
        <v>507.03189857799998</v>
      </c>
      <c r="M9" s="31">
        <f>BOONJEAN_MOMENT!O5</f>
        <v>253.03366666666665</v>
      </c>
      <c r="N9" s="26">
        <f t="shared" si="6"/>
        <v>506.06733333333329</v>
      </c>
      <c r="P9" s="26" t="s">
        <v>106</v>
      </c>
      <c r="Q9" s="26">
        <f>Q5/(D2*F2)</f>
        <v>0.91432959401709391</v>
      </c>
    </row>
    <row r="10" spans="1:17">
      <c r="B10" s="34">
        <v>1</v>
      </c>
      <c r="C10" s="30">
        <f>OFFSET!Q8</f>
        <v>7.0650000000000004</v>
      </c>
      <c r="D10" s="26">
        <v>1</v>
      </c>
      <c r="E10" s="26">
        <f t="shared" si="0"/>
        <v>7.0650000000000004</v>
      </c>
      <c r="F10" s="31">
        <f>BOONJEAN_AREA!O7</f>
        <v>53.574333333333328</v>
      </c>
      <c r="G10" s="26">
        <f t="shared" si="1"/>
        <v>53.574333333333328</v>
      </c>
      <c r="H10" s="26">
        <v>9</v>
      </c>
      <c r="I10" s="26">
        <f t="shared" si="2"/>
        <v>63.585000000000001</v>
      </c>
      <c r="J10" s="26">
        <f t="shared" si="3"/>
        <v>482.16899999999998</v>
      </c>
      <c r="K10" s="26">
        <f t="shared" si="4"/>
        <v>572.26499999999999</v>
      </c>
      <c r="L10" s="26">
        <f t="shared" si="5"/>
        <v>352.64399962500011</v>
      </c>
      <c r="M10" s="31">
        <f>BOONJEAN_MOMENT!O6</f>
        <v>308.45033333333333</v>
      </c>
      <c r="N10" s="26">
        <f t="shared" si="6"/>
        <v>308.45033333333333</v>
      </c>
      <c r="P10" s="26" t="s">
        <v>64</v>
      </c>
      <c r="Q10" s="26">
        <f>Q5*I2*0.01</f>
        <v>21.05298749999999</v>
      </c>
    </row>
    <row r="11" spans="1:17">
      <c r="B11" s="34">
        <v>1.5</v>
      </c>
      <c r="C11" s="30">
        <f>OFFSET!Q9</f>
        <v>7.67</v>
      </c>
      <c r="D11" s="26">
        <v>2</v>
      </c>
      <c r="E11" s="26">
        <f t="shared" si="0"/>
        <v>15.34</v>
      </c>
      <c r="F11" s="31">
        <f>BOONJEAN_AREA!O8</f>
        <v>73.16983333333333</v>
      </c>
      <c r="G11" s="26">
        <f t="shared" si="1"/>
        <v>146.33966666666666</v>
      </c>
      <c r="H11" s="26">
        <v>8.5</v>
      </c>
      <c r="I11" s="26">
        <f t="shared" si="2"/>
        <v>130.38999999999999</v>
      </c>
      <c r="J11" s="26">
        <f t="shared" si="3"/>
        <v>1243.8871666666666</v>
      </c>
      <c r="K11" s="26">
        <f t="shared" si="4"/>
        <v>1108.3150000000001</v>
      </c>
      <c r="L11" s="26">
        <f t="shared" si="5"/>
        <v>902.43532599999992</v>
      </c>
      <c r="M11" s="31">
        <f>BOONJEAN_MOMENT!O7</f>
        <v>349.71266666666668</v>
      </c>
      <c r="N11" s="26">
        <f t="shared" si="6"/>
        <v>699.42533333333336</v>
      </c>
      <c r="P11" s="26" t="s">
        <v>65</v>
      </c>
      <c r="Q11" s="26">
        <f>(I33/E33)*D3</f>
        <v>1.3624830205214344</v>
      </c>
    </row>
    <row r="12" spans="1:17">
      <c r="B12" s="34">
        <v>2</v>
      </c>
      <c r="C12" s="30">
        <f>OFFSET!Q10</f>
        <v>8.16</v>
      </c>
      <c r="D12" s="26">
        <v>1.5</v>
      </c>
      <c r="E12" s="26">
        <f t="shared" si="0"/>
        <v>12.24</v>
      </c>
      <c r="F12" s="31">
        <f>BOONJEAN_AREA!O9</f>
        <v>95.394833333333324</v>
      </c>
      <c r="G12" s="26">
        <f t="shared" si="1"/>
        <v>143.09224999999998</v>
      </c>
      <c r="H12" s="26">
        <v>8</v>
      </c>
      <c r="I12" s="26">
        <f t="shared" si="2"/>
        <v>97.92</v>
      </c>
      <c r="J12" s="26">
        <f t="shared" si="3"/>
        <v>1144.7379999999998</v>
      </c>
      <c r="K12" s="26">
        <f t="shared" si="4"/>
        <v>783.36</v>
      </c>
      <c r="L12" s="26">
        <f t="shared" si="5"/>
        <v>815.007744</v>
      </c>
      <c r="M12" s="31">
        <f>BOONJEAN_MOMENT!O8</f>
        <v>381.95966666666664</v>
      </c>
      <c r="N12" s="26">
        <f t="shared" si="6"/>
        <v>572.93949999999995</v>
      </c>
      <c r="P12" s="26" t="s">
        <v>66</v>
      </c>
      <c r="Q12" s="26">
        <f>(J33/G33)*D3</f>
        <v>-0.82215229797148315</v>
      </c>
    </row>
    <row r="13" spans="1:17">
      <c r="B13" s="34">
        <v>3</v>
      </c>
      <c r="C13" s="30">
        <f>OFFSET!Q11</f>
        <v>8.8510000000000009</v>
      </c>
      <c r="D13" s="26">
        <v>4</v>
      </c>
      <c r="E13" s="26">
        <f t="shared" si="0"/>
        <v>35.404000000000003</v>
      </c>
      <c r="F13" s="31">
        <f>BOONJEAN_AREA!O10</f>
        <v>130.93383333333333</v>
      </c>
      <c r="G13" s="26">
        <f t="shared" si="1"/>
        <v>523.7353333333333</v>
      </c>
      <c r="H13" s="26">
        <v>7</v>
      </c>
      <c r="I13" s="26">
        <f t="shared" si="2"/>
        <v>247.82800000000003</v>
      </c>
      <c r="J13" s="26">
        <f t="shared" si="3"/>
        <v>3666.1473333333333</v>
      </c>
      <c r="K13" s="26">
        <f t="shared" si="4"/>
        <v>1734.7960000000003</v>
      </c>
      <c r="L13" s="26">
        <f t="shared" si="5"/>
        <v>2773.5564762040012</v>
      </c>
      <c r="M13" s="31">
        <f>BOONJEAN_MOMENT!O9</f>
        <v>426.8513333333334</v>
      </c>
      <c r="N13" s="26">
        <f t="shared" si="6"/>
        <v>1707.4053333333336</v>
      </c>
      <c r="P13" s="29" t="s">
        <v>107</v>
      </c>
      <c r="Q13" s="30">
        <f>(2*((D3*D3*D3)/3)*K33)-(Q5*Q11*Q11)</f>
        <v>2131781.1454165955</v>
      </c>
    </row>
    <row r="14" spans="1:17">
      <c r="B14" s="34">
        <v>4</v>
      </c>
      <c r="C14" s="30">
        <f>OFFSET!Q12</f>
        <v>9.2289999999999992</v>
      </c>
      <c r="D14" s="26">
        <v>2</v>
      </c>
      <c r="E14" s="26">
        <f t="shared" si="0"/>
        <v>18.457999999999998</v>
      </c>
      <c r="F14" s="31">
        <f>BOONJEAN_AREA!O11</f>
        <v>154.21683333333334</v>
      </c>
      <c r="G14" s="26">
        <f t="shared" si="1"/>
        <v>308.43366666666668</v>
      </c>
      <c r="H14" s="26">
        <v>6</v>
      </c>
      <c r="I14" s="26">
        <f t="shared" si="2"/>
        <v>110.74799999999999</v>
      </c>
      <c r="J14" s="26">
        <f t="shared" si="3"/>
        <v>1850.6020000000001</v>
      </c>
      <c r="K14" s="26">
        <f t="shared" si="4"/>
        <v>664.48799999999994</v>
      </c>
      <c r="L14" s="26">
        <f t="shared" si="5"/>
        <v>1572.1498319779996</v>
      </c>
      <c r="M14" s="31">
        <f>BOONJEAN_MOMENT!O10</f>
        <v>450.68366666666668</v>
      </c>
      <c r="N14" s="26">
        <f t="shared" si="6"/>
        <v>901.36733333333336</v>
      </c>
      <c r="P14" s="26" t="s">
        <v>108</v>
      </c>
      <c r="Q14" s="26">
        <f>(2/9)*L33*D3</f>
        <v>54430.947393793991</v>
      </c>
    </row>
    <row r="15" spans="1:17">
      <c r="B15" s="34">
        <v>5</v>
      </c>
      <c r="C15" s="30">
        <f>OFFSET!Q13</f>
        <v>9.3510000000000009</v>
      </c>
      <c r="D15" s="26">
        <v>4</v>
      </c>
      <c r="E15" s="26">
        <f t="shared" si="0"/>
        <v>37.404000000000003</v>
      </c>
      <c r="F15" s="31">
        <f>BOONJEAN_AREA!O12</f>
        <v>162.28533333333331</v>
      </c>
      <c r="G15" s="26">
        <f t="shared" si="1"/>
        <v>649.14133333333325</v>
      </c>
      <c r="H15" s="26">
        <v>5</v>
      </c>
      <c r="I15" s="26">
        <f t="shared" si="2"/>
        <v>187.02</v>
      </c>
      <c r="J15" s="26">
        <f t="shared" si="3"/>
        <v>3245.706666666666</v>
      </c>
      <c r="K15" s="26">
        <f t="shared" si="4"/>
        <v>935.10000000000014</v>
      </c>
      <c r="L15" s="26">
        <f t="shared" si="5"/>
        <v>3270.650682204001</v>
      </c>
      <c r="M15" s="31">
        <f>BOONJEAN_MOMENT!O11</f>
        <v>458.11599999999999</v>
      </c>
      <c r="N15" s="26">
        <f t="shared" si="6"/>
        <v>1832.4639999999999</v>
      </c>
      <c r="P15" s="26" t="s">
        <v>109</v>
      </c>
      <c r="Q15" s="26">
        <f>Q13/Q7</f>
        <v>129.72378525016089</v>
      </c>
    </row>
    <row r="16" spans="1:17">
      <c r="B16" s="34">
        <v>6</v>
      </c>
      <c r="C16" s="30">
        <f>OFFSET!Q14</f>
        <v>9.36</v>
      </c>
      <c r="D16" s="26">
        <v>2</v>
      </c>
      <c r="E16" s="26">
        <f t="shared" si="0"/>
        <v>18.72</v>
      </c>
      <c r="F16" s="31">
        <f>BOONJEAN_AREA!O13</f>
        <v>163.45666666666662</v>
      </c>
      <c r="G16" s="26">
        <f t="shared" si="1"/>
        <v>326.91333333333324</v>
      </c>
      <c r="H16" s="26">
        <v>4</v>
      </c>
      <c r="I16" s="26">
        <f t="shared" si="2"/>
        <v>74.88</v>
      </c>
      <c r="J16" s="26">
        <f t="shared" si="3"/>
        <v>1307.653333333333</v>
      </c>
      <c r="K16" s="26">
        <f t="shared" si="4"/>
        <v>299.52</v>
      </c>
      <c r="L16" s="26">
        <f t="shared" si="5"/>
        <v>1640.0517119999997</v>
      </c>
      <c r="M16" s="31">
        <f>BOONJEAN_MOMENT!O12</f>
        <v>458.64</v>
      </c>
      <c r="N16" s="26">
        <f t="shared" si="6"/>
        <v>917.28</v>
      </c>
      <c r="P16" s="26" t="s">
        <v>110</v>
      </c>
      <c r="Q16" s="26">
        <f>Q14/Q7</f>
        <v>3.312248326173965</v>
      </c>
    </row>
    <row r="17" spans="2:17">
      <c r="B17" s="34">
        <v>7</v>
      </c>
      <c r="C17" s="30">
        <f>OFFSET!Q15</f>
        <v>9.36</v>
      </c>
      <c r="D17" s="26">
        <v>4</v>
      </c>
      <c r="E17" s="26">
        <f t="shared" si="0"/>
        <v>37.44</v>
      </c>
      <c r="F17" s="31">
        <f>BOONJEAN_AREA!O14</f>
        <v>163.61833333333331</v>
      </c>
      <c r="G17" s="26">
        <f t="shared" si="1"/>
        <v>654.47333333333324</v>
      </c>
      <c r="H17" s="26">
        <v>3</v>
      </c>
      <c r="I17" s="26">
        <f t="shared" si="2"/>
        <v>112.32</v>
      </c>
      <c r="J17" s="26">
        <f t="shared" si="3"/>
        <v>1963.4199999999996</v>
      </c>
      <c r="K17" s="26">
        <f t="shared" si="4"/>
        <v>336.96</v>
      </c>
      <c r="L17" s="26">
        <f t="shared" si="5"/>
        <v>3280.1034239999994</v>
      </c>
      <c r="M17" s="31">
        <f>BOONJEAN_MOMENT!O13</f>
        <v>458.64</v>
      </c>
      <c r="N17" s="26">
        <f t="shared" si="6"/>
        <v>1834.56</v>
      </c>
      <c r="P17" s="26" t="s">
        <v>71</v>
      </c>
      <c r="Q17" s="26">
        <f>N33/G33</f>
        <v>2.9999313586058878</v>
      </c>
    </row>
    <row r="18" spans="2:17">
      <c r="B18" s="34">
        <v>8</v>
      </c>
      <c r="C18" s="30">
        <f>OFFSET!Q16</f>
        <v>9.36</v>
      </c>
      <c r="D18" s="26">
        <v>2</v>
      </c>
      <c r="E18" s="26">
        <f t="shared" si="0"/>
        <v>18.72</v>
      </c>
      <c r="F18" s="31">
        <f>BOONJEAN_AREA!O15</f>
        <v>163.67866666666666</v>
      </c>
      <c r="G18" s="26">
        <f t="shared" si="1"/>
        <v>327.35733333333332</v>
      </c>
      <c r="H18" s="26">
        <v>2</v>
      </c>
      <c r="I18" s="26">
        <f t="shared" si="2"/>
        <v>37.44</v>
      </c>
      <c r="J18" s="26">
        <f t="shared" si="3"/>
        <v>654.71466666666663</v>
      </c>
      <c r="K18" s="26">
        <f t="shared" si="4"/>
        <v>74.88</v>
      </c>
      <c r="L18" s="26">
        <f t="shared" si="5"/>
        <v>1640.0517119999997</v>
      </c>
      <c r="M18" s="31">
        <f>BOONJEAN_MOMENT!O14</f>
        <v>458.64</v>
      </c>
      <c r="N18" s="26">
        <f t="shared" si="6"/>
        <v>917.28</v>
      </c>
      <c r="P18" s="26" t="s">
        <v>111</v>
      </c>
      <c r="Q18" s="26">
        <f>Q15+Q17</f>
        <v>132.72371660876678</v>
      </c>
    </row>
    <row r="19" spans="2:17">
      <c r="B19" s="34">
        <v>9</v>
      </c>
      <c r="C19" s="30">
        <f>OFFSET!Q17</f>
        <v>9.36</v>
      </c>
      <c r="D19" s="26">
        <v>4</v>
      </c>
      <c r="E19" s="26">
        <f t="shared" si="0"/>
        <v>37.44</v>
      </c>
      <c r="F19" s="31">
        <f>BOONJEAN_AREA!O16</f>
        <v>163.69499999999996</v>
      </c>
      <c r="G19" s="26">
        <f t="shared" si="1"/>
        <v>654.77999999999986</v>
      </c>
      <c r="H19" s="26">
        <v>1</v>
      </c>
      <c r="I19" s="26">
        <f t="shared" si="2"/>
        <v>37.44</v>
      </c>
      <c r="J19" s="26">
        <f t="shared" si="3"/>
        <v>654.77999999999986</v>
      </c>
      <c r="K19" s="26">
        <f t="shared" si="4"/>
        <v>37.44</v>
      </c>
      <c r="L19" s="26">
        <f t="shared" si="5"/>
        <v>3280.1034239999994</v>
      </c>
      <c r="M19" s="31">
        <f>BOONJEAN_MOMENT!O15</f>
        <v>458.64</v>
      </c>
      <c r="N19" s="26">
        <f t="shared" si="6"/>
        <v>1834.56</v>
      </c>
      <c r="P19" s="26" t="s">
        <v>112</v>
      </c>
      <c r="Q19" s="26">
        <f>Q17+Q16</f>
        <v>6.3121796847798528</v>
      </c>
    </row>
    <row r="20" spans="2:17">
      <c r="B20" s="34" t="s">
        <v>113</v>
      </c>
      <c r="C20" s="30">
        <f>OFFSET!Q18</f>
        <v>9.36</v>
      </c>
      <c r="D20" s="26">
        <v>2</v>
      </c>
      <c r="E20" s="26">
        <f t="shared" si="0"/>
        <v>18.72</v>
      </c>
      <c r="F20" s="31">
        <f>BOONJEAN_AREA!O17</f>
        <v>163.69499999999996</v>
      </c>
      <c r="G20" s="26">
        <f t="shared" si="1"/>
        <v>327.38999999999993</v>
      </c>
      <c r="H20" s="26">
        <v>0</v>
      </c>
      <c r="I20" s="26">
        <f t="shared" si="2"/>
        <v>0</v>
      </c>
      <c r="J20" s="26">
        <f t="shared" si="3"/>
        <v>0</v>
      </c>
      <c r="K20" s="26">
        <f t="shared" si="4"/>
        <v>0</v>
      </c>
      <c r="L20" s="26">
        <f t="shared" si="5"/>
        <v>1640.0517119999997</v>
      </c>
      <c r="M20" s="31">
        <f>BOONJEAN_MOMENT!O16</f>
        <v>458.64</v>
      </c>
      <c r="N20" s="26">
        <f t="shared" si="6"/>
        <v>917.28</v>
      </c>
      <c r="P20" s="26" t="s">
        <v>74</v>
      </c>
      <c r="Q20" s="26">
        <f>Q7/(D2*F2*L2)</f>
        <v>0.81281817162604209</v>
      </c>
    </row>
    <row r="21" spans="2:17">
      <c r="B21" s="34">
        <v>11</v>
      </c>
      <c r="C21" s="30">
        <f>OFFSET!Q19</f>
        <v>9.36</v>
      </c>
      <c r="D21" s="26">
        <v>4</v>
      </c>
      <c r="E21" s="26">
        <f t="shared" si="0"/>
        <v>37.44</v>
      </c>
      <c r="F21" s="31">
        <f>BOONJEAN_AREA!O18</f>
        <v>163.69499999999996</v>
      </c>
      <c r="G21" s="26">
        <f t="shared" si="1"/>
        <v>654.77999999999986</v>
      </c>
      <c r="H21" s="26">
        <v>-1</v>
      </c>
      <c r="I21" s="26">
        <f t="shared" si="2"/>
        <v>-37.44</v>
      </c>
      <c r="J21" s="26">
        <f t="shared" si="3"/>
        <v>-654.77999999999986</v>
      </c>
      <c r="K21" s="26">
        <f t="shared" si="4"/>
        <v>37.44</v>
      </c>
      <c r="L21" s="26">
        <f t="shared" si="5"/>
        <v>3280.1034239999994</v>
      </c>
      <c r="M21" s="31">
        <f>BOONJEAN_MOMENT!O17</f>
        <v>458.64</v>
      </c>
      <c r="N21" s="26">
        <f t="shared" si="6"/>
        <v>1834.56</v>
      </c>
      <c r="P21" s="26" t="s">
        <v>75</v>
      </c>
      <c r="Q21" s="26">
        <f>(Q8*Q15)/(100)</f>
        <v>21850.756740520097</v>
      </c>
    </row>
    <row r="22" spans="2:17">
      <c r="B22" s="34">
        <v>12</v>
      </c>
      <c r="C22" s="30">
        <f>OFFSET!Q20</f>
        <v>9.36</v>
      </c>
      <c r="D22" s="26">
        <v>2</v>
      </c>
      <c r="E22" s="26">
        <f t="shared" si="0"/>
        <v>18.72</v>
      </c>
      <c r="F22" s="31">
        <f>BOONJEAN_AREA!O19</f>
        <v>163.69499999999996</v>
      </c>
      <c r="G22" s="26">
        <f t="shared" si="1"/>
        <v>327.38999999999993</v>
      </c>
      <c r="H22" s="26">
        <v>-2</v>
      </c>
      <c r="I22" s="26">
        <f t="shared" si="2"/>
        <v>-37.44</v>
      </c>
      <c r="J22" s="26">
        <f t="shared" si="3"/>
        <v>-654.77999999999986</v>
      </c>
      <c r="K22" s="26">
        <f t="shared" si="4"/>
        <v>74.88</v>
      </c>
      <c r="L22" s="26">
        <f t="shared" si="5"/>
        <v>1640.0517119999997</v>
      </c>
      <c r="M22" s="31">
        <f>BOONJEAN_MOMENT!O18</f>
        <v>458.64</v>
      </c>
      <c r="N22" s="26">
        <f t="shared" si="6"/>
        <v>917.28</v>
      </c>
      <c r="P22" s="26" t="s">
        <v>76</v>
      </c>
      <c r="Q22" s="26">
        <f>F20/(F2*L2)</f>
        <v>0.97159900284900269</v>
      </c>
    </row>
    <row r="23" spans="2:17">
      <c r="B23" s="34">
        <v>13</v>
      </c>
      <c r="C23" s="30">
        <f>OFFSET!Q21</f>
        <v>9.36</v>
      </c>
      <c r="D23" s="26">
        <v>4</v>
      </c>
      <c r="E23" s="26">
        <f t="shared" si="0"/>
        <v>37.44</v>
      </c>
      <c r="F23" s="31">
        <f>BOONJEAN_AREA!O20</f>
        <v>163.69499999999996</v>
      </c>
      <c r="G23" s="26">
        <f t="shared" si="1"/>
        <v>654.77999999999986</v>
      </c>
      <c r="H23" s="26">
        <v>-3</v>
      </c>
      <c r="I23" s="26">
        <f t="shared" si="2"/>
        <v>-112.32</v>
      </c>
      <c r="J23" s="26">
        <f t="shared" si="3"/>
        <v>-1964.3399999999997</v>
      </c>
      <c r="K23" s="26">
        <f t="shared" si="4"/>
        <v>336.96</v>
      </c>
      <c r="L23" s="26">
        <f t="shared" si="5"/>
        <v>3280.1034239999994</v>
      </c>
      <c r="M23" s="31">
        <f>BOONJEAN_MOMENT!O19</f>
        <v>458.64</v>
      </c>
      <c r="N23" s="26">
        <f t="shared" si="6"/>
        <v>1834.56</v>
      </c>
      <c r="P23" s="26" t="s">
        <v>77</v>
      </c>
      <c r="Q23" s="26">
        <f>Q7/(L2*Q5)</f>
        <v>0.88897721012718967</v>
      </c>
    </row>
    <row r="24" spans="2:17">
      <c r="B24" s="34">
        <v>14</v>
      </c>
      <c r="C24" s="30">
        <f>OFFSET!Q22</f>
        <v>9.36</v>
      </c>
      <c r="D24" s="26">
        <v>2</v>
      </c>
      <c r="E24" s="26">
        <f t="shared" si="0"/>
        <v>18.72</v>
      </c>
      <c r="F24" s="31">
        <f>BOONJEAN_AREA!O21</f>
        <v>163.69499999999996</v>
      </c>
      <c r="G24" s="26">
        <f t="shared" si="1"/>
        <v>327.38999999999993</v>
      </c>
      <c r="H24" s="26">
        <v>-4</v>
      </c>
      <c r="I24" s="26">
        <f t="shared" si="2"/>
        <v>-74.88</v>
      </c>
      <c r="J24" s="26">
        <f t="shared" si="3"/>
        <v>-1309.5599999999997</v>
      </c>
      <c r="K24" s="26">
        <f t="shared" si="4"/>
        <v>299.52</v>
      </c>
      <c r="L24" s="26">
        <f t="shared" si="5"/>
        <v>1640.0517119999997</v>
      </c>
      <c r="M24" s="31">
        <f>BOONJEAN_MOMENT!O20</f>
        <v>458.64</v>
      </c>
      <c r="N24" s="26">
        <f t="shared" si="6"/>
        <v>917.28</v>
      </c>
      <c r="P24" s="31" t="s">
        <v>78</v>
      </c>
      <c r="Q24" s="31">
        <f>Q7/(F20*D2)</f>
        <v>0.83657781578884871</v>
      </c>
    </row>
    <row r="25" spans="2:17">
      <c r="B25" s="34">
        <v>15</v>
      </c>
      <c r="C25" s="30">
        <f>OFFSET!Q23</f>
        <v>9.327</v>
      </c>
      <c r="D25" s="26">
        <v>4</v>
      </c>
      <c r="E25" s="26">
        <f t="shared" si="0"/>
        <v>37.308</v>
      </c>
      <c r="F25" s="31">
        <f>BOONJEAN_AREA!O22</f>
        <v>162.64200000000002</v>
      </c>
      <c r="G25" s="26">
        <f t="shared" si="1"/>
        <v>650.5680000000001</v>
      </c>
      <c r="H25" s="26">
        <v>-5</v>
      </c>
      <c r="I25" s="26">
        <f t="shared" si="2"/>
        <v>-186.54</v>
      </c>
      <c r="J25" s="26">
        <f t="shared" si="3"/>
        <v>-3252.8400000000006</v>
      </c>
      <c r="K25" s="26">
        <f t="shared" si="4"/>
        <v>932.7</v>
      </c>
      <c r="L25" s="26">
        <f t="shared" si="5"/>
        <v>3245.5321951320002</v>
      </c>
      <c r="M25" s="31">
        <f>BOONJEAN_MOMENT!O21</f>
        <v>456.72300000000001</v>
      </c>
      <c r="N25" s="26">
        <f t="shared" si="6"/>
        <v>1826.8920000000001</v>
      </c>
    </row>
    <row r="26" spans="2:17">
      <c r="B26" s="34">
        <v>16</v>
      </c>
      <c r="C26" s="30">
        <f>OFFSET!Q24</f>
        <v>9.24</v>
      </c>
      <c r="D26" s="26">
        <v>2</v>
      </c>
      <c r="E26" s="26">
        <f t="shared" si="0"/>
        <v>18.48</v>
      </c>
      <c r="F26" s="31">
        <f>BOONJEAN_AREA!O23</f>
        <v>159.85733333333334</v>
      </c>
      <c r="G26" s="26">
        <f t="shared" si="1"/>
        <v>319.71466666666669</v>
      </c>
      <c r="H26" s="26">
        <v>-6</v>
      </c>
      <c r="I26" s="26">
        <f t="shared" si="2"/>
        <v>-110.88</v>
      </c>
      <c r="J26" s="26">
        <f t="shared" si="3"/>
        <v>-1918.288</v>
      </c>
      <c r="K26" s="26">
        <f t="shared" si="4"/>
        <v>665.28</v>
      </c>
      <c r="L26" s="26">
        <f t="shared" si="5"/>
        <v>1577.7780480000001</v>
      </c>
      <c r="M26" s="31">
        <f>BOONJEAN_MOMENT!O22</f>
        <v>451.65099999999995</v>
      </c>
      <c r="N26" s="26">
        <f t="shared" si="6"/>
        <v>903.30199999999991</v>
      </c>
    </row>
    <row r="27" spans="2:17">
      <c r="B27" s="34">
        <v>17</v>
      </c>
      <c r="C27" s="30">
        <f>OFFSET!Q25</f>
        <v>8.9269999999999996</v>
      </c>
      <c r="D27" s="26">
        <v>4</v>
      </c>
      <c r="E27" s="26">
        <f t="shared" si="0"/>
        <v>35.707999999999998</v>
      </c>
      <c r="F27" s="31">
        <f>BOONJEAN_AREA!O24</f>
        <v>149.96516666666665</v>
      </c>
      <c r="G27" s="26">
        <f t="shared" si="1"/>
        <v>599.86066666666659</v>
      </c>
      <c r="H27" s="26">
        <v>-7</v>
      </c>
      <c r="I27" s="26">
        <f t="shared" si="2"/>
        <v>-249.95599999999999</v>
      </c>
      <c r="J27" s="26">
        <f t="shared" si="3"/>
        <v>-4199.0246666666662</v>
      </c>
      <c r="K27" s="26">
        <f t="shared" si="4"/>
        <v>1749.692</v>
      </c>
      <c r="L27" s="26">
        <f t="shared" si="5"/>
        <v>2845.6179759319998</v>
      </c>
      <c r="M27" s="31">
        <f>BOONJEAN_MOMENT!O23</f>
        <v>433.47999999999996</v>
      </c>
      <c r="N27" s="26">
        <f t="shared" si="6"/>
        <v>1733.9199999999998</v>
      </c>
    </row>
    <row r="28" spans="2:17">
      <c r="B28" s="34">
        <v>18</v>
      </c>
      <c r="C28" s="30">
        <f>OFFSET!Q26</f>
        <v>7.8730000000000002</v>
      </c>
      <c r="D28" s="26">
        <v>1.5</v>
      </c>
      <c r="E28" s="26">
        <f t="shared" si="0"/>
        <v>11.8095</v>
      </c>
      <c r="F28" s="31">
        <f>BOONJEAN_AREA!O25</f>
        <v>120.25</v>
      </c>
      <c r="G28" s="26">
        <f t="shared" si="1"/>
        <v>180.375</v>
      </c>
      <c r="H28" s="26">
        <v>-8</v>
      </c>
      <c r="I28" s="26">
        <f t="shared" si="2"/>
        <v>-94.475999999999999</v>
      </c>
      <c r="J28" s="26">
        <f t="shared" si="3"/>
        <v>-1443</v>
      </c>
      <c r="K28" s="26">
        <f t="shared" si="4"/>
        <v>755.80799999999999</v>
      </c>
      <c r="L28" s="26">
        <f t="shared" si="5"/>
        <v>732.00157142550006</v>
      </c>
      <c r="M28" s="31">
        <f>BOONJEAN_MOMENT!O24</f>
        <v>373.74666666666667</v>
      </c>
      <c r="N28" s="26">
        <f t="shared" si="6"/>
        <v>560.62</v>
      </c>
    </row>
    <row r="29" spans="2:17">
      <c r="B29" s="34">
        <v>18.5</v>
      </c>
      <c r="C29" s="30">
        <f>OFFSET!Q27</f>
        <v>6.78</v>
      </c>
      <c r="D29" s="26">
        <v>2</v>
      </c>
      <c r="E29" s="26">
        <f t="shared" si="0"/>
        <v>13.56</v>
      </c>
      <c r="F29" s="31">
        <f>BOONJEAN_AREA!O26</f>
        <v>94.718499999999992</v>
      </c>
      <c r="G29" s="26">
        <f t="shared" si="1"/>
        <v>189.43699999999998</v>
      </c>
      <c r="H29" s="26">
        <v>-8.5</v>
      </c>
      <c r="I29" s="26">
        <f t="shared" si="2"/>
        <v>-115.26</v>
      </c>
      <c r="J29" s="26">
        <f t="shared" si="3"/>
        <v>-1610.2144999999998</v>
      </c>
      <c r="K29" s="26">
        <f t="shared" si="4"/>
        <v>979.71</v>
      </c>
      <c r="L29" s="26">
        <f t="shared" si="5"/>
        <v>623.33150400000011</v>
      </c>
      <c r="M29" s="31">
        <f>BOONJEAN_MOMENT!O25</f>
        <v>313.23199999999997</v>
      </c>
      <c r="N29" s="26">
        <f t="shared" si="6"/>
        <v>626.46399999999994</v>
      </c>
    </row>
    <row r="30" spans="2:17">
      <c r="B30" s="34">
        <v>19</v>
      </c>
      <c r="C30" s="30">
        <f>OFFSET!Q28</f>
        <v>5.1980000000000004</v>
      </c>
      <c r="D30" s="26">
        <v>1</v>
      </c>
      <c r="E30" s="26">
        <f t="shared" si="0"/>
        <v>5.1980000000000004</v>
      </c>
      <c r="F30" s="31">
        <f>BOONJEAN_AREA!O27</f>
        <v>63.45033333333334</v>
      </c>
      <c r="G30" s="26">
        <f t="shared" si="1"/>
        <v>63.45033333333334</v>
      </c>
      <c r="H30" s="26">
        <v>-9</v>
      </c>
      <c r="I30" s="26">
        <f t="shared" si="2"/>
        <v>-46.782000000000004</v>
      </c>
      <c r="J30" s="26">
        <f t="shared" si="3"/>
        <v>-571.05300000000011</v>
      </c>
      <c r="K30" s="26">
        <f t="shared" si="4"/>
        <v>421.03800000000001</v>
      </c>
      <c r="L30" s="26">
        <f t="shared" si="5"/>
        <v>140.44582239200005</v>
      </c>
      <c r="M30" s="31">
        <f>BOONJEAN_MOMENT!O26</f>
        <v>225.46633333333335</v>
      </c>
      <c r="N30" s="26">
        <f t="shared" si="6"/>
        <v>225.46633333333335</v>
      </c>
    </row>
    <row r="31" spans="2:17">
      <c r="B31" s="34">
        <v>19.5</v>
      </c>
      <c r="C31" s="30">
        <f>OFFSET!Q29</f>
        <v>3.1549999999999998</v>
      </c>
      <c r="D31" s="26">
        <v>2</v>
      </c>
      <c r="E31" s="26">
        <f t="shared" si="0"/>
        <v>6.31</v>
      </c>
      <c r="F31" s="31">
        <f>BOONJEAN_AREA!O28</f>
        <v>26.838666666666668</v>
      </c>
      <c r="G31" s="26">
        <f t="shared" si="1"/>
        <v>53.677333333333337</v>
      </c>
      <c r="H31" s="26">
        <v>-9.5</v>
      </c>
      <c r="I31" s="26">
        <f t="shared" si="2"/>
        <v>-59.944999999999993</v>
      </c>
      <c r="J31" s="26">
        <f t="shared" si="3"/>
        <v>-509.93466666666671</v>
      </c>
      <c r="K31" s="26">
        <f t="shared" si="4"/>
        <v>569.47749999999996</v>
      </c>
      <c r="L31" s="26">
        <f t="shared" si="5"/>
        <v>62.809897749999983</v>
      </c>
      <c r="M31" s="31">
        <f>BOONJEAN_MOMENT!O27</f>
        <v>112.764</v>
      </c>
      <c r="N31" s="26">
        <f t="shared" si="6"/>
        <v>225.52799999999999</v>
      </c>
    </row>
    <row r="32" spans="2:17">
      <c r="B32" s="34">
        <v>20</v>
      </c>
      <c r="C32" s="30">
        <f>OFFSET!Q30</f>
        <v>0.91500000000000004</v>
      </c>
      <c r="D32" s="26">
        <v>0.5</v>
      </c>
      <c r="E32" s="26">
        <f t="shared" si="0"/>
        <v>0.45750000000000002</v>
      </c>
      <c r="F32" s="31">
        <f>BOONJEAN_AREA!O29</f>
        <v>1.7526666666666664</v>
      </c>
      <c r="G32" s="26">
        <f t="shared" si="1"/>
        <v>0.87633333333333319</v>
      </c>
      <c r="H32" s="26">
        <v>-10</v>
      </c>
      <c r="I32" s="26">
        <f t="shared" si="2"/>
        <v>-4.5750000000000002</v>
      </c>
      <c r="J32" s="26">
        <f t="shared" si="3"/>
        <v>-8.7633333333333319</v>
      </c>
      <c r="K32" s="26">
        <f t="shared" si="4"/>
        <v>45.75</v>
      </c>
      <c r="L32" s="26">
        <f t="shared" si="5"/>
        <v>0.38303043750000004</v>
      </c>
      <c r="M32" s="31">
        <f>BOONJEAN_MOMENT!O28</f>
        <v>14.274666666666665</v>
      </c>
      <c r="N32" s="26">
        <f t="shared" si="6"/>
        <v>7.1373333333333324</v>
      </c>
    </row>
    <row r="33" spans="2:14">
      <c r="B33" s="35"/>
      <c r="C33" s="26"/>
      <c r="D33" s="32" t="s">
        <v>114</v>
      </c>
      <c r="E33" s="33">
        <f t="shared" ref="E33:G33" si="7">SUM(E8:E32)</f>
        <v>513.48749999999984</v>
      </c>
      <c r="F33" s="32">
        <f t="shared" si="7"/>
        <v>2978.1786666666662</v>
      </c>
      <c r="G33" s="32">
        <f t="shared" si="7"/>
        <v>8216.6163333333334</v>
      </c>
      <c r="H33" s="32"/>
      <c r="I33" s="32">
        <f t="shared" ref="I33:N33" si="8">SUM(I8:I32)</f>
        <v>116.60299999999997</v>
      </c>
      <c r="J33" s="32">
        <f t="shared" si="8"/>
        <v>-1125.8850000000036</v>
      </c>
      <c r="K33" s="32">
        <f t="shared" si="8"/>
        <v>14830.514000000003</v>
      </c>
      <c r="L33" s="32">
        <f t="shared" si="8"/>
        <v>40823.210545345501</v>
      </c>
      <c r="M33" s="32">
        <f t="shared" si="8"/>
        <v>9312.2973333333339</v>
      </c>
      <c r="N33" s="32">
        <f t="shared" si="8"/>
        <v>24649.284999999996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DAD9-8B5D-4E1D-A84B-CF7904C327C3}">
  <dimension ref="A1:Q33"/>
  <sheetViews>
    <sheetView topLeftCell="A3" workbookViewId="0">
      <selection activeCell="Q8" sqref="Q8"/>
    </sheetView>
  </sheetViews>
  <sheetFormatPr defaultRowHeight="15"/>
  <cols>
    <col min="1" max="1" width="10.7109375" customWidth="1"/>
    <col min="2" max="2" width="13.140625" customWidth="1"/>
    <col min="3" max="3" width="17.7109375" customWidth="1"/>
    <col min="5" max="5" width="15.140625" customWidth="1"/>
    <col min="6" max="6" width="11.140625" customWidth="1"/>
    <col min="7" max="7" width="17.85546875" customWidth="1"/>
    <col min="8" max="8" width="15.5703125" customWidth="1"/>
    <col min="9" max="9" width="14.42578125" customWidth="1"/>
    <col min="10" max="10" width="15" customWidth="1"/>
    <col min="11" max="11" width="11.85546875" customWidth="1"/>
    <col min="12" max="12" width="12.140625" customWidth="1"/>
    <col min="13" max="13" width="17.5703125" customWidth="1"/>
    <col min="14" max="14" width="15.42578125" customWidth="1"/>
    <col min="16" max="16" width="29.85546875" customWidth="1"/>
    <col min="17" max="17" width="11.85546875" customWidth="1"/>
  </cols>
  <sheetData>
    <row r="1" spans="1:17" ht="46.5">
      <c r="A1" s="39" t="s">
        <v>125</v>
      </c>
      <c r="B1" s="40"/>
    </row>
    <row r="2" spans="1:17">
      <c r="C2" s="71" t="s">
        <v>80</v>
      </c>
      <c r="D2" s="72">
        <v>120</v>
      </c>
      <c r="E2" s="71" t="s">
        <v>81</v>
      </c>
      <c r="F2" s="72">
        <v>18.72</v>
      </c>
      <c r="G2" s="31"/>
      <c r="H2" s="71" t="s">
        <v>82</v>
      </c>
      <c r="I2" s="72">
        <v>1.0249999999999999</v>
      </c>
      <c r="J2" s="31"/>
      <c r="K2" s="71" t="s">
        <v>83</v>
      </c>
      <c r="L2" s="72">
        <v>10</v>
      </c>
    </row>
    <row r="3" spans="1:17">
      <c r="C3" s="71" t="s">
        <v>84</v>
      </c>
      <c r="D3" s="72">
        <v>6</v>
      </c>
      <c r="E3" s="71" t="s">
        <v>85</v>
      </c>
      <c r="F3" s="72">
        <v>1</v>
      </c>
      <c r="G3" s="31"/>
      <c r="H3" s="71" t="s">
        <v>86</v>
      </c>
      <c r="I3" s="72" t="s">
        <v>87</v>
      </c>
      <c r="J3" s="31"/>
      <c r="K3" s="37" t="s">
        <v>88</v>
      </c>
      <c r="L3" s="38">
        <v>10</v>
      </c>
      <c r="P3" s="25" t="s">
        <v>89</v>
      </c>
      <c r="Q3" s="25" t="s">
        <v>90</v>
      </c>
    </row>
    <row r="4" spans="1:17">
      <c r="P4" s="26" t="s">
        <v>58</v>
      </c>
      <c r="Q4" s="26">
        <v>120</v>
      </c>
    </row>
    <row r="5" spans="1:17">
      <c r="P5" s="30" t="s">
        <v>91</v>
      </c>
      <c r="Q5" s="26">
        <f>E33*D3*(2/3)</f>
        <v>2077.7239999999993</v>
      </c>
    </row>
    <row r="6" spans="1:17">
      <c r="P6" s="30" t="s">
        <v>92</v>
      </c>
      <c r="Q6" s="26">
        <f>F20</f>
        <v>182.41499999999999</v>
      </c>
    </row>
    <row r="7" spans="1:17">
      <c r="B7" s="27" t="s">
        <v>1</v>
      </c>
      <c r="C7" s="36" t="s">
        <v>93</v>
      </c>
      <c r="D7" s="36" t="s">
        <v>94</v>
      </c>
      <c r="E7" s="36" t="s">
        <v>95</v>
      </c>
      <c r="F7" s="36" t="s">
        <v>96</v>
      </c>
      <c r="G7" s="36" t="s">
        <v>97</v>
      </c>
      <c r="H7" s="36" t="s">
        <v>98</v>
      </c>
      <c r="I7" s="36" t="s">
        <v>99</v>
      </c>
      <c r="J7" s="36" t="s">
        <v>100</v>
      </c>
      <c r="K7" s="36" t="s">
        <v>101</v>
      </c>
      <c r="L7" s="36" t="s">
        <v>102</v>
      </c>
      <c r="M7" s="36" t="s">
        <v>103</v>
      </c>
      <c r="N7" s="36" t="s">
        <v>104</v>
      </c>
      <c r="O7" s="28"/>
      <c r="P7" s="26" t="s">
        <v>61</v>
      </c>
      <c r="Q7" s="26">
        <f>(D3/3)*G33</f>
        <v>18499.124666666663</v>
      </c>
    </row>
    <row r="8" spans="1:17">
      <c r="B8" s="34" t="s">
        <v>105</v>
      </c>
      <c r="C8" s="30">
        <f>OFFSET!R6</f>
        <v>5.8070000000000004</v>
      </c>
      <c r="D8" s="26">
        <v>0.5</v>
      </c>
      <c r="E8" s="26">
        <f t="shared" ref="E8:E32" si="0">D8*C8</f>
        <v>2.9035000000000002</v>
      </c>
      <c r="F8" s="31">
        <f>BOONJEAN_AREA!P5</f>
        <v>33.524666666666668</v>
      </c>
      <c r="G8" s="26">
        <f t="shared" ref="G8:G32" si="1">D8*F8</f>
        <v>16.762333333333334</v>
      </c>
      <c r="H8" s="26">
        <v>10</v>
      </c>
      <c r="I8" s="26">
        <f t="shared" ref="I8:I32" si="2">H8*E8</f>
        <v>29.035000000000004</v>
      </c>
      <c r="J8" s="26">
        <f t="shared" ref="J8:J32" si="3">G8*H8</f>
        <v>167.62333333333333</v>
      </c>
      <c r="K8" s="26">
        <f t="shared" ref="K8:K32" si="4">H8*H8*E8</f>
        <v>290.35000000000002</v>
      </c>
      <c r="L8" s="26">
        <f t="shared" ref="L8:L32" si="5">D8*C8^3</f>
        <v>97.909646471500025</v>
      </c>
      <c r="M8" s="31">
        <f>BOONJEAN_MOMENT!P4</f>
        <v>281.81200000000001</v>
      </c>
      <c r="N8" s="26">
        <f t="shared" ref="N8:N32" si="6">D8*M8</f>
        <v>140.90600000000001</v>
      </c>
      <c r="P8" s="26" t="s">
        <v>62</v>
      </c>
      <c r="Q8" s="26">
        <f>I2*Q7</f>
        <v>18961.602783333328</v>
      </c>
    </row>
    <row r="9" spans="1:17">
      <c r="B9" s="34">
        <v>0.5</v>
      </c>
      <c r="C9" s="30">
        <f>OFFSET!R7</f>
        <v>6.6509999999999998</v>
      </c>
      <c r="D9" s="26">
        <v>2</v>
      </c>
      <c r="E9" s="26">
        <f t="shared" si="0"/>
        <v>13.302</v>
      </c>
      <c r="F9" s="31">
        <f>BOONJEAN_AREA!P6</f>
        <v>46.995333333333328</v>
      </c>
      <c r="G9" s="26">
        <f t="shared" si="1"/>
        <v>93.990666666666655</v>
      </c>
      <c r="H9" s="26">
        <v>9.5</v>
      </c>
      <c r="I9" s="26">
        <f t="shared" si="2"/>
        <v>126.369</v>
      </c>
      <c r="J9" s="26">
        <f t="shared" si="3"/>
        <v>892.91133333333323</v>
      </c>
      <c r="K9" s="26">
        <f t="shared" si="4"/>
        <v>1200.5055</v>
      </c>
      <c r="L9" s="26">
        <f t="shared" si="5"/>
        <v>588.42462490199989</v>
      </c>
      <c r="M9" s="31">
        <f>BOONJEAN_MOMENT!P5</f>
        <v>378.83333333333331</v>
      </c>
      <c r="N9" s="26">
        <f t="shared" si="6"/>
        <v>757.66666666666663</v>
      </c>
      <c r="P9" s="26" t="s">
        <v>106</v>
      </c>
      <c r="Q9" s="26">
        <f>Q5/(D2*F2)</f>
        <v>0.92491274928774914</v>
      </c>
    </row>
    <row r="10" spans="1:17">
      <c r="B10" s="34">
        <v>1</v>
      </c>
      <c r="C10" s="30">
        <f>OFFSET!R8</f>
        <v>7.3330000000000002</v>
      </c>
      <c r="D10" s="26">
        <v>1</v>
      </c>
      <c r="E10" s="26">
        <f t="shared" si="0"/>
        <v>7.3330000000000002</v>
      </c>
      <c r="F10" s="31">
        <f>BOONJEAN_AREA!P7</f>
        <v>67.98866666666666</v>
      </c>
      <c r="G10" s="26">
        <f t="shared" si="1"/>
        <v>67.98866666666666</v>
      </c>
      <c r="H10" s="26">
        <v>9</v>
      </c>
      <c r="I10" s="26">
        <f t="shared" si="2"/>
        <v>65.997</v>
      </c>
      <c r="J10" s="26">
        <f t="shared" si="3"/>
        <v>611.89799999999991</v>
      </c>
      <c r="K10" s="26">
        <f t="shared" si="4"/>
        <v>593.97300000000007</v>
      </c>
      <c r="L10" s="26">
        <f t="shared" si="5"/>
        <v>394.31659503700001</v>
      </c>
      <c r="M10" s="31">
        <f>BOONJEAN_MOMENT!P6</f>
        <v>498.39400000000006</v>
      </c>
      <c r="N10" s="26">
        <f t="shared" si="6"/>
        <v>498.39400000000006</v>
      </c>
      <c r="P10" s="26" t="s">
        <v>64</v>
      </c>
      <c r="Q10" s="26">
        <f>Q5*I2*0.01</f>
        <v>21.296670999999993</v>
      </c>
    </row>
    <row r="11" spans="1:17">
      <c r="B11" s="34">
        <v>1.5</v>
      </c>
      <c r="C11" s="30">
        <f>OFFSET!R9</f>
        <v>7.8819999999999997</v>
      </c>
      <c r="D11" s="26">
        <v>2</v>
      </c>
      <c r="E11" s="26">
        <f t="shared" si="0"/>
        <v>15.763999999999999</v>
      </c>
      <c r="F11" s="31">
        <f>BOONJEAN_AREA!P8</f>
        <v>88.731666666666655</v>
      </c>
      <c r="G11" s="26">
        <f t="shared" si="1"/>
        <v>177.46333333333331</v>
      </c>
      <c r="H11" s="26">
        <v>8.5</v>
      </c>
      <c r="I11" s="26">
        <f t="shared" si="2"/>
        <v>133.994</v>
      </c>
      <c r="J11" s="26">
        <f t="shared" si="3"/>
        <v>1508.438333333333</v>
      </c>
      <c r="K11" s="26">
        <f t="shared" si="4"/>
        <v>1138.9489999999998</v>
      </c>
      <c r="L11" s="26">
        <f t="shared" si="5"/>
        <v>979.35306593599989</v>
      </c>
      <c r="M11" s="31">
        <f>BOONJEAN_MOMENT!P7</f>
        <v>604.77066666666667</v>
      </c>
      <c r="N11" s="26">
        <f t="shared" si="6"/>
        <v>1209.5413333333333</v>
      </c>
      <c r="P11" s="26" t="s">
        <v>65</v>
      </c>
      <c r="Q11" s="26">
        <f>(I33/E33)*D3</f>
        <v>1.1492190493058743</v>
      </c>
    </row>
    <row r="12" spans="1:17">
      <c r="B12" s="34">
        <v>2</v>
      </c>
      <c r="C12" s="30">
        <f>OFFSET!R10</f>
        <v>8.3170000000000002</v>
      </c>
      <c r="D12" s="26">
        <v>1.5</v>
      </c>
      <c r="E12" s="26">
        <f t="shared" si="0"/>
        <v>12.4755</v>
      </c>
      <c r="F12" s="31">
        <f>BOONJEAN_AREA!P9</f>
        <v>111.878</v>
      </c>
      <c r="G12" s="26">
        <f t="shared" si="1"/>
        <v>167.81700000000001</v>
      </c>
      <c r="H12" s="26">
        <v>8</v>
      </c>
      <c r="I12" s="26">
        <f t="shared" si="2"/>
        <v>99.804000000000002</v>
      </c>
      <c r="J12" s="26">
        <f t="shared" si="3"/>
        <v>1342.5360000000001</v>
      </c>
      <c r="K12" s="26">
        <f t="shared" si="4"/>
        <v>798.43200000000002</v>
      </c>
      <c r="L12" s="26">
        <f t="shared" si="5"/>
        <v>862.96138651949991</v>
      </c>
      <c r="M12" s="31">
        <f>BOONJEAN_MOMENT!P8</f>
        <v>701.93266666666659</v>
      </c>
      <c r="N12" s="26">
        <f t="shared" si="6"/>
        <v>1052.8989999999999</v>
      </c>
      <c r="P12" s="26" t="s">
        <v>66</v>
      </c>
      <c r="Q12" s="26">
        <f>(J33/G33)*D3</f>
        <v>-0.58879153453278676</v>
      </c>
    </row>
    <row r="13" spans="1:17">
      <c r="B13" s="34">
        <v>3</v>
      </c>
      <c r="C13" s="30">
        <f>OFFSET!R11</f>
        <v>8.9179999999999993</v>
      </c>
      <c r="D13" s="26">
        <v>4</v>
      </c>
      <c r="E13" s="26">
        <f t="shared" si="0"/>
        <v>35.671999999999997</v>
      </c>
      <c r="F13" s="31">
        <f>BOONJEAN_AREA!P10</f>
        <v>148.70499999999998</v>
      </c>
      <c r="G13" s="26">
        <f t="shared" si="1"/>
        <v>594.81999999999994</v>
      </c>
      <c r="H13" s="26">
        <v>7</v>
      </c>
      <c r="I13" s="26">
        <f t="shared" si="2"/>
        <v>249.70399999999998</v>
      </c>
      <c r="J13" s="26">
        <f t="shared" si="3"/>
        <v>4163.74</v>
      </c>
      <c r="K13" s="26">
        <f t="shared" si="4"/>
        <v>1747.9279999999999</v>
      </c>
      <c r="L13" s="26">
        <f t="shared" si="5"/>
        <v>2837.0199865279997</v>
      </c>
      <c r="M13" s="31">
        <f>BOONJEAN_MOMENT!P9</f>
        <v>836.9373333333333</v>
      </c>
      <c r="N13" s="26">
        <f t="shared" si="6"/>
        <v>3347.7493333333332</v>
      </c>
      <c r="P13" s="29" t="s">
        <v>107</v>
      </c>
      <c r="Q13" s="30">
        <f>(2*((D3*D3*D3)/3)*K33)-(Q5*Q11*Q11)</f>
        <v>2201195.5967228292</v>
      </c>
    </row>
    <row r="14" spans="1:17">
      <c r="B14" s="34">
        <v>4</v>
      </c>
      <c r="C14" s="30">
        <f>OFFSET!R12</f>
        <v>9.2449999999999992</v>
      </c>
      <c r="D14" s="26">
        <v>2</v>
      </c>
      <c r="E14" s="26">
        <f t="shared" si="0"/>
        <v>18.489999999999998</v>
      </c>
      <c r="F14" s="31">
        <f>BOONJEAN_AREA!P11</f>
        <v>172.69133333333335</v>
      </c>
      <c r="G14" s="26">
        <f t="shared" si="1"/>
        <v>345.38266666666669</v>
      </c>
      <c r="H14" s="26">
        <v>6</v>
      </c>
      <c r="I14" s="26">
        <f t="shared" si="2"/>
        <v>110.94</v>
      </c>
      <c r="J14" s="26">
        <f t="shared" si="3"/>
        <v>2072.2960000000003</v>
      </c>
      <c r="K14" s="26">
        <f t="shared" si="4"/>
        <v>665.64</v>
      </c>
      <c r="L14" s="26">
        <f t="shared" si="5"/>
        <v>1580.3407622499997</v>
      </c>
      <c r="M14" s="31">
        <f>BOONJEAN_MOMENT!P10</f>
        <v>910.34533333333331</v>
      </c>
      <c r="N14" s="26">
        <f t="shared" si="6"/>
        <v>1820.6906666666666</v>
      </c>
      <c r="P14" s="26" t="s">
        <v>108</v>
      </c>
      <c r="Q14" s="26">
        <f>(2/9)*L33*D3</f>
        <v>55339.801398206662</v>
      </c>
    </row>
    <row r="15" spans="1:17">
      <c r="B15" s="34">
        <v>5</v>
      </c>
      <c r="C15" s="30">
        <f>OFFSET!R13</f>
        <v>9.3520000000000003</v>
      </c>
      <c r="D15" s="26">
        <v>4</v>
      </c>
      <c r="E15" s="26">
        <f t="shared" si="0"/>
        <v>37.408000000000001</v>
      </c>
      <c r="F15" s="31">
        <f>BOONJEAN_AREA!P12</f>
        <v>180.98833333333329</v>
      </c>
      <c r="G15" s="26">
        <f t="shared" si="1"/>
        <v>723.95333333333315</v>
      </c>
      <c r="H15" s="26">
        <v>5</v>
      </c>
      <c r="I15" s="26">
        <f t="shared" si="2"/>
        <v>187.04000000000002</v>
      </c>
      <c r="J15" s="26">
        <f t="shared" si="3"/>
        <v>3619.7666666666655</v>
      </c>
      <c r="K15" s="26">
        <f t="shared" si="4"/>
        <v>935.2</v>
      </c>
      <c r="L15" s="26">
        <f t="shared" si="5"/>
        <v>3271.7000888320003</v>
      </c>
      <c r="M15" s="31">
        <f>BOONJEAN_MOMENT!P11</f>
        <v>932.63866666666672</v>
      </c>
      <c r="N15" s="26">
        <f t="shared" si="6"/>
        <v>3730.5546666666669</v>
      </c>
      <c r="P15" s="26" t="s">
        <v>109</v>
      </c>
      <c r="Q15" s="26">
        <f>Q13/Q7</f>
        <v>118.9891757791727</v>
      </c>
    </row>
    <row r="16" spans="1:17">
      <c r="B16" s="34">
        <v>6</v>
      </c>
      <c r="C16" s="30">
        <f>OFFSET!R14</f>
        <v>9.36</v>
      </c>
      <c r="D16" s="26">
        <v>2</v>
      </c>
      <c r="E16" s="26">
        <f t="shared" si="0"/>
        <v>18.72</v>
      </c>
      <c r="F16" s="31">
        <f>BOONJEAN_AREA!P13</f>
        <v>182.17666666666665</v>
      </c>
      <c r="G16" s="26">
        <f t="shared" si="1"/>
        <v>364.3533333333333</v>
      </c>
      <c r="H16" s="26">
        <v>4</v>
      </c>
      <c r="I16" s="26">
        <f t="shared" si="2"/>
        <v>74.88</v>
      </c>
      <c r="J16" s="26">
        <f t="shared" si="3"/>
        <v>1457.4133333333332</v>
      </c>
      <c r="K16" s="26">
        <f t="shared" si="4"/>
        <v>299.52</v>
      </c>
      <c r="L16" s="26">
        <f t="shared" si="5"/>
        <v>1640.0517119999997</v>
      </c>
      <c r="M16" s="31">
        <f>BOONJEAN_MOMENT!P12</f>
        <v>934.63999999999987</v>
      </c>
      <c r="N16" s="26">
        <f t="shared" si="6"/>
        <v>1869.2799999999997</v>
      </c>
      <c r="P16" s="26" t="s">
        <v>110</v>
      </c>
      <c r="Q16" s="26">
        <f>Q14/Q7</f>
        <v>2.9914821590408947</v>
      </c>
    </row>
    <row r="17" spans="2:17">
      <c r="B17" s="34">
        <v>7</v>
      </c>
      <c r="C17" s="30">
        <f>OFFSET!R15</f>
        <v>9.36</v>
      </c>
      <c r="D17" s="26">
        <v>4</v>
      </c>
      <c r="E17" s="26">
        <f t="shared" si="0"/>
        <v>37.44</v>
      </c>
      <c r="F17" s="31">
        <f>BOONJEAN_AREA!P14</f>
        <v>182.33833333333331</v>
      </c>
      <c r="G17" s="26">
        <f t="shared" si="1"/>
        <v>729.35333333333324</v>
      </c>
      <c r="H17" s="26">
        <v>3</v>
      </c>
      <c r="I17" s="26">
        <f t="shared" si="2"/>
        <v>112.32</v>
      </c>
      <c r="J17" s="26">
        <f t="shared" si="3"/>
        <v>2188.0599999999995</v>
      </c>
      <c r="K17" s="26">
        <f t="shared" si="4"/>
        <v>336.96</v>
      </c>
      <c r="L17" s="26">
        <f t="shared" si="5"/>
        <v>3280.1034239999994</v>
      </c>
      <c r="M17" s="31">
        <f>BOONJEAN_MOMENT!P13</f>
        <v>934.76866666666649</v>
      </c>
      <c r="N17" s="26">
        <f t="shared" si="6"/>
        <v>3739.074666666666</v>
      </c>
      <c r="P17" s="26" t="s">
        <v>71</v>
      </c>
      <c r="Q17" s="26">
        <f>N33/G33</f>
        <v>5.3159852212106475</v>
      </c>
    </row>
    <row r="18" spans="2:17">
      <c r="B18" s="34">
        <v>8</v>
      </c>
      <c r="C18" s="30">
        <f>OFFSET!R16</f>
        <v>9.36</v>
      </c>
      <c r="D18" s="26">
        <v>2</v>
      </c>
      <c r="E18" s="26">
        <f t="shared" si="0"/>
        <v>18.72</v>
      </c>
      <c r="F18" s="31">
        <f>BOONJEAN_AREA!P15</f>
        <v>182.39866666666666</v>
      </c>
      <c r="G18" s="26">
        <f t="shared" si="1"/>
        <v>364.79733333333331</v>
      </c>
      <c r="H18" s="26">
        <v>2</v>
      </c>
      <c r="I18" s="26">
        <f t="shared" si="2"/>
        <v>37.44</v>
      </c>
      <c r="J18" s="26">
        <f t="shared" si="3"/>
        <v>729.59466666666663</v>
      </c>
      <c r="K18" s="26">
        <f t="shared" si="4"/>
        <v>74.88</v>
      </c>
      <c r="L18" s="26">
        <f t="shared" si="5"/>
        <v>1640.0517119999997</v>
      </c>
      <c r="M18" s="31">
        <f>BOONJEAN_MOMENT!P14</f>
        <v>934.81399999999985</v>
      </c>
      <c r="N18" s="26">
        <f t="shared" si="6"/>
        <v>1869.6279999999997</v>
      </c>
      <c r="P18" s="26" t="s">
        <v>111</v>
      </c>
      <c r="Q18" s="26">
        <f>Q15+Q17</f>
        <v>124.30516100038335</v>
      </c>
    </row>
    <row r="19" spans="2:17">
      <c r="B19" s="34">
        <v>9</v>
      </c>
      <c r="C19" s="30">
        <f>OFFSET!R17</f>
        <v>9.36</v>
      </c>
      <c r="D19" s="26">
        <v>4</v>
      </c>
      <c r="E19" s="26">
        <f t="shared" si="0"/>
        <v>37.44</v>
      </c>
      <c r="F19" s="31">
        <f>BOONJEAN_AREA!P16</f>
        <v>182.41499999999999</v>
      </c>
      <c r="G19" s="26">
        <f t="shared" si="1"/>
        <v>729.66</v>
      </c>
      <c r="H19" s="26">
        <v>1</v>
      </c>
      <c r="I19" s="26">
        <f t="shared" si="2"/>
        <v>37.44</v>
      </c>
      <c r="J19" s="26">
        <f t="shared" si="3"/>
        <v>729.66</v>
      </c>
      <c r="K19" s="26">
        <f t="shared" si="4"/>
        <v>37.44</v>
      </c>
      <c r="L19" s="26">
        <f t="shared" si="5"/>
        <v>3280.1034239999994</v>
      </c>
      <c r="M19" s="31">
        <f>BOONJEAN_MOMENT!P15</f>
        <v>934.82866666666666</v>
      </c>
      <c r="N19" s="26">
        <f t="shared" si="6"/>
        <v>3739.3146666666667</v>
      </c>
      <c r="P19" s="26" t="s">
        <v>112</v>
      </c>
      <c r="Q19" s="26">
        <f>Q17+Q16</f>
        <v>8.3074673802515413</v>
      </c>
    </row>
    <row r="20" spans="2:17">
      <c r="B20" s="34" t="s">
        <v>113</v>
      </c>
      <c r="C20" s="30">
        <f>OFFSET!R18</f>
        <v>9.36</v>
      </c>
      <c r="D20" s="26">
        <v>2</v>
      </c>
      <c r="E20" s="26">
        <f t="shared" si="0"/>
        <v>18.72</v>
      </c>
      <c r="F20" s="31">
        <f>BOONJEAN_AREA!P17</f>
        <v>182.41499999999999</v>
      </c>
      <c r="G20" s="26">
        <f t="shared" si="1"/>
        <v>364.83</v>
      </c>
      <c r="H20" s="26">
        <v>0</v>
      </c>
      <c r="I20" s="26">
        <f t="shared" si="2"/>
        <v>0</v>
      </c>
      <c r="J20" s="26">
        <f t="shared" si="3"/>
        <v>0</v>
      </c>
      <c r="K20" s="26">
        <f t="shared" si="4"/>
        <v>0</v>
      </c>
      <c r="L20" s="26">
        <f t="shared" si="5"/>
        <v>1640.0517119999997</v>
      </c>
      <c r="M20" s="31">
        <f>BOONJEAN_MOMENT!P16</f>
        <v>934.82866666666666</v>
      </c>
      <c r="N20" s="26">
        <f t="shared" si="6"/>
        <v>1869.6573333333333</v>
      </c>
      <c r="P20" s="26" t="s">
        <v>74</v>
      </c>
      <c r="Q20" s="26">
        <f>Q7/(D2*F2*L2)</f>
        <v>0.82350091999050334</v>
      </c>
    </row>
    <row r="21" spans="2:17">
      <c r="B21" s="34">
        <v>11</v>
      </c>
      <c r="C21" s="30">
        <f>OFFSET!R19</f>
        <v>9.36</v>
      </c>
      <c r="D21" s="26">
        <v>4</v>
      </c>
      <c r="E21" s="26">
        <f t="shared" si="0"/>
        <v>37.44</v>
      </c>
      <c r="F21" s="31">
        <f>BOONJEAN_AREA!P18</f>
        <v>182.41499999999999</v>
      </c>
      <c r="G21" s="26">
        <f t="shared" si="1"/>
        <v>729.66</v>
      </c>
      <c r="H21" s="26">
        <v>-1</v>
      </c>
      <c r="I21" s="26">
        <f t="shared" si="2"/>
        <v>-37.44</v>
      </c>
      <c r="J21" s="26">
        <f t="shared" si="3"/>
        <v>-729.66</v>
      </c>
      <c r="K21" s="26">
        <f t="shared" si="4"/>
        <v>37.44</v>
      </c>
      <c r="L21" s="26">
        <f t="shared" si="5"/>
        <v>3280.1034239999994</v>
      </c>
      <c r="M21" s="31">
        <f>BOONJEAN_MOMENT!P17</f>
        <v>934.82866666666666</v>
      </c>
      <c r="N21" s="26">
        <f t="shared" si="6"/>
        <v>3739.3146666666667</v>
      </c>
      <c r="P21" s="26" t="s">
        <v>75</v>
      </c>
      <c r="Q21" s="26">
        <f>(Q8*Q15)/(100)</f>
        <v>22562.254866408995</v>
      </c>
    </row>
    <row r="22" spans="2:17">
      <c r="B22" s="34">
        <v>12</v>
      </c>
      <c r="C22" s="30">
        <f>OFFSET!R20</f>
        <v>9.36</v>
      </c>
      <c r="D22" s="26">
        <v>2</v>
      </c>
      <c r="E22" s="26">
        <f t="shared" si="0"/>
        <v>18.72</v>
      </c>
      <c r="F22" s="31">
        <f>BOONJEAN_AREA!P19</f>
        <v>182.41499999999999</v>
      </c>
      <c r="G22" s="26">
        <f t="shared" si="1"/>
        <v>364.83</v>
      </c>
      <c r="H22" s="26">
        <v>-2</v>
      </c>
      <c r="I22" s="26">
        <f t="shared" si="2"/>
        <v>-37.44</v>
      </c>
      <c r="J22" s="26">
        <f t="shared" si="3"/>
        <v>-729.66</v>
      </c>
      <c r="K22" s="26">
        <f t="shared" si="4"/>
        <v>74.88</v>
      </c>
      <c r="L22" s="26">
        <f t="shared" si="5"/>
        <v>1640.0517119999997</v>
      </c>
      <c r="M22" s="31">
        <f>BOONJEAN_MOMENT!P18</f>
        <v>934.82866666666666</v>
      </c>
      <c r="N22" s="26">
        <f t="shared" si="6"/>
        <v>1869.6573333333333</v>
      </c>
      <c r="P22" s="26" t="s">
        <v>76</v>
      </c>
      <c r="Q22" s="26">
        <f>F20/(F2*L2)</f>
        <v>0.9744391025641026</v>
      </c>
    </row>
    <row r="23" spans="2:17">
      <c r="B23" s="34">
        <v>13</v>
      </c>
      <c r="C23" s="30">
        <f>OFFSET!R21</f>
        <v>9.36</v>
      </c>
      <c r="D23" s="26">
        <v>4</v>
      </c>
      <c r="E23" s="26">
        <f t="shared" si="0"/>
        <v>37.44</v>
      </c>
      <c r="F23" s="31">
        <f>BOONJEAN_AREA!P20</f>
        <v>182.41499999999999</v>
      </c>
      <c r="G23" s="26">
        <f t="shared" si="1"/>
        <v>729.66</v>
      </c>
      <c r="H23" s="26">
        <v>-3</v>
      </c>
      <c r="I23" s="26">
        <f t="shared" si="2"/>
        <v>-112.32</v>
      </c>
      <c r="J23" s="26">
        <f t="shared" si="3"/>
        <v>-2188.98</v>
      </c>
      <c r="K23" s="26">
        <f t="shared" si="4"/>
        <v>336.96</v>
      </c>
      <c r="L23" s="26">
        <f t="shared" si="5"/>
        <v>3280.1034239999994</v>
      </c>
      <c r="M23" s="31">
        <f>BOONJEAN_MOMENT!P19</f>
        <v>934.82866666666666</v>
      </c>
      <c r="N23" s="26">
        <f t="shared" si="6"/>
        <v>3739.3146666666667</v>
      </c>
      <c r="P23" s="26" t="s">
        <v>77</v>
      </c>
      <c r="Q23" s="26">
        <f>Q7/(L2*Q5)</f>
        <v>0.89035524769732033</v>
      </c>
    </row>
    <row r="24" spans="2:17">
      <c r="B24" s="34">
        <v>14</v>
      </c>
      <c r="C24" s="30">
        <f>OFFSET!R22</f>
        <v>9.36</v>
      </c>
      <c r="D24" s="26">
        <v>2</v>
      </c>
      <c r="E24" s="26">
        <f t="shared" si="0"/>
        <v>18.72</v>
      </c>
      <c r="F24" s="31">
        <f>BOONJEAN_AREA!P21</f>
        <v>182.41499999999999</v>
      </c>
      <c r="G24" s="26">
        <f t="shared" si="1"/>
        <v>364.83</v>
      </c>
      <c r="H24" s="26">
        <v>-4</v>
      </c>
      <c r="I24" s="26">
        <f t="shared" si="2"/>
        <v>-74.88</v>
      </c>
      <c r="J24" s="26">
        <f t="shared" si="3"/>
        <v>-1459.32</v>
      </c>
      <c r="K24" s="26">
        <f t="shared" si="4"/>
        <v>299.52</v>
      </c>
      <c r="L24" s="26">
        <f t="shared" si="5"/>
        <v>1640.0517119999997</v>
      </c>
      <c r="M24" s="31">
        <f>BOONJEAN_MOMENT!P20</f>
        <v>934.82866666666666</v>
      </c>
      <c r="N24" s="26">
        <f t="shared" si="6"/>
        <v>1869.6573333333333</v>
      </c>
      <c r="P24" s="31" t="s">
        <v>78</v>
      </c>
      <c r="Q24" s="31">
        <f>Q7/(F20*D2)</f>
        <v>0.84510249827164541</v>
      </c>
    </row>
    <row r="25" spans="2:17">
      <c r="B25" s="34">
        <v>15</v>
      </c>
      <c r="C25" s="30">
        <f>OFFSET!R23</f>
        <v>9.3309999999999995</v>
      </c>
      <c r="D25" s="26">
        <v>4</v>
      </c>
      <c r="E25" s="26">
        <f t="shared" si="0"/>
        <v>37.323999999999998</v>
      </c>
      <c r="F25" s="31">
        <f>BOONJEAN_AREA!P22</f>
        <v>181.3</v>
      </c>
      <c r="G25" s="26">
        <f t="shared" si="1"/>
        <v>725.2</v>
      </c>
      <c r="H25" s="26">
        <v>-5</v>
      </c>
      <c r="I25" s="26">
        <f t="shared" si="2"/>
        <v>-186.62</v>
      </c>
      <c r="J25" s="26">
        <f t="shared" si="3"/>
        <v>-3626</v>
      </c>
      <c r="K25" s="26">
        <f t="shared" si="4"/>
        <v>933.09999999999991</v>
      </c>
      <c r="L25" s="26">
        <f t="shared" si="5"/>
        <v>3249.7096467639999</v>
      </c>
      <c r="M25" s="31">
        <f>BOONJEAN_MOMENT!P21</f>
        <v>930.3746666666666</v>
      </c>
      <c r="N25" s="26">
        <f t="shared" si="6"/>
        <v>3721.4986666666664</v>
      </c>
    </row>
    <row r="26" spans="2:17">
      <c r="B26" s="34">
        <v>16</v>
      </c>
      <c r="C26" s="30">
        <f>OFFSET!R24</f>
        <v>9.2550000000000008</v>
      </c>
      <c r="D26" s="26">
        <v>2</v>
      </c>
      <c r="E26" s="26">
        <f t="shared" si="0"/>
        <v>18.510000000000002</v>
      </c>
      <c r="F26" s="31">
        <f>BOONJEAN_AREA!P23</f>
        <v>178.35233333333332</v>
      </c>
      <c r="G26" s="26">
        <f t="shared" si="1"/>
        <v>356.70466666666664</v>
      </c>
      <c r="H26" s="26">
        <v>-6</v>
      </c>
      <c r="I26" s="26">
        <f t="shared" si="2"/>
        <v>-111.06</v>
      </c>
      <c r="J26" s="26">
        <f t="shared" si="3"/>
        <v>-2140.2280000000001</v>
      </c>
      <c r="K26" s="26">
        <f t="shared" si="4"/>
        <v>666.36</v>
      </c>
      <c r="L26" s="26">
        <f t="shared" si="5"/>
        <v>1585.4745127500003</v>
      </c>
      <c r="M26" s="31">
        <f>BOONJEAN_MOMENT!P22</f>
        <v>918.61799999999994</v>
      </c>
      <c r="N26" s="26">
        <f t="shared" si="6"/>
        <v>1837.2359999999999</v>
      </c>
    </row>
    <row r="27" spans="2:17">
      <c r="B27" s="34">
        <v>17</v>
      </c>
      <c r="C27" s="30">
        <f>OFFSET!R25</f>
        <v>8.984</v>
      </c>
      <c r="D27" s="26">
        <v>4</v>
      </c>
      <c r="E27" s="26">
        <f t="shared" si="0"/>
        <v>35.936</v>
      </c>
      <c r="F27" s="31">
        <f>BOONJEAN_AREA!P24</f>
        <v>167.87566666666666</v>
      </c>
      <c r="G27" s="26">
        <f t="shared" si="1"/>
        <v>671.50266666666664</v>
      </c>
      <c r="H27" s="26">
        <v>-7</v>
      </c>
      <c r="I27" s="26">
        <f t="shared" si="2"/>
        <v>-251.55199999999999</v>
      </c>
      <c r="J27" s="26">
        <f t="shared" si="3"/>
        <v>-4700.5186666666668</v>
      </c>
      <c r="K27" s="26">
        <f t="shared" si="4"/>
        <v>1760.864</v>
      </c>
      <c r="L27" s="26">
        <f t="shared" si="5"/>
        <v>2900.4756316159996</v>
      </c>
      <c r="M27" s="31">
        <f>BOONJEAN_MOMENT!P23</f>
        <v>876.59999999999991</v>
      </c>
      <c r="N27" s="26">
        <f t="shared" si="6"/>
        <v>3506.3999999999996</v>
      </c>
    </row>
    <row r="28" spans="2:17">
      <c r="B28" s="34">
        <v>18</v>
      </c>
      <c r="C28" s="30">
        <f>OFFSET!R26</f>
        <v>8.06</v>
      </c>
      <c r="D28" s="26">
        <v>1.5</v>
      </c>
      <c r="E28" s="26">
        <f t="shared" si="0"/>
        <v>12.09</v>
      </c>
      <c r="F28" s="31">
        <f>BOONJEAN_AREA!P25</f>
        <v>136.17999999999998</v>
      </c>
      <c r="G28" s="26">
        <f t="shared" si="1"/>
        <v>204.26999999999998</v>
      </c>
      <c r="H28" s="26">
        <v>-8</v>
      </c>
      <c r="I28" s="26">
        <f t="shared" si="2"/>
        <v>-96.72</v>
      </c>
      <c r="J28" s="26">
        <f t="shared" si="3"/>
        <v>-1634.1599999999999</v>
      </c>
      <c r="K28" s="26">
        <f t="shared" si="4"/>
        <v>773.76</v>
      </c>
      <c r="L28" s="26">
        <f t="shared" si="5"/>
        <v>785.40992400000027</v>
      </c>
      <c r="M28" s="31">
        <f>BOONJEAN_MOMENT!P24</f>
        <v>742.1913333333332</v>
      </c>
      <c r="N28" s="26">
        <f t="shared" si="6"/>
        <v>1113.2869999999998</v>
      </c>
    </row>
    <row r="29" spans="2:17">
      <c r="B29" s="34">
        <v>18.5</v>
      </c>
      <c r="C29" s="30">
        <f>OFFSET!R27</f>
        <v>7.1639999999999997</v>
      </c>
      <c r="D29" s="26">
        <v>2</v>
      </c>
      <c r="E29" s="26">
        <f t="shared" si="0"/>
        <v>14.327999999999999</v>
      </c>
      <c r="F29" s="31">
        <f>BOONJEAN_AREA!P26</f>
        <v>108.64266666666664</v>
      </c>
      <c r="G29" s="26">
        <f t="shared" si="1"/>
        <v>217.28533333333328</v>
      </c>
      <c r="H29" s="26">
        <v>-8.5</v>
      </c>
      <c r="I29" s="26">
        <f t="shared" si="2"/>
        <v>-121.788</v>
      </c>
      <c r="J29" s="26">
        <f t="shared" si="3"/>
        <v>-1846.9253333333329</v>
      </c>
      <c r="K29" s="26">
        <f t="shared" si="4"/>
        <v>1035.1979999999999</v>
      </c>
      <c r="L29" s="26">
        <f t="shared" si="5"/>
        <v>735.35445388799985</v>
      </c>
      <c r="M29" s="31">
        <f>BOONJEAN_MOMENT!P25</f>
        <v>613.93866666666668</v>
      </c>
      <c r="N29" s="26">
        <f t="shared" si="6"/>
        <v>1227.8773333333334</v>
      </c>
    </row>
    <row r="30" spans="2:17">
      <c r="B30" s="34">
        <v>19</v>
      </c>
      <c r="C30" s="30">
        <f>OFFSET!R28</f>
        <v>5.7370000000000001</v>
      </c>
      <c r="D30" s="26">
        <v>1</v>
      </c>
      <c r="E30" s="26">
        <f t="shared" si="0"/>
        <v>5.7370000000000001</v>
      </c>
      <c r="F30" s="31">
        <f>BOONJEAN_AREA!P27</f>
        <v>74.37299999999999</v>
      </c>
      <c r="G30" s="26">
        <f t="shared" si="1"/>
        <v>74.37299999999999</v>
      </c>
      <c r="H30" s="26">
        <v>-9</v>
      </c>
      <c r="I30" s="26">
        <f t="shared" si="2"/>
        <v>-51.633000000000003</v>
      </c>
      <c r="J30" s="26">
        <f t="shared" si="3"/>
        <v>-669.35699999999997</v>
      </c>
      <c r="K30" s="26">
        <f t="shared" si="4"/>
        <v>464.697</v>
      </c>
      <c r="L30" s="26">
        <f t="shared" si="5"/>
        <v>188.82285055300002</v>
      </c>
      <c r="M30" s="31">
        <f>BOONJEAN_MOMENT!P26</f>
        <v>438.75333333333333</v>
      </c>
      <c r="N30" s="26">
        <f t="shared" si="6"/>
        <v>438.75333333333333</v>
      </c>
    </row>
    <row r="31" spans="2:17">
      <c r="B31" s="34">
        <v>19.5</v>
      </c>
      <c r="C31" s="30">
        <f>OFFSET!R29</f>
        <v>3.96</v>
      </c>
      <c r="D31" s="26">
        <v>2</v>
      </c>
      <c r="E31" s="26">
        <f t="shared" si="0"/>
        <v>7.92</v>
      </c>
      <c r="F31" s="31">
        <f>BOONJEAN_AREA!P28</f>
        <v>33.940666666666665</v>
      </c>
      <c r="G31" s="26">
        <f t="shared" si="1"/>
        <v>67.88133333333333</v>
      </c>
      <c r="H31" s="26">
        <v>-9.5</v>
      </c>
      <c r="I31" s="26">
        <f t="shared" si="2"/>
        <v>-75.239999999999995</v>
      </c>
      <c r="J31" s="26">
        <f t="shared" si="3"/>
        <v>-644.87266666666665</v>
      </c>
      <c r="K31" s="26">
        <f t="shared" si="4"/>
        <v>714.78</v>
      </c>
      <c r="L31" s="26">
        <f t="shared" si="5"/>
        <v>124.19827199999999</v>
      </c>
      <c r="M31" s="31">
        <f>BOONJEAN_MOMENT!P27</f>
        <v>221.21866666666668</v>
      </c>
      <c r="N31" s="26">
        <f t="shared" si="6"/>
        <v>442.43733333333336</v>
      </c>
    </row>
    <row r="32" spans="2:17">
      <c r="B32" s="34">
        <v>20</v>
      </c>
      <c r="C32" s="30">
        <f>OFFSET!R30</f>
        <v>1.756</v>
      </c>
      <c r="D32" s="26">
        <v>0.5</v>
      </c>
      <c r="E32" s="26">
        <f t="shared" si="0"/>
        <v>0.878</v>
      </c>
      <c r="F32" s="31">
        <f>BOONJEAN_AREA!P29</f>
        <v>4.3866666666666667</v>
      </c>
      <c r="G32" s="26">
        <f t="shared" si="1"/>
        <v>2.1933333333333334</v>
      </c>
      <c r="H32" s="26">
        <v>-10</v>
      </c>
      <c r="I32" s="26">
        <f t="shared" si="2"/>
        <v>-8.7799999999999994</v>
      </c>
      <c r="J32" s="26">
        <f t="shared" si="3"/>
        <v>-21.933333333333334</v>
      </c>
      <c r="K32" s="26">
        <f t="shared" si="4"/>
        <v>87.8</v>
      </c>
      <c r="L32" s="26">
        <f t="shared" si="5"/>
        <v>2.7073446080000001</v>
      </c>
      <c r="M32" s="31">
        <f>BOONJEAN_MOMENT!P28</f>
        <v>39.493333333333332</v>
      </c>
      <c r="N32" s="26">
        <f t="shared" si="6"/>
        <v>19.746666666666666</v>
      </c>
    </row>
    <row r="33" spans="2:14">
      <c r="B33" s="35"/>
      <c r="C33" s="26"/>
      <c r="D33" s="32" t="s">
        <v>114</v>
      </c>
      <c r="E33" s="33">
        <f t="shared" ref="E33:G33" si="7">SUM(E8:E32)</f>
        <v>519.43099999999993</v>
      </c>
      <c r="F33" s="32">
        <f t="shared" si="7"/>
        <v>3377.9576666666671</v>
      </c>
      <c r="G33" s="32">
        <f t="shared" si="7"/>
        <v>9249.5623333333315</v>
      </c>
      <c r="H33" s="32"/>
      <c r="I33" s="32">
        <f t="shared" ref="I33:N33" si="8">SUM(I8:I32)</f>
        <v>99.48999999999991</v>
      </c>
      <c r="J33" s="32">
        <f t="shared" si="8"/>
        <v>-907.67733333333274</v>
      </c>
      <c r="K33" s="32">
        <f t="shared" si="8"/>
        <v>15305.136499999999</v>
      </c>
      <c r="L33" s="32">
        <f t="shared" si="8"/>
        <v>41504.851048655</v>
      </c>
      <c r="M33" s="32">
        <f t="shared" si="8"/>
        <v>18340.046666666665</v>
      </c>
      <c r="N33" s="32">
        <f t="shared" si="8"/>
        <v>49170.53666666666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C6A89-11C5-449C-82A0-D57B75E1D3E8}">
  <dimension ref="B3:AJ475"/>
  <sheetViews>
    <sheetView topLeftCell="A463" workbookViewId="0">
      <selection activeCell="A479" sqref="A479"/>
    </sheetView>
  </sheetViews>
  <sheetFormatPr defaultRowHeight="15"/>
  <sheetData>
    <row r="3" spans="2:36">
      <c r="B3" s="73"/>
      <c r="C3" s="73"/>
      <c r="E3" s="45" t="s">
        <v>126</v>
      </c>
      <c r="F3" s="47"/>
      <c r="G3" s="45" t="s">
        <v>127</v>
      </c>
      <c r="H3" s="47"/>
      <c r="I3" s="45" t="s">
        <v>128</v>
      </c>
      <c r="J3" s="47"/>
      <c r="K3" s="45" t="s">
        <v>129</v>
      </c>
      <c r="L3" s="47"/>
      <c r="M3" s="45" t="s">
        <v>130</v>
      </c>
      <c r="N3" s="47"/>
      <c r="O3" s="47"/>
      <c r="P3" s="47"/>
      <c r="Q3" s="45" t="s">
        <v>131</v>
      </c>
      <c r="R3" s="47"/>
      <c r="S3" s="45" t="s">
        <v>132</v>
      </c>
      <c r="T3" s="47"/>
      <c r="U3" s="47"/>
      <c r="V3" s="47"/>
      <c r="W3" s="45" t="s">
        <v>133</v>
      </c>
      <c r="X3" s="47"/>
      <c r="Y3" s="45" t="s">
        <v>134</v>
      </c>
      <c r="Z3" s="47"/>
      <c r="AA3" s="47"/>
      <c r="AB3" s="47"/>
      <c r="AC3" s="45" t="s">
        <v>135</v>
      </c>
      <c r="AD3" s="47"/>
      <c r="AE3" s="45" t="s">
        <v>136</v>
      </c>
      <c r="AF3" s="47"/>
      <c r="AG3" s="47"/>
      <c r="AH3" s="47"/>
      <c r="AI3" s="45" t="s">
        <v>137</v>
      </c>
      <c r="AJ3" s="46"/>
    </row>
    <row r="4" spans="2:36">
      <c r="B4" s="7" t="s">
        <v>138</v>
      </c>
      <c r="C4" s="50">
        <v>0</v>
      </c>
      <c r="E4" s="48" t="s">
        <v>139</v>
      </c>
      <c r="F4" t="s">
        <v>140</v>
      </c>
      <c r="G4" s="48" t="s">
        <v>141</v>
      </c>
      <c r="H4" t="s">
        <v>140</v>
      </c>
      <c r="I4" s="48" t="s">
        <v>141</v>
      </c>
      <c r="J4" t="s">
        <v>140</v>
      </c>
      <c r="K4" s="48" t="s">
        <v>141</v>
      </c>
      <c r="L4" t="s">
        <v>140</v>
      </c>
      <c r="M4" s="48" t="s">
        <v>141</v>
      </c>
      <c r="O4" t="s">
        <v>140</v>
      </c>
      <c r="Q4" s="48" t="s">
        <v>141</v>
      </c>
      <c r="R4" t="s">
        <v>140</v>
      </c>
      <c r="S4" s="48" t="s">
        <v>141</v>
      </c>
      <c r="U4" t="s">
        <v>140</v>
      </c>
      <c r="W4" s="48" t="s">
        <v>141</v>
      </c>
      <c r="X4" t="s">
        <v>140</v>
      </c>
      <c r="Y4" s="48" t="s">
        <v>141</v>
      </c>
      <c r="Z4" t="s">
        <v>142</v>
      </c>
      <c r="AA4" t="s">
        <v>140</v>
      </c>
      <c r="AC4" s="48" t="s">
        <v>141</v>
      </c>
      <c r="AD4" t="s">
        <v>140</v>
      </c>
      <c r="AE4" s="48" t="s">
        <v>141</v>
      </c>
      <c r="AG4" t="s">
        <v>140</v>
      </c>
      <c r="AI4" s="48" t="s">
        <v>141</v>
      </c>
      <c r="AJ4" s="49" t="s">
        <v>140</v>
      </c>
    </row>
    <row r="5" spans="2:36">
      <c r="B5" s="7" t="s">
        <v>45</v>
      </c>
      <c r="C5" s="9">
        <v>0</v>
      </c>
      <c r="E5" s="48">
        <v>1</v>
      </c>
      <c r="F5">
        <f>C5*E5</f>
        <v>0</v>
      </c>
      <c r="G5" s="48">
        <v>1</v>
      </c>
      <c r="H5">
        <f>C5*G5</f>
        <v>0</v>
      </c>
      <c r="I5" s="48">
        <v>1</v>
      </c>
      <c r="J5">
        <f>C5*I5</f>
        <v>0</v>
      </c>
      <c r="K5" s="48">
        <v>1</v>
      </c>
      <c r="L5">
        <f>C5*K5</f>
        <v>0</v>
      </c>
      <c r="M5" s="48">
        <v>0.5</v>
      </c>
      <c r="O5">
        <f>C5*M5</f>
        <v>0</v>
      </c>
      <c r="Q5" s="48">
        <v>0.5</v>
      </c>
      <c r="R5">
        <f>C5*Q5</f>
        <v>0</v>
      </c>
      <c r="S5" s="48">
        <v>0.5</v>
      </c>
      <c r="U5">
        <f>C5*S5</f>
        <v>0</v>
      </c>
      <c r="W5" s="48">
        <v>0.5</v>
      </c>
      <c r="X5">
        <f>C5*W5</f>
        <v>0</v>
      </c>
      <c r="Y5" s="48">
        <v>0.5</v>
      </c>
      <c r="AA5">
        <f>C5*Y5</f>
        <v>0</v>
      </c>
      <c r="AC5" s="48">
        <v>0.5</v>
      </c>
      <c r="AD5">
        <f>C5*AC5</f>
        <v>0</v>
      </c>
      <c r="AE5" s="48">
        <v>0.5</v>
      </c>
      <c r="AG5">
        <f>C5*AE5</f>
        <v>0</v>
      </c>
      <c r="AI5" s="48">
        <v>0.5</v>
      </c>
      <c r="AJ5" s="49">
        <f>C5*AI5</f>
        <v>0</v>
      </c>
    </row>
    <row r="6" spans="2:36">
      <c r="B6" s="7" t="s">
        <v>3</v>
      </c>
      <c r="C6" s="9">
        <v>0</v>
      </c>
      <c r="E6" s="48">
        <v>1</v>
      </c>
      <c r="F6">
        <f>C6*E6</f>
        <v>0</v>
      </c>
      <c r="G6" s="48">
        <v>4</v>
      </c>
      <c r="H6">
        <f t="shared" ref="H6:H7" si="0">C6*G6</f>
        <v>0</v>
      </c>
      <c r="I6" s="48">
        <v>3</v>
      </c>
      <c r="J6">
        <f t="shared" ref="J6:J8" si="1">C6*I6</f>
        <v>0</v>
      </c>
      <c r="K6" s="48">
        <v>4</v>
      </c>
      <c r="L6">
        <f t="shared" ref="L6:L9" si="2">C6*K6</f>
        <v>0</v>
      </c>
      <c r="M6" s="48">
        <v>2</v>
      </c>
      <c r="O6">
        <f t="shared" ref="O6:O9" si="3">C6*M6</f>
        <v>0</v>
      </c>
      <c r="Q6" s="48">
        <v>2</v>
      </c>
      <c r="R6">
        <f t="shared" ref="R6:R11" si="4">C6*Q6</f>
        <v>0</v>
      </c>
      <c r="S6" s="48">
        <v>2</v>
      </c>
      <c r="U6">
        <f t="shared" ref="U6:U11" si="5">C6*S6</f>
        <v>0</v>
      </c>
      <c r="W6" s="48">
        <v>2</v>
      </c>
      <c r="X6">
        <f t="shared" ref="X6:X13" si="6">C6*W6</f>
        <v>0</v>
      </c>
      <c r="Y6" s="48">
        <v>2</v>
      </c>
      <c r="AA6">
        <f t="shared" ref="AA6:AA13" si="7">C6*Y6</f>
        <v>0</v>
      </c>
      <c r="AC6" s="48">
        <v>2</v>
      </c>
      <c r="AD6">
        <f t="shared" ref="AD6:AD15" si="8">C6*AC6</f>
        <v>0</v>
      </c>
      <c r="AE6" s="48">
        <v>2</v>
      </c>
      <c r="AG6">
        <f t="shared" ref="AG6:AG15" si="9">C6*AE6</f>
        <v>0</v>
      </c>
      <c r="AI6" s="48">
        <v>2</v>
      </c>
      <c r="AJ6" s="49">
        <f t="shared" ref="AJ6:AJ17" si="10">C6*AI6</f>
        <v>0</v>
      </c>
    </row>
    <row r="7" spans="2:36">
      <c r="B7" s="7" t="s">
        <v>52</v>
      </c>
      <c r="C7" s="9">
        <v>0</v>
      </c>
      <c r="E7" s="68" t="s">
        <v>143</v>
      </c>
      <c r="F7" s="69">
        <f>SUM(F5:F6)</f>
        <v>0</v>
      </c>
      <c r="G7" s="48">
        <v>1</v>
      </c>
      <c r="H7">
        <f t="shared" si="0"/>
        <v>0</v>
      </c>
      <c r="I7" s="48">
        <v>3</v>
      </c>
      <c r="J7">
        <f t="shared" si="1"/>
        <v>0</v>
      </c>
      <c r="K7" s="48">
        <v>2</v>
      </c>
      <c r="L7">
        <f t="shared" si="2"/>
        <v>0</v>
      </c>
      <c r="M7" s="48">
        <v>1</v>
      </c>
      <c r="O7">
        <f t="shared" si="3"/>
        <v>0</v>
      </c>
      <c r="Q7" s="48">
        <v>1</v>
      </c>
      <c r="R7">
        <f t="shared" si="4"/>
        <v>0</v>
      </c>
      <c r="S7" s="48">
        <v>1</v>
      </c>
      <c r="U7">
        <f t="shared" si="5"/>
        <v>0</v>
      </c>
      <c r="W7" s="48">
        <v>1</v>
      </c>
      <c r="X7">
        <f t="shared" si="6"/>
        <v>0</v>
      </c>
      <c r="Y7" s="48">
        <v>1</v>
      </c>
      <c r="AA7">
        <f t="shared" si="7"/>
        <v>0</v>
      </c>
      <c r="AC7" s="48">
        <v>1</v>
      </c>
      <c r="AD7">
        <f t="shared" si="8"/>
        <v>0</v>
      </c>
      <c r="AE7" s="48">
        <v>1</v>
      </c>
      <c r="AG7">
        <f t="shared" si="9"/>
        <v>0</v>
      </c>
      <c r="AI7" s="48">
        <v>1</v>
      </c>
      <c r="AJ7" s="49">
        <f t="shared" si="10"/>
        <v>0</v>
      </c>
    </row>
    <row r="8" spans="2:36">
      <c r="B8" s="7" t="s">
        <v>5</v>
      </c>
      <c r="C8" s="9">
        <v>0</v>
      </c>
      <c r="G8" s="68" t="s">
        <v>144</v>
      </c>
      <c r="H8" s="69">
        <f>SUM(H5:H7)</f>
        <v>0</v>
      </c>
      <c r="I8" s="48">
        <v>1</v>
      </c>
      <c r="J8">
        <f t="shared" si="1"/>
        <v>0</v>
      </c>
      <c r="K8" s="48">
        <v>4</v>
      </c>
      <c r="L8">
        <f t="shared" si="2"/>
        <v>0</v>
      </c>
      <c r="M8" s="48">
        <v>2</v>
      </c>
      <c r="O8">
        <f t="shared" si="3"/>
        <v>0</v>
      </c>
      <c r="Q8" s="48">
        <v>2</v>
      </c>
      <c r="R8">
        <f t="shared" si="4"/>
        <v>0</v>
      </c>
      <c r="S8" s="48">
        <v>2</v>
      </c>
      <c r="U8">
        <f t="shared" si="5"/>
        <v>0</v>
      </c>
      <c r="W8" s="48">
        <v>2</v>
      </c>
      <c r="X8">
        <f t="shared" si="6"/>
        <v>0</v>
      </c>
      <c r="Y8" s="48">
        <v>2</v>
      </c>
      <c r="AA8">
        <f t="shared" si="7"/>
        <v>0</v>
      </c>
      <c r="AC8" s="48">
        <v>2</v>
      </c>
      <c r="AD8">
        <f t="shared" si="8"/>
        <v>0</v>
      </c>
      <c r="AE8" s="48">
        <v>2</v>
      </c>
      <c r="AG8">
        <f t="shared" si="9"/>
        <v>0</v>
      </c>
      <c r="AI8" s="48">
        <v>2</v>
      </c>
      <c r="AJ8" s="49">
        <f t="shared" si="10"/>
        <v>0</v>
      </c>
    </row>
    <row r="9" spans="2:36">
      <c r="B9" s="7" t="s">
        <v>46</v>
      </c>
      <c r="C9" s="9">
        <v>0</v>
      </c>
      <c r="I9" s="68" t="s">
        <v>144</v>
      </c>
      <c r="J9" s="69">
        <f>SUM(J5:J8)</f>
        <v>0</v>
      </c>
      <c r="K9" s="48">
        <v>1</v>
      </c>
      <c r="L9">
        <f t="shared" si="2"/>
        <v>0</v>
      </c>
      <c r="M9" s="48">
        <v>0.5</v>
      </c>
      <c r="N9">
        <v>5</v>
      </c>
      <c r="O9">
        <f t="shared" si="3"/>
        <v>0</v>
      </c>
      <c r="P9">
        <f>C9*N9</f>
        <v>0</v>
      </c>
      <c r="Q9" s="48">
        <v>1.5</v>
      </c>
      <c r="R9">
        <f t="shared" si="4"/>
        <v>0</v>
      </c>
      <c r="S9" s="48">
        <v>1.5</v>
      </c>
      <c r="U9">
        <f t="shared" si="5"/>
        <v>0</v>
      </c>
      <c r="W9" s="48">
        <v>1.5</v>
      </c>
      <c r="X9">
        <f t="shared" si="6"/>
        <v>0</v>
      </c>
      <c r="Y9" s="48">
        <v>1.5</v>
      </c>
      <c r="AA9">
        <f t="shared" si="7"/>
        <v>0</v>
      </c>
      <c r="AC9" s="48">
        <v>1.5</v>
      </c>
      <c r="AD9">
        <f t="shared" si="8"/>
        <v>0</v>
      </c>
      <c r="AE9" s="48">
        <v>1.5</v>
      </c>
      <c r="AG9">
        <f t="shared" si="9"/>
        <v>0</v>
      </c>
      <c r="AI9" s="48">
        <v>1.5</v>
      </c>
      <c r="AJ9" s="49">
        <f t="shared" si="10"/>
        <v>0</v>
      </c>
    </row>
    <row r="10" spans="2:36">
      <c r="B10" s="7" t="s">
        <v>7</v>
      </c>
      <c r="C10" s="9">
        <v>0</v>
      </c>
      <c r="K10" s="68" t="s">
        <v>144</v>
      </c>
      <c r="L10" s="69">
        <f>SUM(L5:L9)</f>
        <v>0</v>
      </c>
      <c r="M10" s="48"/>
      <c r="N10">
        <v>8</v>
      </c>
      <c r="P10">
        <f t="shared" ref="P10:P11" si="11">C10*N10</f>
        <v>0</v>
      </c>
      <c r="Q10" s="48">
        <v>4</v>
      </c>
      <c r="R10">
        <f t="shared" si="4"/>
        <v>0</v>
      </c>
      <c r="S10" s="48">
        <v>4</v>
      </c>
      <c r="U10">
        <f t="shared" si="5"/>
        <v>0</v>
      </c>
      <c r="W10" s="48">
        <v>4</v>
      </c>
      <c r="X10">
        <f t="shared" si="6"/>
        <v>0</v>
      </c>
      <c r="Y10" s="48">
        <v>4</v>
      </c>
      <c r="AA10">
        <f t="shared" si="7"/>
        <v>0</v>
      </c>
      <c r="AC10" s="48">
        <v>4</v>
      </c>
      <c r="AD10">
        <f t="shared" si="8"/>
        <v>0</v>
      </c>
      <c r="AE10" s="48">
        <v>4</v>
      </c>
      <c r="AG10">
        <f t="shared" si="9"/>
        <v>0</v>
      </c>
      <c r="AI10" s="48">
        <v>4</v>
      </c>
      <c r="AJ10" s="49">
        <f t="shared" si="10"/>
        <v>0</v>
      </c>
    </row>
    <row r="11" spans="2:36">
      <c r="B11" s="7" t="s">
        <v>47</v>
      </c>
      <c r="C11" s="9">
        <v>0</v>
      </c>
      <c r="M11" s="48"/>
      <c r="N11">
        <v>-1</v>
      </c>
      <c r="P11">
        <f>C11*N11</f>
        <v>0</v>
      </c>
      <c r="Q11" s="48">
        <v>1</v>
      </c>
      <c r="R11">
        <f t="shared" si="4"/>
        <v>0</v>
      </c>
      <c r="S11" s="48">
        <v>1</v>
      </c>
      <c r="T11">
        <v>5</v>
      </c>
      <c r="U11">
        <f t="shared" si="5"/>
        <v>0</v>
      </c>
      <c r="V11">
        <f>C11*U11</f>
        <v>0</v>
      </c>
      <c r="W11" s="48">
        <v>2</v>
      </c>
      <c r="X11">
        <f t="shared" si="6"/>
        <v>0</v>
      </c>
      <c r="Y11" s="48">
        <v>2</v>
      </c>
      <c r="AA11">
        <f t="shared" si="7"/>
        <v>0</v>
      </c>
      <c r="AC11" s="48">
        <v>2</v>
      </c>
      <c r="AD11">
        <f t="shared" si="8"/>
        <v>0</v>
      </c>
      <c r="AE11" s="48">
        <v>2</v>
      </c>
      <c r="AG11">
        <f t="shared" si="9"/>
        <v>0</v>
      </c>
      <c r="AI11" s="48">
        <v>2</v>
      </c>
      <c r="AJ11" s="49">
        <f t="shared" si="10"/>
        <v>0</v>
      </c>
    </row>
    <row r="12" spans="2:36">
      <c r="B12" s="7" t="s">
        <v>9</v>
      </c>
      <c r="C12" s="9">
        <v>0</v>
      </c>
      <c r="M12" s="68"/>
      <c r="N12" s="69" t="s">
        <v>144</v>
      </c>
      <c r="O12" s="69">
        <f>SUM(O5:O9)</f>
        <v>0</v>
      </c>
      <c r="P12" s="69">
        <f>SUM(P9:P11)</f>
        <v>0</v>
      </c>
      <c r="Q12" s="68" t="s">
        <v>144</v>
      </c>
      <c r="R12" s="69">
        <f>SUM(R5:R11)</f>
        <v>0</v>
      </c>
      <c r="S12" s="48"/>
      <c r="T12">
        <v>8</v>
      </c>
      <c r="V12">
        <f t="shared" ref="V12:V13" si="12">C12*U12</f>
        <v>0</v>
      </c>
      <c r="W12" s="48">
        <v>4</v>
      </c>
      <c r="X12">
        <f t="shared" si="6"/>
        <v>0</v>
      </c>
      <c r="Y12" s="48">
        <v>4</v>
      </c>
      <c r="AA12">
        <f t="shared" si="7"/>
        <v>0</v>
      </c>
      <c r="AC12" s="48">
        <v>4</v>
      </c>
      <c r="AD12">
        <f t="shared" si="8"/>
        <v>0</v>
      </c>
      <c r="AE12" s="48">
        <v>4</v>
      </c>
      <c r="AG12">
        <f t="shared" si="9"/>
        <v>0</v>
      </c>
      <c r="AI12" s="48">
        <v>4</v>
      </c>
      <c r="AJ12" s="49">
        <f t="shared" si="10"/>
        <v>0</v>
      </c>
    </row>
    <row r="13" spans="2:36">
      <c r="B13" s="7" t="s">
        <v>10</v>
      </c>
      <c r="C13" s="9">
        <v>0</v>
      </c>
      <c r="S13" s="48"/>
      <c r="T13">
        <v>-1</v>
      </c>
      <c r="V13">
        <f t="shared" si="12"/>
        <v>0</v>
      </c>
      <c r="W13" s="48">
        <v>1</v>
      </c>
      <c r="X13">
        <f t="shared" si="6"/>
        <v>0</v>
      </c>
      <c r="Y13" s="48">
        <v>1</v>
      </c>
      <c r="Z13">
        <v>5</v>
      </c>
      <c r="AA13">
        <f t="shared" si="7"/>
        <v>0</v>
      </c>
      <c r="AB13">
        <f>C13*Z13</f>
        <v>0</v>
      </c>
      <c r="AC13" s="48">
        <v>2</v>
      </c>
      <c r="AD13">
        <f t="shared" si="8"/>
        <v>0</v>
      </c>
      <c r="AE13" s="48">
        <v>2</v>
      </c>
      <c r="AG13">
        <f t="shared" si="9"/>
        <v>0</v>
      </c>
      <c r="AI13" s="48">
        <v>2</v>
      </c>
      <c r="AJ13" s="49">
        <f t="shared" si="10"/>
        <v>0</v>
      </c>
    </row>
    <row r="14" spans="2:36">
      <c r="B14" s="7" t="s">
        <v>11</v>
      </c>
      <c r="C14" s="9">
        <v>3.2530000000000001</v>
      </c>
      <c r="S14" s="68"/>
      <c r="T14" s="69" t="s">
        <v>144</v>
      </c>
      <c r="U14" s="69">
        <f>SUM(U5:U11)</f>
        <v>0</v>
      </c>
      <c r="V14" s="69">
        <f>SUM(V11:V13)</f>
        <v>0</v>
      </c>
      <c r="W14" s="68" t="s">
        <v>144</v>
      </c>
      <c r="X14" s="69">
        <f>SUM(X5:X13)</f>
        <v>0</v>
      </c>
      <c r="Y14" s="48"/>
      <c r="Z14">
        <v>8</v>
      </c>
      <c r="AB14">
        <f t="shared" ref="AB14:AB15" si="13">C14*Z14</f>
        <v>26.024000000000001</v>
      </c>
      <c r="AC14" s="48">
        <v>4</v>
      </c>
      <c r="AD14">
        <f t="shared" si="8"/>
        <v>13.012</v>
      </c>
      <c r="AE14" s="48">
        <v>4</v>
      </c>
      <c r="AG14">
        <f t="shared" si="9"/>
        <v>13.012</v>
      </c>
      <c r="AI14" s="48">
        <v>4</v>
      </c>
      <c r="AJ14" s="49">
        <f t="shared" si="10"/>
        <v>13.012</v>
      </c>
    </row>
    <row r="15" spans="2:36">
      <c r="B15" s="7" t="s">
        <v>48</v>
      </c>
      <c r="C15" s="9">
        <v>4.8239999999999998</v>
      </c>
      <c r="Y15" s="48"/>
      <c r="Z15">
        <v>-1</v>
      </c>
      <c r="AB15">
        <f t="shared" si="13"/>
        <v>-4.8239999999999998</v>
      </c>
      <c r="AC15" s="48">
        <v>1</v>
      </c>
      <c r="AD15">
        <f t="shared" si="8"/>
        <v>4.8239999999999998</v>
      </c>
      <c r="AE15" s="48">
        <v>1</v>
      </c>
      <c r="AF15">
        <v>5</v>
      </c>
      <c r="AG15">
        <f t="shared" si="9"/>
        <v>4.8239999999999998</v>
      </c>
      <c r="AH15">
        <f>C15*AF15</f>
        <v>24.119999999999997</v>
      </c>
      <c r="AI15" s="48">
        <v>2</v>
      </c>
      <c r="AJ15" s="49">
        <f t="shared" si="10"/>
        <v>9.6479999999999997</v>
      </c>
    </row>
    <row r="16" spans="2:36">
      <c r="B16" s="7" t="s">
        <v>49</v>
      </c>
      <c r="C16" s="9">
        <v>5.4550000000000001</v>
      </c>
      <c r="Y16" s="68"/>
      <c r="Z16" s="69" t="s">
        <v>144</v>
      </c>
      <c r="AA16" s="69">
        <f>SUM(AA5:AA13)</f>
        <v>0</v>
      </c>
      <c r="AB16" s="69">
        <f>SUM(AB13:AB15)</f>
        <v>21.200000000000003</v>
      </c>
      <c r="AC16" s="68" t="s">
        <v>144</v>
      </c>
      <c r="AD16" s="69">
        <f>SUM(AD5:AD15)</f>
        <v>17.835999999999999</v>
      </c>
      <c r="AE16" s="48"/>
      <c r="AF16">
        <v>8</v>
      </c>
      <c r="AH16">
        <f t="shared" ref="AH16:AH17" si="14">C16*AF16</f>
        <v>43.64</v>
      </c>
      <c r="AI16" s="48">
        <v>4</v>
      </c>
      <c r="AJ16" s="49">
        <f t="shared" si="10"/>
        <v>21.82</v>
      </c>
    </row>
    <row r="17" spans="2:36">
      <c r="B17" s="7" t="s">
        <v>50</v>
      </c>
      <c r="C17" s="9">
        <v>5.8070000000000004</v>
      </c>
      <c r="AE17" s="48"/>
      <c r="AF17">
        <v>-1</v>
      </c>
      <c r="AH17">
        <f t="shared" si="14"/>
        <v>-5.8070000000000004</v>
      </c>
      <c r="AI17" s="48">
        <v>1</v>
      </c>
      <c r="AJ17" s="49">
        <f t="shared" si="10"/>
        <v>5.8070000000000004</v>
      </c>
    </row>
    <row r="18" spans="2:36">
      <c r="B18" s="8"/>
      <c r="C18" s="8"/>
      <c r="AE18" s="68"/>
      <c r="AF18" s="69" t="s">
        <v>144</v>
      </c>
      <c r="AG18" s="69">
        <f>SUM(AG5:AG15)</f>
        <v>17.835999999999999</v>
      </c>
      <c r="AH18" s="69">
        <f>SUM(AH15:AH17)</f>
        <v>61.952999999999989</v>
      </c>
      <c r="AI18" s="68" t="s">
        <v>144</v>
      </c>
      <c r="AJ18" s="70">
        <f>SUM(AJ5:AJ17)</f>
        <v>50.287000000000006</v>
      </c>
    </row>
    <row r="19" spans="2:36">
      <c r="B19" s="8"/>
      <c r="C19" s="8"/>
      <c r="E19" t="s">
        <v>145</v>
      </c>
      <c r="F19">
        <f>(1/2)*F7</f>
        <v>0</v>
      </c>
      <c r="G19" t="s">
        <v>145</v>
      </c>
      <c r="H19">
        <f>(1/3)*H8</f>
        <v>0</v>
      </c>
      <c r="I19" t="s">
        <v>145</v>
      </c>
      <c r="J19">
        <f>3*(1/8)*J9</f>
        <v>0</v>
      </c>
      <c r="K19" t="s">
        <v>145</v>
      </c>
      <c r="L19">
        <f>(1/3)*L10</f>
        <v>0</v>
      </c>
      <c r="O19" t="s">
        <v>145</v>
      </c>
      <c r="P19">
        <f>2*(((1/3)*O12)+((1/12)*P12))</f>
        <v>0</v>
      </c>
      <c r="Q19" t="s">
        <v>145</v>
      </c>
      <c r="R19">
        <f>2*(1/3)*R12</f>
        <v>0</v>
      </c>
      <c r="U19" t="s">
        <v>145</v>
      </c>
      <c r="V19">
        <f>2*(((1/3)*U14)+((1/12)*V14))</f>
        <v>0</v>
      </c>
      <c r="W19" t="s">
        <v>145</v>
      </c>
      <c r="X19">
        <f>2*(1/3)*X14</f>
        <v>0</v>
      </c>
      <c r="AA19" t="s">
        <v>145</v>
      </c>
      <c r="AB19">
        <f>2*(((1/3)*AA16)+((1/12)*AB16))</f>
        <v>3.5333333333333337</v>
      </c>
      <c r="AC19" t="s">
        <v>145</v>
      </c>
      <c r="AD19">
        <f>2*(1/3)*AD16</f>
        <v>11.890666666666664</v>
      </c>
      <c r="AG19" t="s">
        <v>145</v>
      </c>
      <c r="AH19">
        <f>2*(((1/3)*AG18)+((1/12)*AH18))</f>
        <v>22.216166666666663</v>
      </c>
      <c r="AI19" t="s">
        <v>145</v>
      </c>
      <c r="AJ19">
        <f>2*(1/3)*AJ18</f>
        <v>33.524666666666668</v>
      </c>
    </row>
    <row r="22" spans="2:36">
      <c r="B22" s="73"/>
      <c r="C22" s="74"/>
      <c r="E22" s="45" t="s">
        <v>126</v>
      </c>
      <c r="F22" s="47"/>
      <c r="G22" s="45" t="s">
        <v>127</v>
      </c>
      <c r="H22" s="47"/>
      <c r="I22" s="45" t="s">
        <v>128</v>
      </c>
      <c r="J22" s="47"/>
      <c r="K22" s="45" t="s">
        <v>129</v>
      </c>
      <c r="L22" s="47"/>
      <c r="M22" s="45" t="s">
        <v>130</v>
      </c>
      <c r="N22" s="47"/>
      <c r="O22" s="47"/>
      <c r="P22" s="47"/>
      <c r="Q22" s="45" t="s">
        <v>131</v>
      </c>
      <c r="R22" s="47"/>
      <c r="S22" s="45" t="s">
        <v>132</v>
      </c>
      <c r="T22" s="47"/>
      <c r="U22" s="47"/>
      <c r="V22" s="47"/>
      <c r="W22" s="45" t="s">
        <v>133</v>
      </c>
      <c r="X22" s="47"/>
      <c r="Y22" s="45" t="s">
        <v>134</v>
      </c>
      <c r="Z22" s="47"/>
      <c r="AA22" s="47"/>
      <c r="AB22" s="47"/>
      <c r="AC22" s="45" t="s">
        <v>135</v>
      </c>
      <c r="AD22" s="47"/>
      <c r="AE22" s="45" t="s">
        <v>136</v>
      </c>
      <c r="AF22" s="47"/>
      <c r="AG22" s="47"/>
      <c r="AH22" s="47"/>
      <c r="AI22" s="45" t="s">
        <v>137</v>
      </c>
      <c r="AJ22" s="46"/>
    </row>
    <row r="23" spans="2:36">
      <c r="B23" s="7" t="s">
        <v>138</v>
      </c>
      <c r="C23" s="50">
        <v>0.5</v>
      </c>
      <c r="E23" s="48" t="s">
        <v>139</v>
      </c>
      <c r="F23" t="s">
        <v>140</v>
      </c>
      <c r="G23" s="48" t="s">
        <v>141</v>
      </c>
      <c r="H23" t="s">
        <v>140</v>
      </c>
      <c r="I23" s="48" t="s">
        <v>141</v>
      </c>
      <c r="J23" t="s">
        <v>140</v>
      </c>
      <c r="K23" s="48" t="s">
        <v>141</v>
      </c>
      <c r="L23" t="s">
        <v>140</v>
      </c>
      <c r="M23" s="48" t="s">
        <v>141</v>
      </c>
      <c r="O23" t="s">
        <v>140</v>
      </c>
      <c r="Q23" s="48" t="s">
        <v>141</v>
      </c>
      <c r="R23" t="s">
        <v>140</v>
      </c>
      <c r="S23" s="48" t="s">
        <v>141</v>
      </c>
      <c r="U23" t="s">
        <v>140</v>
      </c>
      <c r="W23" s="48" t="s">
        <v>141</v>
      </c>
      <c r="X23" t="s">
        <v>140</v>
      </c>
      <c r="Y23" s="48" t="s">
        <v>141</v>
      </c>
      <c r="Z23" t="s">
        <v>142</v>
      </c>
      <c r="AA23" t="s">
        <v>140</v>
      </c>
      <c r="AC23" s="48" t="s">
        <v>141</v>
      </c>
      <c r="AD23" t="s">
        <v>140</v>
      </c>
      <c r="AE23" s="48" t="s">
        <v>141</v>
      </c>
      <c r="AG23" t="s">
        <v>140</v>
      </c>
      <c r="AI23" s="48" t="s">
        <v>141</v>
      </c>
      <c r="AJ23" s="49" t="s">
        <v>140</v>
      </c>
    </row>
    <row r="24" spans="2:36">
      <c r="B24" s="7" t="s">
        <v>45</v>
      </c>
      <c r="C24" s="9">
        <v>0</v>
      </c>
      <c r="E24" s="48">
        <v>1</v>
      </c>
      <c r="F24">
        <f>C24*E24</f>
        <v>0</v>
      </c>
      <c r="G24" s="48">
        <v>1</v>
      </c>
      <c r="H24">
        <f>C24*G24</f>
        <v>0</v>
      </c>
      <c r="I24" s="48">
        <v>1</v>
      </c>
      <c r="J24">
        <f>C24*I24</f>
        <v>0</v>
      </c>
      <c r="K24" s="48">
        <v>1</v>
      </c>
      <c r="L24">
        <f>C24*K24</f>
        <v>0</v>
      </c>
      <c r="M24" s="48">
        <v>0.5</v>
      </c>
      <c r="O24">
        <f>C24*M24</f>
        <v>0</v>
      </c>
      <c r="Q24" s="48">
        <v>0.5</v>
      </c>
      <c r="R24">
        <f>C24*Q24</f>
        <v>0</v>
      </c>
      <c r="S24" s="48">
        <v>0.5</v>
      </c>
      <c r="U24">
        <f>C24*S24</f>
        <v>0</v>
      </c>
      <c r="W24" s="48">
        <v>0.5</v>
      </c>
      <c r="X24">
        <f>C24*W24</f>
        <v>0</v>
      </c>
      <c r="Y24" s="48">
        <v>0.5</v>
      </c>
      <c r="AA24">
        <f>C24*Y24</f>
        <v>0</v>
      </c>
      <c r="AC24" s="48">
        <v>0.5</v>
      </c>
      <c r="AD24">
        <f>C24*AC24</f>
        <v>0</v>
      </c>
      <c r="AE24" s="48">
        <v>0.5</v>
      </c>
      <c r="AG24">
        <f>C24*AE24</f>
        <v>0</v>
      </c>
      <c r="AI24" s="48">
        <v>0.5</v>
      </c>
      <c r="AJ24" s="49">
        <f>C24*AI24</f>
        <v>0</v>
      </c>
    </row>
    <row r="25" spans="2:36">
      <c r="B25" s="7" t="s">
        <v>3</v>
      </c>
      <c r="C25" s="9">
        <v>0</v>
      </c>
      <c r="E25" s="48">
        <v>1</v>
      </c>
      <c r="F25">
        <f>C25*E25</f>
        <v>0</v>
      </c>
      <c r="G25" s="48">
        <v>4</v>
      </c>
      <c r="H25">
        <f t="shared" ref="H25:H26" si="15">C25*G25</f>
        <v>0</v>
      </c>
      <c r="I25" s="48">
        <v>3</v>
      </c>
      <c r="J25">
        <f t="shared" ref="J25:J27" si="16">C25*I25</f>
        <v>0</v>
      </c>
      <c r="K25" s="48">
        <v>4</v>
      </c>
      <c r="L25">
        <f t="shared" ref="L25:L28" si="17">C25*K25</f>
        <v>0</v>
      </c>
      <c r="M25" s="48">
        <v>2</v>
      </c>
      <c r="O25">
        <f t="shared" ref="O25:O28" si="18">C25*M25</f>
        <v>0</v>
      </c>
      <c r="Q25" s="48">
        <v>2</v>
      </c>
      <c r="R25">
        <f t="shared" ref="R25:R30" si="19">C25*Q25</f>
        <v>0</v>
      </c>
      <c r="S25" s="48">
        <v>2</v>
      </c>
      <c r="U25">
        <f t="shared" ref="U25:U30" si="20">C25*S25</f>
        <v>0</v>
      </c>
      <c r="W25" s="48">
        <v>2</v>
      </c>
      <c r="X25">
        <f t="shared" ref="X25:X32" si="21">C25*W25</f>
        <v>0</v>
      </c>
      <c r="Y25" s="48">
        <v>2</v>
      </c>
      <c r="AA25">
        <f t="shared" ref="AA25:AA32" si="22">C25*Y25</f>
        <v>0</v>
      </c>
      <c r="AC25" s="48">
        <v>2</v>
      </c>
      <c r="AD25">
        <f t="shared" ref="AD25:AD34" si="23">C25*AC25</f>
        <v>0</v>
      </c>
      <c r="AE25" s="48">
        <v>2</v>
      </c>
      <c r="AG25">
        <f t="shared" ref="AG25:AG34" si="24">C25*AE25</f>
        <v>0</v>
      </c>
      <c r="AI25" s="48">
        <v>2</v>
      </c>
      <c r="AJ25" s="49">
        <f t="shared" ref="AJ25:AJ36" si="25">C25*AI25</f>
        <v>0</v>
      </c>
    </row>
    <row r="26" spans="2:36">
      <c r="B26" s="7" t="s">
        <v>52</v>
      </c>
      <c r="C26" s="9">
        <v>0</v>
      </c>
      <c r="E26" s="68" t="s">
        <v>143</v>
      </c>
      <c r="F26" s="69">
        <f>SUM(F24:F25)</f>
        <v>0</v>
      </c>
      <c r="G26" s="48">
        <v>1</v>
      </c>
      <c r="H26">
        <f t="shared" si="15"/>
        <v>0</v>
      </c>
      <c r="I26" s="48">
        <v>3</v>
      </c>
      <c r="J26">
        <f t="shared" si="16"/>
        <v>0</v>
      </c>
      <c r="K26" s="48">
        <v>2</v>
      </c>
      <c r="L26">
        <f t="shared" si="17"/>
        <v>0</v>
      </c>
      <c r="M26" s="48">
        <v>1</v>
      </c>
      <c r="O26">
        <f t="shared" si="18"/>
        <v>0</v>
      </c>
      <c r="Q26" s="48">
        <v>1</v>
      </c>
      <c r="R26">
        <f t="shared" si="19"/>
        <v>0</v>
      </c>
      <c r="S26" s="48">
        <v>1</v>
      </c>
      <c r="U26">
        <f t="shared" si="20"/>
        <v>0</v>
      </c>
      <c r="W26" s="48">
        <v>1</v>
      </c>
      <c r="X26">
        <f t="shared" si="21"/>
        <v>0</v>
      </c>
      <c r="Y26" s="48">
        <v>1</v>
      </c>
      <c r="AA26">
        <f t="shared" si="22"/>
        <v>0</v>
      </c>
      <c r="AC26" s="48">
        <v>1</v>
      </c>
      <c r="AD26">
        <f t="shared" si="23"/>
        <v>0</v>
      </c>
      <c r="AE26" s="48">
        <v>1</v>
      </c>
      <c r="AG26">
        <f t="shared" si="24"/>
        <v>0</v>
      </c>
      <c r="AI26" s="48">
        <v>1</v>
      </c>
      <c r="AJ26" s="49">
        <f t="shared" si="25"/>
        <v>0</v>
      </c>
    </row>
    <row r="27" spans="2:36">
      <c r="B27" s="7" t="s">
        <v>5</v>
      </c>
      <c r="C27" s="9">
        <v>0</v>
      </c>
      <c r="G27" s="68" t="s">
        <v>144</v>
      </c>
      <c r="H27" s="69">
        <f>SUM(H24:H26)</f>
        <v>0</v>
      </c>
      <c r="I27" s="48">
        <v>1</v>
      </c>
      <c r="J27">
        <f t="shared" si="16"/>
        <v>0</v>
      </c>
      <c r="K27" s="48">
        <v>4</v>
      </c>
      <c r="L27">
        <f t="shared" si="17"/>
        <v>0</v>
      </c>
      <c r="M27" s="48">
        <v>2</v>
      </c>
      <c r="O27">
        <f t="shared" si="18"/>
        <v>0</v>
      </c>
      <c r="Q27" s="48">
        <v>2</v>
      </c>
      <c r="R27">
        <f t="shared" si="19"/>
        <v>0</v>
      </c>
      <c r="S27" s="48">
        <v>2</v>
      </c>
      <c r="U27">
        <f t="shared" si="20"/>
        <v>0</v>
      </c>
      <c r="W27" s="48">
        <v>2</v>
      </c>
      <c r="X27">
        <f t="shared" si="21"/>
        <v>0</v>
      </c>
      <c r="Y27" s="48">
        <v>2</v>
      </c>
      <c r="AA27">
        <f t="shared" si="22"/>
        <v>0</v>
      </c>
      <c r="AC27" s="48">
        <v>2</v>
      </c>
      <c r="AD27">
        <f t="shared" si="23"/>
        <v>0</v>
      </c>
      <c r="AE27" s="48">
        <v>2</v>
      </c>
      <c r="AG27">
        <f t="shared" si="24"/>
        <v>0</v>
      </c>
      <c r="AI27" s="48">
        <v>2</v>
      </c>
      <c r="AJ27" s="49">
        <f t="shared" si="25"/>
        <v>0</v>
      </c>
    </row>
    <row r="28" spans="2:36">
      <c r="B28" s="7" t="s">
        <v>46</v>
      </c>
      <c r="C28" s="9">
        <v>0</v>
      </c>
      <c r="I28" s="68" t="s">
        <v>144</v>
      </c>
      <c r="J28" s="69">
        <f>SUM(J24:J27)</f>
        <v>0</v>
      </c>
      <c r="K28" s="48">
        <v>1</v>
      </c>
      <c r="L28">
        <f t="shared" si="17"/>
        <v>0</v>
      </c>
      <c r="M28" s="48">
        <v>0.5</v>
      </c>
      <c r="N28">
        <v>5</v>
      </c>
      <c r="O28">
        <f t="shared" si="18"/>
        <v>0</v>
      </c>
      <c r="P28">
        <f>C28*N28</f>
        <v>0</v>
      </c>
      <c r="Q28" s="48">
        <v>1.5</v>
      </c>
      <c r="R28">
        <f t="shared" si="19"/>
        <v>0</v>
      </c>
      <c r="S28" s="48">
        <v>1.5</v>
      </c>
      <c r="U28">
        <f t="shared" si="20"/>
        <v>0</v>
      </c>
      <c r="W28" s="48">
        <v>1.5</v>
      </c>
      <c r="X28">
        <f t="shared" si="21"/>
        <v>0</v>
      </c>
      <c r="Y28" s="48">
        <v>1.5</v>
      </c>
      <c r="AA28">
        <f t="shared" si="22"/>
        <v>0</v>
      </c>
      <c r="AC28" s="48">
        <v>1.5</v>
      </c>
      <c r="AD28">
        <f t="shared" si="23"/>
        <v>0</v>
      </c>
      <c r="AE28" s="48">
        <v>1.5</v>
      </c>
      <c r="AG28">
        <f t="shared" si="24"/>
        <v>0</v>
      </c>
      <c r="AI28" s="48">
        <v>1.5</v>
      </c>
      <c r="AJ28" s="49">
        <f t="shared" si="25"/>
        <v>0</v>
      </c>
    </row>
    <row r="29" spans="2:36">
      <c r="B29" s="7" t="s">
        <v>7</v>
      </c>
      <c r="C29" s="9">
        <v>0</v>
      </c>
      <c r="K29" s="68" t="s">
        <v>144</v>
      </c>
      <c r="L29" s="69">
        <f>SUM(L24:L28)</f>
        <v>0</v>
      </c>
      <c r="M29" s="48"/>
      <c r="N29">
        <v>8</v>
      </c>
      <c r="P29">
        <f t="shared" ref="P29:P30" si="26">C29*N29</f>
        <v>0</v>
      </c>
      <c r="Q29" s="48">
        <v>4</v>
      </c>
      <c r="R29">
        <f t="shared" si="19"/>
        <v>0</v>
      </c>
      <c r="S29" s="48">
        <v>4</v>
      </c>
      <c r="U29">
        <f t="shared" si="20"/>
        <v>0</v>
      </c>
      <c r="W29" s="48">
        <v>4</v>
      </c>
      <c r="X29">
        <f t="shared" si="21"/>
        <v>0</v>
      </c>
      <c r="Y29" s="48">
        <v>4</v>
      </c>
      <c r="AA29">
        <f t="shared" si="22"/>
        <v>0</v>
      </c>
      <c r="AC29" s="48">
        <v>4</v>
      </c>
      <c r="AD29">
        <f t="shared" si="23"/>
        <v>0</v>
      </c>
      <c r="AE29" s="48">
        <v>4</v>
      </c>
      <c r="AG29">
        <f t="shared" si="24"/>
        <v>0</v>
      </c>
      <c r="AI29" s="48">
        <v>4</v>
      </c>
      <c r="AJ29" s="49">
        <f t="shared" si="25"/>
        <v>0</v>
      </c>
    </row>
    <row r="30" spans="2:36">
      <c r="B30" s="7" t="s">
        <v>47</v>
      </c>
      <c r="C30" s="9">
        <v>0</v>
      </c>
      <c r="M30" s="48"/>
      <c r="N30">
        <v>-1</v>
      </c>
      <c r="P30">
        <f>C30*N30</f>
        <v>0</v>
      </c>
      <c r="Q30" s="48">
        <v>1</v>
      </c>
      <c r="R30">
        <f t="shared" si="19"/>
        <v>0</v>
      </c>
      <c r="S30" s="48">
        <v>1</v>
      </c>
      <c r="T30">
        <v>5</v>
      </c>
      <c r="U30">
        <f t="shared" si="20"/>
        <v>0</v>
      </c>
      <c r="V30">
        <f>C30*U30</f>
        <v>0</v>
      </c>
      <c r="W30" s="48">
        <v>2</v>
      </c>
      <c r="X30">
        <f t="shared" si="21"/>
        <v>0</v>
      </c>
      <c r="Y30" s="48">
        <v>2</v>
      </c>
      <c r="AA30">
        <f t="shared" si="22"/>
        <v>0</v>
      </c>
      <c r="AC30" s="48">
        <v>2</v>
      </c>
      <c r="AD30">
        <f t="shared" si="23"/>
        <v>0</v>
      </c>
      <c r="AE30" s="48">
        <v>2</v>
      </c>
      <c r="AG30">
        <f t="shared" si="24"/>
        <v>0</v>
      </c>
      <c r="AI30" s="48">
        <v>2</v>
      </c>
      <c r="AJ30" s="49">
        <f t="shared" si="25"/>
        <v>0</v>
      </c>
    </row>
    <row r="31" spans="2:36">
      <c r="B31" s="7" t="s">
        <v>9</v>
      </c>
      <c r="C31" s="9">
        <v>0.16700000000000001</v>
      </c>
      <c r="M31" s="68"/>
      <c r="N31" s="69" t="s">
        <v>144</v>
      </c>
      <c r="O31" s="69">
        <f>SUM(O24:O28)</f>
        <v>0</v>
      </c>
      <c r="P31" s="69">
        <f>SUM(P28:P30)</f>
        <v>0</v>
      </c>
      <c r="Q31" s="68" t="s">
        <v>144</v>
      </c>
      <c r="R31" s="69">
        <f>SUM(R24:R30)</f>
        <v>0</v>
      </c>
      <c r="S31" s="48"/>
      <c r="T31">
        <v>8</v>
      </c>
      <c r="V31">
        <f t="shared" ref="V31:V32" si="27">C31*U31</f>
        <v>0</v>
      </c>
      <c r="W31" s="48">
        <v>4</v>
      </c>
      <c r="X31">
        <f t="shared" si="21"/>
        <v>0.66800000000000004</v>
      </c>
      <c r="Y31" s="48">
        <v>4</v>
      </c>
      <c r="AA31">
        <f t="shared" si="22"/>
        <v>0.66800000000000004</v>
      </c>
      <c r="AC31" s="48">
        <v>4</v>
      </c>
      <c r="AD31">
        <f t="shared" si="23"/>
        <v>0.66800000000000004</v>
      </c>
      <c r="AE31" s="48">
        <v>4</v>
      </c>
      <c r="AG31">
        <f t="shared" si="24"/>
        <v>0.66800000000000004</v>
      </c>
      <c r="AI31" s="48">
        <v>4</v>
      </c>
      <c r="AJ31" s="49">
        <f t="shared" si="25"/>
        <v>0.66800000000000004</v>
      </c>
    </row>
    <row r="32" spans="2:36">
      <c r="B32" s="7" t="s">
        <v>10</v>
      </c>
      <c r="C32" s="9">
        <v>3.0750000000000002</v>
      </c>
      <c r="S32" s="48"/>
      <c r="T32">
        <v>-1</v>
      </c>
      <c r="V32">
        <f t="shared" si="27"/>
        <v>0</v>
      </c>
      <c r="W32" s="48">
        <v>1</v>
      </c>
      <c r="X32">
        <f t="shared" si="21"/>
        <v>3.0750000000000002</v>
      </c>
      <c r="Y32" s="48">
        <v>1</v>
      </c>
      <c r="Z32">
        <v>5</v>
      </c>
      <c r="AA32">
        <f t="shared" si="22"/>
        <v>3.0750000000000002</v>
      </c>
      <c r="AB32">
        <f>C32*Z32</f>
        <v>15.375</v>
      </c>
      <c r="AC32" s="48">
        <v>2</v>
      </c>
      <c r="AD32">
        <f t="shared" si="23"/>
        <v>6.15</v>
      </c>
      <c r="AE32" s="48">
        <v>2</v>
      </c>
      <c r="AG32">
        <f t="shared" si="24"/>
        <v>6.15</v>
      </c>
      <c r="AI32" s="48">
        <v>2</v>
      </c>
      <c r="AJ32" s="49">
        <f t="shared" si="25"/>
        <v>6.15</v>
      </c>
    </row>
    <row r="33" spans="2:36">
      <c r="B33" s="7" t="s">
        <v>11</v>
      </c>
      <c r="C33" s="9">
        <v>5.0019999999999998</v>
      </c>
      <c r="S33" s="68"/>
      <c r="T33" s="69" t="s">
        <v>144</v>
      </c>
      <c r="U33" s="69">
        <f>SUM(U24:U30)</f>
        <v>0</v>
      </c>
      <c r="V33" s="69">
        <f>SUM(V30:V32)</f>
        <v>0</v>
      </c>
      <c r="W33" s="68" t="s">
        <v>144</v>
      </c>
      <c r="X33" s="69">
        <f>SUM(X24:X32)</f>
        <v>3.7430000000000003</v>
      </c>
      <c r="Y33" s="48"/>
      <c r="Z33">
        <v>8</v>
      </c>
      <c r="AB33">
        <f t="shared" ref="AB33:AB34" si="28">C33*Z33</f>
        <v>40.015999999999998</v>
      </c>
      <c r="AC33" s="48">
        <v>4</v>
      </c>
      <c r="AD33">
        <f t="shared" si="23"/>
        <v>20.007999999999999</v>
      </c>
      <c r="AE33" s="48">
        <v>4</v>
      </c>
      <c r="AG33">
        <f t="shared" si="24"/>
        <v>20.007999999999999</v>
      </c>
      <c r="AI33" s="48">
        <v>4</v>
      </c>
      <c r="AJ33" s="49">
        <f t="shared" si="25"/>
        <v>20.007999999999999</v>
      </c>
    </row>
    <row r="34" spans="2:36">
      <c r="B34" s="7" t="s">
        <v>48</v>
      </c>
      <c r="C34" s="9">
        <v>5.85</v>
      </c>
      <c r="Y34" s="48"/>
      <c r="Z34">
        <v>-1</v>
      </c>
      <c r="AB34">
        <f t="shared" si="28"/>
        <v>-5.85</v>
      </c>
      <c r="AC34" s="48">
        <v>1</v>
      </c>
      <c r="AD34">
        <f t="shared" si="23"/>
        <v>5.85</v>
      </c>
      <c r="AE34" s="48">
        <v>1</v>
      </c>
      <c r="AF34">
        <v>5</v>
      </c>
      <c r="AG34">
        <f t="shared" si="24"/>
        <v>5.85</v>
      </c>
      <c r="AH34">
        <f>C34*AF34</f>
        <v>29.25</v>
      </c>
      <c r="AI34" s="48">
        <v>2</v>
      </c>
      <c r="AJ34" s="49">
        <f t="shared" si="25"/>
        <v>11.7</v>
      </c>
    </row>
    <row r="35" spans="2:36">
      <c r="B35" s="7" t="s">
        <v>49</v>
      </c>
      <c r="C35" s="9">
        <v>6.3289999999999997</v>
      </c>
      <c r="Y35" s="68"/>
      <c r="Z35" s="69" t="s">
        <v>144</v>
      </c>
      <c r="AA35" s="69">
        <f>SUM(AA24:AA32)</f>
        <v>3.7430000000000003</v>
      </c>
      <c r="AB35" s="69">
        <f>SUM(AB32:AB34)</f>
        <v>49.540999999999997</v>
      </c>
      <c r="AC35" s="68" t="s">
        <v>144</v>
      </c>
      <c r="AD35" s="69">
        <f>SUM(AD24:AD34)</f>
        <v>32.676000000000002</v>
      </c>
      <c r="AE35" s="48"/>
      <c r="AF35">
        <v>8</v>
      </c>
      <c r="AH35">
        <f t="shared" ref="AH35:AH36" si="29">C35*AF35</f>
        <v>50.631999999999998</v>
      </c>
      <c r="AI35" s="48">
        <v>4</v>
      </c>
      <c r="AJ35" s="49">
        <f t="shared" si="25"/>
        <v>25.315999999999999</v>
      </c>
    </row>
    <row r="36" spans="2:36">
      <c r="B36" s="7" t="s">
        <v>50</v>
      </c>
      <c r="C36" s="9">
        <v>6.6509999999999998</v>
      </c>
      <c r="AE36" s="48"/>
      <c r="AF36">
        <v>-1</v>
      </c>
      <c r="AH36">
        <f t="shared" si="29"/>
        <v>-6.6509999999999998</v>
      </c>
      <c r="AI36" s="48">
        <v>1</v>
      </c>
      <c r="AJ36" s="49">
        <f t="shared" si="25"/>
        <v>6.6509999999999998</v>
      </c>
    </row>
    <row r="37" spans="2:36">
      <c r="B37" s="8"/>
      <c r="C37" s="8"/>
      <c r="AE37" s="68"/>
      <c r="AF37" s="69" t="s">
        <v>144</v>
      </c>
      <c r="AG37" s="69">
        <f>SUM(AG24:AG34)</f>
        <v>32.676000000000002</v>
      </c>
      <c r="AH37" s="69">
        <f>SUM(AH34:AH36)</f>
        <v>73.231000000000009</v>
      </c>
      <c r="AI37" s="68" t="s">
        <v>144</v>
      </c>
      <c r="AJ37" s="70">
        <f>SUM(AJ24:AJ36)</f>
        <v>70.492999999999995</v>
      </c>
    </row>
    <row r="38" spans="2:36">
      <c r="B38" s="8"/>
      <c r="C38" s="8"/>
      <c r="E38" t="s">
        <v>145</v>
      </c>
      <c r="F38">
        <f>(1/2)*F26</f>
        <v>0</v>
      </c>
      <c r="G38" t="s">
        <v>145</v>
      </c>
      <c r="H38">
        <f>(1/3)*H27</f>
        <v>0</v>
      </c>
      <c r="I38" t="s">
        <v>145</v>
      </c>
      <c r="J38">
        <f>3*(1/8)*J28</f>
        <v>0</v>
      </c>
      <c r="K38" t="s">
        <v>145</v>
      </c>
      <c r="L38">
        <f>(1/3)*L29</f>
        <v>0</v>
      </c>
      <c r="O38" t="s">
        <v>145</v>
      </c>
      <c r="P38">
        <f>2*(((1/3)*O31)+((1/12)*P31))</f>
        <v>0</v>
      </c>
      <c r="Q38" t="s">
        <v>145</v>
      </c>
      <c r="R38">
        <f>2*(1/3)*R31</f>
        <v>0</v>
      </c>
      <c r="U38" t="s">
        <v>145</v>
      </c>
      <c r="V38">
        <f>2*(((1/3)*U33)+((1/12)*V33))</f>
        <v>0</v>
      </c>
      <c r="W38" t="s">
        <v>145</v>
      </c>
      <c r="X38">
        <f>2*(1/3)*X33</f>
        <v>2.4953333333333334</v>
      </c>
      <c r="AA38" t="s">
        <v>145</v>
      </c>
      <c r="AB38">
        <f>2*(((1/3)*AA35)+((1/12)*AB35))</f>
        <v>10.752166666666666</v>
      </c>
      <c r="AC38" t="s">
        <v>145</v>
      </c>
      <c r="AD38">
        <f>2*(1/3)*AD35</f>
        <v>21.783999999999999</v>
      </c>
      <c r="AG38" t="s">
        <v>145</v>
      </c>
      <c r="AH38">
        <f>2*(((1/3)*AG37)+((1/12)*AH37))</f>
        <v>33.989166666666662</v>
      </c>
      <c r="AI38" t="s">
        <v>145</v>
      </c>
      <c r="AJ38">
        <f>2*(1/3)*AJ37</f>
        <v>46.995333333333328</v>
      </c>
    </row>
    <row r="41" spans="2:36">
      <c r="B41" s="73"/>
      <c r="C41" s="74"/>
      <c r="E41" s="45" t="s">
        <v>126</v>
      </c>
      <c r="F41" s="47"/>
      <c r="G41" s="45" t="s">
        <v>127</v>
      </c>
      <c r="H41" s="47"/>
      <c r="I41" s="45" t="s">
        <v>128</v>
      </c>
      <c r="J41" s="47"/>
      <c r="K41" s="45" t="s">
        <v>129</v>
      </c>
      <c r="L41" s="47"/>
      <c r="M41" s="45" t="s">
        <v>130</v>
      </c>
      <c r="N41" s="47"/>
      <c r="O41" s="47"/>
      <c r="P41" s="47"/>
      <c r="Q41" s="45" t="s">
        <v>131</v>
      </c>
      <c r="R41" s="47"/>
      <c r="S41" s="45" t="s">
        <v>132</v>
      </c>
      <c r="T41" s="47"/>
      <c r="U41" s="47"/>
      <c r="V41" s="47"/>
      <c r="W41" s="45" t="s">
        <v>133</v>
      </c>
      <c r="X41" s="47"/>
      <c r="Y41" s="45" t="s">
        <v>134</v>
      </c>
      <c r="Z41" s="47"/>
      <c r="AA41" s="47"/>
      <c r="AB41" s="47"/>
      <c r="AC41" s="45" t="s">
        <v>135</v>
      </c>
      <c r="AD41" s="47"/>
      <c r="AE41" s="45" t="s">
        <v>136</v>
      </c>
      <c r="AF41" s="47"/>
      <c r="AG41" s="47"/>
      <c r="AH41" s="47"/>
      <c r="AI41" s="45" t="s">
        <v>137</v>
      </c>
      <c r="AJ41" s="46"/>
    </row>
    <row r="42" spans="2:36">
      <c r="B42" s="7" t="s">
        <v>138</v>
      </c>
      <c r="C42" s="50">
        <v>1</v>
      </c>
      <c r="E42" s="48" t="s">
        <v>139</v>
      </c>
      <c r="F42" t="s">
        <v>140</v>
      </c>
      <c r="G42" s="48" t="s">
        <v>141</v>
      </c>
      <c r="H42" t="s">
        <v>140</v>
      </c>
      <c r="I42" s="48" t="s">
        <v>141</v>
      </c>
      <c r="J42" t="s">
        <v>140</v>
      </c>
      <c r="K42" s="48" t="s">
        <v>141</v>
      </c>
      <c r="L42" t="s">
        <v>140</v>
      </c>
      <c r="M42" s="48" t="s">
        <v>141</v>
      </c>
      <c r="O42" t="s">
        <v>140</v>
      </c>
      <c r="Q42" s="48" t="s">
        <v>141</v>
      </c>
      <c r="R42" t="s">
        <v>140</v>
      </c>
      <c r="S42" s="48" t="s">
        <v>141</v>
      </c>
      <c r="U42" t="s">
        <v>140</v>
      </c>
      <c r="W42" s="48" t="s">
        <v>141</v>
      </c>
      <c r="X42" t="s">
        <v>140</v>
      </c>
      <c r="Y42" s="48" t="s">
        <v>141</v>
      </c>
      <c r="Z42" t="s">
        <v>142</v>
      </c>
      <c r="AA42" t="s">
        <v>140</v>
      </c>
      <c r="AC42" s="48" t="s">
        <v>141</v>
      </c>
      <c r="AD42" t="s">
        <v>140</v>
      </c>
      <c r="AE42" s="48" t="s">
        <v>141</v>
      </c>
      <c r="AG42" t="s">
        <v>140</v>
      </c>
      <c r="AI42" s="48" t="s">
        <v>141</v>
      </c>
      <c r="AJ42" s="49" t="s">
        <v>140</v>
      </c>
    </row>
    <row r="43" spans="2:36">
      <c r="B43" s="7" t="s">
        <v>45</v>
      </c>
      <c r="C43" s="9">
        <v>0</v>
      </c>
      <c r="E43" s="48">
        <v>1</v>
      </c>
      <c r="F43">
        <f>C43*E43</f>
        <v>0</v>
      </c>
      <c r="G43" s="48">
        <v>1</v>
      </c>
      <c r="H43">
        <f>C43*G43</f>
        <v>0</v>
      </c>
      <c r="I43" s="48">
        <v>1</v>
      </c>
      <c r="J43">
        <f>C43*I43</f>
        <v>0</v>
      </c>
      <c r="K43" s="48">
        <v>1</v>
      </c>
      <c r="L43">
        <f>C43*K43</f>
        <v>0</v>
      </c>
      <c r="M43" s="48">
        <v>0.5</v>
      </c>
      <c r="O43">
        <f>C43*M43</f>
        <v>0</v>
      </c>
      <c r="Q43" s="48">
        <v>0.5</v>
      </c>
      <c r="R43">
        <f>C43*Q43</f>
        <v>0</v>
      </c>
      <c r="S43" s="48">
        <v>0.5</v>
      </c>
      <c r="U43">
        <f>C43*S43</f>
        <v>0</v>
      </c>
      <c r="W43" s="48">
        <v>0.5</v>
      </c>
      <c r="X43">
        <f>C43*W43</f>
        <v>0</v>
      </c>
      <c r="Y43" s="48">
        <v>0.5</v>
      </c>
      <c r="AA43">
        <f>C43*Y43</f>
        <v>0</v>
      </c>
      <c r="AC43" s="48">
        <v>0.5</v>
      </c>
      <c r="AD43">
        <f>C43*AC43</f>
        <v>0</v>
      </c>
      <c r="AE43" s="48">
        <v>0.5</v>
      </c>
      <c r="AG43">
        <f>C43*AE43</f>
        <v>0</v>
      </c>
      <c r="AI43" s="48">
        <v>0.5</v>
      </c>
      <c r="AJ43" s="49">
        <f>C43*AI43</f>
        <v>0</v>
      </c>
    </row>
    <row r="44" spans="2:36">
      <c r="B44" s="7" t="s">
        <v>3</v>
      </c>
      <c r="C44" s="9">
        <v>0.158</v>
      </c>
      <c r="E44" s="48">
        <v>1</v>
      </c>
      <c r="F44">
        <f>C44*E44</f>
        <v>0.158</v>
      </c>
      <c r="G44" s="48">
        <v>4</v>
      </c>
      <c r="H44">
        <f t="shared" ref="H44:H45" si="30">C44*G44</f>
        <v>0.63200000000000001</v>
      </c>
      <c r="I44" s="48">
        <v>3</v>
      </c>
      <c r="J44">
        <f t="shared" ref="J44:J46" si="31">C44*I44</f>
        <v>0.47399999999999998</v>
      </c>
      <c r="K44" s="48">
        <v>4</v>
      </c>
      <c r="L44">
        <f t="shared" ref="L44:L47" si="32">C44*K44</f>
        <v>0.63200000000000001</v>
      </c>
      <c r="M44" s="48">
        <v>2</v>
      </c>
      <c r="O44">
        <f t="shared" ref="O44:O47" si="33">C44*M44</f>
        <v>0.316</v>
      </c>
      <c r="Q44" s="48">
        <v>2</v>
      </c>
      <c r="R44">
        <f t="shared" ref="R44:R49" si="34">C44*Q44</f>
        <v>0.316</v>
      </c>
      <c r="S44" s="48">
        <v>2</v>
      </c>
      <c r="U44">
        <f t="shared" ref="U44:U49" si="35">C44*S44</f>
        <v>0.316</v>
      </c>
      <c r="W44" s="48">
        <v>2</v>
      </c>
      <c r="X44">
        <f t="shared" ref="X44:X51" si="36">C44*W44</f>
        <v>0.316</v>
      </c>
      <c r="Y44" s="48">
        <v>2</v>
      </c>
      <c r="AA44">
        <f t="shared" ref="AA44:AA51" si="37">C44*Y44</f>
        <v>0.316</v>
      </c>
      <c r="AC44" s="48">
        <v>2</v>
      </c>
      <c r="AD44">
        <f t="shared" ref="AD44:AD53" si="38">C44*AC44</f>
        <v>0.316</v>
      </c>
      <c r="AE44" s="48">
        <v>2</v>
      </c>
      <c r="AG44">
        <f t="shared" ref="AG44:AG53" si="39">C44*AE44</f>
        <v>0.316</v>
      </c>
      <c r="AI44" s="48">
        <v>2</v>
      </c>
      <c r="AJ44" s="49">
        <f t="shared" ref="AJ44:AJ55" si="40">C44*AI44</f>
        <v>0.316</v>
      </c>
    </row>
    <row r="45" spans="2:36">
      <c r="B45" s="7" t="s">
        <v>52</v>
      </c>
      <c r="C45" s="9">
        <v>0.33200000000000002</v>
      </c>
      <c r="E45" s="68" t="s">
        <v>143</v>
      </c>
      <c r="F45" s="69">
        <f>SUM(F43:F44)</f>
        <v>0.158</v>
      </c>
      <c r="G45" s="48">
        <v>1</v>
      </c>
      <c r="H45">
        <f t="shared" si="30"/>
        <v>0.33200000000000002</v>
      </c>
      <c r="I45" s="48">
        <v>3</v>
      </c>
      <c r="J45">
        <f t="shared" si="31"/>
        <v>0.996</v>
      </c>
      <c r="K45" s="48">
        <v>2</v>
      </c>
      <c r="L45">
        <f t="shared" si="32"/>
        <v>0.66400000000000003</v>
      </c>
      <c r="M45" s="48">
        <v>1</v>
      </c>
      <c r="O45">
        <f t="shared" si="33"/>
        <v>0.33200000000000002</v>
      </c>
      <c r="Q45" s="48">
        <v>1</v>
      </c>
      <c r="R45">
        <f t="shared" si="34"/>
        <v>0.33200000000000002</v>
      </c>
      <c r="S45" s="48">
        <v>1</v>
      </c>
      <c r="U45">
        <f t="shared" si="35"/>
        <v>0.33200000000000002</v>
      </c>
      <c r="W45" s="48">
        <v>1</v>
      </c>
      <c r="X45">
        <f t="shared" si="36"/>
        <v>0.33200000000000002</v>
      </c>
      <c r="Y45" s="48">
        <v>1</v>
      </c>
      <c r="AA45">
        <f t="shared" si="37"/>
        <v>0.33200000000000002</v>
      </c>
      <c r="AC45" s="48">
        <v>1</v>
      </c>
      <c r="AD45">
        <f t="shared" si="38"/>
        <v>0.33200000000000002</v>
      </c>
      <c r="AE45" s="48">
        <v>1</v>
      </c>
      <c r="AG45">
        <f t="shared" si="39"/>
        <v>0.33200000000000002</v>
      </c>
      <c r="AI45" s="48">
        <v>1</v>
      </c>
      <c r="AJ45" s="49">
        <f t="shared" si="40"/>
        <v>0.33200000000000002</v>
      </c>
    </row>
    <row r="46" spans="2:36">
      <c r="B46" s="7" t="s">
        <v>5</v>
      </c>
      <c r="C46" s="9">
        <v>0.42499999999999999</v>
      </c>
      <c r="G46" s="68" t="s">
        <v>144</v>
      </c>
      <c r="H46" s="69">
        <f>SUM(H43:H45)</f>
        <v>0.96399999999999997</v>
      </c>
      <c r="I46" s="48">
        <v>1</v>
      </c>
      <c r="J46">
        <f t="shared" si="31"/>
        <v>0.42499999999999999</v>
      </c>
      <c r="K46" s="48">
        <v>4</v>
      </c>
      <c r="L46">
        <f t="shared" si="32"/>
        <v>1.7</v>
      </c>
      <c r="M46" s="48">
        <v>2</v>
      </c>
      <c r="O46">
        <f t="shared" si="33"/>
        <v>0.85</v>
      </c>
      <c r="Q46" s="48">
        <v>2</v>
      </c>
      <c r="R46">
        <f t="shared" si="34"/>
        <v>0.85</v>
      </c>
      <c r="S46" s="48">
        <v>2</v>
      </c>
      <c r="U46">
        <f t="shared" si="35"/>
        <v>0.85</v>
      </c>
      <c r="W46" s="48">
        <v>2</v>
      </c>
      <c r="X46">
        <f t="shared" si="36"/>
        <v>0.85</v>
      </c>
      <c r="Y46" s="48">
        <v>2</v>
      </c>
      <c r="AA46">
        <f t="shared" si="37"/>
        <v>0.85</v>
      </c>
      <c r="AC46" s="48">
        <v>2</v>
      </c>
      <c r="AD46">
        <f t="shared" si="38"/>
        <v>0.85</v>
      </c>
      <c r="AE46" s="48">
        <v>2</v>
      </c>
      <c r="AG46">
        <f t="shared" si="39"/>
        <v>0.85</v>
      </c>
      <c r="AI46" s="48">
        <v>2</v>
      </c>
      <c r="AJ46" s="49">
        <f t="shared" si="40"/>
        <v>0.85</v>
      </c>
    </row>
    <row r="47" spans="2:36">
      <c r="B47" s="7" t="s">
        <v>46</v>
      </c>
      <c r="C47" s="9">
        <v>0.40400000000000003</v>
      </c>
      <c r="I47" s="68" t="s">
        <v>144</v>
      </c>
      <c r="J47" s="69">
        <f>SUM(J43:J46)</f>
        <v>1.895</v>
      </c>
      <c r="K47" s="48">
        <v>1</v>
      </c>
      <c r="L47">
        <f t="shared" si="32"/>
        <v>0.40400000000000003</v>
      </c>
      <c r="M47" s="48">
        <v>0.5</v>
      </c>
      <c r="N47">
        <v>5</v>
      </c>
      <c r="O47">
        <f t="shared" si="33"/>
        <v>0.20200000000000001</v>
      </c>
      <c r="P47">
        <f>C47*N47</f>
        <v>2.02</v>
      </c>
      <c r="Q47" s="48">
        <v>1.5</v>
      </c>
      <c r="R47">
        <f t="shared" si="34"/>
        <v>0.60600000000000009</v>
      </c>
      <c r="S47" s="48">
        <v>1.5</v>
      </c>
      <c r="U47">
        <f t="shared" si="35"/>
        <v>0.60600000000000009</v>
      </c>
      <c r="W47" s="48">
        <v>1.5</v>
      </c>
      <c r="X47">
        <f t="shared" si="36"/>
        <v>0.60600000000000009</v>
      </c>
      <c r="Y47" s="48">
        <v>1.5</v>
      </c>
      <c r="AA47">
        <f t="shared" si="37"/>
        <v>0.60600000000000009</v>
      </c>
      <c r="AC47" s="48">
        <v>1.5</v>
      </c>
      <c r="AD47">
        <f t="shared" si="38"/>
        <v>0.60600000000000009</v>
      </c>
      <c r="AE47" s="48">
        <v>1.5</v>
      </c>
      <c r="AG47">
        <f t="shared" si="39"/>
        <v>0.60600000000000009</v>
      </c>
      <c r="AI47" s="48">
        <v>1.5</v>
      </c>
      <c r="AJ47" s="49">
        <f t="shared" si="40"/>
        <v>0.60600000000000009</v>
      </c>
    </row>
    <row r="48" spans="2:36">
      <c r="B48" s="7" t="s">
        <v>7</v>
      </c>
      <c r="C48" s="9">
        <v>0.29499999999999998</v>
      </c>
      <c r="K48" s="68" t="s">
        <v>144</v>
      </c>
      <c r="L48" s="69">
        <f>SUM(L43:L47)</f>
        <v>3.4</v>
      </c>
      <c r="M48" s="48"/>
      <c r="N48">
        <v>8</v>
      </c>
      <c r="P48">
        <f t="shared" ref="P48:P49" si="41">C48*N48</f>
        <v>2.36</v>
      </c>
      <c r="Q48" s="48">
        <v>4</v>
      </c>
      <c r="R48">
        <f t="shared" si="34"/>
        <v>1.18</v>
      </c>
      <c r="S48" s="48">
        <v>4</v>
      </c>
      <c r="U48">
        <f t="shared" si="35"/>
        <v>1.18</v>
      </c>
      <c r="W48" s="48">
        <v>4</v>
      </c>
      <c r="X48">
        <f t="shared" si="36"/>
        <v>1.18</v>
      </c>
      <c r="Y48" s="48">
        <v>4</v>
      </c>
      <c r="AA48">
        <f t="shared" si="37"/>
        <v>1.18</v>
      </c>
      <c r="AC48" s="48">
        <v>4</v>
      </c>
      <c r="AD48">
        <f t="shared" si="38"/>
        <v>1.18</v>
      </c>
      <c r="AE48" s="48">
        <v>4</v>
      </c>
      <c r="AG48">
        <f t="shared" si="39"/>
        <v>1.18</v>
      </c>
      <c r="AI48" s="48">
        <v>4</v>
      </c>
      <c r="AJ48" s="49">
        <f t="shared" si="40"/>
        <v>1.18</v>
      </c>
    </row>
    <row r="49" spans="2:36">
      <c r="B49" s="7" t="s">
        <v>47</v>
      </c>
      <c r="C49" s="9">
        <v>0.80300000000000005</v>
      </c>
      <c r="M49" s="48"/>
      <c r="N49">
        <v>-1</v>
      </c>
      <c r="P49">
        <f>C49*N49</f>
        <v>-0.80300000000000005</v>
      </c>
      <c r="Q49" s="48">
        <v>1</v>
      </c>
      <c r="R49">
        <f t="shared" si="34"/>
        <v>0.80300000000000005</v>
      </c>
      <c r="S49" s="48">
        <v>1</v>
      </c>
      <c r="T49">
        <v>5</v>
      </c>
      <c r="U49">
        <f t="shared" si="35"/>
        <v>0.80300000000000005</v>
      </c>
      <c r="V49">
        <f>C49*U49</f>
        <v>0.64480900000000008</v>
      </c>
      <c r="W49" s="48">
        <v>2</v>
      </c>
      <c r="X49">
        <f t="shared" si="36"/>
        <v>1.6060000000000001</v>
      </c>
      <c r="Y49" s="48">
        <v>2</v>
      </c>
      <c r="AA49">
        <f t="shared" si="37"/>
        <v>1.6060000000000001</v>
      </c>
      <c r="AC49" s="48">
        <v>2</v>
      </c>
      <c r="AD49">
        <f t="shared" si="38"/>
        <v>1.6060000000000001</v>
      </c>
      <c r="AE49" s="48">
        <v>2</v>
      </c>
      <c r="AG49">
        <f t="shared" si="39"/>
        <v>1.6060000000000001</v>
      </c>
      <c r="AI49" s="48">
        <v>2</v>
      </c>
      <c r="AJ49" s="49">
        <f t="shared" si="40"/>
        <v>1.6060000000000001</v>
      </c>
    </row>
    <row r="50" spans="2:36">
      <c r="B50" s="7" t="s">
        <v>9</v>
      </c>
      <c r="C50" s="9">
        <v>3.327</v>
      </c>
      <c r="M50" s="68"/>
      <c r="N50" s="69" t="s">
        <v>144</v>
      </c>
      <c r="O50" s="69">
        <f>SUM(O43:O47)</f>
        <v>1.7</v>
      </c>
      <c r="P50" s="69">
        <f>SUM(P47:P49)</f>
        <v>3.577</v>
      </c>
      <c r="Q50" s="68" t="s">
        <v>144</v>
      </c>
      <c r="R50" s="69">
        <f>SUM(R43:R49)</f>
        <v>4.0869999999999997</v>
      </c>
      <c r="S50" s="48"/>
      <c r="T50">
        <v>8</v>
      </c>
      <c r="V50">
        <f t="shared" ref="V50:V51" si="42">C50*U50</f>
        <v>0</v>
      </c>
      <c r="W50" s="48">
        <v>4</v>
      </c>
      <c r="X50">
        <f t="shared" si="36"/>
        <v>13.308</v>
      </c>
      <c r="Y50" s="48">
        <v>4</v>
      </c>
      <c r="AA50">
        <f t="shared" si="37"/>
        <v>13.308</v>
      </c>
      <c r="AC50" s="48">
        <v>4</v>
      </c>
      <c r="AD50">
        <f t="shared" si="38"/>
        <v>13.308</v>
      </c>
      <c r="AE50" s="48">
        <v>4</v>
      </c>
      <c r="AG50">
        <f t="shared" si="39"/>
        <v>13.308</v>
      </c>
      <c r="AI50" s="48">
        <v>4</v>
      </c>
      <c r="AJ50" s="49">
        <f t="shared" si="40"/>
        <v>13.308</v>
      </c>
    </row>
    <row r="51" spans="2:36">
      <c r="B51" s="7" t="s">
        <v>10</v>
      </c>
      <c r="C51" s="9">
        <v>5.1509999999999998</v>
      </c>
      <c r="S51" s="48"/>
      <c r="T51">
        <v>-1</v>
      </c>
      <c r="V51">
        <f t="shared" si="42"/>
        <v>0</v>
      </c>
      <c r="W51" s="48">
        <v>1</v>
      </c>
      <c r="X51">
        <f t="shared" si="36"/>
        <v>5.1509999999999998</v>
      </c>
      <c r="Y51" s="48">
        <v>1</v>
      </c>
      <c r="Z51">
        <v>5</v>
      </c>
      <c r="AA51">
        <f t="shared" si="37"/>
        <v>5.1509999999999998</v>
      </c>
      <c r="AB51">
        <f>C51*Z51</f>
        <v>25.754999999999999</v>
      </c>
      <c r="AC51" s="48">
        <v>2</v>
      </c>
      <c r="AD51">
        <f t="shared" si="38"/>
        <v>10.302</v>
      </c>
      <c r="AE51" s="48">
        <v>2</v>
      </c>
      <c r="AG51">
        <f t="shared" si="39"/>
        <v>10.302</v>
      </c>
      <c r="AI51" s="48">
        <v>2</v>
      </c>
      <c r="AJ51" s="49">
        <f t="shared" si="40"/>
        <v>10.302</v>
      </c>
    </row>
    <row r="52" spans="2:36">
      <c r="B52" s="7" t="s">
        <v>11</v>
      </c>
      <c r="C52" s="9">
        <v>6.1230000000000002</v>
      </c>
      <c r="S52" s="68"/>
      <c r="T52" s="69" t="s">
        <v>144</v>
      </c>
      <c r="U52" s="69">
        <f>SUM(U43:U49)</f>
        <v>4.0869999999999997</v>
      </c>
      <c r="V52" s="69">
        <f>SUM(V49:V51)</f>
        <v>0.64480900000000008</v>
      </c>
      <c r="W52" s="68" t="s">
        <v>144</v>
      </c>
      <c r="X52" s="69">
        <f>SUM(X43:X51)</f>
        <v>23.349</v>
      </c>
      <c r="Y52" s="48"/>
      <c r="Z52">
        <v>8</v>
      </c>
      <c r="AB52">
        <f t="shared" ref="AB52:AB53" si="43">C52*Z52</f>
        <v>48.984000000000002</v>
      </c>
      <c r="AC52" s="48">
        <v>4</v>
      </c>
      <c r="AD52">
        <f t="shared" si="38"/>
        <v>24.492000000000001</v>
      </c>
      <c r="AE52" s="48">
        <v>4</v>
      </c>
      <c r="AG52">
        <f t="shared" si="39"/>
        <v>24.492000000000001</v>
      </c>
      <c r="AI52" s="48">
        <v>4</v>
      </c>
      <c r="AJ52" s="49">
        <f t="shared" si="40"/>
        <v>24.492000000000001</v>
      </c>
    </row>
    <row r="53" spans="2:36">
      <c r="B53" s="7" t="s">
        <v>48</v>
      </c>
      <c r="C53" s="9">
        <v>6.6989999999999998</v>
      </c>
      <c r="Y53" s="48"/>
      <c r="Z53">
        <v>-1</v>
      </c>
      <c r="AB53">
        <f t="shared" si="43"/>
        <v>-6.6989999999999998</v>
      </c>
      <c r="AC53" s="48">
        <v>1</v>
      </c>
      <c r="AD53">
        <f t="shared" si="38"/>
        <v>6.6989999999999998</v>
      </c>
      <c r="AE53" s="48">
        <v>1</v>
      </c>
      <c r="AF53">
        <v>5</v>
      </c>
      <c r="AG53">
        <f t="shared" si="39"/>
        <v>6.6989999999999998</v>
      </c>
      <c r="AH53">
        <f>C53*AF53</f>
        <v>33.494999999999997</v>
      </c>
      <c r="AI53" s="48">
        <v>2</v>
      </c>
      <c r="AJ53" s="49">
        <f t="shared" si="40"/>
        <v>13.398</v>
      </c>
    </row>
    <row r="54" spans="2:36">
      <c r="B54" s="7" t="s">
        <v>49</v>
      </c>
      <c r="C54" s="9">
        <v>7.0650000000000004</v>
      </c>
      <c r="Y54" s="68"/>
      <c r="Z54" s="69" t="s">
        <v>144</v>
      </c>
      <c r="AA54" s="69">
        <f>SUM(AA43:AA51)</f>
        <v>23.349</v>
      </c>
      <c r="AB54" s="69">
        <f>SUM(AB51:AB53)</f>
        <v>68.040000000000006</v>
      </c>
      <c r="AC54" s="68" t="s">
        <v>144</v>
      </c>
      <c r="AD54" s="69">
        <f>SUM(AD43:AD53)</f>
        <v>59.691000000000003</v>
      </c>
      <c r="AE54" s="48"/>
      <c r="AF54">
        <v>8</v>
      </c>
      <c r="AH54">
        <f t="shared" ref="AH54:AH55" si="44">C54*AF54</f>
        <v>56.52</v>
      </c>
      <c r="AI54" s="48">
        <v>4</v>
      </c>
      <c r="AJ54" s="49">
        <f t="shared" si="40"/>
        <v>28.26</v>
      </c>
    </row>
    <row r="55" spans="2:36">
      <c r="B55" s="7" t="s">
        <v>50</v>
      </c>
      <c r="C55" s="9">
        <v>7.3330000000000002</v>
      </c>
      <c r="AE55" s="48"/>
      <c r="AF55">
        <v>-1</v>
      </c>
      <c r="AH55">
        <f t="shared" si="44"/>
        <v>-7.3330000000000002</v>
      </c>
      <c r="AI55" s="48">
        <v>1</v>
      </c>
      <c r="AJ55" s="49">
        <f t="shared" si="40"/>
        <v>7.3330000000000002</v>
      </c>
    </row>
    <row r="56" spans="2:36">
      <c r="B56" s="8"/>
      <c r="C56" s="8"/>
      <c r="AE56" s="68"/>
      <c r="AF56" s="69" t="s">
        <v>144</v>
      </c>
      <c r="AG56" s="69">
        <f>SUM(AG43:AG53)</f>
        <v>59.691000000000003</v>
      </c>
      <c r="AH56" s="69">
        <f>SUM(AH53:AH55)</f>
        <v>82.682000000000002</v>
      </c>
      <c r="AI56" s="68" t="s">
        <v>144</v>
      </c>
      <c r="AJ56" s="70">
        <f>SUM(AJ43:AJ55)</f>
        <v>101.983</v>
      </c>
    </row>
    <row r="57" spans="2:36">
      <c r="B57" s="8"/>
      <c r="C57" s="8"/>
      <c r="E57" t="s">
        <v>145</v>
      </c>
      <c r="F57">
        <f>(1/2)*F45</f>
        <v>7.9000000000000001E-2</v>
      </c>
      <c r="G57" t="s">
        <v>145</v>
      </c>
      <c r="H57">
        <f>(1/3)*H46</f>
        <v>0.3213333333333333</v>
      </c>
      <c r="I57" t="s">
        <v>145</v>
      </c>
      <c r="J57">
        <f>3*(1/8)*J47</f>
        <v>0.71062500000000006</v>
      </c>
      <c r="K57" t="s">
        <v>145</v>
      </c>
      <c r="L57">
        <f>(1/3)*L48</f>
        <v>1.1333333333333333</v>
      </c>
      <c r="O57" t="s">
        <v>145</v>
      </c>
      <c r="P57">
        <f>2*(((1/3)*O50)+((1/12)*P50))</f>
        <v>1.7294999999999998</v>
      </c>
      <c r="Q57" t="s">
        <v>145</v>
      </c>
      <c r="R57">
        <f>2*(1/3)*R50</f>
        <v>2.7246666666666663</v>
      </c>
      <c r="U57" t="s">
        <v>145</v>
      </c>
      <c r="V57">
        <f>2*(((1/3)*U52)+((1/12)*V52))</f>
        <v>2.8321348333333329</v>
      </c>
      <c r="W57" t="s">
        <v>145</v>
      </c>
      <c r="X57">
        <f>2*(1/3)*X52</f>
        <v>15.565999999999999</v>
      </c>
      <c r="AA57" t="s">
        <v>145</v>
      </c>
      <c r="AB57">
        <f>2*(((1/3)*AA54)+((1/12)*AB54))</f>
        <v>26.905999999999999</v>
      </c>
      <c r="AC57" t="s">
        <v>145</v>
      </c>
      <c r="AD57">
        <f>2*(1/3)*AD54</f>
        <v>39.793999999999997</v>
      </c>
      <c r="AG57" t="s">
        <v>145</v>
      </c>
      <c r="AH57">
        <f>2*(((1/3)*AG56)+((1/12)*AH56))</f>
        <v>53.574333333333328</v>
      </c>
      <c r="AI57" t="s">
        <v>145</v>
      </c>
      <c r="AJ57">
        <f>2*(1/3)*AJ56</f>
        <v>67.98866666666666</v>
      </c>
    </row>
    <row r="60" spans="2:36">
      <c r="B60" s="73"/>
      <c r="C60" s="74"/>
      <c r="E60" s="45" t="s">
        <v>126</v>
      </c>
      <c r="F60" s="47"/>
      <c r="G60" s="45" t="s">
        <v>127</v>
      </c>
      <c r="H60" s="47"/>
      <c r="I60" s="45" t="s">
        <v>128</v>
      </c>
      <c r="J60" s="47"/>
      <c r="K60" s="45" t="s">
        <v>129</v>
      </c>
      <c r="L60" s="47"/>
      <c r="M60" s="45" t="s">
        <v>130</v>
      </c>
      <c r="N60" s="47"/>
      <c r="O60" s="47"/>
      <c r="P60" s="47"/>
      <c r="Q60" s="45" t="s">
        <v>131</v>
      </c>
      <c r="R60" s="47"/>
      <c r="S60" s="45" t="s">
        <v>132</v>
      </c>
      <c r="T60" s="47"/>
      <c r="U60" s="47"/>
      <c r="V60" s="47"/>
      <c r="W60" s="45" t="s">
        <v>133</v>
      </c>
      <c r="X60" s="47"/>
      <c r="Y60" s="45" t="s">
        <v>134</v>
      </c>
      <c r="Z60" s="47"/>
      <c r="AA60" s="47"/>
      <c r="AB60" s="47"/>
      <c r="AC60" s="45" t="s">
        <v>135</v>
      </c>
      <c r="AD60" s="47"/>
      <c r="AE60" s="45" t="s">
        <v>136</v>
      </c>
      <c r="AF60" s="47"/>
      <c r="AG60" s="47"/>
      <c r="AH60" s="47"/>
      <c r="AI60" s="45" t="s">
        <v>137</v>
      </c>
      <c r="AJ60" s="46"/>
    </row>
    <row r="61" spans="2:36">
      <c r="B61" s="7" t="s">
        <v>138</v>
      </c>
      <c r="C61" s="50">
        <v>1.5</v>
      </c>
      <c r="E61" s="48" t="s">
        <v>139</v>
      </c>
      <c r="F61" t="s">
        <v>140</v>
      </c>
      <c r="G61" s="48" t="s">
        <v>141</v>
      </c>
      <c r="H61" t="s">
        <v>140</v>
      </c>
      <c r="I61" s="48" t="s">
        <v>141</v>
      </c>
      <c r="J61" t="s">
        <v>140</v>
      </c>
      <c r="K61" s="48" t="s">
        <v>141</v>
      </c>
      <c r="L61" t="s">
        <v>140</v>
      </c>
      <c r="M61" s="48" t="s">
        <v>141</v>
      </c>
      <c r="O61" t="s">
        <v>140</v>
      </c>
      <c r="Q61" s="48" t="s">
        <v>141</v>
      </c>
      <c r="R61" t="s">
        <v>140</v>
      </c>
      <c r="S61" s="48" t="s">
        <v>141</v>
      </c>
      <c r="U61" t="s">
        <v>140</v>
      </c>
      <c r="W61" s="48" t="s">
        <v>141</v>
      </c>
      <c r="X61" t="s">
        <v>140</v>
      </c>
      <c r="Y61" s="48" t="s">
        <v>141</v>
      </c>
      <c r="Z61" t="s">
        <v>142</v>
      </c>
      <c r="AA61" t="s">
        <v>140</v>
      </c>
      <c r="AC61" s="48" t="s">
        <v>141</v>
      </c>
      <c r="AD61" t="s">
        <v>140</v>
      </c>
      <c r="AE61" s="48" t="s">
        <v>141</v>
      </c>
      <c r="AG61" t="s">
        <v>140</v>
      </c>
      <c r="AI61" s="48" t="s">
        <v>141</v>
      </c>
      <c r="AJ61" s="49" t="s">
        <v>140</v>
      </c>
    </row>
    <row r="62" spans="2:36">
      <c r="B62" s="7" t="s">
        <v>45</v>
      </c>
      <c r="C62" s="9">
        <v>0</v>
      </c>
      <c r="E62" s="48">
        <v>1</v>
      </c>
      <c r="F62">
        <f>C62*E62</f>
        <v>0</v>
      </c>
      <c r="G62" s="48">
        <v>1</v>
      </c>
      <c r="H62">
        <f>C62*G62</f>
        <v>0</v>
      </c>
      <c r="I62" s="48">
        <v>1</v>
      </c>
      <c r="J62">
        <f>C62*I62</f>
        <v>0</v>
      </c>
      <c r="K62" s="48">
        <v>1</v>
      </c>
      <c r="L62">
        <f>C62*K62</f>
        <v>0</v>
      </c>
      <c r="M62" s="48">
        <v>0.5</v>
      </c>
      <c r="O62">
        <f>C62*M62</f>
        <v>0</v>
      </c>
      <c r="Q62" s="48">
        <v>0.5</v>
      </c>
      <c r="R62">
        <f>C62*Q62</f>
        <v>0</v>
      </c>
      <c r="S62" s="48">
        <v>0.5</v>
      </c>
      <c r="U62">
        <f>C62*S62</f>
        <v>0</v>
      </c>
      <c r="W62" s="48">
        <v>0.5</v>
      </c>
      <c r="X62">
        <f>C62*W62</f>
        <v>0</v>
      </c>
      <c r="Y62" s="48">
        <v>0.5</v>
      </c>
      <c r="AA62">
        <f>C62*Y62</f>
        <v>0</v>
      </c>
      <c r="AC62" s="48">
        <v>0.5</v>
      </c>
      <c r="AD62">
        <f>C62*AC62</f>
        <v>0</v>
      </c>
      <c r="AE62" s="48">
        <v>0.5</v>
      </c>
      <c r="AG62">
        <f>C62*AE62</f>
        <v>0</v>
      </c>
      <c r="AI62" s="48">
        <v>0.5</v>
      </c>
      <c r="AJ62" s="49">
        <f>C62*AI62</f>
        <v>0</v>
      </c>
    </row>
    <row r="63" spans="2:36">
      <c r="B63" s="7" t="s">
        <v>3</v>
      </c>
      <c r="C63" s="9">
        <v>0.39100000000000001</v>
      </c>
      <c r="E63" s="48">
        <v>1</v>
      </c>
      <c r="F63">
        <f>C63*E63</f>
        <v>0.39100000000000001</v>
      </c>
      <c r="G63" s="48">
        <v>4</v>
      </c>
      <c r="H63">
        <f t="shared" ref="H63:H64" si="45">C63*G63</f>
        <v>1.5640000000000001</v>
      </c>
      <c r="I63" s="48">
        <v>3</v>
      </c>
      <c r="J63">
        <f t="shared" ref="J63:J65" si="46">C63*I63</f>
        <v>1.173</v>
      </c>
      <c r="K63" s="48">
        <v>4</v>
      </c>
      <c r="L63">
        <f t="shared" ref="L63:L66" si="47">C63*K63</f>
        <v>1.5640000000000001</v>
      </c>
      <c r="M63" s="48">
        <v>2</v>
      </c>
      <c r="O63">
        <f t="shared" ref="O63:O66" si="48">C63*M63</f>
        <v>0.78200000000000003</v>
      </c>
      <c r="Q63" s="48">
        <v>2</v>
      </c>
      <c r="R63">
        <f t="shared" ref="R63:R68" si="49">C63*Q63</f>
        <v>0.78200000000000003</v>
      </c>
      <c r="S63" s="48">
        <v>2</v>
      </c>
      <c r="U63">
        <f t="shared" ref="U63:U68" si="50">C63*S63</f>
        <v>0.78200000000000003</v>
      </c>
      <c r="W63" s="48">
        <v>2</v>
      </c>
      <c r="X63">
        <f t="shared" ref="X63:X70" si="51">C63*W63</f>
        <v>0.78200000000000003</v>
      </c>
      <c r="Y63" s="48">
        <v>2</v>
      </c>
      <c r="AA63">
        <f t="shared" ref="AA63:AA70" si="52">C63*Y63</f>
        <v>0.78200000000000003</v>
      </c>
      <c r="AC63" s="48">
        <v>2</v>
      </c>
      <c r="AD63">
        <f t="shared" ref="AD63:AD72" si="53">C63*AC63</f>
        <v>0.78200000000000003</v>
      </c>
      <c r="AE63" s="48">
        <v>2</v>
      </c>
      <c r="AG63">
        <f t="shared" ref="AG63:AG72" si="54">C63*AE63</f>
        <v>0.78200000000000003</v>
      </c>
      <c r="AI63" s="48">
        <v>2</v>
      </c>
      <c r="AJ63" s="49">
        <f t="shared" ref="AJ63:AJ74" si="55">C63*AI63</f>
        <v>0.78200000000000003</v>
      </c>
    </row>
    <row r="64" spans="2:36">
      <c r="B64" s="7" t="s">
        <v>52</v>
      </c>
      <c r="C64" s="9">
        <v>0.66400000000000003</v>
      </c>
      <c r="E64" s="68" t="s">
        <v>143</v>
      </c>
      <c r="F64" s="69">
        <f>SUM(F62:F63)</f>
        <v>0.39100000000000001</v>
      </c>
      <c r="G64" s="48">
        <v>1</v>
      </c>
      <c r="H64">
        <f t="shared" si="45"/>
        <v>0.66400000000000003</v>
      </c>
      <c r="I64" s="48">
        <v>3</v>
      </c>
      <c r="J64">
        <f t="shared" si="46"/>
        <v>1.992</v>
      </c>
      <c r="K64" s="48">
        <v>2</v>
      </c>
      <c r="L64">
        <f t="shared" si="47"/>
        <v>1.3280000000000001</v>
      </c>
      <c r="M64" s="48">
        <v>1</v>
      </c>
      <c r="O64">
        <f t="shared" si="48"/>
        <v>0.66400000000000003</v>
      </c>
      <c r="Q64" s="48">
        <v>1</v>
      </c>
      <c r="R64">
        <f t="shared" si="49"/>
        <v>0.66400000000000003</v>
      </c>
      <c r="S64" s="48">
        <v>1</v>
      </c>
      <c r="U64">
        <f t="shared" si="50"/>
        <v>0.66400000000000003</v>
      </c>
      <c r="W64" s="48">
        <v>1</v>
      </c>
      <c r="X64">
        <f t="shared" si="51"/>
        <v>0.66400000000000003</v>
      </c>
      <c r="Y64" s="48">
        <v>1</v>
      </c>
      <c r="AA64">
        <f t="shared" si="52"/>
        <v>0.66400000000000003</v>
      </c>
      <c r="AC64" s="48">
        <v>1</v>
      </c>
      <c r="AD64">
        <f t="shared" si="53"/>
        <v>0.66400000000000003</v>
      </c>
      <c r="AE64" s="48">
        <v>1</v>
      </c>
      <c r="AG64">
        <f t="shared" si="54"/>
        <v>0.66400000000000003</v>
      </c>
      <c r="AI64" s="48">
        <v>1</v>
      </c>
      <c r="AJ64" s="49">
        <f t="shared" si="55"/>
        <v>0.66400000000000003</v>
      </c>
    </row>
    <row r="65" spans="2:36">
      <c r="B65" s="7" t="s">
        <v>5</v>
      </c>
      <c r="C65" s="9">
        <v>0.79</v>
      </c>
      <c r="G65" s="68" t="s">
        <v>144</v>
      </c>
      <c r="H65" s="69">
        <f>SUM(H62:H64)</f>
        <v>2.2280000000000002</v>
      </c>
      <c r="I65" s="48">
        <v>1</v>
      </c>
      <c r="J65">
        <f t="shared" si="46"/>
        <v>0.79</v>
      </c>
      <c r="K65" s="48">
        <v>4</v>
      </c>
      <c r="L65">
        <f t="shared" si="47"/>
        <v>3.16</v>
      </c>
      <c r="M65" s="48">
        <v>2</v>
      </c>
      <c r="O65">
        <f t="shared" si="48"/>
        <v>1.58</v>
      </c>
      <c r="Q65" s="48">
        <v>2</v>
      </c>
      <c r="R65">
        <f t="shared" si="49"/>
        <v>1.58</v>
      </c>
      <c r="S65" s="48">
        <v>2</v>
      </c>
      <c r="U65">
        <f t="shared" si="50"/>
        <v>1.58</v>
      </c>
      <c r="W65" s="48">
        <v>2</v>
      </c>
      <c r="X65">
        <f t="shared" si="51"/>
        <v>1.58</v>
      </c>
      <c r="Y65" s="48">
        <v>2</v>
      </c>
      <c r="AA65">
        <f t="shared" si="52"/>
        <v>1.58</v>
      </c>
      <c r="AC65" s="48">
        <v>2</v>
      </c>
      <c r="AD65">
        <f t="shared" si="53"/>
        <v>1.58</v>
      </c>
      <c r="AE65" s="48">
        <v>2</v>
      </c>
      <c r="AG65">
        <f t="shared" si="54"/>
        <v>1.58</v>
      </c>
      <c r="AI65" s="48">
        <v>2</v>
      </c>
      <c r="AJ65" s="49">
        <f t="shared" si="55"/>
        <v>1.58</v>
      </c>
    </row>
    <row r="66" spans="2:36">
      <c r="B66" s="7" t="s">
        <v>46</v>
      </c>
      <c r="C66" s="9">
        <v>0.83299999999999996</v>
      </c>
      <c r="I66" s="68" t="s">
        <v>144</v>
      </c>
      <c r="J66" s="69">
        <f>SUM(J62:J65)</f>
        <v>3.9550000000000001</v>
      </c>
      <c r="K66" s="48">
        <v>1</v>
      </c>
      <c r="L66">
        <f t="shared" si="47"/>
        <v>0.83299999999999996</v>
      </c>
      <c r="M66" s="48">
        <v>0.5</v>
      </c>
      <c r="N66">
        <v>5</v>
      </c>
      <c r="O66">
        <f t="shared" si="48"/>
        <v>0.41649999999999998</v>
      </c>
      <c r="P66">
        <f>C66*N66</f>
        <v>4.165</v>
      </c>
      <c r="Q66" s="48">
        <v>1.5</v>
      </c>
      <c r="R66">
        <f t="shared" si="49"/>
        <v>1.2494999999999998</v>
      </c>
      <c r="S66" s="48">
        <v>1.5</v>
      </c>
      <c r="U66">
        <f t="shared" si="50"/>
        <v>1.2494999999999998</v>
      </c>
      <c r="W66" s="48">
        <v>1.5</v>
      </c>
      <c r="X66">
        <f t="shared" si="51"/>
        <v>1.2494999999999998</v>
      </c>
      <c r="Y66" s="48">
        <v>1.5</v>
      </c>
      <c r="AA66">
        <f t="shared" si="52"/>
        <v>1.2494999999999998</v>
      </c>
      <c r="AC66" s="48">
        <v>1.5</v>
      </c>
      <c r="AD66">
        <f t="shared" si="53"/>
        <v>1.2494999999999998</v>
      </c>
      <c r="AE66" s="48">
        <v>1.5</v>
      </c>
      <c r="AG66">
        <f t="shared" si="54"/>
        <v>1.2494999999999998</v>
      </c>
      <c r="AI66" s="48">
        <v>1.5</v>
      </c>
      <c r="AJ66" s="49">
        <f t="shared" si="55"/>
        <v>1.2494999999999998</v>
      </c>
    </row>
    <row r="67" spans="2:36">
      <c r="B67" s="7" t="s">
        <v>7</v>
      </c>
      <c r="C67" s="9">
        <v>1.391</v>
      </c>
      <c r="K67" s="68" t="s">
        <v>144</v>
      </c>
      <c r="L67" s="69">
        <f>SUM(L62:L66)</f>
        <v>6.8850000000000007</v>
      </c>
      <c r="M67" s="48"/>
      <c r="N67">
        <v>8</v>
      </c>
      <c r="P67">
        <f t="shared" ref="P67:P68" si="56">C67*N67</f>
        <v>11.128</v>
      </c>
      <c r="Q67" s="48">
        <v>4</v>
      </c>
      <c r="R67">
        <f t="shared" si="49"/>
        <v>5.5640000000000001</v>
      </c>
      <c r="S67" s="48">
        <v>4</v>
      </c>
      <c r="U67">
        <f t="shared" si="50"/>
        <v>5.5640000000000001</v>
      </c>
      <c r="W67" s="48">
        <v>4</v>
      </c>
      <c r="X67">
        <f t="shared" si="51"/>
        <v>5.5640000000000001</v>
      </c>
      <c r="Y67" s="48">
        <v>4</v>
      </c>
      <c r="AA67">
        <f t="shared" si="52"/>
        <v>5.5640000000000001</v>
      </c>
      <c r="AC67" s="48">
        <v>4</v>
      </c>
      <c r="AD67">
        <f t="shared" si="53"/>
        <v>5.5640000000000001</v>
      </c>
      <c r="AE67" s="48">
        <v>4</v>
      </c>
      <c r="AG67">
        <f t="shared" si="54"/>
        <v>5.5640000000000001</v>
      </c>
      <c r="AI67" s="48">
        <v>4</v>
      </c>
      <c r="AJ67" s="49">
        <f t="shared" si="55"/>
        <v>5.5640000000000001</v>
      </c>
    </row>
    <row r="68" spans="2:36">
      <c r="B68" s="7" t="s">
        <v>47</v>
      </c>
      <c r="C68" s="9">
        <v>3.5630000000000002</v>
      </c>
      <c r="M68" s="48"/>
      <c r="N68">
        <v>-1</v>
      </c>
      <c r="P68">
        <f>C68*N68</f>
        <v>-3.5630000000000002</v>
      </c>
      <c r="Q68" s="48">
        <v>1</v>
      </c>
      <c r="R68">
        <f t="shared" si="49"/>
        <v>3.5630000000000002</v>
      </c>
      <c r="S68" s="48">
        <v>1</v>
      </c>
      <c r="T68">
        <v>5</v>
      </c>
      <c r="U68">
        <f t="shared" si="50"/>
        <v>3.5630000000000002</v>
      </c>
      <c r="V68">
        <f>C68*U68</f>
        <v>12.694969</v>
      </c>
      <c r="W68" s="48">
        <v>2</v>
      </c>
      <c r="X68">
        <f t="shared" si="51"/>
        <v>7.1260000000000003</v>
      </c>
      <c r="Y68" s="48">
        <v>2</v>
      </c>
      <c r="AA68">
        <f t="shared" si="52"/>
        <v>7.1260000000000003</v>
      </c>
      <c r="AC68" s="48">
        <v>2</v>
      </c>
      <c r="AD68">
        <f t="shared" si="53"/>
        <v>7.1260000000000003</v>
      </c>
      <c r="AE68" s="48">
        <v>2</v>
      </c>
      <c r="AG68">
        <f t="shared" si="54"/>
        <v>7.1260000000000003</v>
      </c>
      <c r="AI68" s="48">
        <v>2</v>
      </c>
      <c r="AJ68" s="49">
        <f t="shared" si="55"/>
        <v>7.1260000000000003</v>
      </c>
    </row>
    <row r="69" spans="2:36">
      <c r="B69" s="7" t="s">
        <v>9</v>
      </c>
      <c r="C69" s="9">
        <v>5.484</v>
      </c>
      <c r="M69" s="68"/>
      <c r="N69" s="69" t="s">
        <v>144</v>
      </c>
      <c r="O69" s="69">
        <f>SUM(O62:O66)</f>
        <v>3.4425000000000003</v>
      </c>
      <c r="P69" s="69">
        <f>SUM(P66:P68)</f>
        <v>11.729999999999999</v>
      </c>
      <c r="Q69" s="68" t="s">
        <v>144</v>
      </c>
      <c r="R69" s="69">
        <f>SUM(R62:R68)</f>
        <v>13.402500000000002</v>
      </c>
      <c r="S69" s="48"/>
      <c r="T69">
        <v>8</v>
      </c>
      <c r="V69">
        <f t="shared" ref="V69:V70" si="57">C69*U69</f>
        <v>0</v>
      </c>
      <c r="W69" s="48">
        <v>4</v>
      </c>
      <c r="X69">
        <f t="shared" si="51"/>
        <v>21.936</v>
      </c>
      <c r="Y69" s="48">
        <v>4</v>
      </c>
      <c r="AA69">
        <f t="shared" si="52"/>
        <v>21.936</v>
      </c>
      <c r="AC69" s="48">
        <v>4</v>
      </c>
      <c r="AD69">
        <f t="shared" si="53"/>
        <v>21.936</v>
      </c>
      <c r="AE69" s="48">
        <v>4</v>
      </c>
      <c r="AG69">
        <f t="shared" si="54"/>
        <v>21.936</v>
      </c>
      <c r="AI69" s="48">
        <v>4</v>
      </c>
      <c r="AJ69" s="49">
        <f t="shared" si="55"/>
        <v>21.936</v>
      </c>
    </row>
    <row r="70" spans="2:36">
      <c r="B70" s="7" t="s">
        <v>10</v>
      </c>
      <c r="C70" s="9">
        <v>6.41</v>
      </c>
      <c r="S70" s="48"/>
      <c r="T70">
        <v>-1</v>
      </c>
      <c r="V70">
        <f t="shared" si="57"/>
        <v>0</v>
      </c>
      <c r="W70" s="48">
        <v>1</v>
      </c>
      <c r="X70">
        <f t="shared" si="51"/>
        <v>6.41</v>
      </c>
      <c r="Y70" s="48">
        <v>1</v>
      </c>
      <c r="Z70">
        <v>5</v>
      </c>
      <c r="AA70">
        <f t="shared" si="52"/>
        <v>6.41</v>
      </c>
      <c r="AB70">
        <f>C70*Z70</f>
        <v>32.049999999999997</v>
      </c>
      <c r="AC70" s="48">
        <v>2</v>
      </c>
      <c r="AD70">
        <f t="shared" si="53"/>
        <v>12.82</v>
      </c>
      <c r="AE70" s="48">
        <v>2</v>
      </c>
      <c r="AG70">
        <f t="shared" si="54"/>
        <v>12.82</v>
      </c>
      <c r="AI70" s="48">
        <v>2</v>
      </c>
      <c r="AJ70" s="49">
        <f t="shared" si="55"/>
        <v>12.82</v>
      </c>
    </row>
    <row r="71" spans="2:36">
      <c r="B71" s="7" t="s">
        <v>11</v>
      </c>
      <c r="C71" s="9">
        <v>7.0039999999999996</v>
      </c>
      <c r="S71" s="68"/>
      <c r="T71" s="69" t="s">
        <v>144</v>
      </c>
      <c r="U71" s="69">
        <f>SUM(U62:U68)</f>
        <v>13.402500000000002</v>
      </c>
      <c r="V71" s="69">
        <f>SUM(V68:V70)</f>
        <v>12.694969</v>
      </c>
      <c r="W71" s="68" t="s">
        <v>144</v>
      </c>
      <c r="X71" s="69">
        <f>SUM(X62:X70)</f>
        <v>45.311499999999995</v>
      </c>
      <c r="Y71" s="48"/>
      <c r="Z71">
        <v>8</v>
      </c>
      <c r="AB71">
        <f t="shared" ref="AB71:AB72" si="58">C71*Z71</f>
        <v>56.031999999999996</v>
      </c>
      <c r="AC71" s="48">
        <v>4</v>
      </c>
      <c r="AD71">
        <f t="shared" si="53"/>
        <v>28.015999999999998</v>
      </c>
      <c r="AE71" s="48">
        <v>4</v>
      </c>
      <c r="AG71">
        <f t="shared" si="54"/>
        <v>28.015999999999998</v>
      </c>
      <c r="AI71" s="48">
        <v>4</v>
      </c>
      <c r="AJ71" s="49">
        <f t="shared" si="55"/>
        <v>28.015999999999998</v>
      </c>
    </row>
    <row r="72" spans="2:36">
      <c r="B72" s="7" t="s">
        <v>48</v>
      </c>
      <c r="C72" s="9">
        <v>7.399</v>
      </c>
      <c r="Y72" s="48"/>
      <c r="Z72">
        <v>-1</v>
      </c>
      <c r="AB72">
        <f t="shared" si="58"/>
        <v>-7.399</v>
      </c>
      <c r="AC72" s="48">
        <v>1</v>
      </c>
      <c r="AD72">
        <f t="shared" si="53"/>
        <v>7.399</v>
      </c>
      <c r="AE72" s="48">
        <v>1</v>
      </c>
      <c r="AF72">
        <v>5</v>
      </c>
      <c r="AG72">
        <f t="shared" si="54"/>
        <v>7.399</v>
      </c>
      <c r="AH72">
        <f>C72*AF72</f>
        <v>36.994999999999997</v>
      </c>
      <c r="AI72" s="48">
        <v>2</v>
      </c>
      <c r="AJ72" s="49">
        <f t="shared" si="55"/>
        <v>14.798</v>
      </c>
    </row>
    <row r="73" spans="2:36">
      <c r="B73" s="7" t="s">
        <v>49</v>
      </c>
      <c r="C73" s="9">
        <v>7.67</v>
      </c>
      <c r="Y73" s="68"/>
      <c r="Z73" s="69" t="s">
        <v>144</v>
      </c>
      <c r="AA73" s="69">
        <f>SUM(AA62:AA70)</f>
        <v>45.311499999999995</v>
      </c>
      <c r="AB73" s="69">
        <f>SUM(AB70:AB72)</f>
        <v>80.682999999999993</v>
      </c>
      <c r="AC73" s="68" t="s">
        <v>144</v>
      </c>
      <c r="AD73" s="69">
        <f>SUM(AD62:AD72)</f>
        <v>87.136499999999998</v>
      </c>
      <c r="AE73" s="48"/>
      <c r="AF73">
        <v>8</v>
      </c>
      <c r="AH73">
        <f t="shared" ref="AH73:AH74" si="59">C73*AF73</f>
        <v>61.36</v>
      </c>
      <c r="AI73" s="48">
        <v>4</v>
      </c>
      <c r="AJ73" s="49">
        <f t="shared" si="55"/>
        <v>30.68</v>
      </c>
    </row>
    <row r="74" spans="2:36">
      <c r="B74" s="7" t="s">
        <v>50</v>
      </c>
      <c r="C74" s="9">
        <v>7.8819999999999997</v>
      </c>
      <c r="AE74" s="48"/>
      <c r="AF74">
        <v>-1</v>
      </c>
      <c r="AH74">
        <f t="shared" si="59"/>
        <v>-7.8819999999999997</v>
      </c>
      <c r="AI74" s="48">
        <v>1</v>
      </c>
      <c r="AJ74" s="49">
        <f t="shared" si="55"/>
        <v>7.8819999999999997</v>
      </c>
    </row>
    <row r="75" spans="2:36">
      <c r="B75" s="8"/>
      <c r="C75" s="8"/>
      <c r="AE75" s="68"/>
      <c r="AF75" s="69" t="s">
        <v>144</v>
      </c>
      <c r="AG75" s="69">
        <f>SUM(AG62:AG72)</f>
        <v>87.136499999999998</v>
      </c>
      <c r="AH75" s="69">
        <f>SUM(AH72:AH74)</f>
        <v>90.472999999999985</v>
      </c>
      <c r="AI75" s="68" t="s">
        <v>144</v>
      </c>
      <c r="AJ75" s="70">
        <f>SUM(AJ62:AJ74)</f>
        <v>133.0975</v>
      </c>
    </row>
    <row r="76" spans="2:36">
      <c r="B76" s="8"/>
      <c r="C76" s="8"/>
      <c r="E76" t="s">
        <v>145</v>
      </c>
      <c r="F76">
        <f>(1/2)*F64</f>
        <v>0.19550000000000001</v>
      </c>
      <c r="G76" t="s">
        <v>145</v>
      </c>
      <c r="H76">
        <f>(1/3)*H65</f>
        <v>0.7426666666666667</v>
      </c>
      <c r="I76" t="s">
        <v>145</v>
      </c>
      <c r="J76">
        <f>3*(1/8)*J66</f>
        <v>1.483125</v>
      </c>
      <c r="K76" t="s">
        <v>145</v>
      </c>
      <c r="L76">
        <f>(1/3)*L67</f>
        <v>2.2949999999999999</v>
      </c>
      <c r="O76" t="s">
        <v>145</v>
      </c>
      <c r="P76">
        <f>2*(((1/3)*O69)+((1/12)*P69))</f>
        <v>4.25</v>
      </c>
      <c r="Q76" t="s">
        <v>145</v>
      </c>
      <c r="R76">
        <f>2*(1/3)*R69</f>
        <v>8.9350000000000005</v>
      </c>
      <c r="U76" t="s">
        <v>145</v>
      </c>
      <c r="V76">
        <f>2*(((1/3)*U71)+((1/12)*V71))</f>
        <v>11.050828166666667</v>
      </c>
      <c r="W76" t="s">
        <v>145</v>
      </c>
      <c r="X76">
        <f>2*(1/3)*X71</f>
        <v>30.207666666666661</v>
      </c>
      <c r="AA76" t="s">
        <v>145</v>
      </c>
      <c r="AB76">
        <f>2*(((1/3)*AA73)+((1/12)*AB73))</f>
        <v>43.654833333333329</v>
      </c>
      <c r="AC76" t="s">
        <v>145</v>
      </c>
      <c r="AD76">
        <f>2*(1/3)*AD73</f>
        <v>58.090999999999994</v>
      </c>
      <c r="AG76" t="s">
        <v>145</v>
      </c>
      <c r="AH76">
        <f>2*(((1/3)*AG75)+((1/12)*AH75))</f>
        <v>73.16983333333333</v>
      </c>
      <c r="AI76" t="s">
        <v>145</v>
      </c>
      <c r="AJ76">
        <f>2*(1/3)*AJ75</f>
        <v>88.731666666666655</v>
      </c>
    </row>
    <row r="79" spans="2:36">
      <c r="B79" s="73"/>
      <c r="C79" s="74"/>
      <c r="E79" s="45" t="s">
        <v>126</v>
      </c>
      <c r="F79" s="47"/>
      <c r="G79" s="45" t="s">
        <v>127</v>
      </c>
      <c r="H79" s="47"/>
      <c r="I79" s="45" t="s">
        <v>128</v>
      </c>
      <c r="J79" s="47"/>
      <c r="K79" s="45" t="s">
        <v>129</v>
      </c>
      <c r="L79" s="47"/>
      <c r="M79" s="45" t="s">
        <v>130</v>
      </c>
      <c r="N79" s="47"/>
      <c r="O79" s="47"/>
      <c r="P79" s="47"/>
      <c r="Q79" s="45" t="s">
        <v>131</v>
      </c>
      <c r="R79" s="47"/>
      <c r="S79" s="45" t="s">
        <v>132</v>
      </c>
      <c r="T79" s="47"/>
      <c r="U79" s="47"/>
      <c r="V79" s="47"/>
      <c r="W79" s="45" t="s">
        <v>133</v>
      </c>
      <c r="X79" s="47"/>
      <c r="Y79" s="45" t="s">
        <v>134</v>
      </c>
      <c r="Z79" s="47"/>
      <c r="AA79" s="47"/>
      <c r="AB79" s="47"/>
      <c r="AC79" s="45" t="s">
        <v>135</v>
      </c>
      <c r="AD79" s="47"/>
      <c r="AE79" s="45" t="s">
        <v>136</v>
      </c>
      <c r="AF79" s="47"/>
      <c r="AG79" s="47"/>
      <c r="AH79" s="47"/>
      <c r="AI79" s="45" t="s">
        <v>137</v>
      </c>
      <c r="AJ79" s="46"/>
    </row>
    <row r="80" spans="2:36">
      <c r="B80" s="7" t="s">
        <v>138</v>
      </c>
      <c r="C80" s="50">
        <v>2</v>
      </c>
      <c r="E80" s="48" t="s">
        <v>139</v>
      </c>
      <c r="F80" t="s">
        <v>140</v>
      </c>
      <c r="G80" s="48" t="s">
        <v>141</v>
      </c>
      <c r="H80" t="s">
        <v>140</v>
      </c>
      <c r="I80" s="48" t="s">
        <v>141</v>
      </c>
      <c r="J80" t="s">
        <v>140</v>
      </c>
      <c r="K80" s="48" t="s">
        <v>141</v>
      </c>
      <c r="L80" t="s">
        <v>140</v>
      </c>
      <c r="M80" s="48" t="s">
        <v>141</v>
      </c>
      <c r="O80" t="s">
        <v>140</v>
      </c>
      <c r="Q80" s="48" t="s">
        <v>141</v>
      </c>
      <c r="R80" t="s">
        <v>140</v>
      </c>
      <c r="S80" s="48" t="s">
        <v>141</v>
      </c>
      <c r="U80" t="s">
        <v>140</v>
      </c>
      <c r="W80" s="48" t="s">
        <v>141</v>
      </c>
      <c r="X80" t="s">
        <v>140</v>
      </c>
      <c r="Y80" s="48" t="s">
        <v>141</v>
      </c>
      <c r="Z80" t="s">
        <v>142</v>
      </c>
      <c r="AA80" t="s">
        <v>140</v>
      </c>
      <c r="AC80" s="48" t="s">
        <v>141</v>
      </c>
      <c r="AD80" t="s">
        <v>140</v>
      </c>
      <c r="AE80" s="48" t="s">
        <v>141</v>
      </c>
      <c r="AG80" t="s">
        <v>140</v>
      </c>
      <c r="AI80" s="48" t="s">
        <v>141</v>
      </c>
      <c r="AJ80" s="49" t="s">
        <v>140</v>
      </c>
    </row>
    <row r="81" spans="2:36">
      <c r="B81" s="7" t="s">
        <v>45</v>
      </c>
      <c r="C81" s="9">
        <v>0</v>
      </c>
      <c r="E81" s="48">
        <v>1</v>
      </c>
      <c r="F81">
        <f>C81*E81</f>
        <v>0</v>
      </c>
      <c r="G81" s="48">
        <v>1</v>
      </c>
      <c r="H81">
        <f>C81*G81</f>
        <v>0</v>
      </c>
      <c r="I81" s="48">
        <v>1</v>
      </c>
      <c r="J81">
        <f>C81*I81</f>
        <v>0</v>
      </c>
      <c r="K81" s="48">
        <v>1</v>
      </c>
      <c r="L81">
        <f>C81*K81</f>
        <v>0</v>
      </c>
      <c r="M81" s="48">
        <v>0.5</v>
      </c>
      <c r="O81">
        <f>C81*M81</f>
        <v>0</v>
      </c>
      <c r="Q81" s="48">
        <v>0.5</v>
      </c>
      <c r="R81">
        <f>C81*Q81</f>
        <v>0</v>
      </c>
      <c r="S81" s="48">
        <v>0.5</v>
      </c>
      <c r="U81">
        <f>C81*S81</f>
        <v>0</v>
      </c>
      <c r="W81" s="48">
        <v>0.5</v>
      </c>
      <c r="X81">
        <f>C81*W81</f>
        <v>0</v>
      </c>
      <c r="Y81" s="48">
        <v>0.5</v>
      </c>
      <c r="AA81">
        <f>C81*Y81</f>
        <v>0</v>
      </c>
      <c r="AC81" s="48">
        <v>0.5</v>
      </c>
      <c r="AD81">
        <f>C81*AC81</f>
        <v>0</v>
      </c>
      <c r="AE81" s="48">
        <v>0.5</v>
      </c>
      <c r="AG81">
        <f>C81*AE81</f>
        <v>0</v>
      </c>
      <c r="AI81" s="48">
        <v>0.5</v>
      </c>
      <c r="AJ81" s="49">
        <f>C81*AI81</f>
        <v>0</v>
      </c>
    </row>
    <row r="82" spans="2:36">
      <c r="B82" s="7" t="s">
        <v>3</v>
      </c>
      <c r="C82" s="9">
        <v>1.0649999999999999</v>
      </c>
      <c r="E82" s="48">
        <v>1</v>
      </c>
      <c r="F82">
        <f>C82*E82</f>
        <v>1.0649999999999999</v>
      </c>
      <c r="G82" s="48">
        <v>4</v>
      </c>
      <c r="H82">
        <f t="shared" ref="H82:H83" si="60">C82*G82</f>
        <v>4.26</v>
      </c>
      <c r="I82" s="48">
        <v>3</v>
      </c>
      <c r="J82">
        <f t="shared" ref="J82:J84" si="61">C82*I82</f>
        <v>3.1949999999999998</v>
      </c>
      <c r="K82" s="48">
        <v>4</v>
      </c>
      <c r="L82">
        <f t="shared" ref="L82:L85" si="62">C82*K82</f>
        <v>4.26</v>
      </c>
      <c r="M82" s="48">
        <v>2</v>
      </c>
      <c r="O82">
        <f t="shared" ref="O82:O85" si="63">C82*M82</f>
        <v>2.13</v>
      </c>
      <c r="Q82" s="48">
        <v>2</v>
      </c>
      <c r="R82">
        <f t="shared" ref="R82:R87" si="64">C82*Q82</f>
        <v>2.13</v>
      </c>
      <c r="S82" s="48">
        <v>2</v>
      </c>
      <c r="U82">
        <f t="shared" ref="U82:U87" si="65">C82*S82</f>
        <v>2.13</v>
      </c>
      <c r="W82" s="48">
        <v>2</v>
      </c>
      <c r="X82">
        <f t="shared" ref="X82:X89" si="66">C82*W82</f>
        <v>2.13</v>
      </c>
      <c r="Y82" s="48">
        <v>2</v>
      </c>
      <c r="AA82">
        <f t="shared" ref="AA82:AA89" si="67">C82*Y82</f>
        <v>2.13</v>
      </c>
      <c r="AC82" s="48">
        <v>2</v>
      </c>
      <c r="AD82">
        <f t="shared" ref="AD82:AD91" si="68">C82*AC82</f>
        <v>2.13</v>
      </c>
      <c r="AE82" s="48">
        <v>2</v>
      </c>
      <c r="AG82">
        <f t="shared" ref="AG82:AG91" si="69">C82*AE82</f>
        <v>2.13</v>
      </c>
      <c r="AI82" s="48">
        <v>2</v>
      </c>
      <c r="AJ82" s="49">
        <f t="shared" ref="AJ82:AJ93" si="70">C82*AI82</f>
        <v>2.13</v>
      </c>
    </row>
    <row r="83" spans="2:36">
      <c r="B83" s="7" t="s">
        <v>52</v>
      </c>
      <c r="C83" s="9">
        <v>1.5049999999999999</v>
      </c>
      <c r="E83" s="68" t="s">
        <v>143</v>
      </c>
      <c r="F83" s="69">
        <f>SUM(F81:F82)</f>
        <v>1.0649999999999999</v>
      </c>
      <c r="G83" s="48">
        <v>1</v>
      </c>
      <c r="H83">
        <f t="shared" si="60"/>
        <v>1.5049999999999999</v>
      </c>
      <c r="I83" s="48">
        <v>3</v>
      </c>
      <c r="J83">
        <f t="shared" si="61"/>
        <v>4.5149999999999997</v>
      </c>
      <c r="K83" s="48">
        <v>2</v>
      </c>
      <c r="L83">
        <f t="shared" si="62"/>
        <v>3.01</v>
      </c>
      <c r="M83" s="48">
        <v>1</v>
      </c>
      <c r="O83">
        <f t="shared" si="63"/>
        <v>1.5049999999999999</v>
      </c>
      <c r="Q83" s="48">
        <v>1</v>
      </c>
      <c r="R83">
        <f t="shared" si="64"/>
        <v>1.5049999999999999</v>
      </c>
      <c r="S83" s="48">
        <v>1</v>
      </c>
      <c r="U83">
        <f t="shared" si="65"/>
        <v>1.5049999999999999</v>
      </c>
      <c r="W83" s="48">
        <v>1</v>
      </c>
      <c r="X83">
        <f t="shared" si="66"/>
        <v>1.5049999999999999</v>
      </c>
      <c r="Y83" s="48">
        <v>1</v>
      </c>
      <c r="AA83">
        <f t="shared" si="67"/>
        <v>1.5049999999999999</v>
      </c>
      <c r="AC83" s="48">
        <v>1</v>
      </c>
      <c r="AD83">
        <f t="shared" si="68"/>
        <v>1.5049999999999999</v>
      </c>
      <c r="AE83" s="48">
        <v>1</v>
      </c>
      <c r="AG83">
        <f t="shared" si="69"/>
        <v>1.5049999999999999</v>
      </c>
      <c r="AI83" s="48">
        <v>1</v>
      </c>
      <c r="AJ83" s="49">
        <f t="shared" si="70"/>
        <v>1.5049999999999999</v>
      </c>
    </row>
    <row r="84" spans="2:36">
      <c r="B84" s="7" t="s">
        <v>5</v>
      </c>
      <c r="C84" s="9">
        <v>1.7549999999999999</v>
      </c>
      <c r="G84" s="68" t="s">
        <v>144</v>
      </c>
      <c r="H84" s="69">
        <f>SUM(H81:H83)</f>
        <v>5.7649999999999997</v>
      </c>
      <c r="I84" s="48">
        <v>1</v>
      </c>
      <c r="J84">
        <f t="shared" si="61"/>
        <v>1.7549999999999999</v>
      </c>
      <c r="K84" s="48">
        <v>4</v>
      </c>
      <c r="L84">
        <f t="shared" si="62"/>
        <v>7.02</v>
      </c>
      <c r="M84" s="48">
        <v>2</v>
      </c>
      <c r="O84">
        <f t="shared" si="63"/>
        <v>3.51</v>
      </c>
      <c r="Q84" s="48">
        <v>2</v>
      </c>
      <c r="R84">
        <f t="shared" si="64"/>
        <v>3.51</v>
      </c>
      <c r="S84" s="48">
        <v>2</v>
      </c>
      <c r="U84">
        <f t="shared" si="65"/>
        <v>3.51</v>
      </c>
      <c r="W84" s="48">
        <v>2</v>
      </c>
      <c r="X84">
        <f t="shared" si="66"/>
        <v>3.51</v>
      </c>
      <c r="Y84" s="48">
        <v>2</v>
      </c>
      <c r="AA84">
        <f t="shared" si="67"/>
        <v>3.51</v>
      </c>
      <c r="AC84" s="48">
        <v>2</v>
      </c>
      <c r="AD84">
        <f t="shared" si="68"/>
        <v>3.51</v>
      </c>
      <c r="AE84" s="48">
        <v>2</v>
      </c>
      <c r="AG84">
        <f t="shared" si="69"/>
        <v>3.51</v>
      </c>
      <c r="AI84" s="48">
        <v>2</v>
      </c>
      <c r="AJ84" s="49">
        <f t="shared" si="70"/>
        <v>3.51</v>
      </c>
    </row>
    <row r="85" spans="2:36">
      <c r="B85" s="7" t="s">
        <v>46</v>
      </c>
      <c r="C85" s="9">
        <v>2.1019999999999999</v>
      </c>
      <c r="I85" s="68" t="s">
        <v>144</v>
      </c>
      <c r="J85" s="69">
        <f>SUM(J81:J84)</f>
        <v>9.4649999999999999</v>
      </c>
      <c r="K85" s="48">
        <v>1</v>
      </c>
      <c r="L85">
        <f t="shared" si="62"/>
        <v>2.1019999999999999</v>
      </c>
      <c r="M85" s="48">
        <v>0.5</v>
      </c>
      <c r="N85">
        <v>5</v>
      </c>
      <c r="O85">
        <f t="shared" si="63"/>
        <v>1.0509999999999999</v>
      </c>
      <c r="P85">
        <f>C85*N85</f>
        <v>10.51</v>
      </c>
      <c r="Q85" s="48">
        <v>1.5</v>
      </c>
      <c r="R85">
        <f t="shared" si="64"/>
        <v>3.1529999999999996</v>
      </c>
      <c r="S85" s="48">
        <v>1.5</v>
      </c>
      <c r="U85">
        <f t="shared" si="65"/>
        <v>3.1529999999999996</v>
      </c>
      <c r="W85" s="48">
        <v>1.5</v>
      </c>
      <c r="X85">
        <f t="shared" si="66"/>
        <v>3.1529999999999996</v>
      </c>
      <c r="Y85" s="48">
        <v>1.5</v>
      </c>
      <c r="AA85">
        <f t="shared" si="67"/>
        <v>3.1529999999999996</v>
      </c>
      <c r="AC85" s="48">
        <v>1.5</v>
      </c>
      <c r="AD85">
        <f t="shared" si="68"/>
        <v>3.1529999999999996</v>
      </c>
      <c r="AE85" s="48">
        <v>1.5</v>
      </c>
      <c r="AG85">
        <f t="shared" si="69"/>
        <v>3.1529999999999996</v>
      </c>
      <c r="AI85" s="48">
        <v>1.5</v>
      </c>
      <c r="AJ85" s="49">
        <f t="shared" si="70"/>
        <v>3.1529999999999996</v>
      </c>
    </row>
    <row r="86" spans="2:36">
      <c r="B86" s="7" t="s">
        <v>7</v>
      </c>
      <c r="C86" s="9">
        <v>4.1829999999999998</v>
      </c>
      <c r="K86" s="68" t="s">
        <v>144</v>
      </c>
      <c r="L86" s="69">
        <f>SUM(L81:L85)</f>
        <v>16.391999999999999</v>
      </c>
      <c r="M86" s="48"/>
      <c r="N86">
        <v>8</v>
      </c>
      <c r="P86">
        <f t="shared" ref="P86:P87" si="71">C86*N86</f>
        <v>33.463999999999999</v>
      </c>
      <c r="Q86" s="48">
        <v>4</v>
      </c>
      <c r="R86">
        <f t="shared" si="64"/>
        <v>16.731999999999999</v>
      </c>
      <c r="S86" s="48">
        <v>4</v>
      </c>
      <c r="U86">
        <f t="shared" si="65"/>
        <v>16.731999999999999</v>
      </c>
      <c r="W86" s="48">
        <v>4</v>
      </c>
      <c r="X86">
        <f t="shared" si="66"/>
        <v>16.731999999999999</v>
      </c>
      <c r="Y86" s="48">
        <v>4</v>
      </c>
      <c r="AA86">
        <f t="shared" si="67"/>
        <v>16.731999999999999</v>
      </c>
      <c r="AC86" s="48">
        <v>4</v>
      </c>
      <c r="AD86">
        <f t="shared" si="68"/>
        <v>16.731999999999999</v>
      </c>
      <c r="AE86" s="48">
        <v>4</v>
      </c>
      <c r="AG86">
        <f t="shared" si="69"/>
        <v>16.731999999999999</v>
      </c>
      <c r="AI86" s="48">
        <v>4</v>
      </c>
      <c r="AJ86" s="49">
        <f t="shared" si="70"/>
        <v>16.731999999999999</v>
      </c>
    </row>
    <row r="87" spans="2:36">
      <c r="B87" s="7" t="s">
        <v>47</v>
      </c>
      <c r="C87" s="9">
        <v>5.7839999999999998</v>
      </c>
      <c r="M87" s="48"/>
      <c r="N87">
        <v>-1</v>
      </c>
      <c r="P87">
        <f>C87*N87</f>
        <v>-5.7839999999999998</v>
      </c>
      <c r="Q87" s="48">
        <v>1</v>
      </c>
      <c r="R87">
        <f t="shared" si="64"/>
        <v>5.7839999999999998</v>
      </c>
      <c r="S87" s="48">
        <v>1</v>
      </c>
      <c r="T87">
        <v>5</v>
      </c>
      <c r="U87">
        <f t="shared" si="65"/>
        <v>5.7839999999999998</v>
      </c>
      <c r="V87">
        <f>C87*U87</f>
        <v>33.454656</v>
      </c>
      <c r="W87" s="48">
        <v>2</v>
      </c>
      <c r="X87">
        <f t="shared" si="66"/>
        <v>11.568</v>
      </c>
      <c r="Y87" s="48">
        <v>2</v>
      </c>
      <c r="AA87">
        <f t="shared" si="67"/>
        <v>11.568</v>
      </c>
      <c r="AC87" s="48">
        <v>2</v>
      </c>
      <c r="AD87">
        <f t="shared" si="68"/>
        <v>11.568</v>
      </c>
      <c r="AE87" s="48">
        <v>2</v>
      </c>
      <c r="AG87">
        <f t="shared" si="69"/>
        <v>11.568</v>
      </c>
      <c r="AI87" s="48">
        <v>2</v>
      </c>
      <c r="AJ87" s="49">
        <f t="shared" si="70"/>
        <v>11.568</v>
      </c>
    </row>
    <row r="88" spans="2:36">
      <c r="B88" s="7" t="s">
        <v>9</v>
      </c>
      <c r="C88" s="9">
        <v>6.7220000000000004</v>
      </c>
      <c r="M88" s="68"/>
      <c r="N88" s="69" t="s">
        <v>144</v>
      </c>
      <c r="O88" s="69">
        <f>SUM(O81:O85)</f>
        <v>8.1959999999999997</v>
      </c>
      <c r="P88" s="69">
        <f>SUM(P85:P87)</f>
        <v>38.19</v>
      </c>
      <c r="Q88" s="68" t="s">
        <v>144</v>
      </c>
      <c r="R88" s="69">
        <f>SUM(R81:R87)</f>
        <v>32.814</v>
      </c>
      <c r="S88" s="48"/>
      <c r="T88">
        <v>8</v>
      </c>
      <c r="V88">
        <f t="shared" ref="V88:V89" si="72">C88*U88</f>
        <v>0</v>
      </c>
      <c r="W88" s="48">
        <v>4</v>
      </c>
      <c r="X88">
        <f t="shared" si="66"/>
        <v>26.888000000000002</v>
      </c>
      <c r="Y88" s="48">
        <v>4</v>
      </c>
      <c r="AA88">
        <f t="shared" si="67"/>
        <v>26.888000000000002</v>
      </c>
      <c r="AC88" s="48">
        <v>4</v>
      </c>
      <c r="AD88">
        <f t="shared" si="68"/>
        <v>26.888000000000002</v>
      </c>
      <c r="AE88" s="48">
        <v>4</v>
      </c>
      <c r="AG88">
        <f t="shared" si="69"/>
        <v>26.888000000000002</v>
      </c>
      <c r="AI88" s="48">
        <v>4</v>
      </c>
      <c r="AJ88" s="49">
        <f t="shared" si="70"/>
        <v>26.888000000000002</v>
      </c>
    </row>
    <row r="89" spans="2:36">
      <c r="B89" s="7" t="s">
        <v>10</v>
      </c>
      <c r="C89" s="9">
        <v>7.3150000000000004</v>
      </c>
      <c r="S89" s="48"/>
      <c r="T89">
        <v>-1</v>
      </c>
      <c r="V89">
        <f t="shared" si="72"/>
        <v>0</v>
      </c>
      <c r="W89" s="48">
        <v>1</v>
      </c>
      <c r="X89">
        <f t="shared" si="66"/>
        <v>7.3150000000000004</v>
      </c>
      <c r="Y89" s="48">
        <v>1</v>
      </c>
      <c r="Z89">
        <v>5</v>
      </c>
      <c r="AA89">
        <f t="shared" si="67"/>
        <v>7.3150000000000004</v>
      </c>
      <c r="AB89">
        <f>C89*Z89</f>
        <v>36.575000000000003</v>
      </c>
      <c r="AC89" s="48">
        <v>2</v>
      </c>
      <c r="AD89">
        <f t="shared" si="68"/>
        <v>14.63</v>
      </c>
      <c r="AE89" s="48">
        <v>2</v>
      </c>
      <c r="AG89">
        <f t="shared" si="69"/>
        <v>14.63</v>
      </c>
      <c r="AI89" s="48">
        <v>2</v>
      </c>
      <c r="AJ89" s="49">
        <f t="shared" si="70"/>
        <v>14.63</v>
      </c>
    </row>
    <row r="90" spans="2:36">
      <c r="B90" s="7" t="s">
        <v>11</v>
      </c>
      <c r="C90" s="9">
        <v>7.7030000000000003</v>
      </c>
      <c r="S90" s="68"/>
      <c r="T90" s="69" t="s">
        <v>144</v>
      </c>
      <c r="U90" s="69">
        <f>SUM(U81:U87)</f>
        <v>32.814</v>
      </c>
      <c r="V90" s="69">
        <f>SUM(V87:V89)</f>
        <v>33.454656</v>
      </c>
      <c r="W90" s="68" t="s">
        <v>144</v>
      </c>
      <c r="X90" s="69">
        <f>SUM(X81:X89)</f>
        <v>72.801000000000002</v>
      </c>
      <c r="Y90" s="48"/>
      <c r="Z90">
        <v>8</v>
      </c>
      <c r="AB90">
        <f t="shared" ref="AB90:AB91" si="73">C90*Z90</f>
        <v>61.624000000000002</v>
      </c>
      <c r="AC90" s="48">
        <v>4</v>
      </c>
      <c r="AD90">
        <f t="shared" si="68"/>
        <v>30.812000000000001</v>
      </c>
      <c r="AE90" s="48">
        <v>4</v>
      </c>
      <c r="AG90">
        <f t="shared" si="69"/>
        <v>30.812000000000001</v>
      </c>
      <c r="AI90" s="48">
        <v>4</v>
      </c>
      <c r="AJ90" s="49">
        <f t="shared" si="70"/>
        <v>30.812000000000001</v>
      </c>
    </row>
    <row r="91" spans="2:36">
      <c r="B91" s="7" t="s">
        <v>48</v>
      </c>
      <c r="C91" s="9">
        <v>7.9660000000000002</v>
      </c>
      <c r="Y91" s="48"/>
      <c r="Z91">
        <v>-1</v>
      </c>
      <c r="AB91">
        <f t="shared" si="73"/>
        <v>-7.9660000000000002</v>
      </c>
      <c r="AC91" s="48">
        <v>1</v>
      </c>
      <c r="AD91">
        <f t="shared" si="68"/>
        <v>7.9660000000000002</v>
      </c>
      <c r="AE91" s="48">
        <v>1</v>
      </c>
      <c r="AF91">
        <v>5</v>
      </c>
      <c r="AG91">
        <f t="shared" si="69"/>
        <v>7.9660000000000002</v>
      </c>
      <c r="AH91">
        <f>C91*AF91</f>
        <v>39.83</v>
      </c>
      <c r="AI91" s="48">
        <v>2</v>
      </c>
      <c r="AJ91" s="49">
        <f t="shared" si="70"/>
        <v>15.932</v>
      </c>
    </row>
    <row r="92" spans="2:36">
      <c r="B92" s="7" t="s">
        <v>49</v>
      </c>
      <c r="C92" s="9">
        <v>8.16</v>
      </c>
      <c r="Y92" s="68"/>
      <c r="Z92" s="69" t="s">
        <v>144</v>
      </c>
      <c r="AA92" s="69">
        <f>SUM(AA81:AA89)</f>
        <v>72.801000000000002</v>
      </c>
      <c r="AB92" s="69">
        <f>SUM(AB89:AB91)</f>
        <v>90.233000000000018</v>
      </c>
      <c r="AC92" s="68" t="s">
        <v>144</v>
      </c>
      <c r="AD92" s="69">
        <f>SUM(AD81:AD91)</f>
        <v>118.89399999999999</v>
      </c>
      <c r="AE92" s="48"/>
      <c r="AF92">
        <v>8</v>
      </c>
      <c r="AH92">
        <f t="shared" ref="AH92:AH93" si="74">C92*AF92</f>
        <v>65.28</v>
      </c>
      <c r="AI92" s="48">
        <v>4</v>
      </c>
      <c r="AJ92" s="49">
        <f t="shared" si="70"/>
        <v>32.64</v>
      </c>
    </row>
    <row r="93" spans="2:36">
      <c r="B93" s="7" t="s">
        <v>50</v>
      </c>
      <c r="C93" s="9">
        <v>8.3170000000000002</v>
      </c>
      <c r="AE93" s="48"/>
      <c r="AF93">
        <v>-1</v>
      </c>
      <c r="AH93">
        <f t="shared" si="74"/>
        <v>-8.3170000000000002</v>
      </c>
      <c r="AI93" s="48">
        <v>1</v>
      </c>
      <c r="AJ93" s="49">
        <f t="shared" si="70"/>
        <v>8.3170000000000002</v>
      </c>
    </row>
    <row r="94" spans="2:36">
      <c r="B94" s="8"/>
      <c r="C94" s="8"/>
      <c r="AE94" s="68"/>
      <c r="AF94" s="69" t="s">
        <v>144</v>
      </c>
      <c r="AG94" s="69">
        <f>SUM(AG81:AG91)</f>
        <v>118.89399999999999</v>
      </c>
      <c r="AH94" s="69">
        <f>SUM(AH91:AH93)</f>
        <v>96.793000000000006</v>
      </c>
      <c r="AI94" s="68" t="s">
        <v>144</v>
      </c>
      <c r="AJ94" s="70">
        <f>SUM(AJ81:AJ93)</f>
        <v>167.81700000000001</v>
      </c>
    </row>
    <row r="95" spans="2:36">
      <c r="B95" s="8"/>
      <c r="C95" s="8"/>
      <c r="E95" t="s">
        <v>145</v>
      </c>
      <c r="F95">
        <f>(1/2)*F83</f>
        <v>0.53249999999999997</v>
      </c>
      <c r="G95" t="s">
        <v>145</v>
      </c>
      <c r="H95">
        <f>(1/3)*H84</f>
        <v>1.9216666666666664</v>
      </c>
      <c r="I95" t="s">
        <v>145</v>
      </c>
      <c r="J95">
        <f>3*(1/8)*J85</f>
        <v>3.5493749999999999</v>
      </c>
      <c r="K95" t="s">
        <v>145</v>
      </c>
      <c r="L95">
        <f>(1/3)*L86</f>
        <v>5.4639999999999995</v>
      </c>
      <c r="O95" t="s">
        <v>145</v>
      </c>
      <c r="P95">
        <f>2*(((1/3)*O88)+((1/12)*P88))</f>
        <v>11.828999999999999</v>
      </c>
      <c r="Q95" t="s">
        <v>145</v>
      </c>
      <c r="R95">
        <f>2*(1/3)*R88</f>
        <v>21.875999999999998</v>
      </c>
      <c r="U95" t="s">
        <v>145</v>
      </c>
      <c r="V95">
        <f>2*(((1/3)*U90)+((1/12)*V90))</f>
        <v>27.451775999999995</v>
      </c>
      <c r="W95" t="s">
        <v>145</v>
      </c>
      <c r="X95">
        <f>2*(1/3)*X90</f>
        <v>48.533999999999999</v>
      </c>
      <c r="AA95" t="s">
        <v>145</v>
      </c>
      <c r="AB95">
        <f>2*(((1/3)*AA92)+((1/12)*AB92))</f>
        <v>63.572833333333335</v>
      </c>
      <c r="AC95" t="s">
        <v>145</v>
      </c>
      <c r="AD95">
        <f>2*(1/3)*AD92</f>
        <v>79.262666666666661</v>
      </c>
      <c r="AG95" t="s">
        <v>145</v>
      </c>
      <c r="AH95">
        <f>2*(((1/3)*AG94)+((1/12)*AH94))</f>
        <v>95.394833333333324</v>
      </c>
      <c r="AI95" t="s">
        <v>145</v>
      </c>
      <c r="AJ95">
        <f>2*(1/3)*AJ94</f>
        <v>111.878</v>
      </c>
    </row>
    <row r="98" spans="2:36">
      <c r="B98" s="73"/>
      <c r="C98" s="74"/>
      <c r="E98" s="45" t="s">
        <v>126</v>
      </c>
      <c r="F98" s="47"/>
      <c r="G98" s="45" t="s">
        <v>127</v>
      </c>
      <c r="H98" s="47"/>
      <c r="I98" s="45" t="s">
        <v>128</v>
      </c>
      <c r="J98" s="47"/>
      <c r="K98" s="45" t="s">
        <v>129</v>
      </c>
      <c r="L98" s="47"/>
      <c r="M98" s="45" t="s">
        <v>130</v>
      </c>
      <c r="N98" s="47"/>
      <c r="O98" s="47"/>
      <c r="P98" s="47"/>
      <c r="Q98" s="45" t="s">
        <v>131</v>
      </c>
      <c r="R98" s="47"/>
      <c r="S98" s="45" t="s">
        <v>132</v>
      </c>
      <c r="T98" s="47"/>
      <c r="U98" s="47"/>
      <c r="V98" s="47"/>
      <c r="W98" s="45" t="s">
        <v>133</v>
      </c>
      <c r="X98" s="47"/>
      <c r="Y98" s="45" t="s">
        <v>134</v>
      </c>
      <c r="Z98" s="47"/>
      <c r="AA98" s="47"/>
      <c r="AB98" s="47"/>
      <c r="AC98" s="45" t="s">
        <v>135</v>
      </c>
      <c r="AD98" s="47"/>
      <c r="AE98" s="45" t="s">
        <v>136</v>
      </c>
      <c r="AF98" s="47"/>
      <c r="AG98" s="47"/>
      <c r="AH98" s="47"/>
      <c r="AI98" s="45" t="s">
        <v>137</v>
      </c>
      <c r="AJ98" s="46"/>
    </row>
    <row r="99" spans="2:36">
      <c r="B99" s="7" t="s">
        <v>138</v>
      </c>
      <c r="C99" s="50">
        <v>3</v>
      </c>
      <c r="E99" s="48" t="s">
        <v>139</v>
      </c>
      <c r="F99" t="s">
        <v>140</v>
      </c>
      <c r="G99" s="48" t="s">
        <v>141</v>
      </c>
      <c r="H99" t="s">
        <v>140</v>
      </c>
      <c r="I99" s="48" t="s">
        <v>141</v>
      </c>
      <c r="J99" t="s">
        <v>140</v>
      </c>
      <c r="K99" s="48" t="s">
        <v>141</v>
      </c>
      <c r="L99" t="s">
        <v>140</v>
      </c>
      <c r="M99" s="48" t="s">
        <v>141</v>
      </c>
      <c r="O99" t="s">
        <v>140</v>
      </c>
      <c r="Q99" s="48" t="s">
        <v>141</v>
      </c>
      <c r="R99" t="s">
        <v>140</v>
      </c>
      <c r="S99" s="48" t="s">
        <v>141</v>
      </c>
      <c r="U99" t="s">
        <v>140</v>
      </c>
      <c r="W99" s="48" t="s">
        <v>141</v>
      </c>
      <c r="X99" t="s">
        <v>140</v>
      </c>
      <c r="Y99" s="48" t="s">
        <v>141</v>
      </c>
      <c r="Z99" t="s">
        <v>142</v>
      </c>
      <c r="AA99" t="s">
        <v>140</v>
      </c>
      <c r="AC99" s="48" t="s">
        <v>141</v>
      </c>
      <c r="AD99" t="s">
        <v>140</v>
      </c>
      <c r="AE99" s="48" t="s">
        <v>141</v>
      </c>
      <c r="AG99" t="s">
        <v>140</v>
      </c>
      <c r="AI99" s="48" t="s">
        <v>141</v>
      </c>
      <c r="AJ99" s="49" t="s">
        <v>140</v>
      </c>
    </row>
    <row r="100" spans="2:36">
      <c r="B100" s="7" t="s">
        <v>45</v>
      </c>
      <c r="C100" s="9">
        <v>0</v>
      </c>
      <c r="E100" s="48">
        <v>1</v>
      </c>
      <c r="F100">
        <f>C100*E100</f>
        <v>0</v>
      </c>
      <c r="G100" s="48">
        <v>1</v>
      </c>
      <c r="H100">
        <f>C100*G100</f>
        <v>0</v>
      </c>
      <c r="I100" s="48">
        <v>1</v>
      </c>
      <c r="J100">
        <f>C100*I100</f>
        <v>0</v>
      </c>
      <c r="K100" s="48">
        <v>1</v>
      </c>
      <c r="L100">
        <f>C100*K100</f>
        <v>0</v>
      </c>
      <c r="M100" s="48">
        <v>0.5</v>
      </c>
      <c r="O100">
        <f>C100*M100</f>
        <v>0</v>
      </c>
      <c r="Q100" s="48">
        <v>0.5</v>
      </c>
      <c r="R100">
        <f>C100*Q100</f>
        <v>0</v>
      </c>
      <c r="S100" s="48">
        <v>0.5</v>
      </c>
      <c r="U100">
        <f>C100*S100</f>
        <v>0</v>
      </c>
      <c r="W100" s="48">
        <v>0.5</v>
      </c>
      <c r="X100">
        <f>C100*W100</f>
        <v>0</v>
      </c>
      <c r="Y100" s="48">
        <v>0.5</v>
      </c>
      <c r="AA100">
        <f>C100*Y100</f>
        <v>0</v>
      </c>
      <c r="AC100" s="48">
        <v>0.5</v>
      </c>
      <c r="AD100">
        <f>C100*AC100</f>
        <v>0</v>
      </c>
      <c r="AE100" s="48">
        <v>0.5</v>
      </c>
      <c r="AG100">
        <f>C100*AE100</f>
        <v>0</v>
      </c>
      <c r="AI100" s="48">
        <v>0.5</v>
      </c>
      <c r="AJ100" s="49">
        <f>C100*AI100</f>
        <v>0</v>
      </c>
    </row>
    <row r="101" spans="2:36">
      <c r="B101" s="7" t="s">
        <v>3</v>
      </c>
      <c r="C101" s="9">
        <v>3.117</v>
      </c>
      <c r="E101" s="48">
        <v>1</v>
      </c>
      <c r="F101">
        <f>C101*E101</f>
        <v>3.117</v>
      </c>
      <c r="G101" s="48">
        <v>4</v>
      </c>
      <c r="H101">
        <f t="shared" ref="H101:H102" si="75">C101*G101</f>
        <v>12.468</v>
      </c>
      <c r="I101" s="48">
        <v>3</v>
      </c>
      <c r="J101">
        <f t="shared" ref="J101:J103" si="76">C101*I101</f>
        <v>9.3509999999999991</v>
      </c>
      <c r="K101" s="48">
        <v>4</v>
      </c>
      <c r="L101">
        <f t="shared" ref="L101:L104" si="77">C101*K101</f>
        <v>12.468</v>
      </c>
      <c r="M101" s="48">
        <v>2</v>
      </c>
      <c r="O101">
        <f t="shared" ref="O101:O104" si="78">C101*M101</f>
        <v>6.234</v>
      </c>
      <c r="Q101" s="48">
        <v>2</v>
      </c>
      <c r="R101">
        <f t="shared" ref="R101:R106" si="79">C101*Q101</f>
        <v>6.234</v>
      </c>
      <c r="S101" s="48">
        <v>2</v>
      </c>
      <c r="U101">
        <f t="shared" ref="U101:U106" si="80">C101*S101</f>
        <v>6.234</v>
      </c>
      <c r="W101" s="48">
        <v>2</v>
      </c>
      <c r="X101">
        <f t="shared" ref="X101:X108" si="81">C101*W101</f>
        <v>6.234</v>
      </c>
      <c r="Y101" s="48">
        <v>2</v>
      </c>
      <c r="AA101">
        <f t="shared" ref="AA101:AA108" si="82">C101*Y101</f>
        <v>6.234</v>
      </c>
      <c r="AC101" s="48">
        <v>2</v>
      </c>
      <c r="AD101">
        <f t="shared" ref="AD101:AD110" si="83">C101*AC101</f>
        <v>6.234</v>
      </c>
      <c r="AE101" s="48">
        <v>2</v>
      </c>
      <c r="AG101">
        <f t="shared" ref="AG101:AG110" si="84">C101*AE101</f>
        <v>6.234</v>
      </c>
      <c r="AI101" s="48">
        <v>2</v>
      </c>
      <c r="AJ101" s="49">
        <f t="shared" ref="AJ101:AJ112" si="85">C101*AI101</f>
        <v>6.234</v>
      </c>
    </row>
    <row r="102" spans="2:36">
      <c r="B102" s="7" t="s">
        <v>52</v>
      </c>
      <c r="C102" s="9">
        <v>4.1820000000000004</v>
      </c>
      <c r="E102" s="68" t="s">
        <v>143</v>
      </c>
      <c r="F102" s="69">
        <f>SUM(F100:F101)</f>
        <v>3.117</v>
      </c>
      <c r="G102" s="48">
        <v>1</v>
      </c>
      <c r="H102">
        <f t="shared" si="75"/>
        <v>4.1820000000000004</v>
      </c>
      <c r="I102" s="48">
        <v>3</v>
      </c>
      <c r="J102">
        <f t="shared" si="76"/>
        <v>12.546000000000001</v>
      </c>
      <c r="K102" s="48">
        <v>2</v>
      </c>
      <c r="L102">
        <f t="shared" si="77"/>
        <v>8.3640000000000008</v>
      </c>
      <c r="M102" s="48">
        <v>1</v>
      </c>
      <c r="O102">
        <f t="shared" si="78"/>
        <v>4.1820000000000004</v>
      </c>
      <c r="Q102" s="48">
        <v>1</v>
      </c>
      <c r="R102">
        <f t="shared" si="79"/>
        <v>4.1820000000000004</v>
      </c>
      <c r="S102" s="48">
        <v>1</v>
      </c>
      <c r="U102">
        <f t="shared" si="80"/>
        <v>4.1820000000000004</v>
      </c>
      <c r="W102" s="48">
        <v>1</v>
      </c>
      <c r="X102">
        <f t="shared" si="81"/>
        <v>4.1820000000000004</v>
      </c>
      <c r="Y102" s="48">
        <v>1</v>
      </c>
      <c r="AA102">
        <f t="shared" si="82"/>
        <v>4.1820000000000004</v>
      </c>
      <c r="AC102" s="48">
        <v>1</v>
      </c>
      <c r="AD102">
        <f t="shared" si="83"/>
        <v>4.1820000000000004</v>
      </c>
      <c r="AE102" s="48">
        <v>1</v>
      </c>
      <c r="AG102">
        <f t="shared" si="84"/>
        <v>4.1820000000000004</v>
      </c>
      <c r="AI102" s="48">
        <v>1</v>
      </c>
      <c r="AJ102" s="49">
        <f t="shared" si="85"/>
        <v>4.1820000000000004</v>
      </c>
    </row>
    <row r="103" spans="2:36">
      <c r="B103" s="7" t="s">
        <v>5</v>
      </c>
      <c r="C103" s="9">
        <v>5.2919999999999998</v>
      </c>
      <c r="G103" s="68" t="s">
        <v>144</v>
      </c>
      <c r="H103" s="69">
        <f>SUM(H100:H102)</f>
        <v>16.649999999999999</v>
      </c>
      <c r="I103" s="48">
        <v>1</v>
      </c>
      <c r="J103">
        <f t="shared" si="76"/>
        <v>5.2919999999999998</v>
      </c>
      <c r="K103" s="48">
        <v>4</v>
      </c>
      <c r="L103">
        <f t="shared" si="77"/>
        <v>21.167999999999999</v>
      </c>
      <c r="M103" s="48">
        <v>2</v>
      </c>
      <c r="O103">
        <f t="shared" si="78"/>
        <v>10.584</v>
      </c>
      <c r="Q103" s="48">
        <v>2</v>
      </c>
      <c r="R103">
        <f t="shared" si="79"/>
        <v>10.584</v>
      </c>
      <c r="S103" s="48">
        <v>2</v>
      </c>
      <c r="U103">
        <f t="shared" si="80"/>
        <v>10.584</v>
      </c>
      <c r="W103" s="48">
        <v>2</v>
      </c>
      <c r="X103">
        <f t="shared" si="81"/>
        <v>10.584</v>
      </c>
      <c r="Y103" s="48">
        <v>2</v>
      </c>
      <c r="AA103">
        <f t="shared" si="82"/>
        <v>10.584</v>
      </c>
      <c r="AC103" s="48">
        <v>2</v>
      </c>
      <c r="AD103">
        <f t="shared" si="83"/>
        <v>10.584</v>
      </c>
      <c r="AE103" s="48">
        <v>2</v>
      </c>
      <c r="AG103">
        <f t="shared" si="84"/>
        <v>10.584</v>
      </c>
      <c r="AI103" s="48">
        <v>2</v>
      </c>
      <c r="AJ103" s="49">
        <f t="shared" si="85"/>
        <v>10.584</v>
      </c>
    </row>
    <row r="104" spans="2:36">
      <c r="B104" s="7" t="s">
        <v>46</v>
      </c>
      <c r="C104" s="9">
        <v>6.2530000000000001</v>
      </c>
      <c r="I104" s="68" t="s">
        <v>144</v>
      </c>
      <c r="J104" s="69">
        <f>SUM(J100:J103)</f>
        <v>27.189</v>
      </c>
      <c r="K104" s="48">
        <v>1</v>
      </c>
      <c r="L104">
        <f t="shared" si="77"/>
        <v>6.2530000000000001</v>
      </c>
      <c r="M104" s="48">
        <v>0.5</v>
      </c>
      <c r="N104">
        <v>5</v>
      </c>
      <c r="O104">
        <f t="shared" si="78"/>
        <v>3.1265000000000001</v>
      </c>
      <c r="P104">
        <f>C104*N104</f>
        <v>31.265000000000001</v>
      </c>
      <c r="Q104" s="48">
        <v>1.5</v>
      </c>
      <c r="R104">
        <f t="shared" si="79"/>
        <v>9.3795000000000002</v>
      </c>
      <c r="S104" s="48">
        <v>1.5</v>
      </c>
      <c r="U104">
        <f t="shared" si="80"/>
        <v>9.3795000000000002</v>
      </c>
      <c r="W104" s="48">
        <v>1.5</v>
      </c>
      <c r="X104">
        <f t="shared" si="81"/>
        <v>9.3795000000000002</v>
      </c>
      <c r="Y104" s="48">
        <v>1.5</v>
      </c>
      <c r="AA104">
        <f t="shared" si="82"/>
        <v>9.3795000000000002</v>
      </c>
      <c r="AC104" s="48">
        <v>1.5</v>
      </c>
      <c r="AD104">
        <f t="shared" si="83"/>
        <v>9.3795000000000002</v>
      </c>
      <c r="AE104" s="48">
        <v>1.5</v>
      </c>
      <c r="AG104">
        <f t="shared" si="84"/>
        <v>9.3795000000000002</v>
      </c>
      <c r="AI104" s="48">
        <v>1.5</v>
      </c>
      <c r="AJ104" s="49">
        <f t="shared" si="85"/>
        <v>9.3795000000000002</v>
      </c>
    </row>
    <row r="105" spans="2:36">
      <c r="B105" s="7" t="s">
        <v>7</v>
      </c>
      <c r="C105" s="9">
        <v>7.3959999999999999</v>
      </c>
      <c r="K105" s="68" t="s">
        <v>144</v>
      </c>
      <c r="L105" s="69">
        <f>SUM(L100:L104)</f>
        <v>48.253</v>
      </c>
      <c r="M105" s="48"/>
      <c r="N105">
        <v>8</v>
      </c>
      <c r="P105">
        <f t="shared" ref="P105:P106" si="86">C105*N105</f>
        <v>59.167999999999999</v>
      </c>
      <c r="Q105" s="48">
        <v>4</v>
      </c>
      <c r="R105">
        <f t="shared" si="79"/>
        <v>29.584</v>
      </c>
      <c r="S105" s="48">
        <v>4</v>
      </c>
      <c r="U105">
        <f t="shared" si="80"/>
        <v>29.584</v>
      </c>
      <c r="W105" s="48">
        <v>4</v>
      </c>
      <c r="X105">
        <f t="shared" si="81"/>
        <v>29.584</v>
      </c>
      <c r="Y105" s="48">
        <v>4</v>
      </c>
      <c r="AA105">
        <f t="shared" si="82"/>
        <v>29.584</v>
      </c>
      <c r="AC105" s="48">
        <v>4</v>
      </c>
      <c r="AD105">
        <f t="shared" si="83"/>
        <v>29.584</v>
      </c>
      <c r="AE105" s="48">
        <v>4</v>
      </c>
      <c r="AG105">
        <f t="shared" si="84"/>
        <v>29.584</v>
      </c>
      <c r="AI105" s="48">
        <v>4</v>
      </c>
      <c r="AJ105" s="49">
        <f t="shared" si="85"/>
        <v>29.584</v>
      </c>
    </row>
    <row r="106" spans="2:36">
      <c r="B106" s="7" t="s">
        <v>47</v>
      </c>
      <c r="C106" s="9">
        <v>8.0289999999999999</v>
      </c>
      <c r="M106" s="48"/>
      <c r="N106">
        <v>-1</v>
      </c>
      <c r="P106">
        <f>C106*N106</f>
        <v>-8.0289999999999999</v>
      </c>
      <c r="Q106" s="48">
        <v>1</v>
      </c>
      <c r="R106">
        <f t="shared" si="79"/>
        <v>8.0289999999999999</v>
      </c>
      <c r="S106" s="48">
        <v>1</v>
      </c>
      <c r="T106">
        <v>5</v>
      </c>
      <c r="U106">
        <f t="shared" si="80"/>
        <v>8.0289999999999999</v>
      </c>
      <c r="V106">
        <f>C106*U106</f>
        <v>64.464840999999993</v>
      </c>
      <c r="W106" s="48">
        <v>2</v>
      </c>
      <c r="X106">
        <f t="shared" si="81"/>
        <v>16.058</v>
      </c>
      <c r="Y106" s="48">
        <v>2</v>
      </c>
      <c r="AA106">
        <f t="shared" si="82"/>
        <v>16.058</v>
      </c>
      <c r="AC106" s="48">
        <v>2</v>
      </c>
      <c r="AD106">
        <f t="shared" si="83"/>
        <v>16.058</v>
      </c>
      <c r="AE106" s="48">
        <v>2</v>
      </c>
      <c r="AG106">
        <f t="shared" si="84"/>
        <v>16.058</v>
      </c>
      <c r="AI106" s="48">
        <v>2</v>
      </c>
      <c r="AJ106" s="49">
        <f t="shared" si="85"/>
        <v>16.058</v>
      </c>
    </row>
    <row r="107" spans="2:36">
      <c r="B107" s="7" t="s">
        <v>9</v>
      </c>
      <c r="C107" s="9">
        <v>8.3480000000000008</v>
      </c>
      <c r="M107" s="68"/>
      <c r="N107" s="69" t="s">
        <v>144</v>
      </c>
      <c r="O107" s="69">
        <f>SUM(O100:O104)</f>
        <v>24.1265</v>
      </c>
      <c r="P107" s="69">
        <f>SUM(P104:P106)</f>
        <v>82.403999999999996</v>
      </c>
      <c r="Q107" s="68" t="s">
        <v>144</v>
      </c>
      <c r="R107" s="69">
        <f>SUM(R100:R106)</f>
        <v>67.992499999999993</v>
      </c>
      <c r="S107" s="48"/>
      <c r="T107">
        <v>8</v>
      </c>
      <c r="V107">
        <f t="shared" ref="V107:V108" si="87">C107*U107</f>
        <v>0</v>
      </c>
      <c r="W107" s="48">
        <v>4</v>
      </c>
      <c r="X107">
        <f t="shared" si="81"/>
        <v>33.392000000000003</v>
      </c>
      <c r="Y107" s="48">
        <v>4</v>
      </c>
      <c r="AA107">
        <f t="shared" si="82"/>
        <v>33.392000000000003</v>
      </c>
      <c r="AC107" s="48">
        <v>4</v>
      </c>
      <c r="AD107">
        <f t="shared" si="83"/>
        <v>33.392000000000003</v>
      </c>
      <c r="AE107" s="48">
        <v>4</v>
      </c>
      <c r="AG107">
        <f t="shared" si="84"/>
        <v>33.392000000000003</v>
      </c>
      <c r="AI107" s="48">
        <v>4</v>
      </c>
      <c r="AJ107" s="49">
        <f t="shared" si="85"/>
        <v>33.392000000000003</v>
      </c>
    </row>
    <row r="108" spans="2:36">
      <c r="B108" s="7" t="s">
        <v>10</v>
      </c>
      <c r="C108" s="9">
        <v>8.5419999999999998</v>
      </c>
      <c r="S108" s="48"/>
      <c r="T108">
        <v>-1</v>
      </c>
      <c r="V108">
        <f t="shared" si="87"/>
        <v>0</v>
      </c>
      <c r="W108" s="48">
        <v>1</v>
      </c>
      <c r="X108">
        <f t="shared" si="81"/>
        <v>8.5419999999999998</v>
      </c>
      <c r="Y108" s="48">
        <v>1</v>
      </c>
      <c r="Z108">
        <v>5</v>
      </c>
      <c r="AA108">
        <f t="shared" si="82"/>
        <v>8.5419999999999998</v>
      </c>
      <c r="AB108">
        <f>C108*Z108</f>
        <v>42.71</v>
      </c>
      <c r="AC108" s="48">
        <v>2</v>
      </c>
      <c r="AD108">
        <f t="shared" si="83"/>
        <v>17.084</v>
      </c>
      <c r="AE108" s="48">
        <v>2</v>
      </c>
      <c r="AG108">
        <f t="shared" si="84"/>
        <v>17.084</v>
      </c>
      <c r="AI108" s="48">
        <v>2</v>
      </c>
      <c r="AJ108" s="49">
        <f t="shared" si="85"/>
        <v>17.084</v>
      </c>
    </row>
    <row r="109" spans="2:36">
      <c r="B109" s="7" t="s">
        <v>11</v>
      </c>
      <c r="C109" s="9">
        <v>8.6739999999999995</v>
      </c>
      <c r="S109" s="68"/>
      <c r="T109" s="69" t="s">
        <v>144</v>
      </c>
      <c r="U109" s="69">
        <f>SUM(U100:U106)</f>
        <v>67.992499999999993</v>
      </c>
      <c r="V109" s="69">
        <f>SUM(V106:V108)</f>
        <v>64.464840999999993</v>
      </c>
      <c r="W109" s="68" t="s">
        <v>144</v>
      </c>
      <c r="X109" s="69">
        <f>SUM(X100:X108)</f>
        <v>117.9555</v>
      </c>
      <c r="Y109" s="48"/>
      <c r="Z109">
        <v>8</v>
      </c>
      <c r="AB109">
        <f t="shared" ref="AB109:AB110" si="88">C109*Z109</f>
        <v>69.391999999999996</v>
      </c>
      <c r="AC109" s="48">
        <v>4</v>
      </c>
      <c r="AD109">
        <f t="shared" si="83"/>
        <v>34.695999999999998</v>
      </c>
      <c r="AE109" s="48">
        <v>4</v>
      </c>
      <c r="AG109">
        <f t="shared" si="84"/>
        <v>34.695999999999998</v>
      </c>
      <c r="AI109" s="48">
        <v>4</v>
      </c>
      <c r="AJ109" s="49">
        <f t="shared" si="85"/>
        <v>34.695999999999998</v>
      </c>
    </row>
    <row r="110" spans="2:36">
      <c r="B110" s="7" t="s">
        <v>48</v>
      </c>
      <c r="C110" s="9">
        <v>8.7710000000000008</v>
      </c>
      <c r="Y110" s="48"/>
      <c r="Z110">
        <v>-1</v>
      </c>
      <c r="AB110">
        <f t="shared" si="88"/>
        <v>-8.7710000000000008</v>
      </c>
      <c r="AC110" s="48">
        <v>1</v>
      </c>
      <c r="AD110">
        <f t="shared" si="83"/>
        <v>8.7710000000000008</v>
      </c>
      <c r="AE110" s="48">
        <v>1</v>
      </c>
      <c r="AF110">
        <v>5</v>
      </c>
      <c r="AG110">
        <f t="shared" si="84"/>
        <v>8.7710000000000008</v>
      </c>
      <c r="AH110">
        <f>C110*AF110</f>
        <v>43.855000000000004</v>
      </c>
      <c r="AI110" s="48">
        <v>2</v>
      </c>
      <c r="AJ110" s="49">
        <f t="shared" si="85"/>
        <v>17.542000000000002</v>
      </c>
    </row>
    <row r="111" spans="2:36">
      <c r="B111" s="7" t="s">
        <v>49</v>
      </c>
      <c r="C111" s="9">
        <v>8.8510000000000009</v>
      </c>
      <c r="Y111" s="68"/>
      <c r="Z111" s="69" t="s">
        <v>144</v>
      </c>
      <c r="AA111" s="69">
        <f>SUM(AA100:AA108)</f>
        <v>117.9555</v>
      </c>
      <c r="AB111" s="69">
        <f>SUM(AB108:AB110)</f>
        <v>103.331</v>
      </c>
      <c r="AC111" s="68" t="s">
        <v>144</v>
      </c>
      <c r="AD111" s="69">
        <f>SUM(AD100:AD110)</f>
        <v>169.96449999999999</v>
      </c>
      <c r="AE111" s="48"/>
      <c r="AF111">
        <v>8</v>
      </c>
      <c r="AH111">
        <f t="shared" ref="AH111:AH112" si="89">C111*AF111</f>
        <v>70.808000000000007</v>
      </c>
      <c r="AI111" s="48">
        <v>4</v>
      </c>
      <c r="AJ111" s="49">
        <f t="shared" si="85"/>
        <v>35.404000000000003</v>
      </c>
    </row>
    <row r="112" spans="2:36">
      <c r="B112" s="7" t="s">
        <v>50</v>
      </c>
      <c r="C112" s="9">
        <v>8.9179999999999993</v>
      </c>
      <c r="AE112" s="48"/>
      <c r="AF112">
        <v>-1</v>
      </c>
      <c r="AH112">
        <f t="shared" si="89"/>
        <v>-8.9179999999999993</v>
      </c>
      <c r="AI112" s="48">
        <v>1</v>
      </c>
      <c r="AJ112" s="49">
        <f t="shared" si="85"/>
        <v>8.9179999999999993</v>
      </c>
    </row>
    <row r="113" spans="2:36">
      <c r="B113" s="8"/>
      <c r="C113" s="8"/>
      <c r="AE113" s="68"/>
      <c r="AF113" s="69" t="s">
        <v>144</v>
      </c>
      <c r="AG113" s="69">
        <f>SUM(AG100:AG110)</f>
        <v>169.96449999999999</v>
      </c>
      <c r="AH113" s="69">
        <f>SUM(AH110:AH112)</f>
        <v>105.745</v>
      </c>
      <c r="AI113" s="68" t="s">
        <v>144</v>
      </c>
      <c r="AJ113" s="70">
        <f>SUM(AJ100:AJ112)</f>
        <v>223.0575</v>
      </c>
    </row>
    <row r="114" spans="2:36">
      <c r="B114" s="8"/>
      <c r="C114" s="8"/>
      <c r="E114" t="s">
        <v>145</v>
      </c>
      <c r="F114">
        <f>(1/2)*F102</f>
        <v>1.5585</v>
      </c>
      <c r="G114" t="s">
        <v>145</v>
      </c>
      <c r="H114">
        <f>(1/3)*H103</f>
        <v>5.5499999999999989</v>
      </c>
      <c r="I114" t="s">
        <v>145</v>
      </c>
      <c r="J114">
        <f>3*(1/8)*J104</f>
        <v>10.195875000000001</v>
      </c>
      <c r="K114" t="s">
        <v>145</v>
      </c>
      <c r="L114">
        <f>(1/3)*L105</f>
        <v>16.084333333333333</v>
      </c>
      <c r="O114" t="s">
        <v>145</v>
      </c>
      <c r="P114">
        <f>2*(((1/3)*O107)+((1/12)*P107))</f>
        <v>29.818333333333332</v>
      </c>
      <c r="Q114" t="s">
        <v>145</v>
      </c>
      <c r="R114">
        <f>2*(1/3)*R107</f>
        <v>45.328333333333326</v>
      </c>
      <c r="U114" t="s">
        <v>145</v>
      </c>
      <c r="V114">
        <f>2*(((1/3)*U109)+((1/12)*V109))</f>
        <v>56.072473499999987</v>
      </c>
      <c r="W114" t="s">
        <v>145</v>
      </c>
      <c r="X114">
        <f>2*(1/3)*X109</f>
        <v>78.637</v>
      </c>
      <c r="AA114" t="s">
        <v>145</v>
      </c>
      <c r="AB114">
        <f>2*(((1/3)*AA111)+((1/12)*AB111))</f>
        <v>95.858833333333337</v>
      </c>
      <c r="AC114" t="s">
        <v>145</v>
      </c>
      <c r="AD114">
        <f>2*(1/3)*AD111</f>
        <v>113.30966666666666</v>
      </c>
      <c r="AG114" t="s">
        <v>145</v>
      </c>
      <c r="AH114">
        <f>2*(((1/3)*AG113)+((1/12)*AH113))</f>
        <v>130.93383333333333</v>
      </c>
      <c r="AI114" t="s">
        <v>145</v>
      </c>
      <c r="AJ114">
        <f>2*(1/3)*AJ113</f>
        <v>148.70499999999998</v>
      </c>
    </row>
    <row r="117" spans="2:36">
      <c r="B117" s="73"/>
      <c r="C117" s="74"/>
      <c r="E117" s="45" t="s">
        <v>126</v>
      </c>
      <c r="F117" s="47"/>
      <c r="G117" s="45" t="s">
        <v>127</v>
      </c>
      <c r="H117" s="47"/>
      <c r="I117" s="45" t="s">
        <v>128</v>
      </c>
      <c r="J117" s="47"/>
      <c r="K117" s="45" t="s">
        <v>129</v>
      </c>
      <c r="L117" s="47"/>
      <c r="M117" s="45" t="s">
        <v>130</v>
      </c>
      <c r="N117" s="47"/>
      <c r="O117" s="47"/>
      <c r="P117" s="47"/>
      <c r="Q117" s="45" t="s">
        <v>131</v>
      </c>
      <c r="R117" s="47"/>
      <c r="S117" s="45" t="s">
        <v>132</v>
      </c>
      <c r="T117" s="47"/>
      <c r="U117" s="47"/>
      <c r="V117" s="47"/>
      <c r="W117" s="45" t="s">
        <v>133</v>
      </c>
      <c r="X117" s="47"/>
      <c r="Y117" s="45" t="s">
        <v>134</v>
      </c>
      <c r="Z117" s="47"/>
      <c r="AA117" s="47"/>
      <c r="AB117" s="47"/>
      <c r="AC117" s="45" t="s">
        <v>135</v>
      </c>
      <c r="AD117" s="47"/>
      <c r="AE117" s="45" t="s">
        <v>136</v>
      </c>
      <c r="AF117" s="47"/>
      <c r="AG117" s="47"/>
      <c r="AH117" s="47"/>
      <c r="AI117" s="45" t="s">
        <v>137</v>
      </c>
      <c r="AJ117" s="46"/>
    </row>
    <row r="118" spans="2:36">
      <c r="B118" s="7" t="s">
        <v>138</v>
      </c>
      <c r="C118" s="50">
        <v>4</v>
      </c>
      <c r="E118" s="48" t="s">
        <v>139</v>
      </c>
      <c r="F118" t="s">
        <v>140</v>
      </c>
      <c r="G118" s="48" t="s">
        <v>141</v>
      </c>
      <c r="H118" t="s">
        <v>140</v>
      </c>
      <c r="I118" s="48" t="s">
        <v>141</v>
      </c>
      <c r="J118" t="s">
        <v>140</v>
      </c>
      <c r="K118" s="48" t="s">
        <v>141</v>
      </c>
      <c r="L118" t="s">
        <v>140</v>
      </c>
      <c r="M118" s="48" t="s">
        <v>141</v>
      </c>
      <c r="O118" t="s">
        <v>140</v>
      </c>
      <c r="Q118" s="48" t="s">
        <v>141</v>
      </c>
      <c r="R118" t="s">
        <v>140</v>
      </c>
      <c r="S118" s="48" t="s">
        <v>141</v>
      </c>
      <c r="U118" t="s">
        <v>140</v>
      </c>
      <c r="W118" s="48" t="s">
        <v>141</v>
      </c>
      <c r="X118" t="s">
        <v>140</v>
      </c>
      <c r="Y118" s="48" t="s">
        <v>141</v>
      </c>
      <c r="Z118" t="s">
        <v>142</v>
      </c>
      <c r="AA118" t="s">
        <v>140</v>
      </c>
      <c r="AC118" s="48" t="s">
        <v>141</v>
      </c>
      <c r="AD118" t="s">
        <v>140</v>
      </c>
      <c r="AE118" s="48" t="s">
        <v>141</v>
      </c>
      <c r="AG118" t="s">
        <v>140</v>
      </c>
      <c r="AI118" s="48" t="s">
        <v>141</v>
      </c>
      <c r="AJ118" s="49" t="s">
        <v>140</v>
      </c>
    </row>
    <row r="119" spans="2:36">
      <c r="B119" s="7" t="s">
        <v>45</v>
      </c>
      <c r="C119" s="9">
        <v>0</v>
      </c>
      <c r="E119" s="48">
        <v>1</v>
      </c>
      <c r="F119">
        <f>C119*E119</f>
        <v>0</v>
      </c>
      <c r="G119" s="48">
        <v>1</v>
      </c>
      <c r="H119">
        <f>C119*G119</f>
        <v>0</v>
      </c>
      <c r="I119" s="48">
        <v>1</v>
      </c>
      <c r="J119">
        <f>C119*I119</f>
        <v>0</v>
      </c>
      <c r="K119" s="48">
        <v>1</v>
      </c>
      <c r="L119">
        <f>C119*K119</f>
        <v>0</v>
      </c>
      <c r="M119" s="48">
        <v>0.5</v>
      </c>
      <c r="O119">
        <f>C119*M119</f>
        <v>0</v>
      </c>
      <c r="Q119" s="48">
        <v>0.5</v>
      </c>
      <c r="R119">
        <f>C119*Q119</f>
        <v>0</v>
      </c>
      <c r="S119" s="48">
        <v>0.5</v>
      </c>
      <c r="U119">
        <f>C119*S119</f>
        <v>0</v>
      </c>
      <c r="W119" s="48">
        <v>0.5</v>
      </c>
      <c r="X119">
        <f>C119*W119</f>
        <v>0</v>
      </c>
      <c r="Y119" s="48">
        <v>0.5</v>
      </c>
      <c r="AA119">
        <f>C119*Y119</f>
        <v>0</v>
      </c>
      <c r="AC119" s="48">
        <v>0.5</v>
      </c>
      <c r="AD119">
        <f>C119*AC119</f>
        <v>0</v>
      </c>
      <c r="AE119" s="48">
        <v>0.5</v>
      </c>
      <c r="AG119">
        <f>C119*AE119</f>
        <v>0</v>
      </c>
      <c r="AI119" s="48">
        <v>0.5</v>
      </c>
      <c r="AJ119" s="49">
        <f>C119*AI119</f>
        <v>0</v>
      </c>
    </row>
    <row r="120" spans="2:36">
      <c r="B120" s="7" t="s">
        <v>3</v>
      </c>
      <c r="C120" s="9">
        <v>6.2009999999999996</v>
      </c>
      <c r="E120" s="48">
        <v>1</v>
      </c>
      <c r="F120">
        <f>C120*E120</f>
        <v>6.2009999999999996</v>
      </c>
      <c r="G120" s="48">
        <v>4</v>
      </c>
      <c r="H120">
        <f t="shared" ref="H120:H121" si="90">C120*G120</f>
        <v>24.803999999999998</v>
      </c>
      <c r="I120" s="48">
        <v>3</v>
      </c>
      <c r="J120">
        <f t="shared" ref="J120:J122" si="91">C120*I120</f>
        <v>18.602999999999998</v>
      </c>
      <c r="K120" s="48">
        <v>4</v>
      </c>
      <c r="L120">
        <f t="shared" ref="L120:L123" si="92">C120*K120</f>
        <v>24.803999999999998</v>
      </c>
      <c r="M120" s="48">
        <v>2</v>
      </c>
      <c r="O120">
        <f t="shared" ref="O120:O123" si="93">C120*M120</f>
        <v>12.401999999999999</v>
      </c>
      <c r="Q120" s="48">
        <v>2</v>
      </c>
      <c r="R120">
        <f t="shared" ref="R120:R125" si="94">C120*Q120</f>
        <v>12.401999999999999</v>
      </c>
      <c r="S120" s="48">
        <v>2</v>
      </c>
      <c r="U120">
        <f t="shared" ref="U120:U125" si="95">C120*S120</f>
        <v>12.401999999999999</v>
      </c>
      <c r="W120" s="48">
        <v>2</v>
      </c>
      <c r="X120">
        <f t="shared" ref="X120:X127" si="96">C120*W120</f>
        <v>12.401999999999999</v>
      </c>
      <c r="Y120" s="48">
        <v>2</v>
      </c>
      <c r="AA120">
        <f t="shared" ref="AA120:AA127" si="97">C120*Y120</f>
        <v>12.401999999999999</v>
      </c>
      <c r="AC120" s="48">
        <v>2</v>
      </c>
      <c r="AD120">
        <f t="shared" ref="AD120:AD129" si="98">C120*AC120</f>
        <v>12.401999999999999</v>
      </c>
      <c r="AE120" s="48">
        <v>2</v>
      </c>
      <c r="AG120">
        <f t="shared" ref="AG120:AG129" si="99">C120*AE120</f>
        <v>12.401999999999999</v>
      </c>
      <c r="AI120" s="48">
        <v>2</v>
      </c>
      <c r="AJ120" s="49">
        <f t="shared" ref="AJ120:AJ131" si="100">C120*AI120</f>
        <v>12.401999999999999</v>
      </c>
    </row>
    <row r="121" spans="2:36">
      <c r="B121" s="7" t="s">
        <v>52</v>
      </c>
      <c r="C121" s="9">
        <v>7.3949999999999996</v>
      </c>
      <c r="E121" s="68" t="s">
        <v>143</v>
      </c>
      <c r="F121" s="69">
        <f>SUM(F119:F120)</f>
        <v>6.2009999999999996</v>
      </c>
      <c r="G121" s="48">
        <v>1</v>
      </c>
      <c r="H121">
        <f t="shared" si="90"/>
        <v>7.3949999999999996</v>
      </c>
      <c r="I121" s="48">
        <v>3</v>
      </c>
      <c r="J121">
        <f t="shared" si="91"/>
        <v>22.184999999999999</v>
      </c>
      <c r="K121" s="48">
        <v>2</v>
      </c>
      <c r="L121">
        <f t="shared" si="92"/>
        <v>14.79</v>
      </c>
      <c r="M121" s="48">
        <v>1</v>
      </c>
      <c r="O121">
        <f t="shared" si="93"/>
        <v>7.3949999999999996</v>
      </c>
      <c r="Q121" s="48">
        <v>1</v>
      </c>
      <c r="R121">
        <f t="shared" si="94"/>
        <v>7.3949999999999996</v>
      </c>
      <c r="S121" s="48">
        <v>1</v>
      </c>
      <c r="U121">
        <f t="shared" si="95"/>
        <v>7.3949999999999996</v>
      </c>
      <c r="W121" s="48">
        <v>1</v>
      </c>
      <c r="X121">
        <f t="shared" si="96"/>
        <v>7.3949999999999996</v>
      </c>
      <c r="Y121" s="48">
        <v>1</v>
      </c>
      <c r="AA121">
        <f t="shared" si="97"/>
        <v>7.3949999999999996</v>
      </c>
      <c r="AC121" s="48">
        <v>1</v>
      </c>
      <c r="AD121">
        <f t="shared" si="98"/>
        <v>7.3949999999999996</v>
      </c>
      <c r="AE121" s="48">
        <v>1</v>
      </c>
      <c r="AG121">
        <f t="shared" si="99"/>
        <v>7.3949999999999996</v>
      </c>
      <c r="AI121" s="48">
        <v>1</v>
      </c>
      <c r="AJ121" s="49">
        <f t="shared" si="100"/>
        <v>7.3949999999999996</v>
      </c>
    </row>
    <row r="122" spans="2:36">
      <c r="B122" s="7" t="s">
        <v>5</v>
      </c>
      <c r="C122" s="9">
        <v>8.1259999999999994</v>
      </c>
      <c r="G122" s="68" t="s">
        <v>144</v>
      </c>
      <c r="H122" s="69">
        <f>SUM(H119:H121)</f>
        <v>32.198999999999998</v>
      </c>
      <c r="I122" s="48">
        <v>1</v>
      </c>
      <c r="J122">
        <f t="shared" si="91"/>
        <v>8.1259999999999994</v>
      </c>
      <c r="K122" s="48">
        <v>4</v>
      </c>
      <c r="L122">
        <f t="shared" si="92"/>
        <v>32.503999999999998</v>
      </c>
      <c r="M122" s="48">
        <v>2</v>
      </c>
      <c r="O122">
        <f t="shared" si="93"/>
        <v>16.251999999999999</v>
      </c>
      <c r="Q122" s="48">
        <v>2</v>
      </c>
      <c r="R122">
        <f t="shared" si="94"/>
        <v>16.251999999999999</v>
      </c>
      <c r="S122" s="48">
        <v>2</v>
      </c>
      <c r="U122">
        <f t="shared" si="95"/>
        <v>16.251999999999999</v>
      </c>
      <c r="W122" s="48">
        <v>2</v>
      </c>
      <c r="X122">
        <f t="shared" si="96"/>
        <v>16.251999999999999</v>
      </c>
      <c r="Y122" s="48">
        <v>2</v>
      </c>
      <c r="AA122">
        <f t="shared" si="97"/>
        <v>16.251999999999999</v>
      </c>
      <c r="AC122" s="48">
        <v>2</v>
      </c>
      <c r="AD122">
        <f t="shared" si="98"/>
        <v>16.251999999999999</v>
      </c>
      <c r="AE122" s="48">
        <v>2</v>
      </c>
      <c r="AG122">
        <f t="shared" si="99"/>
        <v>16.251999999999999</v>
      </c>
      <c r="AI122" s="48">
        <v>2</v>
      </c>
      <c r="AJ122" s="49">
        <f t="shared" si="100"/>
        <v>16.251999999999999</v>
      </c>
    </row>
    <row r="123" spans="2:36">
      <c r="B123" s="7" t="s">
        <v>46</v>
      </c>
      <c r="C123" s="9">
        <v>8.57</v>
      </c>
      <c r="I123" s="68" t="s">
        <v>144</v>
      </c>
      <c r="J123" s="69">
        <f>SUM(J119:J122)</f>
        <v>48.913999999999994</v>
      </c>
      <c r="K123" s="48">
        <v>1</v>
      </c>
      <c r="L123">
        <f t="shared" si="92"/>
        <v>8.57</v>
      </c>
      <c r="M123" s="48">
        <v>0.5</v>
      </c>
      <c r="N123">
        <v>5</v>
      </c>
      <c r="O123">
        <f t="shared" si="93"/>
        <v>4.2850000000000001</v>
      </c>
      <c r="P123">
        <f>C123*N123</f>
        <v>42.85</v>
      </c>
      <c r="Q123" s="48">
        <v>1.5</v>
      </c>
      <c r="R123">
        <f t="shared" si="94"/>
        <v>12.855</v>
      </c>
      <c r="S123" s="48">
        <v>1.5</v>
      </c>
      <c r="U123">
        <f t="shared" si="95"/>
        <v>12.855</v>
      </c>
      <c r="W123" s="48">
        <v>1.5</v>
      </c>
      <c r="X123">
        <f t="shared" si="96"/>
        <v>12.855</v>
      </c>
      <c r="Y123" s="48">
        <v>1.5</v>
      </c>
      <c r="AA123">
        <f t="shared" si="97"/>
        <v>12.855</v>
      </c>
      <c r="AC123" s="48">
        <v>1.5</v>
      </c>
      <c r="AD123">
        <f t="shared" si="98"/>
        <v>12.855</v>
      </c>
      <c r="AE123" s="48">
        <v>1.5</v>
      </c>
      <c r="AG123">
        <f t="shared" si="99"/>
        <v>12.855</v>
      </c>
      <c r="AI123" s="48">
        <v>1.5</v>
      </c>
      <c r="AJ123" s="49">
        <f t="shared" si="100"/>
        <v>12.855</v>
      </c>
    </row>
    <row r="124" spans="2:36">
      <c r="B124" s="7" t="s">
        <v>7</v>
      </c>
      <c r="C124" s="9">
        <v>8.9600000000000009</v>
      </c>
      <c r="K124" s="68" t="s">
        <v>144</v>
      </c>
      <c r="L124" s="69">
        <f>SUM(L119:L123)</f>
        <v>80.667999999999978</v>
      </c>
      <c r="M124" s="48"/>
      <c r="N124">
        <v>8</v>
      </c>
      <c r="P124">
        <f t="shared" ref="P124:P125" si="101">C124*N124</f>
        <v>71.680000000000007</v>
      </c>
      <c r="Q124" s="48">
        <v>4</v>
      </c>
      <c r="R124">
        <f t="shared" si="94"/>
        <v>35.840000000000003</v>
      </c>
      <c r="S124" s="48">
        <v>4</v>
      </c>
      <c r="U124">
        <f t="shared" si="95"/>
        <v>35.840000000000003</v>
      </c>
      <c r="W124" s="48">
        <v>4</v>
      </c>
      <c r="X124">
        <f t="shared" si="96"/>
        <v>35.840000000000003</v>
      </c>
      <c r="Y124" s="48">
        <v>4</v>
      </c>
      <c r="AA124">
        <f t="shared" si="97"/>
        <v>35.840000000000003</v>
      </c>
      <c r="AC124" s="48">
        <v>4</v>
      </c>
      <c r="AD124">
        <f t="shared" si="98"/>
        <v>35.840000000000003</v>
      </c>
      <c r="AE124" s="48">
        <v>4</v>
      </c>
      <c r="AG124">
        <f t="shared" si="99"/>
        <v>35.840000000000003</v>
      </c>
      <c r="AI124" s="48">
        <v>4</v>
      </c>
      <c r="AJ124" s="49">
        <f t="shared" si="100"/>
        <v>35.840000000000003</v>
      </c>
    </row>
    <row r="125" spans="2:36">
      <c r="B125" s="7" t="s">
        <v>47</v>
      </c>
      <c r="C125" s="9">
        <v>9.0679999999999996</v>
      </c>
      <c r="M125" s="48"/>
      <c r="N125">
        <v>-1</v>
      </c>
      <c r="P125">
        <f>C125*N125</f>
        <v>-9.0679999999999996</v>
      </c>
      <c r="Q125" s="48">
        <v>1</v>
      </c>
      <c r="R125">
        <f t="shared" si="94"/>
        <v>9.0679999999999996</v>
      </c>
      <c r="S125" s="48">
        <v>1</v>
      </c>
      <c r="T125">
        <v>5</v>
      </c>
      <c r="U125">
        <f t="shared" si="95"/>
        <v>9.0679999999999996</v>
      </c>
      <c r="V125">
        <f>C125*U125</f>
        <v>82.228623999999996</v>
      </c>
      <c r="W125" s="48">
        <v>2</v>
      </c>
      <c r="X125">
        <f t="shared" si="96"/>
        <v>18.135999999999999</v>
      </c>
      <c r="Y125" s="48">
        <v>2</v>
      </c>
      <c r="AA125">
        <f t="shared" si="97"/>
        <v>18.135999999999999</v>
      </c>
      <c r="AC125" s="48">
        <v>2</v>
      </c>
      <c r="AD125">
        <f t="shared" si="98"/>
        <v>18.135999999999999</v>
      </c>
      <c r="AE125" s="48">
        <v>2</v>
      </c>
      <c r="AG125">
        <f t="shared" si="99"/>
        <v>18.135999999999999</v>
      </c>
      <c r="AI125" s="48">
        <v>2</v>
      </c>
      <c r="AJ125" s="49">
        <f t="shared" si="100"/>
        <v>18.135999999999999</v>
      </c>
    </row>
    <row r="126" spans="2:36">
      <c r="B126" s="7" t="s">
        <v>9</v>
      </c>
      <c r="C126" s="9">
        <v>9.1240000000000006</v>
      </c>
      <c r="M126" s="68"/>
      <c r="N126" s="69" t="s">
        <v>144</v>
      </c>
      <c r="O126" s="69">
        <f>SUM(O119:O123)</f>
        <v>40.333999999999989</v>
      </c>
      <c r="P126" s="69">
        <f>SUM(P123:P125)</f>
        <v>105.462</v>
      </c>
      <c r="Q126" s="68" t="s">
        <v>144</v>
      </c>
      <c r="R126" s="69">
        <f>SUM(R119:R125)</f>
        <v>93.811999999999998</v>
      </c>
      <c r="S126" s="48"/>
      <c r="T126">
        <v>8</v>
      </c>
      <c r="V126">
        <f t="shared" ref="V126:V127" si="102">C126*U126</f>
        <v>0</v>
      </c>
      <c r="W126" s="48">
        <v>4</v>
      </c>
      <c r="X126">
        <f t="shared" si="96"/>
        <v>36.496000000000002</v>
      </c>
      <c r="Y126" s="48">
        <v>4</v>
      </c>
      <c r="AA126">
        <f t="shared" si="97"/>
        <v>36.496000000000002</v>
      </c>
      <c r="AC126" s="48">
        <v>4</v>
      </c>
      <c r="AD126">
        <f t="shared" si="98"/>
        <v>36.496000000000002</v>
      </c>
      <c r="AE126" s="48">
        <v>4</v>
      </c>
      <c r="AG126">
        <f t="shared" si="99"/>
        <v>36.496000000000002</v>
      </c>
      <c r="AI126" s="48">
        <v>4</v>
      </c>
      <c r="AJ126" s="49">
        <f t="shared" si="100"/>
        <v>36.496000000000002</v>
      </c>
    </row>
    <row r="127" spans="2:36">
      <c r="B127" s="7" t="s">
        <v>10</v>
      </c>
      <c r="C127" s="9">
        <v>9.1620000000000008</v>
      </c>
      <c r="S127" s="48"/>
      <c r="T127">
        <v>-1</v>
      </c>
      <c r="V127">
        <f t="shared" si="102"/>
        <v>0</v>
      </c>
      <c r="W127" s="48">
        <v>1</v>
      </c>
      <c r="X127">
        <f t="shared" si="96"/>
        <v>9.1620000000000008</v>
      </c>
      <c r="Y127" s="48">
        <v>1</v>
      </c>
      <c r="Z127">
        <v>5</v>
      </c>
      <c r="AA127">
        <f t="shared" si="97"/>
        <v>9.1620000000000008</v>
      </c>
      <c r="AB127">
        <f>C127*Z127</f>
        <v>45.81</v>
      </c>
      <c r="AC127" s="48">
        <v>2</v>
      </c>
      <c r="AD127">
        <f t="shared" si="98"/>
        <v>18.324000000000002</v>
      </c>
      <c r="AE127" s="48">
        <v>2</v>
      </c>
      <c r="AG127">
        <f t="shared" si="99"/>
        <v>18.324000000000002</v>
      </c>
      <c r="AI127" s="48">
        <v>2</v>
      </c>
      <c r="AJ127" s="49">
        <f t="shared" si="100"/>
        <v>18.324000000000002</v>
      </c>
    </row>
    <row r="128" spans="2:36">
      <c r="B128" s="7" t="s">
        <v>11</v>
      </c>
      <c r="C128" s="9">
        <v>9.1890000000000001</v>
      </c>
      <c r="S128" s="68"/>
      <c r="T128" s="69" t="s">
        <v>144</v>
      </c>
      <c r="U128" s="69">
        <f>SUM(U119:U125)</f>
        <v>93.811999999999998</v>
      </c>
      <c r="V128" s="69">
        <f>SUM(V125:V127)</f>
        <v>82.228623999999996</v>
      </c>
      <c r="W128" s="68" t="s">
        <v>144</v>
      </c>
      <c r="X128" s="69">
        <f>SUM(X119:X127)</f>
        <v>148.53800000000001</v>
      </c>
      <c r="Y128" s="48"/>
      <c r="Z128">
        <v>8</v>
      </c>
      <c r="AB128">
        <f t="shared" ref="AB128:AB129" si="103">C128*Z128</f>
        <v>73.512</v>
      </c>
      <c r="AC128" s="48">
        <v>4</v>
      </c>
      <c r="AD128">
        <f t="shared" si="98"/>
        <v>36.756</v>
      </c>
      <c r="AE128" s="48">
        <v>4</v>
      </c>
      <c r="AG128">
        <f t="shared" si="99"/>
        <v>36.756</v>
      </c>
      <c r="AI128" s="48">
        <v>4</v>
      </c>
      <c r="AJ128" s="49">
        <f t="shared" si="100"/>
        <v>36.756</v>
      </c>
    </row>
    <row r="129" spans="2:36">
      <c r="B129" s="7" t="s">
        <v>48</v>
      </c>
      <c r="C129" s="9">
        <v>9.2100000000000009</v>
      </c>
      <c r="Y129" s="48"/>
      <c r="Z129">
        <v>-1</v>
      </c>
      <c r="AB129">
        <f t="shared" si="103"/>
        <v>-9.2100000000000009</v>
      </c>
      <c r="AC129" s="48">
        <v>1</v>
      </c>
      <c r="AD129">
        <f t="shared" si="98"/>
        <v>9.2100000000000009</v>
      </c>
      <c r="AE129" s="48">
        <v>1</v>
      </c>
      <c r="AF129">
        <v>5</v>
      </c>
      <c r="AG129">
        <f t="shared" si="99"/>
        <v>9.2100000000000009</v>
      </c>
      <c r="AH129">
        <f>C129*AF129</f>
        <v>46.050000000000004</v>
      </c>
      <c r="AI129" s="48">
        <v>2</v>
      </c>
      <c r="AJ129" s="49">
        <f t="shared" si="100"/>
        <v>18.420000000000002</v>
      </c>
    </row>
    <row r="130" spans="2:36">
      <c r="B130" s="7" t="s">
        <v>49</v>
      </c>
      <c r="C130" s="9">
        <v>9.2289999999999992</v>
      </c>
      <c r="Y130" s="68"/>
      <c r="Z130" s="69" t="s">
        <v>144</v>
      </c>
      <c r="AA130" s="69">
        <f>SUM(AA119:AA127)</f>
        <v>148.53800000000001</v>
      </c>
      <c r="AB130" s="69">
        <f>SUM(AB127:AB129)</f>
        <v>110.11199999999999</v>
      </c>
      <c r="AC130" s="68" t="s">
        <v>144</v>
      </c>
      <c r="AD130" s="69">
        <f>SUM(AD119:AD129)</f>
        <v>203.66600000000003</v>
      </c>
      <c r="AE130" s="48"/>
      <c r="AF130">
        <v>8</v>
      </c>
      <c r="AH130">
        <f t="shared" ref="AH130:AH131" si="104">C130*AF130</f>
        <v>73.831999999999994</v>
      </c>
      <c r="AI130" s="48">
        <v>4</v>
      </c>
      <c r="AJ130" s="49">
        <f t="shared" si="100"/>
        <v>36.915999999999997</v>
      </c>
    </row>
    <row r="131" spans="2:36">
      <c r="B131" s="7" t="s">
        <v>50</v>
      </c>
      <c r="C131" s="9">
        <v>9.2449999999999992</v>
      </c>
      <c r="AE131" s="48"/>
      <c r="AF131">
        <v>-1</v>
      </c>
      <c r="AH131">
        <f t="shared" si="104"/>
        <v>-9.2449999999999992</v>
      </c>
      <c r="AI131" s="48">
        <v>1</v>
      </c>
      <c r="AJ131" s="49">
        <f t="shared" si="100"/>
        <v>9.2449999999999992</v>
      </c>
    </row>
    <row r="132" spans="2:36">
      <c r="B132" s="8"/>
      <c r="C132" s="8"/>
      <c r="AE132" s="68"/>
      <c r="AF132" s="69" t="s">
        <v>144</v>
      </c>
      <c r="AG132" s="69">
        <f>SUM(AG119:AG129)</f>
        <v>203.66600000000003</v>
      </c>
      <c r="AH132" s="69">
        <f>SUM(AH129:AH131)</f>
        <v>110.637</v>
      </c>
      <c r="AI132" s="68" t="s">
        <v>144</v>
      </c>
      <c r="AJ132" s="70">
        <f>SUM(AJ119:AJ131)</f>
        <v>259.03700000000003</v>
      </c>
    </row>
    <row r="133" spans="2:36">
      <c r="B133" s="8"/>
      <c r="C133" s="8"/>
      <c r="E133" t="s">
        <v>145</v>
      </c>
      <c r="F133">
        <f>(1/2)*F121</f>
        <v>3.1004999999999998</v>
      </c>
      <c r="G133" t="s">
        <v>145</v>
      </c>
      <c r="H133">
        <f>(1/3)*H122</f>
        <v>10.732999999999999</v>
      </c>
      <c r="I133" t="s">
        <v>145</v>
      </c>
      <c r="J133">
        <f>3*(1/8)*J123</f>
        <v>18.342749999999999</v>
      </c>
      <c r="K133" t="s">
        <v>145</v>
      </c>
      <c r="L133">
        <f>(1/3)*L124</f>
        <v>26.889333333333326</v>
      </c>
      <c r="O133" t="s">
        <v>145</v>
      </c>
      <c r="P133">
        <f>2*(((1/3)*O126)+((1/12)*P126))</f>
        <v>44.466333333333324</v>
      </c>
      <c r="Q133" t="s">
        <v>145</v>
      </c>
      <c r="R133">
        <f>2*(1/3)*R126</f>
        <v>62.541333333333327</v>
      </c>
      <c r="U133" t="s">
        <v>145</v>
      </c>
      <c r="V133">
        <f>2*(((1/3)*U128)+((1/12)*V128))</f>
        <v>76.246103999999988</v>
      </c>
      <c r="W133" t="s">
        <v>145</v>
      </c>
      <c r="X133">
        <f>2*(1/3)*X128</f>
        <v>99.025333333333336</v>
      </c>
      <c r="AA133" t="s">
        <v>145</v>
      </c>
      <c r="AB133">
        <f>2*(((1/3)*AA130)+((1/12)*AB130))</f>
        <v>117.37733333333333</v>
      </c>
      <c r="AC133" t="s">
        <v>145</v>
      </c>
      <c r="AD133">
        <f>2*(1/3)*AD130</f>
        <v>135.77733333333333</v>
      </c>
      <c r="AG133" t="s">
        <v>145</v>
      </c>
      <c r="AH133">
        <f>2*(((1/3)*AG132)+((1/12)*AH132))</f>
        <v>154.21683333333334</v>
      </c>
      <c r="AI133" t="s">
        <v>145</v>
      </c>
      <c r="AJ133">
        <f>2*(1/3)*AJ132</f>
        <v>172.69133333333335</v>
      </c>
    </row>
    <row r="136" spans="2:36">
      <c r="B136" s="73"/>
      <c r="C136" s="74"/>
      <c r="E136" s="45" t="s">
        <v>126</v>
      </c>
      <c r="F136" s="47"/>
      <c r="G136" s="45" t="s">
        <v>127</v>
      </c>
      <c r="H136" s="47"/>
      <c r="I136" s="45" t="s">
        <v>128</v>
      </c>
      <c r="J136" s="47"/>
      <c r="K136" s="45" t="s">
        <v>129</v>
      </c>
      <c r="L136" s="47"/>
      <c r="M136" s="45" t="s">
        <v>130</v>
      </c>
      <c r="N136" s="47"/>
      <c r="O136" s="47"/>
      <c r="P136" s="47"/>
      <c r="Q136" s="45" t="s">
        <v>131</v>
      </c>
      <c r="R136" s="47"/>
      <c r="S136" s="45" t="s">
        <v>132</v>
      </c>
      <c r="T136" s="47"/>
      <c r="U136" s="47"/>
      <c r="V136" s="47"/>
      <c r="W136" s="45" t="s">
        <v>133</v>
      </c>
      <c r="X136" s="47"/>
      <c r="Y136" s="45" t="s">
        <v>134</v>
      </c>
      <c r="Z136" s="47"/>
      <c r="AA136" s="47"/>
      <c r="AB136" s="47"/>
      <c r="AC136" s="45" t="s">
        <v>135</v>
      </c>
      <c r="AD136" s="47"/>
      <c r="AE136" s="45" t="s">
        <v>136</v>
      </c>
      <c r="AF136" s="47"/>
      <c r="AG136" s="47"/>
      <c r="AH136" s="47"/>
      <c r="AI136" s="45" t="s">
        <v>137</v>
      </c>
      <c r="AJ136" s="46"/>
    </row>
    <row r="137" spans="2:36">
      <c r="B137" s="7" t="s">
        <v>138</v>
      </c>
      <c r="C137" s="50">
        <v>5</v>
      </c>
      <c r="E137" s="48" t="s">
        <v>139</v>
      </c>
      <c r="F137" t="s">
        <v>140</v>
      </c>
      <c r="G137" s="48" t="s">
        <v>141</v>
      </c>
      <c r="H137" t="s">
        <v>140</v>
      </c>
      <c r="I137" s="48" t="s">
        <v>141</v>
      </c>
      <c r="J137" t="s">
        <v>140</v>
      </c>
      <c r="K137" s="48" t="s">
        <v>141</v>
      </c>
      <c r="L137" t="s">
        <v>140</v>
      </c>
      <c r="M137" s="48" t="s">
        <v>141</v>
      </c>
      <c r="O137" t="s">
        <v>140</v>
      </c>
      <c r="Q137" s="48" t="s">
        <v>141</v>
      </c>
      <c r="R137" t="s">
        <v>140</v>
      </c>
      <c r="S137" s="48" t="s">
        <v>141</v>
      </c>
      <c r="U137" t="s">
        <v>140</v>
      </c>
      <c r="W137" s="48" t="s">
        <v>141</v>
      </c>
      <c r="X137" t="s">
        <v>140</v>
      </c>
      <c r="Y137" s="48" t="s">
        <v>141</v>
      </c>
      <c r="Z137" t="s">
        <v>142</v>
      </c>
      <c r="AA137" t="s">
        <v>140</v>
      </c>
      <c r="AC137" s="48" t="s">
        <v>141</v>
      </c>
      <c r="AD137" t="s">
        <v>140</v>
      </c>
      <c r="AE137" s="48" t="s">
        <v>141</v>
      </c>
      <c r="AG137" t="s">
        <v>140</v>
      </c>
      <c r="AI137" s="48" t="s">
        <v>141</v>
      </c>
      <c r="AJ137" s="49" t="s">
        <v>140</v>
      </c>
    </row>
    <row r="138" spans="2:36">
      <c r="B138" s="7" t="s">
        <v>45</v>
      </c>
      <c r="C138" s="9">
        <v>0</v>
      </c>
      <c r="E138" s="48">
        <v>1</v>
      </c>
      <c r="F138">
        <f>C138*E138</f>
        <v>0</v>
      </c>
      <c r="G138" s="48">
        <v>1</v>
      </c>
      <c r="H138">
        <f>C138*G138</f>
        <v>0</v>
      </c>
      <c r="I138" s="48">
        <v>1</v>
      </c>
      <c r="J138">
        <f>C138*I138</f>
        <v>0</v>
      </c>
      <c r="K138" s="48">
        <v>1</v>
      </c>
      <c r="L138">
        <f>C138*K138</f>
        <v>0</v>
      </c>
      <c r="M138" s="48">
        <v>0.5</v>
      </c>
      <c r="O138">
        <f>C138*M138</f>
        <v>0</v>
      </c>
      <c r="Q138" s="48">
        <v>0.5</v>
      </c>
      <c r="R138">
        <f>C138*Q138</f>
        <v>0</v>
      </c>
      <c r="S138" s="48">
        <v>0.5</v>
      </c>
      <c r="U138">
        <f>C138*S138</f>
        <v>0</v>
      </c>
      <c r="W138" s="48">
        <v>0.5</v>
      </c>
      <c r="X138">
        <f>C138*W138</f>
        <v>0</v>
      </c>
      <c r="Y138" s="48">
        <v>0.5</v>
      </c>
      <c r="AA138">
        <f>C138*Y138</f>
        <v>0</v>
      </c>
      <c r="AC138" s="48">
        <v>0.5</v>
      </c>
      <c r="AD138">
        <f>C138*AC138</f>
        <v>0</v>
      </c>
      <c r="AE138" s="48">
        <v>0.5</v>
      </c>
      <c r="AG138">
        <f>C138*AE138</f>
        <v>0</v>
      </c>
      <c r="AI138" s="48">
        <v>0.5</v>
      </c>
      <c r="AJ138" s="49">
        <f>C138*AI138</f>
        <v>0</v>
      </c>
    </row>
    <row r="139" spans="2:36">
      <c r="B139" s="7" t="s">
        <v>3</v>
      </c>
      <c r="C139" s="9">
        <v>7.9080000000000004</v>
      </c>
      <c r="E139" s="48">
        <v>1</v>
      </c>
      <c r="F139">
        <f>C139*E139</f>
        <v>7.9080000000000004</v>
      </c>
      <c r="G139" s="48">
        <v>4</v>
      </c>
      <c r="H139">
        <f t="shared" ref="H139:H140" si="105">C139*G139</f>
        <v>31.632000000000001</v>
      </c>
      <c r="I139" s="48">
        <v>3</v>
      </c>
      <c r="J139">
        <f t="shared" ref="J139:J141" si="106">C139*I139</f>
        <v>23.724</v>
      </c>
      <c r="K139" s="48">
        <v>4</v>
      </c>
      <c r="L139">
        <f t="shared" ref="L139:L142" si="107">C139*K139</f>
        <v>31.632000000000001</v>
      </c>
      <c r="M139" s="48">
        <v>2</v>
      </c>
      <c r="O139">
        <f t="shared" ref="O139:O142" si="108">C139*M139</f>
        <v>15.816000000000001</v>
      </c>
      <c r="Q139" s="48">
        <v>2</v>
      </c>
      <c r="R139">
        <f t="shared" ref="R139:R144" si="109">C139*Q139</f>
        <v>15.816000000000001</v>
      </c>
      <c r="S139" s="48">
        <v>2</v>
      </c>
      <c r="U139">
        <f t="shared" ref="U139:U144" si="110">C139*S139</f>
        <v>15.816000000000001</v>
      </c>
      <c r="W139" s="48">
        <v>2</v>
      </c>
      <c r="X139">
        <f t="shared" ref="X139:X146" si="111">C139*W139</f>
        <v>15.816000000000001</v>
      </c>
      <c r="Y139" s="48">
        <v>2</v>
      </c>
      <c r="AA139">
        <f t="shared" ref="AA139:AA146" si="112">C139*Y139</f>
        <v>15.816000000000001</v>
      </c>
      <c r="AC139" s="48">
        <v>2</v>
      </c>
      <c r="AD139">
        <f t="shared" ref="AD139:AD148" si="113">C139*AC139</f>
        <v>15.816000000000001</v>
      </c>
      <c r="AE139" s="48">
        <v>2</v>
      </c>
      <c r="AG139">
        <f t="shared" ref="AG139:AG148" si="114">C139*AE139</f>
        <v>15.816000000000001</v>
      </c>
      <c r="AI139" s="48">
        <v>2</v>
      </c>
      <c r="AJ139" s="49">
        <f t="shared" ref="AJ139:AJ150" si="115">C139*AI139</f>
        <v>15.816000000000001</v>
      </c>
    </row>
    <row r="140" spans="2:36">
      <c r="B140" s="7" t="s">
        <v>52</v>
      </c>
      <c r="C140" s="9">
        <v>8.6820000000000004</v>
      </c>
      <c r="E140" s="68" t="s">
        <v>143</v>
      </c>
      <c r="F140" s="69">
        <f>SUM(F138:F139)</f>
        <v>7.9080000000000004</v>
      </c>
      <c r="G140" s="48">
        <v>1</v>
      </c>
      <c r="H140">
        <f t="shared" si="105"/>
        <v>8.6820000000000004</v>
      </c>
      <c r="I140" s="48">
        <v>3</v>
      </c>
      <c r="J140">
        <f t="shared" si="106"/>
        <v>26.045999999999999</v>
      </c>
      <c r="K140" s="48">
        <v>2</v>
      </c>
      <c r="L140">
        <f t="shared" si="107"/>
        <v>17.364000000000001</v>
      </c>
      <c r="M140" s="48">
        <v>1</v>
      </c>
      <c r="O140">
        <f t="shared" si="108"/>
        <v>8.6820000000000004</v>
      </c>
      <c r="Q140" s="48">
        <v>1</v>
      </c>
      <c r="R140">
        <f t="shared" si="109"/>
        <v>8.6820000000000004</v>
      </c>
      <c r="S140" s="48">
        <v>1</v>
      </c>
      <c r="U140">
        <f t="shared" si="110"/>
        <v>8.6820000000000004</v>
      </c>
      <c r="W140" s="48">
        <v>1</v>
      </c>
      <c r="X140">
        <f t="shared" si="111"/>
        <v>8.6820000000000004</v>
      </c>
      <c r="Y140" s="48">
        <v>1</v>
      </c>
      <c r="AA140">
        <f t="shared" si="112"/>
        <v>8.6820000000000004</v>
      </c>
      <c r="AC140" s="48">
        <v>1</v>
      </c>
      <c r="AD140">
        <f t="shared" si="113"/>
        <v>8.6820000000000004</v>
      </c>
      <c r="AE140" s="48">
        <v>1</v>
      </c>
      <c r="AG140">
        <f t="shared" si="114"/>
        <v>8.6820000000000004</v>
      </c>
      <c r="AI140" s="48">
        <v>1</v>
      </c>
      <c r="AJ140" s="49">
        <f t="shared" si="115"/>
        <v>8.6820000000000004</v>
      </c>
    </row>
    <row r="141" spans="2:36">
      <c r="B141" s="7" t="s">
        <v>5</v>
      </c>
      <c r="C141" s="9">
        <v>9.0609999999999999</v>
      </c>
      <c r="G141" s="68" t="s">
        <v>144</v>
      </c>
      <c r="H141" s="69">
        <f>SUM(H138:H140)</f>
        <v>40.314</v>
      </c>
      <c r="I141" s="48">
        <v>1</v>
      </c>
      <c r="J141">
        <f t="shared" si="106"/>
        <v>9.0609999999999999</v>
      </c>
      <c r="K141" s="48">
        <v>4</v>
      </c>
      <c r="L141">
        <f t="shared" si="107"/>
        <v>36.244</v>
      </c>
      <c r="M141" s="48">
        <v>2</v>
      </c>
      <c r="O141">
        <f t="shared" si="108"/>
        <v>18.122</v>
      </c>
      <c r="Q141" s="48">
        <v>2</v>
      </c>
      <c r="R141">
        <f t="shared" si="109"/>
        <v>18.122</v>
      </c>
      <c r="S141" s="48">
        <v>2</v>
      </c>
      <c r="U141">
        <f t="shared" si="110"/>
        <v>18.122</v>
      </c>
      <c r="W141" s="48">
        <v>2</v>
      </c>
      <c r="X141">
        <f t="shared" si="111"/>
        <v>18.122</v>
      </c>
      <c r="Y141" s="48">
        <v>2</v>
      </c>
      <c r="AA141">
        <f t="shared" si="112"/>
        <v>18.122</v>
      </c>
      <c r="AC141" s="48">
        <v>2</v>
      </c>
      <c r="AD141">
        <f t="shared" si="113"/>
        <v>18.122</v>
      </c>
      <c r="AE141" s="48">
        <v>2</v>
      </c>
      <c r="AG141">
        <f t="shared" si="114"/>
        <v>18.122</v>
      </c>
      <c r="AI141" s="48">
        <v>2</v>
      </c>
      <c r="AJ141" s="49">
        <f t="shared" si="115"/>
        <v>18.122</v>
      </c>
    </row>
    <row r="142" spans="2:36">
      <c r="B142" s="7" t="s">
        <v>46</v>
      </c>
      <c r="C142" s="9">
        <v>9.2669999999999995</v>
      </c>
      <c r="I142" s="68" t="s">
        <v>144</v>
      </c>
      <c r="J142" s="69">
        <f>SUM(J138:J141)</f>
        <v>58.830999999999996</v>
      </c>
      <c r="K142" s="48">
        <v>1</v>
      </c>
      <c r="L142">
        <f t="shared" si="107"/>
        <v>9.2669999999999995</v>
      </c>
      <c r="M142" s="48">
        <v>0.5</v>
      </c>
      <c r="N142">
        <v>5</v>
      </c>
      <c r="O142">
        <f t="shared" si="108"/>
        <v>4.6334999999999997</v>
      </c>
      <c r="P142">
        <f>C142*N142</f>
        <v>46.334999999999994</v>
      </c>
      <c r="Q142" s="48">
        <v>1.5</v>
      </c>
      <c r="R142">
        <f t="shared" si="109"/>
        <v>13.900499999999999</v>
      </c>
      <c r="S142" s="48">
        <v>1.5</v>
      </c>
      <c r="U142">
        <f t="shared" si="110"/>
        <v>13.900499999999999</v>
      </c>
      <c r="W142" s="48">
        <v>1.5</v>
      </c>
      <c r="X142">
        <f t="shared" si="111"/>
        <v>13.900499999999999</v>
      </c>
      <c r="Y142" s="48">
        <v>1.5</v>
      </c>
      <c r="AA142">
        <f t="shared" si="112"/>
        <v>13.900499999999999</v>
      </c>
      <c r="AC142" s="48">
        <v>1.5</v>
      </c>
      <c r="AD142">
        <f t="shared" si="113"/>
        <v>13.900499999999999</v>
      </c>
      <c r="AE142" s="48">
        <v>1.5</v>
      </c>
      <c r="AG142">
        <f t="shared" si="114"/>
        <v>13.900499999999999</v>
      </c>
      <c r="AI142" s="48">
        <v>1.5</v>
      </c>
      <c r="AJ142" s="49">
        <f t="shared" si="115"/>
        <v>13.900499999999999</v>
      </c>
    </row>
    <row r="143" spans="2:36">
      <c r="B143" s="7" t="s">
        <v>7</v>
      </c>
      <c r="C143" s="9">
        <v>9.3379999999999992</v>
      </c>
      <c r="K143" s="68" t="s">
        <v>144</v>
      </c>
      <c r="L143" s="69">
        <f>SUM(L138:L142)</f>
        <v>94.507000000000005</v>
      </c>
      <c r="M143" s="48"/>
      <c r="N143">
        <v>8</v>
      </c>
      <c r="P143">
        <f t="shared" ref="P143:P144" si="116">C143*N143</f>
        <v>74.703999999999994</v>
      </c>
      <c r="Q143" s="48">
        <v>4</v>
      </c>
      <c r="R143">
        <f t="shared" si="109"/>
        <v>37.351999999999997</v>
      </c>
      <c r="S143" s="48">
        <v>4</v>
      </c>
      <c r="U143">
        <f t="shared" si="110"/>
        <v>37.351999999999997</v>
      </c>
      <c r="W143" s="48">
        <v>4</v>
      </c>
      <c r="X143">
        <f t="shared" si="111"/>
        <v>37.351999999999997</v>
      </c>
      <c r="Y143" s="48">
        <v>4</v>
      </c>
      <c r="AA143">
        <f t="shared" si="112"/>
        <v>37.351999999999997</v>
      </c>
      <c r="AC143" s="48">
        <v>4</v>
      </c>
      <c r="AD143">
        <f t="shared" si="113"/>
        <v>37.351999999999997</v>
      </c>
      <c r="AE143" s="48">
        <v>4</v>
      </c>
      <c r="AG143">
        <f t="shared" si="114"/>
        <v>37.351999999999997</v>
      </c>
      <c r="AI143" s="48">
        <v>4</v>
      </c>
      <c r="AJ143" s="49">
        <f t="shared" si="115"/>
        <v>37.351999999999997</v>
      </c>
    </row>
    <row r="144" spans="2:36">
      <c r="B144" s="7" t="s">
        <v>47</v>
      </c>
      <c r="C144" s="9">
        <v>9.3420000000000005</v>
      </c>
      <c r="M144" s="48"/>
      <c r="N144">
        <v>-1</v>
      </c>
      <c r="P144">
        <f>C144*N144</f>
        <v>-9.3420000000000005</v>
      </c>
      <c r="Q144" s="48">
        <v>1</v>
      </c>
      <c r="R144">
        <f t="shared" si="109"/>
        <v>9.3420000000000005</v>
      </c>
      <c r="S144" s="48">
        <v>1</v>
      </c>
      <c r="T144">
        <v>5</v>
      </c>
      <c r="U144">
        <f t="shared" si="110"/>
        <v>9.3420000000000005</v>
      </c>
      <c r="V144">
        <f>C144*U144</f>
        <v>87.272964000000016</v>
      </c>
      <c r="W144" s="48">
        <v>2</v>
      </c>
      <c r="X144">
        <f t="shared" si="111"/>
        <v>18.684000000000001</v>
      </c>
      <c r="Y144" s="48">
        <v>2</v>
      </c>
      <c r="AA144">
        <f t="shared" si="112"/>
        <v>18.684000000000001</v>
      </c>
      <c r="AC144" s="48">
        <v>2</v>
      </c>
      <c r="AD144">
        <f t="shared" si="113"/>
        <v>18.684000000000001</v>
      </c>
      <c r="AE144" s="48">
        <v>2</v>
      </c>
      <c r="AG144">
        <f t="shared" si="114"/>
        <v>18.684000000000001</v>
      </c>
      <c r="AI144" s="48">
        <v>2</v>
      </c>
      <c r="AJ144" s="49">
        <f t="shared" si="115"/>
        <v>18.684000000000001</v>
      </c>
    </row>
    <row r="145" spans="2:36">
      <c r="B145" s="7" t="s">
        <v>9</v>
      </c>
      <c r="C145" s="9">
        <v>9.3450000000000006</v>
      </c>
      <c r="M145" s="68"/>
      <c r="N145" s="69" t="s">
        <v>144</v>
      </c>
      <c r="O145" s="69">
        <f>SUM(O138:O142)</f>
        <v>47.253500000000003</v>
      </c>
      <c r="P145" s="69">
        <f>SUM(P142:P144)</f>
        <v>111.69699999999999</v>
      </c>
      <c r="Q145" s="68" t="s">
        <v>144</v>
      </c>
      <c r="R145" s="69">
        <f>SUM(R138:R144)</f>
        <v>103.2145</v>
      </c>
      <c r="S145" s="48"/>
      <c r="T145">
        <v>8</v>
      </c>
      <c r="V145">
        <f t="shared" ref="V145:V146" si="117">C145*U145</f>
        <v>0</v>
      </c>
      <c r="W145" s="48">
        <v>4</v>
      </c>
      <c r="X145">
        <f t="shared" si="111"/>
        <v>37.380000000000003</v>
      </c>
      <c r="Y145" s="48">
        <v>4</v>
      </c>
      <c r="AA145">
        <f t="shared" si="112"/>
        <v>37.380000000000003</v>
      </c>
      <c r="AC145" s="48">
        <v>4</v>
      </c>
      <c r="AD145">
        <f t="shared" si="113"/>
        <v>37.380000000000003</v>
      </c>
      <c r="AE145" s="48">
        <v>4</v>
      </c>
      <c r="AG145">
        <f t="shared" si="114"/>
        <v>37.380000000000003</v>
      </c>
      <c r="AI145" s="48">
        <v>4</v>
      </c>
      <c r="AJ145" s="49">
        <f t="shared" si="115"/>
        <v>37.380000000000003</v>
      </c>
    </row>
    <row r="146" spans="2:36">
      <c r="B146" s="7" t="s">
        <v>10</v>
      </c>
      <c r="C146" s="9">
        <v>9.3469999999999995</v>
      </c>
      <c r="S146" s="48"/>
      <c r="T146">
        <v>-1</v>
      </c>
      <c r="V146">
        <f t="shared" si="117"/>
        <v>0</v>
      </c>
      <c r="W146" s="48">
        <v>1</v>
      </c>
      <c r="X146">
        <f t="shared" si="111"/>
        <v>9.3469999999999995</v>
      </c>
      <c r="Y146" s="48">
        <v>1</v>
      </c>
      <c r="Z146">
        <v>5</v>
      </c>
      <c r="AA146">
        <f t="shared" si="112"/>
        <v>9.3469999999999995</v>
      </c>
      <c r="AB146">
        <f>C146*Z146</f>
        <v>46.734999999999999</v>
      </c>
      <c r="AC146" s="48">
        <v>2</v>
      </c>
      <c r="AD146">
        <f t="shared" si="113"/>
        <v>18.693999999999999</v>
      </c>
      <c r="AE146" s="48">
        <v>2</v>
      </c>
      <c r="AG146">
        <f t="shared" si="114"/>
        <v>18.693999999999999</v>
      </c>
      <c r="AI146" s="48">
        <v>2</v>
      </c>
      <c r="AJ146" s="49">
        <f t="shared" si="115"/>
        <v>18.693999999999999</v>
      </c>
    </row>
    <row r="147" spans="2:36">
      <c r="B147" s="7" t="s">
        <v>11</v>
      </c>
      <c r="C147" s="9">
        <v>9.3490000000000002</v>
      </c>
      <c r="S147" s="68"/>
      <c r="T147" s="69" t="s">
        <v>144</v>
      </c>
      <c r="U147" s="69">
        <f>SUM(U138:U144)</f>
        <v>103.2145</v>
      </c>
      <c r="V147" s="69">
        <f>SUM(V144:V146)</f>
        <v>87.272964000000016</v>
      </c>
      <c r="W147" s="68" t="s">
        <v>144</v>
      </c>
      <c r="X147" s="69">
        <f>SUM(X138:X146)</f>
        <v>159.2835</v>
      </c>
      <c r="Y147" s="48"/>
      <c r="Z147">
        <v>8</v>
      </c>
      <c r="AB147">
        <f t="shared" ref="AB147:AB148" si="118">C147*Z147</f>
        <v>74.792000000000002</v>
      </c>
      <c r="AC147" s="48">
        <v>4</v>
      </c>
      <c r="AD147">
        <f t="shared" si="113"/>
        <v>37.396000000000001</v>
      </c>
      <c r="AE147" s="48">
        <v>4</v>
      </c>
      <c r="AG147">
        <f t="shared" si="114"/>
        <v>37.396000000000001</v>
      </c>
      <c r="AI147" s="48">
        <v>4</v>
      </c>
      <c r="AJ147" s="49">
        <f t="shared" si="115"/>
        <v>37.396000000000001</v>
      </c>
    </row>
    <row r="148" spans="2:36">
      <c r="B148" s="7" t="s">
        <v>48</v>
      </c>
      <c r="C148" s="9">
        <v>9.35</v>
      </c>
      <c r="Y148" s="48"/>
      <c r="Z148">
        <v>-1</v>
      </c>
      <c r="AB148">
        <f t="shared" si="118"/>
        <v>-9.35</v>
      </c>
      <c r="AC148" s="48">
        <v>1</v>
      </c>
      <c r="AD148">
        <f t="shared" si="113"/>
        <v>9.35</v>
      </c>
      <c r="AE148" s="48">
        <v>1</v>
      </c>
      <c r="AF148">
        <v>5</v>
      </c>
      <c r="AG148">
        <f t="shared" si="114"/>
        <v>9.35</v>
      </c>
      <c r="AH148">
        <f>C148*AF148</f>
        <v>46.75</v>
      </c>
      <c r="AI148" s="48">
        <v>2</v>
      </c>
      <c r="AJ148" s="49">
        <f t="shared" si="115"/>
        <v>18.7</v>
      </c>
    </row>
    <row r="149" spans="2:36">
      <c r="B149" s="7" t="s">
        <v>49</v>
      </c>
      <c r="C149" s="9">
        <v>9.3510000000000009</v>
      </c>
      <c r="Y149" s="68"/>
      <c r="Z149" s="69" t="s">
        <v>144</v>
      </c>
      <c r="AA149" s="69">
        <f>SUM(AA138:AA146)</f>
        <v>159.2835</v>
      </c>
      <c r="AB149" s="69">
        <f>SUM(AB146:AB148)</f>
        <v>112.17700000000001</v>
      </c>
      <c r="AC149" s="68" t="s">
        <v>144</v>
      </c>
      <c r="AD149" s="69">
        <f>SUM(AD138:AD148)</f>
        <v>215.37649999999999</v>
      </c>
      <c r="AE149" s="48"/>
      <c r="AF149">
        <v>8</v>
      </c>
      <c r="AH149">
        <f t="shared" ref="AH149:AH150" si="119">C149*AF149</f>
        <v>74.808000000000007</v>
      </c>
      <c r="AI149" s="48">
        <v>4</v>
      </c>
      <c r="AJ149" s="49">
        <f t="shared" si="115"/>
        <v>37.404000000000003</v>
      </c>
    </row>
    <row r="150" spans="2:36">
      <c r="B150" s="7" t="s">
        <v>50</v>
      </c>
      <c r="C150" s="9">
        <v>9.3520000000000003</v>
      </c>
      <c r="AE150" s="48"/>
      <c r="AF150">
        <v>-1</v>
      </c>
      <c r="AH150">
        <f t="shared" si="119"/>
        <v>-9.3520000000000003</v>
      </c>
      <c r="AI150" s="48">
        <v>1</v>
      </c>
      <c r="AJ150" s="49">
        <f t="shared" si="115"/>
        <v>9.3520000000000003</v>
      </c>
    </row>
    <row r="151" spans="2:36">
      <c r="B151" s="8"/>
      <c r="C151" s="8"/>
      <c r="AE151" s="68"/>
      <c r="AF151" s="69" t="s">
        <v>144</v>
      </c>
      <c r="AG151" s="69">
        <f>SUM(AG138:AG148)</f>
        <v>215.37649999999999</v>
      </c>
      <c r="AH151" s="69">
        <f>SUM(AH148:AH150)</f>
        <v>112.206</v>
      </c>
      <c r="AI151" s="68" t="s">
        <v>144</v>
      </c>
      <c r="AJ151" s="70">
        <f>SUM(AJ138:AJ150)</f>
        <v>271.48249999999996</v>
      </c>
    </row>
    <row r="152" spans="2:36">
      <c r="B152" s="8"/>
      <c r="C152" s="8"/>
      <c r="E152" t="s">
        <v>145</v>
      </c>
      <c r="F152">
        <f>(1/2)*F140</f>
        <v>3.9540000000000002</v>
      </c>
      <c r="G152" t="s">
        <v>145</v>
      </c>
      <c r="H152">
        <f>(1/3)*H141</f>
        <v>13.437999999999999</v>
      </c>
      <c r="I152" t="s">
        <v>145</v>
      </c>
      <c r="J152">
        <f>3*(1/8)*J142</f>
        <v>22.061624999999999</v>
      </c>
      <c r="K152" t="s">
        <v>145</v>
      </c>
      <c r="L152">
        <f>(1/3)*L143</f>
        <v>31.502333333333333</v>
      </c>
      <c r="O152" t="s">
        <v>145</v>
      </c>
      <c r="P152">
        <f>2*(((1/3)*O145)+((1/12)*P145))</f>
        <v>50.118499999999997</v>
      </c>
      <c r="Q152" t="s">
        <v>145</v>
      </c>
      <c r="R152">
        <f>2*(1/3)*R145</f>
        <v>68.809666666666658</v>
      </c>
      <c r="U152" t="s">
        <v>145</v>
      </c>
      <c r="V152">
        <f>2*(((1/3)*U147)+((1/12)*V147))</f>
        <v>83.355160666666663</v>
      </c>
      <c r="W152" t="s">
        <v>145</v>
      </c>
      <c r="X152">
        <f>2*(1/3)*X147</f>
        <v>106.18899999999999</v>
      </c>
      <c r="AA152" t="s">
        <v>145</v>
      </c>
      <c r="AB152">
        <f>2*(((1/3)*AA149)+((1/12)*AB149))</f>
        <v>124.88516666666666</v>
      </c>
      <c r="AC152" t="s">
        <v>145</v>
      </c>
      <c r="AD152">
        <f>2*(1/3)*AD149</f>
        <v>143.58433333333332</v>
      </c>
      <c r="AG152" t="s">
        <v>145</v>
      </c>
      <c r="AH152">
        <f>2*(((1/3)*AG151)+((1/12)*AH151))</f>
        <v>162.28533333333331</v>
      </c>
      <c r="AI152" t="s">
        <v>145</v>
      </c>
      <c r="AJ152">
        <f>2*(1/3)*AJ151</f>
        <v>180.98833333333329</v>
      </c>
    </row>
    <row r="155" spans="2:36">
      <c r="B155" s="73"/>
      <c r="C155" s="74"/>
      <c r="E155" s="45" t="s">
        <v>126</v>
      </c>
      <c r="F155" s="47"/>
      <c r="G155" s="45" t="s">
        <v>127</v>
      </c>
      <c r="H155" s="47"/>
      <c r="I155" s="45" t="s">
        <v>128</v>
      </c>
      <c r="J155" s="47"/>
      <c r="K155" s="45" t="s">
        <v>129</v>
      </c>
      <c r="L155" s="47"/>
      <c r="M155" s="45" t="s">
        <v>130</v>
      </c>
      <c r="N155" s="47"/>
      <c r="O155" s="47"/>
      <c r="P155" s="47"/>
      <c r="Q155" s="45" t="s">
        <v>131</v>
      </c>
      <c r="R155" s="47"/>
      <c r="S155" s="45" t="s">
        <v>132</v>
      </c>
      <c r="T155" s="47"/>
      <c r="U155" s="47"/>
      <c r="V155" s="47"/>
      <c r="W155" s="45" t="s">
        <v>133</v>
      </c>
      <c r="X155" s="47"/>
      <c r="Y155" s="45" t="s">
        <v>134</v>
      </c>
      <c r="Z155" s="47"/>
      <c r="AA155" s="47"/>
      <c r="AB155" s="47"/>
      <c r="AC155" s="45" t="s">
        <v>135</v>
      </c>
      <c r="AD155" s="47"/>
      <c r="AE155" s="45" t="s">
        <v>136</v>
      </c>
      <c r="AF155" s="47"/>
      <c r="AG155" s="47"/>
      <c r="AH155" s="47"/>
      <c r="AI155" s="45" t="s">
        <v>137</v>
      </c>
      <c r="AJ155" s="46"/>
    </row>
    <row r="156" spans="2:36">
      <c r="B156" s="7" t="s">
        <v>138</v>
      </c>
      <c r="C156" s="50">
        <v>6</v>
      </c>
      <c r="E156" s="48" t="s">
        <v>139</v>
      </c>
      <c r="F156" t="s">
        <v>140</v>
      </c>
      <c r="G156" s="48" t="s">
        <v>141</v>
      </c>
      <c r="H156" t="s">
        <v>140</v>
      </c>
      <c r="I156" s="48" t="s">
        <v>141</v>
      </c>
      <c r="J156" t="s">
        <v>140</v>
      </c>
      <c r="K156" s="48" t="s">
        <v>141</v>
      </c>
      <c r="L156" t="s">
        <v>140</v>
      </c>
      <c r="M156" s="48" t="s">
        <v>141</v>
      </c>
      <c r="O156" t="s">
        <v>140</v>
      </c>
      <c r="Q156" s="48" t="s">
        <v>141</v>
      </c>
      <c r="R156" t="s">
        <v>140</v>
      </c>
      <c r="S156" s="48" t="s">
        <v>141</v>
      </c>
      <c r="U156" t="s">
        <v>140</v>
      </c>
      <c r="W156" s="48" t="s">
        <v>141</v>
      </c>
      <c r="X156" t="s">
        <v>140</v>
      </c>
      <c r="Y156" s="48" t="s">
        <v>141</v>
      </c>
      <c r="Z156" t="s">
        <v>142</v>
      </c>
      <c r="AA156" t="s">
        <v>140</v>
      </c>
      <c r="AC156" s="48" t="s">
        <v>141</v>
      </c>
      <c r="AD156" t="s">
        <v>140</v>
      </c>
      <c r="AE156" s="48" t="s">
        <v>141</v>
      </c>
      <c r="AG156" t="s">
        <v>140</v>
      </c>
      <c r="AI156" s="48" t="s">
        <v>141</v>
      </c>
      <c r="AJ156" s="49" t="s">
        <v>140</v>
      </c>
    </row>
    <row r="157" spans="2:36">
      <c r="B157" s="7" t="s">
        <v>45</v>
      </c>
      <c r="C157" s="9">
        <v>0</v>
      </c>
      <c r="E157" s="48">
        <v>1</v>
      </c>
      <c r="F157">
        <f>C157*E157</f>
        <v>0</v>
      </c>
      <c r="G157" s="48">
        <v>1</v>
      </c>
      <c r="H157">
        <f>C157*G157</f>
        <v>0</v>
      </c>
      <c r="I157" s="48">
        <v>1</v>
      </c>
      <c r="J157">
        <f>C157*I157</f>
        <v>0</v>
      </c>
      <c r="K157" s="48">
        <v>1</v>
      </c>
      <c r="L157">
        <f>C157*K157</f>
        <v>0</v>
      </c>
      <c r="M157" s="48">
        <v>0.5</v>
      </c>
      <c r="O157">
        <f>C157*M157</f>
        <v>0</v>
      </c>
      <c r="Q157" s="48">
        <v>0.5</v>
      </c>
      <c r="R157">
        <f>C157*Q157</f>
        <v>0</v>
      </c>
      <c r="S157" s="48">
        <v>0.5</v>
      </c>
      <c r="U157">
        <f>C157*S157</f>
        <v>0</v>
      </c>
      <c r="W157" s="48">
        <v>0.5</v>
      </c>
      <c r="X157">
        <f>C157*W157</f>
        <v>0</v>
      </c>
      <c r="Y157" s="48">
        <v>0.5</v>
      </c>
      <c r="AA157">
        <f>C157*Y157</f>
        <v>0</v>
      </c>
      <c r="AC157" s="48">
        <v>0.5</v>
      </c>
      <c r="AD157">
        <f>C157*AC157</f>
        <v>0</v>
      </c>
      <c r="AE157" s="48">
        <v>0.5</v>
      </c>
      <c r="AG157">
        <f>C157*AE157</f>
        <v>0</v>
      </c>
      <c r="AI157" s="48">
        <v>0.5</v>
      </c>
      <c r="AJ157" s="49">
        <f>C157*AI157</f>
        <v>0</v>
      </c>
    </row>
    <row r="158" spans="2:36">
      <c r="B158" s="7" t="s">
        <v>3</v>
      </c>
      <c r="C158" s="9">
        <v>8.3469999999999995</v>
      </c>
      <c r="E158" s="48">
        <v>1</v>
      </c>
      <c r="F158">
        <f>C158*E158</f>
        <v>8.3469999999999995</v>
      </c>
      <c r="G158" s="48">
        <v>4</v>
      </c>
      <c r="H158">
        <f t="shared" ref="H158:H159" si="120">C158*G158</f>
        <v>33.387999999999998</v>
      </c>
      <c r="I158" s="48">
        <v>3</v>
      </c>
      <c r="J158">
        <f t="shared" ref="J158:J160" si="121">C158*I158</f>
        <v>25.040999999999997</v>
      </c>
      <c r="K158" s="48">
        <v>4</v>
      </c>
      <c r="L158">
        <f t="shared" ref="L158:L161" si="122">C158*K158</f>
        <v>33.387999999999998</v>
      </c>
      <c r="M158" s="48">
        <v>2</v>
      </c>
      <c r="O158">
        <f t="shared" ref="O158:O161" si="123">C158*M158</f>
        <v>16.693999999999999</v>
      </c>
      <c r="Q158" s="48">
        <v>2</v>
      </c>
      <c r="R158">
        <f t="shared" ref="R158:R163" si="124">C158*Q158</f>
        <v>16.693999999999999</v>
      </c>
      <c r="S158" s="48">
        <v>2</v>
      </c>
      <c r="U158">
        <f t="shared" ref="U158:U163" si="125">C158*S158</f>
        <v>16.693999999999999</v>
      </c>
      <c r="W158" s="48">
        <v>2</v>
      </c>
      <c r="X158">
        <f t="shared" ref="X158:X165" si="126">C158*W158</f>
        <v>16.693999999999999</v>
      </c>
      <c r="Y158" s="48">
        <v>2</v>
      </c>
      <c r="AA158">
        <f t="shared" ref="AA158:AA165" si="127">C158*Y158</f>
        <v>16.693999999999999</v>
      </c>
      <c r="AC158" s="48">
        <v>2</v>
      </c>
      <c r="AD158">
        <f t="shared" ref="AD158:AD167" si="128">C158*AC158</f>
        <v>16.693999999999999</v>
      </c>
      <c r="AE158" s="48">
        <v>2</v>
      </c>
      <c r="AG158">
        <f t="shared" ref="AG158:AG167" si="129">C158*AE158</f>
        <v>16.693999999999999</v>
      </c>
      <c r="AI158" s="48">
        <v>2</v>
      </c>
      <c r="AJ158" s="49">
        <f t="shared" ref="AJ158:AJ169" si="130">C158*AI158</f>
        <v>16.693999999999999</v>
      </c>
    </row>
    <row r="159" spans="2:36">
      <c r="B159" s="7" t="s">
        <v>52</v>
      </c>
      <c r="C159" s="9">
        <v>8.8940000000000001</v>
      </c>
      <c r="E159" s="68" t="s">
        <v>143</v>
      </c>
      <c r="F159" s="69">
        <f>SUM(F157:F158)</f>
        <v>8.3469999999999995</v>
      </c>
      <c r="G159" s="48">
        <v>1</v>
      </c>
      <c r="H159">
        <f t="shared" si="120"/>
        <v>8.8940000000000001</v>
      </c>
      <c r="I159" s="48">
        <v>3</v>
      </c>
      <c r="J159">
        <f t="shared" si="121"/>
        <v>26.682000000000002</v>
      </c>
      <c r="K159" s="48">
        <v>2</v>
      </c>
      <c r="L159">
        <f t="shared" si="122"/>
        <v>17.788</v>
      </c>
      <c r="M159" s="48">
        <v>1</v>
      </c>
      <c r="O159">
        <f t="shared" si="123"/>
        <v>8.8940000000000001</v>
      </c>
      <c r="Q159" s="48">
        <v>1</v>
      </c>
      <c r="R159">
        <f t="shared" si="124"/>
        <v>8.8940000000000001</v>
      </c>
      <c r="S159" s="48">
        <v>1</v>
      </c>
      <c r="U159">
        <f t="shared" si="125"/>
        <v>8.8940000000000001</v>
      </c>
      <c r="W159" s="48">
        <v>1</v>
      </c>
      <c r="X159">
        <f t="shared" si="126"/>
        <v>8.8940000000000001</v>
      </c>
      <c r="Y159" s="48">
        <v>1</v>
      </c>
      <c r="AA159">
        <f t="shared" si="127"/>
        <v>8.8940000000000001</v>
      </c>
      <c r="AC159" s="48">
        <v>1</v>
      </c>
      <c r="AD159">
        <f t="shared" si="128"/>
        <v>8.8940000000000001</v>
      </c>
      <c r="AE159" s="48">
        <v>1</v>
      </c>
      <c r="AG159">
        <f t="shared" si="129"/>
        <v>8.8940000000000001</v>
      </c>
      <c r="AI159" s="48">
        <v>1</v>
      </c>
      <c r="AJ159" s="49">
        <f t="shared" si="130"/>
        <v>8.8940000000000001</v>
      </c>
    </row>
    <row r="160" spans="2:36">
      <c r="B160" s="7" t="s">
        <v>5</v>
      </c>
      <c r="C160" s="9">
        <v>9.1950000000000003</v>
      </c>
      <c r="G160" s="68" t="s">
        <v>144</v>
      </c>
      <c r="H160" s="69">
        <f>SUM(H157:H159)</f>
        <v>42.281999999999996</v>
      </c>
      <c r="I160" s="48">
        <v>1</v>
      </c>
      <c r="J160">
        <f t="shared" si="121"/>
        <v>9.1950000000000003</v>
      </c>
      <c r="K160" s="48">
        <v>4</v>
      </c>
      <c r="L160">
        <f t="shared" si="122"/>
        <v>36.78</v>
      </c>
      <c r="M160" s="48">
        <v>2</v>
      </c>
      <c r="O160">
        <f t="shared" si="123"/>
        <v>18.39</v>
      </c>
      <c r="Q160" s="48">
        <v>2</v>
      </c>
      <c r="R160">
        <f t="shared" si="124"/>
        <v>18.39</v>
      </c>
      <c r="S160" s="48">
        <v>2</v>
      </c>
      <c r="U160">
        <f t="shared" si="125"/>
        <v>18.39</v>
      </c>
      <c r="W160" s="48">
        <v>2</v>
      </c>
      <c r="X160">
        <f t="shared" si="126"/>
        <v>18.39</v>
      </c>
      <c r="Y160" s="48">
        <v>2</v>
      </c>
      <c r="AA160">
        <f t="shared" si="127"/>
        <v>18.39</v>
      </c>
      <c r="AC160" s="48">
        <v>2</v>
      </c>
      <c r="AD160">
        <f t="shared" si="128"/>
        <v>18.39</v>
      </c>
      <c r="AE160" s="48">
        <v>2</v>
      </c>
      <c r="AG160">
        <f t="shared" si="129"/>
        <v>18.39</v>
      </c>
      <c r="AI160" s="48">
        <v>2</v>
      </c>
      <c r="AJ160" s="49">
        <f t="shared" si="130"/>
        <v>18.39</v>
      </c>
    </row>
    <row r="161" spans="2:36">
      <c r="B161" s="7" t="s">
        <v>46</v>
      </c>
      <c r="C161" s="9">
        <v>9.3379999999999992</v>
      </c>
      <c r="I161" s="68" t="s">
        <v>144</v>
      </c>
      <c r="J161" s="69">
        <f>SUM(J157:J160)</f>
        <v>60.917999999999999</v>
      </c>
      <c r="K161" s="48">
        <v>1</v>
      </c>
      <c r="L161">
        <f t="shared" si="122"/>
        <v>9.3379999999999992</v>
      </c>
      <c r="M161" s="48">
        <v>0.5</v>
      </c>
      <c r="N161">
        <v>5</v>
      </c>
      <c r="O161">
        <f t="shared" si="123"/>
        <v>4.6689999999999996</v>
      </c>
      <c r="P161">
        <f>C161*N161</f>
        <v>46.69</v>
      </c>
      <c r="Q161" s="48">
        <v>1.5</v>
      </c>
      <c r="R161">
        <f t="shared" si="124"/>
        <v>14.006999999999998</v>
      </c>
      <c r="S161" s="48">
        <v>1.5</v>
      </c>
      <c r="U161">
        <f t="shared" si="125"/>
        <v>14.006999999999998</v>
      </c>
      <c r="W161" s="48">
        <v>1.5</v>
      </c>
      <c r="X161">
        <f t="shared" si="126"/>
        <v>14.006999999999998</v>
      </c>
      <c r="Y161" s="48">
        <v>1.5</v>
      </c>
      <c r="AA161">
        <f t="shared" si="127"/>
        <v>14.006999999999998</v>
      </c>
      <c r="AC161" s="48">
        <v>1.5</v>
      </c>
      <c r="AD161">
        <f t="shared" si="128"/>
        <v>14.006999999999998</v>
      </c>
      <c r="AE161" s="48">
        <v>1.5</v>
      </c>
      <c r="AG161">
        <f t="shared" si="129"/>
        <v>14.006999999999998</v>
      </c>
      <c r="AI161" s="48">
        <v>1.5</v>
      </c>
      <c r="AJ161" s="49">
        <f t="shared" si="130"/>
        <v>14.006999999999998</v>
      </c>
    </row>
    <row r="162" spans="2:36">
      <c r="B162" s="7" t="s">
        <v>7</v>
      </c>
      <c r="C162" s="9">
        <v>9.36</v>
      </c>
      <c r="K162" s="68" t="s">
        <v>144</v>
      </c>
      <c r="L162" s="69">
        <f>SUM(L157:L161)</f>
        <v>97.293999999999997</v>
      </c>
      <c r="M162" s="48"/>
      <c r="N162">
        <v>8</v>
      </c>
      <c r="P162">
        <f t="shared" ref="P162:P163" si="131">C162*N162</f>
        <v>74.88</v>
      </c>
      <c r="Q162" s="48">
        <v>4</v>
      </c>
      <c r="R162">
        <f t="shared" si="124"/>
        <v>37.44</v>
      </c>
      <c r="S162" s="48">
        <v>4</v>
      </c>
      <c r="U162">
        <f t="shared" si="125"/>
        <v>37.44</v>
      </c>
      <c r="W162" s="48">
        <v>4</v>
      </c>
      <c r="X162">
        <f t="shared" si="126"/>
        <v>37.44</v>
      </c>
      <c r="Y162" s="48">
        <v>4</v>
      </c>
      <c r="AA162">
        <f t="shared" si="127"/>
        <v>37.44</v>
      </c>
      <c r="AC162" s="48">
        <v>4</v>
      </c>
      <c r="AD162">
        <f t="shared" si="128"/>
        <v>37.44</v>
      </c>
      <c r="AE162" s="48">
        <v>4</v>
      </c>
      <c r="AG162">
        <f t="shared" si="129"/>
        <v>37.44</v>
      </c>
      <c r="AI162" s="48">
        <v>4</v>
      </c>
      <c r="AJ162" s="49">
        <f t="shared" si="130"/>
        <v>37.44</v>
      </c>
    </row>
    <row r="163" spans="2:36">
      <c r="B163" s="7" t="s">
        <v>47</v>
      </c>
      <c r="C163" s="9">
        <v>9.36</v>
      </c>
      <c r="M163" s="48"/>
      <c r="N163">
        <v>-1</v>
      </c>
      <c r="P163">
        <f>C163*N163</f>
        <v>-9.36</v>
      </c>
      <c r="Q163" s="48">
        <v>1</v>
      </c>
      <c r="R163">
        <f t="shared" si="124"/>
        <v>9.36</v>
      </c>
      <c r="S163" s="48">
        <v>1</v>
      </c>
      <c r="T163">
        <v>5</v>
      </c>
      <c r="U163">
        <f t="shared" si="125"/>
        <v>9.36</v>
      </c>
      <c r="V163">
        <f>C163*U163</f>
        <v>87.609599999999986</v>
      </c>
      <c r="W163" s="48">
        <v>2</v>
      </c>
      <c r="X163">
        <f t="shared" si="126"/>
        <v>18.72</v>
      </c>
      <c r="Y163" s="48">
        <v>2</v>
      </c>
      <c r="AA163">
        <f t="shared" si="127"/>
        <v>18.72</v>
      </c>
      <c r="AC163" s="48">
        <v>2</v>
      </c>
      <c r="AD163">
        <f t="shared" si="128"/>
        <v>18.72</v>
      </c>
      <c r="AE163" s="48">
        <v>2</v>
      </c>
      <c r="AG163">
        <f t="shared" si="129"/>
        <v>18.72</v>
      </c>
      <c r="AI163" s="48">
        <v>2</v>
      </c>
      <c r="AJ163" s="49">
        <f t="shared" si="130"/>
        <v>18.72</v>
      </c>
    </row>
    <row r="164" spans="2:36">
      <c r="B164" s="7" t="s">
        <v>9</v>
      </c>
      <c r="C164" s="9">
        <v>9.36</v>
      </c>
      <c r="M164" s="68"/>
      <c r="N164" s="69" t="s">
        <v>144</v>
      </c>
      <c r="O164" s="69">
        <f>SUM(O157:O161)</f>
        <v>48.646999999999998</v>
      </c>
      <c r="P164" s="69">
        <f>SUM(P161:P163)</f>
        <v>112.21</v>
      </c>
      <c r="Q164" s="68" t="s">
        <v>144</v>
      </c>
      <c r="R164" s="69">
        <f>SUM(R157:R163)</f>
        <v>104.785</v>
      </c>
      <c r="S164" s="48"/>
      <c r="T164">
        <v>8</v>
      </c>
      <c r="V164">
        <f t="shared" ref="V164:V165" si="132">C164*U164</f>
        <v>0</v>
      </c>
      <c r="W164" s="48">
        <v>4</v>
      </c>
      <c r="X164">
        <f t="shared" si="126"/>
        <v>37.44</v>
      </c>
      <c r="Y164" s="48">
        <v>4</v>
      </c>
      <c r="AA164">
        <f t="shared" si="127"/>
        <v>37.44</v>
      </c>
      <c r="AC164" s="48">
        <v>4</v>
      </c>
      <c r="AD164">
        <f t="shared" si="128"/>
        <v>37.44</v>
      </c>
      <c r="AE164" s="48">
        <v>4</v>
      </c>
      <c r="AG164">
        <f t="shared" si="129"/>
        <v>37.44</v>
      </c>
      <c r="AI164" s="48">
        <v>4</v>
      </c>
      <c r="AJ164" s="49">
        <f t="shared" si="130"/>
        <v>37.44</v>
      </c>
    </row>
    <row r="165" spans="2:36">
      <c r="B165" s="7" t="s">
        <v>10</v>
      </c>
      <c r="C165" s="9">
        <v>9.36</v>
      </c>
      <c r="S165" s="48"/>
      <c r="T165">
        <v>-1</v>
      </c>
      <c r="V165">
        <f t="shared" si="132"/>
        <v>0</v>
      </c>
      <c r="W165" s="48">
        <v>1</v>
      </c>
      <c r="X165">
        <f t="shared" si="126"/>
        <v>9.36</v>
      </c>
      <c r="Y165" s="48">
        <v>1</v>
      </c>
      <c r="Z165">
        <v>5</v>
      </c>
      <c r="AA165">
        <f t="shared" si="127"/>
        <v>9.36</v>
      </c>
      <c r="AB165">
        <f>C165*Z165</f>
        <v>46.8</v>
      </c>
      <c r="AC165" s="48">
        <v>2</v>
      </c>
      <c r="AD165">
        <f t="shared" si="128"/>
        <v>18.72</v>
      </c>
      <c r="AE165" s="48">
        <v>2</v>
      </c>
      <c r="AG165">
        <f t="shared" si="129"/>
        <v>18.72</v>
      </c>
      <c r="AI165" s="48">
        <v>2</v>
      </c>
      <c r="AJ165" s="49">
        <f t="shared" si="130"/>
        <v>18.72</v>
      </c>
    </row>
    <row r="166" spans="2:36">
      <c r="B166" s="7" t="s">
        <v>11</v>
      </c>
      <c r="C166" s="9">
        <v>9.36</v>
      </c>
      <c r="S166" s="68"/>
      <c r="T166" s="69" t="s">
        <v>144</v>
      </c>
      <c r="U166" s="69">
        <f>SUM(U157:U163)</f>
        <v>104.785</v>
      </c>
      <c r="V166" s="69">
        <f>SUM(V163:V165)</f>
        <v>87.609599999999986</v>
      </c>
      <c r="W166" s="68" t="s">
        <v>144</v>
      </c>
      <c r="X166" s="69">
        <f>SUM(X157:X165)</f>
        <v>160.94499999999999</v>
      </c>
      <c r="Y166" s="48"/>
      <c r="Z166">
        <v>8</v>
      </c>
      <c r="AB166">
        <f t="shared" ref="AB166:AB167" si="133">C166*Z166</f>
        <v>74.88</v>
      </c>
      <c r="AC166" s="48">
        <v>4</v>
      </c>
      <c r="AD166">
        <f t="shared" si="128"/>
        <v>37.44</v>
      </c>
      <c r="AE166" s="48">
        <v>4</v>
      </c>
      <c r="AG166">
        <f t="shared" si="129"/>
        <v>37.44</v>
      </c>
      <c r="AI166" s="48">
        <v>4</v>
      </c>
      <c r="AJ166" s="49">
        <f t="shared" si="130"/>
        <v>37.44</v>
      </c>
    </row>
    <row r="167" spans="2:36">
      <c r="B167" s="7" t="s">
        <v>48</v>
      </c>
      <c r="C167" s="9">
        <v>9.36</v>
      </c>
      <c r="Y167" s="48"/>
      <c r="Z167">
        <v>-1</v>
      </c>
      <c r="AB167">
        <f t="shared" si="133"/>
        <v>-9.36</v>
      </c>
      <c r="AC167" s="48">
        <v>1</v>
      </c>
      <c r="AD167">
        <f t="shared" si="128"/>
        <v>9.36</v>
      </c>
      <c r="AE167" s="48">
        <v>1</v>
      </c>
      <c r="AF167">
        <v>5</v>
      </c>
      <c r="AG167">
        <f t="shared" si="129"/>
        <v>9.36</v>
      </c>
      <c r="AH167">
        <f>C167*AF167</f>
        <v>46.8</v>
      </c>
      <c r="AI167" s="48">
        <v>2</v>
      </c>
      <c r="AJ167" s="49">
        <f t="shared" si="130"/>
        <v>18.72</v>
      </c>
    </row>
    <row r="168" spans="2:36">
      <c r="B168" s="7" t="s">
        <v>49</v>
      </c>
      <c r="C168" s="9">
        <v>9.36</v>
      </c>
      <c r="Y168" s="68"/>
      <c r="Z168" s="69" t="s">
        <v>144</v>
      </c>
      <c r="AA168" s="69">
        <f>SUM(AA157:AA165)</f>
        <v>160.94499999999999</v>
      </c>
      <c r="AB168" s="69">
        <f>SUM(AB165:AB167)</f>
        <v>112.32</v>
      </c>
      <c r="AC168" s="68" t="s">
        <v>144</v>
      </c>
      <c r="AD168" s="69">
        <f>SUM(AD157:AD167)</f>
        <v>217.10499999999996</v>
      </c>
      <c r="AE168" s="48"/>
      <c r="AF168">
        <v>8</v>
      </c>
      <c r="AH168">
        <f t="shared" ref="AH168:AH169" si="134">C168*AF168</f>
        <v>74.88</v>
      </c>
      <c r="AI168" s="48">
        <v>4</v>
      </c>
      <c r="AJ168" s="49">
        <f t="shared" si="130"/>
        <v>37.44</v>
      </c>
    </row>
    <row r="169" spans="2:36">
      <c r="B169" s="7" t="s">
        <v>50</v>
      </c>
      <c r="C169" s="9">
        <v>9.36</v>
      </c>
      <c r="AE169" s="48"/>
      <c r="AF169">
        <v>-1</v>
      </c>
      <c r="AH169">
        <f t="shared" si="134"/>
        <v>-9.36</v>
      </c>
      <c r="AI169" s="48">
        <v>1</v>
      </c>
      <c r="AJ169" s="49">
        <f t="shared" si="130"/>
        <v>9.36</v>
      </c>
    </row>
    <row r="170" spans="2:36">
      <c r="B170" s="8"/>
      <c r="C170" s="8"/>
      <c r="AE170" s="68"/>
      <c r="AF170" s="69" t="s">
        <v>144</v>
      </c>
      <c r="AG170" s="69">
        <f>SUM(AG157:AG167)</f>
        <v>217.10499999999996</v>
      </c>
      <c r="AH170" s="69">
        <f>SUM(AH167:AH169)</f>
        <v>112.32</v>
      </c>
      <c r="AI170" s="68" t="s">
        <v>144</v>
      </c>
      <c r="AJ170" s="70">
        <f>SUM(AJ157:AJ169)</f>
        <v>273.26499999999999</v>
      </c>
    </row>
    <row r="171" spans="2:36">
      <c r="B171" s="8"/>
      <c r="C171" s="8"/>
      <c r="E171" t="s">
        <v>145</v>
      </c>
      <c r="F171">
        <f>(1/2)*F159</f>
        <v>4.1734999999999998</v>
      </c>
      <c r="G171" t="s">
        <v>145</v>
      </c>
      <c r="H171">
        <f>(1/3)*H160</f>
        <v>14.093999999999998</v>
      </c>
      <c r="I171" t="s">
        <v>145</v>
      </c>
      <c r="J171">
        <f>3*(1/8)*J161</f>
        <v>22.844249999999999</v>
      </c>
      <c r="K171" t="s">
        <v>145</v>
      </c>
      <c r="L171">
        <f>(1/3)*L162</f>
        <v>32.431333333333328</v>
      </c>
      <c r="O171" t="s">
        <v>145</v>
      </c>
      <c r="P171">
        <f>2*(((1/3)*O164)+((1/12)*P164))</f>
        <v>51.132999999999996</v>
      </c>
      <c r="Q171" t="s">
        <v>145</v>
      </c>
      <c r="R171">
        <f>2*(1/3)*R164</f>
        <v>69.856666666666655</v>
      </c>
      <c r="U171" t="s">
        <v>145</v>
      </c>
      <c r="V171">
        <f>2*(((1/3)*U166)+((1/12)*V166))</f>
        <v>84.458266666666646</v>
      </c>
      <c r="W171" t="s">
        <v>145</v>
      </c>
      <c r="X171">
        <f>2*(1/3)*X166</f>
        <v>107.29666666666665</v>
      </c>
      <c r="AA171" t="s">
        <v>145</v>
      </c>
      <c r="AB171">
        <f>2*(((1/3)*AA168)+((1/12)*AB168))</f>
        <v>126.01666666666665</v>
      </c>
      <c r="AC171" t="s">
        <v>145</v>
      </c>
      <c r="AD171">
        <f>2*(1/3)*AD168</f>
        <v>144.73666666666662</v>
      </c>
      <c r="AG171" t="s">
        <v>145</v>
      </c>
      <c r="AH171">
        <f>2*(((1/3)*AG170)+((1/12)*AH170))</f>
        <v>163.45666666666662</v>
      </c>
      <c r="AI171" t="s">
        <v>145</v>
      </c>
      <c r="AJ171">
        <f>2*(1/3)*AJ170</f>
        <v>182.17666666666665</v>
      </c>
    </row>
    <row r="174" spans="2:36">
      <c r="B174" s="73"/>
      <c r="C174" s="74"/>
      <c r="E174" s="45" t="s">
        <v>126</v>
      </c>
      <c r="F174" s="47"/>
      <c r="G174" s="45" t="s">
        <v>127</v>
      </c>
      <c r="H174" s="47"/>
      <c r="I174" s="45" t="s">
        <v>128</v>
      </c>
      <c r="J174" s="47"/>
      <c r="K174" s="45" t="s">
        <v>129</v>
      </c>
      <c r="L174" s="47"/>
      <c r="M174" s="45" t="s">
        <v>130</v>
      </c>
      <c r="N174" s="47"/>
      <c r="O174" s="47"/>
      <c r="P174" s="47"/>
      <c r="Q174" s="45" t="s">
        <v>131</v>
      </c>
      <c r="R174" s="47"/>
      <c r="S174" s="45" t="s">
        <v>132</v>
      </c>
      <c r="T174" s="47"/>
      <c r="U174" s="47"/>
      <c r="V174" s="47"/>
      <c r="W174" s="45" t="s">
        <v>133</v>
      </c>
      <c r="X174" s="47"/>
      <c r="Y174" s="45" t="s">
        <v>134</v>
      </c>
      <c r="Z174" s="47"/>
      <c r="AA174" s="47"/>
      <c r="AB174" s="47"/>
      <c r="AC174" s="45" t="s">
        <v>135</v>
      </c>
      <c r="AD174" s="47"/>
      <c r="AE174" s="45" t="s">
        <v>136</v>
      </c>
      <c r="AF174" s="47"/>
      <c r="AG174" s="47"/>
      <c r="AH174" s="47"/>
      <c r="AI174" s="45" t="s">
        <v>137</v>
      </c>
      <c r="AJ174" s="46"/>
    </row>
    <row r="175" spans="2:36">
      <c r="B175" s="7" t="s">
        <v>138</v>
      </c>
      <c r="C175" s="50">
        <v>7</v>
      </c>
      <c r="E175" s="48" t="s">
        <v>139</v>
      </c>
      <c r="F175" t="s">
        <v>140</v>
      </c>
      <c r="G175" s="48" t="s">
        <v>141</v>
      </c>
      <c r="H175" t="s">
        <v>140</v>
      </c>
      <c r="I175" s="48" t="s">
        <v>141</v>
      </c>
      <c r="J175" t="s">
        <v>140</v>
      </c>
      <c r="K175" s="48" t="s">
        <v>141</v>
      </c>
      <c r="L175" t="s">
        <v>140</v>
      </c>
      <c r="M175" s="48" t="s">
        <v>141</v>
      </c>
      <c r="O175" t="s">
        <v>140</v>
      </c>
      <c r="Q175" s="48" t="s">
        <v>141</v>
      </c>
      <c r="R175" t="s">
        <v>140</v>
      </c>
      <c r="S175" s="48" t="s">
        <v>141</v>
      </c>
      <c r="U175" t="s">
        <v>140</v>
      </c>
      <c r="W175" s="48" t="s">
        <v>141</v>
      </c>
      <c r="X175" t="s">
        <v>140</v>
      </c>
      <c r="Y175" s="48" t="s">
        <v>141</v>
      </c>
      <c r="Z175" t="s">
        <v>142</v>
      </c>
      <c r="AA175" t="s">
        <v>140</v>
      </c>
      <c r="AC175" s="48" t="s">
        <v>141</v>
      </c>
      <c r="AD175" t="s">
        <v>140</v>
      </c>
      <c r="AE175" s="48" t="s">
        <v>141</v>
      </c>
      <c r="AG175" t="s">
        <v>140</v>
      </c>
      <c r="AI175" s="48" t="s">
        <v>141</v>
      </c>
      <c r="AJ175" s="49" t="s">
        <v>140</v>
      </c>
    </row>
    <row r="176" spans="2:36">
      <c r="B176" s="7" t="s">
        <v>45</v>
      </c>
      <c r="C176" s="9">
        <v>0</v>
      </c>
      <c r="E176" s="48">
        <v>1</v>
      </c>
      <c r="F176">
        <f>C176*E176</f>
        <v>0</v>
      </c>
      <c r="G176" s="48">
        <v>1</v>
      </c>
      <c r="H176">
        <f>C176*G176</f>
        <v>0</v>
      </c>
      <c r="I176" s="48">
        <v>1</v>
      </c>
      <c r="J176">
        <f>C176*I176</f>
        <v>0</v>
      </c>
      <c r="K176" s="48">
        <v>1</v>
      </c>
      <c r="L176">
        <f>C176*K176</f>
        <v>0</v>
      </c>
      <c r="M176" s="48">
        <v>0.5</v>
      </c>
      <c r="O176">
        <f>C176*M176</f>
        <v>0</v>
      </c>
      <c r="Q176" s="48">
        <v>0.5</v>
      </c>
      <c r="R176">
        <f>C176*Q176</f>
        <v>0</v>
      </c>
      <c r="S176" s="48">
        <v>0.5</v>
      </c>
      <c r="U176">
        <f>C176*S176</f>
        <v>0</v>
      </c>
      <c r="W176" s="48">
        <v>0.5</v>
      </c>
      <c r="X176">
        <f>C176*W176</f>
        <v>0</v>
      </c>
      <c r="Y176" s="48">
        <v>0.5</v>
      </c>
      <c r="AA176">
        <f>C176*Y176</f>
        <v>0</v>
      </c>
      <c r="AC176" s="48">
        <v>0.5</v>
      </c>
      <c r="AD176">
        <f>C176*AC176</f>
        <v>0</v>
      </c>
      <c r="AE176" s="48">
        <v>0.5</v>
      </c>
      <c r="AG176">
        <f>C176*AE176</f>
        <v>0</v>
      </c>
      <c r="AI176" s="48">
        <v>0.5</v>
      </c>
      <c r="AJ176" s="49">
        <f>C176*AI176</f>
        <v>0</v>
      </c>
    </row>
    <row r="177" spans="2:36">
      <c r="B177" s="7" t="s">
        <v>3</v>
      </c>
      <c r="C177" s="9">
        <v>8.423</v>
      </c>
      <c r="E177" s="48">
        <v>1</v>
      </c>
      <c r="F177">
        <f>C177*E177</f>
        <v>8.423</v>
      </c>
      <c r="G177" s="48">
        <v>4</v>
      </c>
      <c r="H177">
        <f t="shared" ref="H177:H178" si="135">C177*G177</f>
        <v>33.692</v>
      </c>
      <c r="I177" s="48">
        <v>3</v>
      </c>
      <c r="J177">
        <f t="shared" ref="J177:J179" si="136">C177*I177</f>
        <v>25.268999999999998</v>
      </c>
      <c r="K177" s="48">
        <v>4</v>
      </c>
      <c r="L177">
        <f t="shared" ref="L177:L180" si="137">C177*K177</f>
        <v>33.692</v>
      </c>
      <c r="M177" s="48">
        <v>2</v>
      </c>
      <c r="O177">
        <f t="shared" ref="O177:O180" si="138">C177*M177</f>
        <v>16.846</v>
      </c>
      <c r="Q177" s="48">
        <v>2</v>
      </c>
      <c r="R177">
        <f t="shared" ref="R177:R182" si="139">C177*Q177</f>
        <v>16.846</v>
      </c>
      <c r="S177" s="48">
        <v>2</v>
      </c>
      <c r="U177">
        <f t="shared" ref="U177:U182" si="140">C177*S177</f>
        <v>16.846</v>
      </c>
      <c r="W177" s="48">
        <v>2</v>
      </c>
      <c r="X177">
        <f t="shared" ref="X177:X184" si="141">C177*W177</f>
        <v>16.846</v>
      </c>
      <c r="Y177" s="48">
        <v>2</v>
      </c>
      <c r="AA177">
        <f t="shared" ref="AA177:AA184" si="142">C177*Y177</f>
        <v>16.846</v>
      </c>
      <c r="AC177" s="48">
        <v>2</v>
      </c>
      <c r="AD177">
        <f t="shared" ref="AD177:AD186" si="143">C177*AC177</f>
        <v>16.846</v>
      </c>
      <c r="AE177" s="48">
        <v>2</v>
      </c>
      <c r="AG177">
        <f t="shared" ref="AG177:AG186" si="144">C177*AE177</f>
        <v>16.846</v>
      </c>
      <c r="AI177" s="48">
        <v>2</v>
      </c>
      <c r="AJ177" s="49">
        <f t="shared" ref="AJ177:AJ188" si="145">C177*AI177</f>
        <v>16.846</v>
      </c>
    </row>
    <row r="178" spans="2:36">
      <c r="B178" s="7" t="s">
        <v>52</v>
      </c>
      <c r="C178" s="9">
        <v>8.9359999999999999</v>
      </c>
      <c r="E178" s="68" t="s">
        <v>143</v>
      </c>
      <c r="F178" s="69">
        <f>SUM(F176:F177)</f>
        <v>8.423</v>
      </c>
      <c r="G178" s="48">
        <v>1</v>
      </c>
      <c r="H178">
        <f t="shared" si="135"/>
        <v>8.9359999999999999</v>
      </c>
      <c r="I178" s="48">
        <v>3</v>
      </c>
      <c r="J178">
        <f t="shared" si="136"/>
        <v>26.808</v>
      </c>
      <c r="K178" s="48">
        <v>2</v>
      </c>
      <c r="L178">
        <f t="shared" si="137"/>
        <v>17.872</v>
      </c>
      <c r="M178" s="48">
        <v>1</v>
      </c>
      <c r="O178">
        <f t="shared" si="138"/>
        <v>8.9359999999999999</v>
      </c>
      <c r="Q178" s="48">
        <v>1</v>
      </c>
      <c r="R178">
        <f t="shared" si="139"/>
        <v>8.9359999999999999</v>
      </c>
      <c r="S178" s="48">
        <v>1</v>
      </c>
      <c r="U178">
        <f t="shared" si="140"/>
        <v>8.9359999999999999</v>
      </c>
      <c r="W178" s="48">
        <v>1</v>
      </c>
      <c r="X178">
        <f t="shared" si="141"/>
        <v>8.9359999999999999</v>
      </c>
      <c r="Y178" s="48">
        <v>1</v>
      </c>
      <c r="AA178">
        <f t="shared" si="142"/>
        <v>8.9359999999999999</v>
      </c>
      <c r="AC178" s="48">
        <v>1</v>
      </c>
      <c r="AD178">
        <f t="shared" si="143"/>
        <v>8.9359999999999999</v>
      </c>
      <c r="AE178" s="48">
        <v>1</v>
      </c>
      <c r="AG178">
        <f t="shared" si="144"/>
        <v>8.9359999999999999</v>
      </c>
      <c r="AI178" s="48">
        <v>1</v>
      </c>
      <c r="AJ178" s="49">
        <f t="shared" si="145"/>
        <v>8.9359999999999999</v>
      </c>
    </row>
    <row r="179" spans="2:36">
      <c r="B179" s="7" t="s">
        <v>5</v>
      </c>
      <c r="C179" s="9">
        <v>9.2170000000000005</v>
      </c>
      <c r="G179" s="68" t="s">
        <v>144</v>
      </c>
      <c r="H179" s="69">
        <f>SUM(H176:H178)</f>
        <v>42.628</v>
      </c>
      <c r="I179" s="48">
        <v>1</v>
      </c>
      <c r="J179">
        <f t="shared" si="136"/>
        <v>9.2170000000000005</v>
      </c>
      <c r="K179" s="48">
        <v>4</v>
      </c>
      <c r="L179">
        <f t="shared" si="137"/>
        <v>36.868000000000002</v>
      </c>
      <c r="M179" s="48">
        <v>2</v>
      </c>
      <c r="O179">
        <f t="shared" si="138"/>
        <v>18.434000000000001</v>
      </c>
      <c r="Q179" s="48">
        <v>2</v>
      </c>
      <c r="R179">
        <f t="shared" si="139"/>
        <v>18.434000000000001</v>
      </c>
      <c r="S179" s="48">
        <v>2</v>
      </c>
      <c r="U179">
        <f t="shared" si="140"/>
        <v>18.434000000000001</v>
      </c>
      <c r="W179" s="48">
        <v>2</v>
      </c>
      <c r="X179">
        <f t="shared" si="141"/>
        <v>18.434000000000001</v>
      </c>
      <c r="Y179" s="48">
        <v>2</v>
      </c>
      <c r="AA179">
        <f t="shared" si="142"/>
        <v>18.434000000000001</v>
      </c>
      <c r="AC179" s="48">
        <v>2</v>
      </c>
      <c r="AD179">
        <f t="shared" si="143"/>
        <v>18.434000000000001</v>
      </c>
      <c r="AE179" s="48">
        <v>2</v>
      </c>
      <c r="AG179">
        <f t="shared" si="144"/>
        <v>18.434000000000001</v>
      </c>
      <c r="AI179" s="48">
        <v>2</v>
      </c>
      <c r="AJ179" s="49">
        <f t="shared" si="145"/>
        <v>18.434000000000001</v>
      </c>
    </row>
    <row r="180" spans="2:36">
      <c r="B180" s="7" t="s">
        <v>46</v>
      </c>
      <c r="C180" s="9">
        <v>9.3409999999999993</v>
      </c>
      <c r="I180" s="68" t="s">
        <v>144</v>
      </c>
      <c r="J180" s="69">
        <f>SUM(J176:J179)</f>
        <v>61.293999999999997</v>
      </c>
      <c r="K180" s="48">
        <v>1</v>
      </c>
      <c r="L180">
        <f t="shared" si="137"/>
        <v>9.3409999999999993</v>
      </c>
      <c r="M180" s="48">
        <v>0.5</v>
      </c>
      <c r="N180">
        <v>5</v>
      </c>
      <c r="O180">
        <f t="shared" si="138"/>
        <v>4.6704999999999997</v>
      </c>
      <c r="P180">
        <f>C180*N180</f>
        <v>46.704999999999998</v>
      </c>
      <c r="Q180" s="48">
        <v>1.5</v>
      </c>
      <c r="R180">
        <f t="shared" si="139"/>
        <v>14.011499999999998</v>
      </c>
      <c r="S180" s="48">
        <v>1.5</v>
      </c>
      <c r="U180">
        <f t="shared" si="140"/>
        <v>14.011499999999998</v>
      </c>
      <c r="W180" s="48">
        <v>1.5</v>
      </c>
      <c r="X180">
        <f t="shared" si="141"/>
        <v>14.011499999999998</v>
      </c>
      <c r="Y180" s="48">
        <v>1.5</v>
      </c>
      <c r="AA180">
        <f t="shared" si="142"/>
        <v>14.011499999999998</v>
      </c>
      <c r="AC180" s="48">
        <v>1.5</v>
      </c>
      <c r="AD180">
        <f t="shared" si="143"/>
        <v>14.011499999999998</v>
      </c>
      <c r="AE180" s="48">
        <v>1.5</v>
      </c>
      <c r="AG180">
        <f t="shared" si="144"/>
        <v>14.011499999999998</v>
      </c>
      <c r="AI180" s="48">
        <v>1.5</v>
      </c>
      <c r="AJ180" s="49">
        <f t="shared" si="145"/>
        <v>14.011499999999998</v>
      </c>
    </row>
    <row r="181" spans="2:36">
      <c r="B181" s="7" t="s">
        <v>7</v>
      </c>
      <c r="C181" s="9">
        <v>9.36</v>
      </c>
      <c r="K181" s="68" t="s">
        <v>144</v>
      </c>
      <c r="L181" s="69">
        <f>SUM(L176:L180)</f>
        <v>97.772999999999996</v>
      </c>
      <c r="M181" s="48"/>
      <c r="N181">
        <v>8</v>
      </c>
      <c r="P181">
        <f t="shared" ref="P181:P182" si="146">C181*N181</f>
        <v>74.88</v>
      </c>
      <c r="Q181" s="48">
        <v>4</v>
      </c>
      <c r="R181">
        <f t="shared" si="139"/>
        <v>37.44</v>
      </c>
      <c r="S181" s="48">
        <v>4</v>
      </c>
      <c r="U181">
        <f t="shared" si="140"/>
        <v>37.44</v>
      </c>
      <c r="W181" s="48">
        <v>4</v>
      </c>
      <c r="X181">
        <f t="shared" si="141"/>
        <v>37.44</v>
      </c>
      <c r="Y181" s="48">
        <v>4</v>
      </c>
      <c r="AA181">
        <f t="shared" si="142"/>
        <v>37.44</v>
      </c>
      <c r="AC181" s="48">
        <v>4</v>
      </c>
      <c r="AD181">
        <f t="shared" si="143"/>
        <v>37.44</v>
      </c>
      <c r="AE181" s="48">
        <v>4</v>
      </c>
      <c r="AG181">
        <f t="shared" si="144"/>
        <v>37.44</v>
      </c>
      <c r="AI181" s="48">
        <v>4</v>
      </c>
      <c r="AJ181" s="49">
        <f t="shared" si="145"/>
        <v>37.44</v>
      </c>
    </row>
    <row r="182" spans="2:36">
      <c r="B182" s="7" t="s">
        <v>47</v>
      </c>
      <c r="C182" s="9">
        <v>9.36</v>
      </c>
      <c r="M182" s="48"/>
      <c r="N182">
        <v>-1</v>
      </c>
      <c r="P182">
        <f>C182*N182</f>
        <v>-9.36</v>
      </c>
      <c r="Q182" s="48">
        <v>1</v>
      </c>
      <c r="R182">
        <f t="shared" si="139"/>
        <v>9.36</v>
      </c>
      <c r="S182" s="48">
        <v>1</v>
      </c>
      <c r="T182">
        <v>5</v>
      </c>
      <c r="U182">
        <f t="shared" si="140"/>
        <v>9.36</v>
      </c>
      <c r="V182">
        <f>C182*U182</f>
        <v>87.609599999999986</v>
      </c>
      <c r="W182" s="48">
        <v>2</v>
      </c>
      <c r="X182">
        <f t="shared" si="141"/>
        <v>18.72</v>
      </c>
      <c r="Y182" s="48">
        <v>2</v>
      </c>
      <c r="AA182">
        <f t="shared" si="142"/>
        <v>18.72</v>
      </c>
      <c r="AC182" s="48">
        <v>2</v>
      </c>
      <c r="AD182">
        <f t="shared" si="143"/>
        <v>18.72</v>
      </c>
      <c r="AE182" s="48">
        <v>2</v>
      </c>
      <c r="AG182">
        <f t="shared" si="144"/>
        <v>18.72</v>
      </c>
      <c r="AI182" s="48">
        <v>2</v>
      </c>
      <c r="AJ182" s="49">
        <f t="shared" si="145"/>
        <v>18.72</v>
      </c>
    </row>
    <row r="183" spans="2:36">
      <c r="B183" s="7" t="s">
        <v>9</v>
      </c>
      <c r="C183" s="9">
        <v>9.36</v>
      </c>
      <c r="M183" s="68"/>
      <c r="N183" s="69" t="s">
        <v>144</v>
      </c>
      <c r="O183" s="69">
        <f>SUM(O176:O180)</f>
        <v>48.886499999999998</v>
      </c>
      <c r="P183" s="69">
        <f>SUM(P180:P182)</f>
        <v>112.22499999999999</v>
      </c>
      <c r="Q183" s="68" t="s">
        <v>144</v>
      </c>
      <c r="R183" s="69">
        <f>SUM(R176:R182)</f>
        <v>105.02749999999999</v>
      </c>
      <c r="S183" s="48"/>
      <c r="T183">
        <v>8</v>
      </c>
      <c r="V183">
        <f t="shared" ref="V183:V184" si="147">C183*U183</f>
        <v>0</v>
      </c>
      <c r="W183" s="48">
        <v>4</v>
      </c>
      <c r="X183">
        <f t="shared" si="141"/>
        <v>37.44</v>
      </c>
      <c r="Y183" s="48">
        <v>4</v>
      </c>
      <c r="AA183">
        <f t="shared" si="142"/>
        <v>37.44</v>
      </c>
      <c r="AC183" s="48">
        <v>4</v>
      </c>
      <c r="AD183">
        <f t="shared" si="143"/>
        <v>37.44</v>
      </c>
      <c r="AE183" s="48">
        <v>4</v>
      </c>
      <c r="AG183">
        <f t="shared" si="144"/>
        <v>37.44</v>
      </c>
      <c r="AI183" s="48">
        <v>4</v>
      </c>
      <c r="AJ183" s="49">
        <f t="shared" si="145"/>
        <v>37.44</v>
      </c>
    </row>
    <row r="184" spans="2:36">
      <c r="B184" s="7" t="s">
        <v>10</v>
      </c>
      <c r="C184" s="9">
        <v>9.36</v>
      </c>
      <c r="S184" s="48"/>
      <c r="T184">
        <v>-1</v>
      </c>
      <c r="V184">
        <f t="shared" si="147"/>
        <v>0</v>
      </c>
      <c r="W184" s="48">
        <v>1</v>
      </c>
      <c r="X184">
        <f t="shared" si="141"/>
        <v>9.36</v>
      </c>
      <c r="Y184" s="48">
        <v>1</v>
      </c>
      <c r="Z184">
        <v>5</v>
      </c>
      <c r="AA184">
        <f t="shared" si="142"/>
        <v>9.36</v>
      </c>
      <c r="AB184">
        <f>C184*Z184</f>
        <v>46.8</v>
      </c>
      <c r="AC184" s="48">
        <v>2</v>
      </c>
      <c r="AD184">
        <f t="shared" si="143"/>
        <v>18.72</v>
      </c>
      <c r="AE184" s="48">
        <v>2</v>
      </c>
      <c r="AG184">
        <f t="shared" si="144"/>
        <v>18.72</v>
      </c>
      <c r="AI184" s="48">
        <v>2</v>
      </c>
      <c r="AJ184" s="49">
        <f t="shared" si="145"/>
        <v>18.72</v>
      </c>
    </row>
    <row r="185" spans="2:36">
      <c r="B185" s="7" t="s">
        <v>11</v>
      </c>
      <c r="C185" s="9">
        <v>9.36</v>
      </c>
      <c r="S185" s="68"/>
      <c r="T185" s="69" t="s">
        <v>144</v>
      </c>
      <c r="U185" s="69">
        <f>SUM(U176:U182)</f>
        <v>105.02749999999999</v>
      </c>
      <c r="V185" s="69">
        <f>SUM(V182:V184)</f>
        <v>87.609599999999986</v>
      </c>
      <c r="W185" s="68" t="s">
        <v>144</v>
      </c>
      <c r="X185" s="69">
        <f>SUM(X176:X184)</f>
        <v>161.1875</v>
      </c>
      <c r="Y185" s="48"/>
      <c r="Z185">
        <v>8</v>
      </c>
      <c r="AB185">
        <f t="shared" ref="AB185:AB186" si="148">C185*Z185</f>
        <v>74.88</v>
      </c>
      <c r="AC185" s="48">
        <v>4</v>
      </c>
      <c r="AD185">
        <f t="shared" si="143"/>
        <v>37.44</v>
      </c>
      <c r="AE185" s="48">
        <v>4</v>
      </c>
      <c r="AG185">
        <f t="shared" si="144"/>
        <v>37.44</v>
      </c>
      <c r="AI185" s="48">
        <v>4</v>
      </c>
      <c r="AJ185" s="49">
        <f t="shared" si="145"/>
        <v>37.44</v>
      </c>
    </row>
    <row r="186" spans="2:36">
      <c r="B186" s="7" t="s">
        <v>48</v>
      </c>
      <c r="C186" s="9">
        <v>9.36</v>
      </c>
      <c r="Y186" s="48"/>
      <c r="Z186">
        <v>-1</v>
      </c>
      <c r="AB186">
        <f t="shared" si="148"/>
        <v>-9.36</v>
      </c>
      <c r="AC186" s="48">
        <v>1</v>
      </c>
      <c r="AD186">
        <f t="shared" si="143"/>
        <v>9.36</v>
      </c>
      <c r="AE186" s="48">
        <v>1</v>
      </c>
      <c r="AF186">
        <v>5</v>
      </c>
      <c r="AG186">
        <f t="shared" si="144"/>
        <v>9.36</v>
      </c>
      <c r="AH186">
        <f>C186*AF186</f>
        <v>46.8</v>
      </c>
      <c r="AI186" s="48">
        <v>2</v>
      </c>
      <c r="AJ186" s="49">
        <f t="shared" si="145"/>
        <v>18.72</v>
      </c>
    </row>
    <row r="187" spans="2:36">
      <c r="B187" s="7" t="s">
        <v>49</v>
      </c>
      <c r="C187" s="9">
        <v>9.36</v>
      </c>
      <c r="Y187" s="68"/>
      <c r="Z187" s="69" t="s">
        <v>144</v>
      </c>
      <c r="AA187" s="69">
        <f>SUM(AA176:AA184)</f>
        <v>161.1875</v>
      </c>
      <c r="AB187" s="69">
        <f>SUM(AB184:AB186)</f>
        <v>112.32</v>
      </c>
      <c r="AC187" s="68" t="s">
        <v>144</v>
      </c>
      <c r="AD187" s="69">
        <f>SUM(AD176:AD186)</f>
        <v>217.34749999999997</v>
      </c>
      <c r="AE187" s="48"/>
      <c r="AF187">
        <v>8</v>
      </c>
      <c r="AH187">
        <f t="shared" ref="AH187:AH188" si="149">C187*AF187</f>
        <v>74.88</v>
      </c>
      <c r="AI187" s="48">
        <v>4</v>
      </c>
      <c r="AJ187" s="49">
        <f t="shared" si="145"/>
        <v>37.44</v>
      </c>
    </row>
    <row r="188" spans="2:36">
      <c r="B188" s="7" t="s">
        <v>50</v>
      </c>
      <c r="C188" s="9">
        <v>9.36</v>
      </c>
      <c r="AE188" s="48"/>
      <c r="AF188">
        <v>-1</v>
      </c>
      <c r="AH188">
        <f t="shared" si="149"/>
        <v>-9.36</v>
      </c>
      <c r="AI188" s="48">
        <v>1</v>
      </c>
      <c r="AJ188" s="49">
        <f t="shared" si="145"/>
        <v>9.36</v>
      </c>
    </row>
    <row r="189" spans="2:36">
      <c r="B189" s="8"/>
      <c r="C189" s="8"/>
      <c r="AE189" s="68"/>
      <c r="AF189" s="69" t="s">
        <v>144</v>
      </c>
      <c r="AG189" s="69">
        <f>SUM(AG176:AG186)</f>
        <v>217.34749999999997</v>
      </c>
      <c r="AH189" s="69">
        <f>SUM(AH186:AH188)</f>
        <v>112.32</v>
      </c>
      <c r="AI189" s="68" t="s">
        <v>144</v>
      </c>
      <c r="AJ189" s="70">
        <f>SUM(AJ176:AJ188)</f>
        <v>273.50749999999999</v>
      </c>
    </row>
    <row r="190" spans="2:36">
      <c r="B190" s="8"/>
      <c r="C190" s="8"/>
      <c r="E190" t="s">
        <v>145</v>
      </c>
      <c r="F190">
        <f>(1/2)*F178</f>
        <v>4.2115</v>
      </c>
      <c r="G190" t="s">
        <v>145</v>
      </c>
      <c r="H190">
        <f>(1/3)*H179</f>
        <v>14.209333333333333</v>
      </c>
      <c r="I190" t="s">
        <v>145</v>
      </c>
      <c r="J190">
        <f>3*(1/8)*J180</f>
        <v>22.985250000000001</v>
      </c>
      <c r="K190" t="s">
        <v>145</v>
      </c>
      <c r="L190">
        <f>(1/3)*L181</f>
        <v>32.590999999999994</v>
      </c>
      <c r="O190" t="s">
        <v>145</v>
      </c>
      <c r="P190">
        <f>2*(((1/3)*O183)+((1/12)*P183))</f>
        <v>51.29516666666666</v>
      </c>
      <c r="Q190" t="s">
        <v>145</v>
      </c>
      <c r="R190">
        <f>2*(1/3)*R183</f>
        <v>70.018333333333317</v>
      </c>
      <c r="U190" t="s">
        <v>145</v>
      </c>
      <c r="V190">
        <f>2*(((1/3)*U185)+((1/12)*V185))</f>
        <v>84.619933333333307</v>
      </c>
      <c r="W190" t="s">
        <v>145</v>
      </c>
      <c r="X190">
        <f>2*(1/3)*X185</f>
        <v>107.45833333333333</v>
      </c>
      <c r="AA190" t="s">
        <v>145</v>
      </c>
      <c r="AB190">
        <f>2*(((1/3)*AA187)+((1/12)*AB187))</f>
        <v>126.17833333333333</v>
      </c>
      <c r="AC190" t="s">
        <v>145</v>
      </c>
      <c r="AD190">
        <f>2*(1/3)*AD187</f>
        <v>144.89833333333331</v>
      </c>
      <c r="AG190" t="s">
        <v>145</v>
      </c>
      <c r="AH190">
        <f>2*(((1/3)*AG189)+((1/12)*AH189))</f>
        <v>163.61833333333331</v>
      </c>
      <c r="AI190" t="s">
        <v>145</v>
      </c>
      <c r="AJ190">
        <f>2*(1/3)*AJ189</f>
        <v>182.33833333333331</v>
      </c>
    </row>
    <row r="193" spans="2:36">
      <c r="B193" s="73"/>
      <c r="C193" s="74"/>
      <c r="E193" s="45" t="s">
        <v>126</v>
      </c>
      <c r="F193" s="47"/>
      <c r="G193" s="45" t="s">
        <v>127</v>
      </c>
      <c r="H193" s="47"/>
      <c r="I193" s="45" t="s">
        <v>128</v>
      </c>
      <c r="J193" s="47"/>
      <c r="K193" s="45" t="s">
        <v>129</v>
      </c>
      <c r="L193" s="47"/>
      <c r="M193" s="45" t="s">
        <v>130</v>
      </c>
      <c r="N193" s="47"/>
      <c r="O193" s="47"/>
      <c r="P193" s="47"/>
      <c r="Q193" s="45" t="s">
        <v>131</v>
      </c>
      <c r="R193" s="47"/>
      <c r="S193" s="45" t="s">
        <v>132</v>
      </c>
      <c r="T193" s="47"/>
      <c r="U193" s="47"/>
      <c r="V193" s="47"/>
      <c r="W193" s="45" t="s">
        <v>133</v>
      </c>
      <c r="X193" s="47"/>
      <c r="Y193" s="45" t="s">
        <v>134</v>
      </c>
      <c r="Z193" s="47"/>
      <c r="AA193" s="47"/>
      <c r="AB193" s="47"/>
      <c r="AC193" s="45" t="s">
        <v>135</v>
      </c>
      <c r="AD193" s="47"/>
      <c r="AE193" s="45" t="s">
        <v>136</v>
      </c>
      <c r="AF193" s="47"/>
      <c r="AG193" s="47"/>
      <c r="AH193" s="47"/>
      <c r="AI193" s="45" t="s">
        <v>137</v>
      </c>
      <c r="AJ193" s="46"/>
    </row>
    <row r="194" spans="2:36">
      <c r="B194" s="7" t="s">
        <v>138</v>
      </c>
      <c r="C194" s="50">
        <v>8</v>
      </c>
      <c r="E194" s="48" t="s">
        <v>139</v>
      </c>
      <c r="F194" t="s">
        <v>140</v>
      </c>
      <c r="G194" s="48" t="s">
        <v>141</v>
      </c>
      <c r="H194" t="s">
        <v>140</v>
      </c>
      <c r="I194" s="48" t="s">
        <v>141</v>
      </c>
      <c r="J194" t="s">
        <v>140</v>
      </c>
      <c r="K194" s="48" t="s">
        <v>141</v>
      </c>
      <c r="L194" t="s">
        <v>140</v>
      </c>
      <c r="M194" s="48" t="s">
        <v>141</v>
      </c>
      <c r="O194" t="s">
        <v>140</v>
      </c>
      <c r="Q194" s="48" t="s">
        <v>141</v>
      </c>
      <c r="R194" t="s">
        <v>140</v>
      </c>
      <c r="S194" s="48" t="s">
        <v>141</v>
      </c>
      <c r="U194" t="s">
        <v>140</v>
      </c>
      <c r="W194" s="48" t="s">
        <v>141</v>
      </c>
      <c r="X194" t="s">
        <v>140</v>
      </c>
      <c r="Y194" s="48" t="s">
        <v>141</v>
      </c>
      <c r="Z194" t="s">
        <v>142</v>
      </c>
      <c r="AA194" t="s">
        <v>140</v>
      </c>
      <c r="AC194" s="48" t="s">
        <v>141</v>
      </c>
      <c r="AD194" t="s">
        <v>140</v>
      </c>
      <c r="AE194" s="48" t="s">
        <v>141</v>
      </c>
      <c r="AG194" t="s">
        <v>140</v>
      </c>
      <c r="AI194" s="48" t="s">
        <v>141</v>
      </c>
      <c r="AJ194" s="49" t="s">
        <v>140</v>
      </c>
    </row>
    <row r="195" spans="2:36">
      <c r="B195" s="7" t="s">
        <v>45</v>
      </c>
      <c r="C195" s="9">
        <v>0</v>
      </c>
      <c r="E195" s="48">
        <v>1</v>
      </c>
      <c r="F195">
        <f>C195*E195</f>
        <v>0</v>
      </c>
      <c r="G195" s="48">
        <v>1</v>
      </c>
      <c r="H195">
        <f>C195*G195</f>
        <v>0</v>
      </c>
      <c r="I195" s="48">
        <v>1</v>
      </c>
      <c r="J195">
        <f>C195*I195</f>
        <v>0</v>
      </c>
      <c r="K195" s="48">
        <v>1</v>
      </c>
      <c r="L195">
        <f>C195*K195</f>
        <v>0</v>
      </c>
      <c r="M195" s="48">
        <v>0.5</v>
      </c>
      <c r="O195">
        <f>C195*M195</f>
        <v>0</v>
      </c>
      <c r="Q195" s="48">
        <v>0.5</v>
      </c>
      <c r="R195">
        <f>C195*Q195</f>
        <v>0</v>
      </c>
      <c r="S195" s="48">
        <v>0.5</v>
      </c>
      <c r="U195">
        <f>C195*S195</f>
        <v>0</v>
      </c>
      <c r="W195" s="48">
        <v>0.5</v>
      </c>
      <c r="X195">
        <f>C195*W195</f>
        <v>0</v>
      </c>
      <c r="Y195" s="48">
        <v>0.5</v>
      </c>
      <c r="AA195">
        <f>C195*Y195</f>
        <v>0</v>
      </c>
      <c r="AC195" s="48">
        <v>0.5</v>
      </c>
      <c r="AD195">
        <f>C195*AC195</f>
        <v>0</v>
      </c>
      <c r="AE195" s="48">
        <v>0.5</v>
      </c>
      <c r="AG195">
        <f>C195*AE195</f>
        <v>0</v>
      </c>
      <c r="AI195" s="48">
        <v>0.5</v>
      </c>
      <c r="AJ195" s="49">
        <f>C195*AI195</f>
        <v>0</v>
      </c>
    </row>
    <row r="196" spans="2:36">
      <c r="B196" s="7" t="s">
        <v>3</v>
      </c>
      <c r="C196" s="9">
        <v>8.4559999999999995</v>
      </c>
      <c r="E196" s="48">
        <v>1</v>
      </c>
      <c r="F196">
        <f>C196*E196</f>
        <v>8.4559999999999995</v>
      </c>
      <c r="G196" s="48">
        <v>4</v>
      </c>
      <c r="H196">
        <f t="shared" ref="H196:H197" si="150">C196*G196</f>
        <v>33.823999999999998</v>
      </c>
      <c r="I196" s="48">
        <v>3</v>
      </c>
      <c r="J196">
        <f t="shared" ref="J196:J198" si="151">C196*I196</f>
        <v>25.367999999999999</v>
      </c>
      <c r="K196" s="48">
        <v>4</v>
      </c>
      <c r="L196">
        <f t="shared" ref="L196:L199" si="152">C196*K196</f>
        <v>33.823999999999998</v>
      </c>
      <c r="M196" s="48">
        <v>2</v>
      </c>
      <c r="O196">
        <f t="shared" ref="O196:O199" si="153">C196*M196</f>
        <v>16.911999999999999</v>
      </c>
      <c r="Q196" s="48">
        <v>2</v>
      </c>
      <c r="R196">
        <f t="shared" ref="R196:R201" si="154">C196*Q196</f>
        <v>16.911999999999999</v>
      </c>
      <c r="S196" s="48">
        <v>2</v>
      </c>
      <c r="U196">
        <f t="shared" ref="U196:U201" si="155">C196*S196</f>
        <v>16.911999999999999</v>
      </c>
      <c r="W196" s="48">
        <v>2</v>
      </c>
      <c r="X196">
        <f t="shared" ref="X196:X203" si="156">C196*W196</f>
        <v>16.911999999999999</v>
      </c>
      <c r="Y196" s="48">
        <v>2</v>
      </c>
      <c r="AA196">
        <f t="shared" ref="AA196:AA203" si="157">C196*Y196</f>
        <v>16.911999999999999</v>
      </c>
      <c r="AC196" s="48">
        <v>2</v>
      </c>
      <c r="AD196">
        <f t="shared" ref="AD196:AD205" si="158">C196*AC196</f>
        <v>16.911999999999999</v>
      </c>
      <c r="AE196" s="48">
        <v>2</v>
      </c>
      <c r="AG196">
        <f t="shared" ref="AG196:AG205" si="159">C196*AE196</f>
        <v>16.911999999999999</v>
      </c>
      <c r="AI196" s="48">
        <v>2</v>
      </c>
      <c r="AJ196" s="49">
        <f t="shared" ref="AJ196:AJ207" si="160">C196*AI196</f>
        <v>16.911999999999999</v>
      </c>
    </row>
    <row r="197" spans="2:36">
      <c r="B197" s="7" t="s">
        <v>52</v>
      </c>
      <c r="C197" s="9">
        <v>8.9469999999999992</v>
      </c>
      <c r="E197" s="68" t="s">
        <v>143</v>
      </c>
      <c r="F197" s="69">
        <f>SUM(F195:F196)</f>
        <v>8.4559999999999995</v>
      </c>
      <c r="G197" s="48">
        <v>1</v>
      </c>
      <c r="H197">
        <f t="shared" si="150"/>
        <v>8.9469999999999992</v>
      </c>
      <c r="I197" s="48">
        <v>3</v>
      </c>
      <c r="J197">
        <f t="shared" si="151"/>
        <v>26.840999999999998</v>
      </c>
      <c r="K197" s="48">
        <v>2</v>
      </c>
      <c r="L197">
        <f t="shared" si="152"/>
        <v>17.893999999999998</v>
      </c>
      <c r="M197" s="48">
        <v>1</v>
      </c>
      <c r="O197">
        <f t="shared" si="153"/>
        <v>8.9469999999999992</v>
      </c>
      <c r="Q197" s="48">
        <v>1</v>
      </c>
      <c r="R197">
        <f t="shared" si="154"/>
        <v>8.9469999999999992</v>
      </c>
      <c r="S197" s="48">
        <v>1</v>
      </c>
      <c r="U197">
        <f t="shared" si="155"/>
        <v>8.9469999999999992</v>
      </c>
      <c r="W197" s="48">
        <v>1</v>
      </c>
      <c r="X197">
        <f t="shared" si="156"/>
        <v>8.9469999999999992</v>
      </c>
      <c r="Y197" s="48">
        <v>1</v>
      </c>
      <c r="AA197">
        <f t="shared" si="157"/>
        <v>8.9469999999999992</v>
      </c>
      <c r="AC197" s="48">
        <v>1</v>
      </c>
      <c r="AD197">
        <f t="shared" si="158"/>
        <v>8.9469999999999992</v>
      </c>
      <c r="AE197" s="48">
        <v>1</v>
      </c>
      <c r="AG197">
        <f t="shared" si="159"/>
        <v>8.9469999999999992</v>
      </c>
      <c r="AI197" s="48">
        <v>1</v>
      </c>
      <c r="AJ197" s="49">
        <f t="shared" si="160"/>
        <v>8.9469999999999992</v>
      </c>
    </row>
    <row r="198" spans="2:36">
      <c r="B198" s="7" t="s">
        <v>5</v>
      </c>
      <c r="C198" s="9">
        <v>9.2200000000000006</v>
      </c>
      <c r="G198" s="68" t="s">
        <v>144</v>
      </c>
      <c r="H198" s="69">
        <f>SUM(H195:H197)</f>
        <v>42.771000000000001</v>
      </c>
      <c r="I198" s="48">
        <v>1</v>
      </c>
      <c r="J198">
        <f t="shared" si="151"/>
        <v>9.2200000000000006</v>
      </c>
      <c r="K198" s="48">
        <v>4</v>
      </c>
      <c r="L198">
        <f t="shared" si="152"/>
        <v>36.880000000000003</v>
      </c>
      <c r="M198" s="48">
        <v>2</v>
      </c>
      <c r="O198">
        <f t="shared" si="153"/>
        <v>18.440000000000001</v>
      </c>
      <c r="Q198" s="48">
        <v>2</v>
      </c>
      <c r="R198">
        <f t="shared" si="154"/>
        <v>18.440000000000001</v>
      </c>
      <c r="S198" s="48">
        <v>2</v>
      </c>
      <c r="U198">
        <f t="shared" si="155"/>
        <v>18.440000000000001</v>
      </c>
      <c r="W198" s="48">
        <v>2</v>
      </c>
      <c r="X198">
        <f t="shared" si="156"/>
        <v>18.440000000000001</v>
      </c>
      <c r="Y198" s="48">
        <v>2</v>
      </c>
      <c r="AA198">
        <f t="shared" si="157"/>
        <v>18.440000000000001</v>
      </c>
      <c r="AC198" s="48">
        <v>2</v>
      </c>
      <c r="AD198">
        <f t="shared" si="158"/>
        <v>18.440000000000001</v>
      </c>
      <c r="AE198" s="48">
        <v>2</v>
      </c>
      <c r="AG198">
        <f t="shared" si="159"/>
        <v>18.440000000000001</v>
      </c>
      <c r="AI198" s="48">
        <v>2</v>
      </c>
      <c r="AJ198" s="49">
        <f t="shared" si="160"/>
        <v>18.440000000000001</v>
      </c>
    </row>
    <row r="199" spans="2:36">
      <c r="B199" s="7" t="s">
        <v>46</v>
      </c>
      <c r="C199" s="9">
        <v>9.3460000000000001</v>
      </c>
      <c r="I199" s="68" t="s">
        <v>144</v>
      </c>
      <c r="J199" s="69">
        <f>SUM(J195:J198)</f>
        <v>61.428999999999995</v>
      </c>
      <c r="K199" s="48">
        <v>1</v>
      </c>
      <c r="L199">
        <f t="shared" si="152"/>
        <v>9.3460000000000001</v>
      </c>
      <c r="M199" s="48">
        <v>0.5</v>
      </c>
      <c r="N199">
        <v>5</v>
      </c>
      <c r="O199">
        <f t="shared" si="153"/>
        <v>4.673</v>
      </c>
      <c r="P199">
        <f>C199*N199</f>
        <v>46.730000000000004</v>
      </c>
      <c r="Q199" s="48">
        <v>1.5</v>
      </c>
      <c r="R199">
        <f t="shared" si="154"/>
        <v>14.019</v>
      </c>
      <c r="S199" s="48">
        <v>1.5</v>
      </c>
      <c r="U199">
        <f t="shared" si="155"/>
        <v>14.019</v>
      </c>
      <c r="W199" s="48">
        <v>1.5</v>
      </c>
      <c r="X199">
        <f t="shared" si="156"/>
        <v>14.019</v>
      </c>
      <c r="Y199" s="48">
        <v>1.5</v>
      </c>
      <c r="AA199">
        <f t="shared" si="157"/>
        <v>14.019</v>
      </c>
      <c r="AC199" s="48">
        <v>1.5</v>
      </c>
      <c r="AD199">
        <f t="shared" si="158"/>
        <v>14.019</v>
      </c>
      <c r="AE199" s="48">
        <v>1.5</v>
      </c>
      <c r="AG199">
        <f t="shared" si="159"/>
        <v>14.019</v>
      </c>
      <c r="AI199" s="48">
        <v>1.5</v>
      </c>
      <c r="AJ199" s="49">
        <f t="shared" si="160"/>
        <v>14.019</v>
      </c>
    </row>
    <row r="200" spans="2:36">
      <c r="B200" s="7" t="s">
        <v>7</v>
      </c>
      <c r="C200" s="9">
        <v>9.36</v>
      </c>
      <c r="K200" s="68" t="s">
        <v>144</v>
      </c>
      <c r="L200" s="69">
        <f>SUM(L195:L199)</f>
        <v>97.944000000000003</v>
      </c>
      <c r="M200" s="48"/>
      <c r="N200">
        <v>8</v>
      </c>
      <c r="P200">
        <f t="shared" ref="P200:P201" si="161">C200*N200</f>
        <v>74.88</v>
      </c>
      <c r="Q200" s="48">
        <v>4</v>
      </c>
      <c r="R200">
        <f t="shared" si="154"/>
        <v>37.44</v>
      </c>
      <c r="S200" s="48">
        <v>4</v>
      </c>
      <c r="U200">
        <f t="shared" si="155"/>
        <v>37.44</v>
      </c>
      <c r="W200" s="48">
        <v>4</v>
      </c>
      <c r="X200">
        <f t="shared" si="156"/>
        <v>37.44</v>
      </c>
      <c r="Y200" s="48">
        <v>4</v>
      </c>
      <c r="AA200">
        <f t="shared" si="157"/>
        <v>37.44</v>
      </c>
      <c r="AC200" s="48">
        <v>4</v>
      </c>
      <c r="AD200">
        <f t="shared" si="158"/>
        <v>37.44</v>
      </c>
      <c r="AE200" s="48">
        <v>4</v>
      </c>
      <c r="AG200">
        <f t="shared" si="159"/>
        <v>37.44</v>
      </c>
      <c r="AI200" s="48">
        <v>4</v>
      </c>
      <c r="AJ200" s="49">
        <f t="shared" si="160"/>
        <v>37.44</v>
      </c>
    </row>
    <row r="201" spans="2:36">
      <c r="B201" s="7" t="s">
        <v>47</v>
      </c>
      <c r="C201" s="9">
        <v>9.36</v>
      </c>
      <c r="M201" s="48"/>
      <c r="N201">
        <v>-1</v>
      </c>
      <c r="P201">
        <f>C201*N201</f>
        <v>-9.36</v>
      </c>
      <c r="Q201" s="48">
        <v>1</v>
      </c>
      <c r="R201">
        <f t="shared" si="154"/>
        <v>9.36</v>
      </c>
      <c r="S201" s="48">
        <v>1</v>
      </c>
      <c r="T201">
        <v>5</v>
      </c>
      <c r="U201">
        <f t="shared" si="155"/>
        <v>9.36</v>
      </c>
      <c r="V201">
        <f>C201*U201</f>
        <v>87.609599999999986</v>
      </c>
      <c r="W201" s="48">
        <v>2</v>
      </c>
      <c r="X201">
        <f t="shared" si="156"/>
        <v>18.72</v>
      </c>
      <c r="Y201" s="48">
        <v>2</v>
      </c>
      <c r="AA201">
        <f t="shared" si="157"/>
        <v>18.72</v>
      </c>
      <c r="AC201" s="48">
        <v>2</v>
      </c>
      <c r="AD201">
        <f t="shared" si="158"/>
        <v>18.72</v>
      </c>
      <c r="AE201" s="48">
        <v>2</v>
      </c>
      <c r="AG201">
        <f t="shared" si="159"/>
        <v>18.72</v>
      </c>
      <c r="AI201" s="48">
        <v>2</v>
      </c>
      <c r="AJ201" s="49">
        <f t="shared" si="160"/>
        <v>18.72</v>
      </c>
    </row>
    <row r="202" spans="2:36">
      <c r="B202" s="7" t="s">
        <v>9</v>
      </c>
      <c r="C202" s="9">
        <v>9.36</v>
      </c>
      <c r="M202" s="68"/>
      <c r="N202" s="69" t="s">
        <v>144</v>
      </c>
      <c r="O202" s="69">
        <f>SUM(O195:O199)</f>
        <v>48.972000000000001</v>
      </c>
      <c r="P202" s="69">
        <f>SUM(P199:P201)</f>
        <v>112.25</v>
      </c>
      <c r="Q202" s="68" t="s">
        <v>144</v>
      </c>
      <c r="R202" s="69">
        <f>SUM(R195:R201)</f>
        <v>105.11799999999999</v>
      </c>
      <c r="S202" s="48"/>
      <c r="T202">
        <v>8</v>
      </c>
      <c r="V202">
        <f t="shared" ref="V202:V203" si="162">C202*U202</f>
        <v>0</v>
      </c>
      <c r="W202" s="48">
        <v>4</v>
      </c>
      <c r="X202">
        <f t="shared" si="156"/>
        <v>37.44</v>
      </c>
      <c r="Y202" s="48">
        <v>4</v>
      </c>
      <c r="AA202">
        <f t="shared" si="157"/>
        <v>37.44</v>
      </c>
      <c r="AC202" s="48">
        <v>4</v>
      </c>
      <c r="AD202">
        <f t="shared" si="158"/>
        <v>37.44</v>
      </c>
      <c r="AE202" s="48">
        <v>4</v>
      </c>
      <c r="AG202">
        <f t="shared" si="159"/>
        <v>37.44</v>
      </c>
      <c r="AI202" s="48">
        <v>4</v>
      </c>
      <c r="AJ202" s="49">
        <f t="shared" si="160"/>
        <v>37.44</v>
      </c>
    </row>
    <row r="203" spans="2:36">
      <c r="B203" s="7" t="s">
        <v>10</v>
      </c>
      <c r="C203" s="9">
        <v>9.36</v>
      </c>
      <c r="S203" s="48"/>
      <c r="T203">
        <v>-1</v>
      </c>
      <c r="V203">
        <f t="shared" si="162"/>
        <v>0</v>
      </c>
      <c r="W203" s="48">
        <v>1</v>
      </c>
      <c r="X203">
        <f t="shared" si="156"/>
        <v>9.36</v>
      </c>
      <c r="Y203" s="48">
        <v>1</v>
      </c>
      <c r="Z203">
        <v>5</v>
      </c>
      <c r="AA203">
        <f t="shared" si="157"/>
        <v>9.36</v>
      </c>
      <c r="AB203">
        <f>C203*Z203</f>
        <v>46.8</v>
      </c>
      <c r="AC203" s="48">
        <v>2</v>
      </c>
      <c r="AD203">
        <f t="shared" si="158"/>
        <v>18.72</v>
      </c>
      <c r="AE203" s="48">
        <v>2</v>
      </c>
      <c r="AG203">
        <f t="shared" si="159"/>
        <v>18.72</v>
      </c>
      <c r="AI203" s="48">
        <v>2</v>
      </c>
      <c r="AJ203" s="49">
        <f t="shared" si="160"/>
        <v>18.72</v>
      </c>
    </row>
    <row r="204" spans="2:36">
      <c r="B204" s="7" t="s">
        <v>11</v>
      </c>
      <c r="C204" s="9">
        <v>9.36</v>
      </c>
      <c r="S204" s="68"/>
      <c r="T204" s="69" t="s">
        <v>144</v>
      </c>
      <c r="U204" s="69">
        <f>SUM(U195:U201)</f>
        <v>105.11799999999999</v>
      </c>
      <c r="V204" s="69">
        <f>SUM(V201:V203)</f>
        <v>87.609599999999986</v>
      </c>
      <c r="W204" s="68" t="s">
        <v>144</v>
      </c>
      <c r="X204" s="69">
        <f>SUM(X195:X203)</f>
        <v>161.27800000000002</v>
      </c>
      <c r="Y204" s="48"/>
      <c r="Z204">
        <v>8</v>
      </c>
      <c r="AB204">
        <f t="shared" ref="AB204:AB205" si="163">C204*Z204</f>
        <v>74.88</v>
      </c>
      <c r="AC204" s="48">
        <v>4</v>
      </c>
      <c r="AD204">
        <f t="shared" si="158"/>
        <v>37.44</v>
      </c>
      <c r="AE204" s="48">
        <v>4</v>
      </c>
      <c r="AG204">
        <f t="shared" si="159"/>
        <v>37.44</v>
      </c>
      <c r="AI204" s="48">
        <v>4</v>
      </c>
      <c r="AJ204" s="49">
        <f t="shared" si="160"/>
        <v>37.44</v>
      </c>
    </row>
    <row r="205" spans="2:36">
      <c r="B205" s="7" t="s">
        <v>48</v>
      </c>
      <c r="C205" s="9">
        <v>9.36</v>
      </c>
      <c r="Y205" s="48"/>
      <c r="Z205">
        <v>-1</v>
      </c>
      <c r="AB205">
        <f t="shared" si="163"/>
        <v>-9.36</v>
      </c>
      <c r="AC205" s="48">
        <v>1</v>
      </c>
      <c r="AD205">
        <f t="shared" si="158"/>
        <v>9.36</v>
      </c>
      <c r="AE205" s="48">
        <v>1</v>
      </c>
      <c r="AF205">
        <v>5</v>
      </c>
      <c r="AG205">
        <f t="shared" si="159"/>
        <v>9.36</v>
      </c>
      <c r="AH205">
        <f>C205*AF205</f>
        <v>46.8</v>
      </c>
      <c r="AI205" s="48">
        <v>2</v>
      </c>
      <c r="AJ205" s="49">
        <f t="shared" si="160"/>
        <v>18.72</v>
      </c>
    </row>
    <row r="206" spans="2:36">
      <c r="B206" s="7" t="s">
        <v>49</v>
      </c>
      <c r="C206" s="9">
        <v>9.36</v>
      </c>
      <c r="Y206" s="68"/>
      <c r="Z206" s="69" t="s">
        <v>144</v>
      </c>
      <c r="AA206" s="69">
        <f>SUM(AA195:AA203)</f>
        <v>161.27800000000002</v>
      </c>
      <c r="AB206" s="69">
        <f>SUM(AB203:AB205)</f>
        <v>112.32</v>
      </c>
      <c r="AC206" s="68" t="s">
        <v>144</v>
      </c>
      <c r="AD206" s="69">
        <f>SUM(AD195:AD205)</f>
        <v>217.43799999999999</v>
      </c>
      <c r="AE206" s="48"/>
      <c r="AF206">
        <v>8</v>
      </c>
      <c r="AH206">
        <f t="shared" ref="AH206:AH207" si="164">C206*AF206</f>
        <v>74.88</v>
      </c>
      <c r="AI206" s="48">
        <v>4</v>
      </c>
      <c r="AJ206" s="49">
        <f t="shared" si="160"/>
        <v>37.44</v>
      </c>
    </row>
    <row r="207" spans="2:36">
      <c r="B207" s="7" t="s">
        <v>50</v>
      </c>
      <c r="C207" s="9">
        <v>9.36</v>
      </c>
      <c r="AE207" s="48"/>
      <c r="AF207">
        <v>-1</v>
      </c>
      <c r="AH207">
        <f t="shared" si="164"/>
        <v>-9.36</v>
      </c>
      <c r="AI207" s="48">
        <v>1</v>
      </c>
      <c r="AJ207" s="49">
        <f t="shared" si="160"/>
        <v>9.36</v>
      </c>
    </row>
    <row r="208" spans="2:36">
      <c r="B208" s="8"/>
      <c r="C208" s="8"/>
      <c r="AE208" s="68"/>
      <c r="AF208" s="69" t="s">
        <v>144</v>
      </c>
      <c r="AG208" s="69">
        <f>SUM(AG195:AG205)</f>
        <v>217.43799999999999</v>
      </c>
      <c r="AH208" s="69">
        <f>SUM(AH205:AH207)</f>
        <v>112.32</v>
      </c>
      <c r="AI208" s="68" t="s">
        <v>144</v>
      </c>
      <c r="AJ208" s="70">
        <f>SUM(AJ195:AJ207)</f>
        <v>273.59800000000001</v>
      </c>
    </row>
    <row r="209" spans="2:36">
      <c r="B209" s="8"/>
      <c r="C209" s="8"/>
      <c r="E209" t="s">
        <v>145</v>
      </c>
      <c r="F209">
        <f>(1/2)*F197</f>
        <v>4.2279999999999998</v>
      </c>
      <c r="G209" t="s">
        <v>145</v>
      </c>
      <c r="H209">
        <f>(1/3)*H198</f>
        <v>14.257</v>
      </c>
      <c r="I209" t="s">
        <v>145</v>
      </c>
      <c r="J209">
        <f>3*(1/8)*J199</f>
        <v>23.035874999999997</v>
      </c>
      <c r="K209" t="s">
        <v>145</v>
      </c>
      <c r="L209">
        <f>(1/3)*L200</f>
        <v>32.647999999999996</v>
      </c>
      <c r="O209" t="s">
        <v>145</v>
      </c>
      <c r="P209">
        <f>2*(((1/3)*O202)+((1/12)*P202))</f>
        <v>51.356333333333325</v>
      </c>
      <c r="Q209" t="s">
        <v>145</v>
      </c>
      <c r="R209">
        <f>2*(1/3)*R202</f>
        <v>70.078666666666663</v>
      </c>
      <c r="U209" t="s">
        <v>145</v>
      </c>
      <c r="V209">
        <f>2*(((1/3)*U204)+((1/12)*V204))</f>
        <v>84.680266666666654</v>
      </c>
      <c r="W209" t="s">
        <v>145</v>
      </c>
      <c r="X209">
        <f>2*(1/3)*X204</f>
        <v>107.51866666666668</v>
      </c>
      <c r="AA209" t="s">
        <v>145</v>
      </c>
      <c r="AB209">
        <f>2*(((1/3)*AA206)+((1/12)*AB206))</f>
        <v>126.23866666666667</v>
      </c>
      <c r="AC209" t="s">
        <v>145</v>
      </c>
      <c r="AD209">
        <f>2*(1/3)*AD206</f>
        <v>144.95866666666666</v>
      </c>
      <c r="AG209" t="s">
        <v>145</v>
      </c>
      <c r="AH209">
        <f>2*(((1/3)*AG208)+((1/12)*AH208))</f>
        <v>163.67866666666666</v>
      </c>
      <c r="AI209" t="s">
        <v>145</v>
      </c>
      <c r="AJ209">
        <f>2*(1/3)*AJ208</f>
        <v>182.39866666666666</v>
      </c>
    </row>
    <row r="212" spans="2:36">
      <c r="B212" s="73"/>
      <c r="C212" s="74"/>
      <c r="E212" s="45" t="s">
        <v>126</v>
      </c>
      <c r="F212" s="47"/>
      <c r="G212" s="45" t="s">
        <v>127</v>
      </c>
      <c r="H212" s="47"/>
      <c r="I212" s="45" t="s">
        <v>128</v>
      </c>
      <c r="J212" s="47"/>
      <c r="K212" s="45" t="s">
        <v>129</v>
      </c>
      <c r="L212" s="47"/>
      <c r="M212" s="45" t="s">
        <v>130</v>
      </c>
      <c r="N212" s="47"/>
      <c r="O212" s="47"/>
      <c r="P212" s="47"/>
      <c r="Q212" s="45" t="s">
        <v>131</v>
      </c>
      <c r="R212" s="47"/>
      <c r="S212" s="45" t="s">
        <v>132</v>
      </c>
      <c r="T212" s="47"/>
      <c r="U212" s="47"/>
      <c r="V212" s="47"/>
      <c r="W212" s="45" t="s">
        <v>133</v>
      </c>
      <c r="X212" s="47"/>
      <c r="Y212" s="45" t="s">
        <v>134</v>
      </c>
      <c r="Z212" s="47"/>
      <c r="AA212" s="47"/>
      <c r="AB212" s="47"/>
      <c r="AC212" s="45" t="s">
        <v>135</v>
      </c>
      <c r="AD212" s="47"/>
      <c r="AE212" s="45" t="s">
        <v>136</v>
      </c>
      <c r="AF212" s="47"/>
      <c r="AG212" s="47"/>
      <c r="AH212" s="47"/>
      <c r="AI212" s="45" t="s">
        <v>137</v>
      </c>
      <c r="AJ212" s="46"/>
    </row>
    <row r="213" spans="2:36">
      <c r="B213" s="7" t="s">
        <v>138</v>
      </c>
      <c r="C213" s="50">
        <v>9</v>
      </c>
      <c r="E213" s="48" t="s">
        <v>139</v>
      </c>
      <c r="F213" t="s">
        <v>140</v>
      </c>
      <c r="G213" s="48" t="s">
        <v>141</v>
      </c>
      <c r="H213" t="s">
        <v>140</v>
      </c>
      <c r="I213" s="48" t="s">
        <v>141</v>
      </c>
      <c r="J213" t="s">
        <v>140</v>
      </c>
      <c r="K213" s="48" t="s">
        <v>141</v>
      </c>
      <c r="L213" t="s">
        <v>140</v>
      </c>
      <c r="M213" s="48" t="s">
        <v>141</v>
      </c>
      <c r="O213" t="s">
        <v>140</v>
      </c>
      <c r="Q213" s="48" t="s">
        <v>141</v>
      </c>
      <c r="R213" t="s">
        <v>140</v>
      </c>
      <c r="S213" s="48" t="s">
        <v>141</v>
      </c>
      <c r="U213" t="s">
        <v>140</v>
      </c>
      <c r="W213" s="48" t="s">
        <v>141</v>
      </c>
      <c r="X213" t="s">
        <v>140</v>
      </c>
      <c r="Y213" s="48" t="s">
        <v>141</v>
      </c>
      <c r="Z213" t="s">
        <v>142</v>
      </c>
      <c r="AA213" t="s">
        <v>140</v>
      </c>
      <c r="AC213" s="48" t="s">
        <v>141</v>
      </c>
      <c r="AD213" t="s">
        <v>140</v>
      </c>
      <c r="AE213" s="48" t="s">
        <v>141</v>
      </c>
      <c r="AG213" t="s">
        <v>140</v>
      </c>
      <c r="AI213" s="48" t="s">
        <v>141</v>
      </c>
      <c r="AJ213" s="49" t="s">
        <v>140</v>
      </c>
    </row>
    <row r="214" spans="2:36">
      <c r="B214" s="7" t="s">
        <v>45</v>
      </c>
      <c r="C214" s="9">
        <v>0</v>
      </c>
      <c r="E214" s="48">
        <v>1</v>
      </c>
      <c r="F214">
        <f>C214*E214</f>
        <v>0</v>
      </c>
      <c r="G214" s="48">
        <v>1</v>
      </c>
      <c r="H214">
        <f>C214*G214</f>
        <v>0</v>
      </c>
      <c r="I214" s="48">
        <v>1</v>
      </c>
      <c r="J214">
        <f>C214*I214</f>
        <v>0</v>
      </c>
      <c r="K214" s="48">
        <v>1</v>
      </c>
      <c r="L214">
        <f>C214*K214</f>
        <v>0</v>
      </c>
      <c r="M214" s="48">
        <v>0.5</v>
      </c>
      <c r="O214">
        <f>C214*M214</f>
        <v>0</v>
      </c>
      <c r="Q214" s="48">
        <v>0.5</v>
      </c>
      <c r="R214">
        <f>C214*Q214</f>
        <v>0</v>
      </c>
      <c r="S214" s="48">
        <v>0.5</v>
      </c>
      <c r="U214">
        <f>C214*S214</f>
        <v>0</v>
      </c>
      <c r="W214" s="48">
        <v>0.5</v>
      </c>
      <c r="X214">
        <f>C214*W214</f>
        <v>0</v>
      </c>
      <c r="Y214" s="48">
        <v>0.5</v>
      </c>
      <c r="AA214">
        <f>C214*Y214</f>
        <v>0</v>
      </c>
      <c r="AC214" s="48">
        <v>0.5</v>
      </c>
      <c r="AD214">
        <f>C214*AC214</f>
        <v>0</v>
      </c>
      <c r="AE214" s="48">
        <v>0.5</v>
      </c>
      <c r="AG214">
        <f>C214*AE214</f>
        <v>0</v>
      </c>
      <c r="AI214" s="48">
        <v>0.5</v>
      </c>
      <c r="AJ214" s="49">
        <f>C214*AI214</f>
        <v>0</v>
      </c>
    </row>
    <row r="215" spans="2:36">
      <c r="B215" s="7" t="s">
        <v>3</v>
      </c>
      <c r="C215" s="9">
        <v>8.4629999999999992</v>
      </c>
      <c r="E215" s="48">
        <v>1</v>
      </c>
      <c r="F215">
        <f>C215*E215</f>
        <v>8.4629999999999992</v>
      </c>
      <c r="G215" s="48">
        <v>4</v>
      </c>
      <c r="H215">
        <f t="shared" ref="H215:H216" si="165">C215*G215</f>
        <v>33.851999999999997</v>
      </c>
      <c r="I215" s="48">
        <v>3</v>
      </c>
      <c r="J215">
        <f t="shared" ref="J215:J217" si="166">C215*I215</f>
        <v>25.388999999999996</v>
      </c>
      <c r="K215" s="48">
        <v>4</v>
      </c>
      <c r="L215">
        <f t="shared" ref="L215:L218" si="167">C215*K215</f>
        <v>33.851999999999997</v>
      </c>
      <c r="M215" s="48">
        <v>2</v>
      </c>
      <c r="O215">
        <f t="shared" ref="O215:O218" si="168">C215*M215</f>
        <v>16.925999999999998</v>
      </c>
      <c r="Q215" s="48">
        <v>2</v>
      </c>
      <c r="R215">
        <f t="shared" ref="R215:R220" si="169">C215*Q215</f>
        <v>16.925999999999998</v>
      </c>
      <c r="S215" s="48">
        <v>2</v>
      </c>
      <c r="U215">
        <f t="shared" ref="U215:U220" si="170">C215*S215</f>
        <v>16.925999999999998</v>
      </c>
      <c r="W215" s="48">
        <v>2</v>
      </c>
      <c r="X215">
        <f t="shared" ref="X215:X222" si="171">C215*W215</f>
        <v>16.925999999999998</v>
      </c>
      <c r="Y215" s="48">
        <v>2</v>
      </c>
      <c r="AA215">
        <f t="shared" ref="AA215:AA222" si="172">C215*Y215</f>
        <v>16.925999999999998</v>
      </c>
      <c r="AC215" s="48">
        <v>2</v>
      </c>
      <c r="AD215">
        <f t="shared" ref="AD215:AD224" si="173">C215*AC215</f>
        <v>16.925999999999998</v>
      </c>
      <c r="AE215" s="48">
        <v>2</v>
      </c>
      <c r="AG215">
        <f t="shared" ref="AG215:AG224" si="174">C215*AE215</f>
        <v>16.925999999999998</v>
      </c>
      <c r="AI215" s="48">
        <v>2</v>
      </c>
      <c r="AJ215" s="49">
        <f t="shared" ref="AJ215:AJ226" si="175">C215*AI215</f>
        <v>16.925999999999998</v>
      </c>
    </row>
    <row r="216" spans="2:36">
      <c r="B216" s="7" t="s">
        <v>52</v>
      </c>
      <c r="C216" s="9">
        <v>8.9499999999999993</v>
      </c>
      <c r="E216" s="68" t="s">
        <v>143</v>
      </c>
      <c r="F216" s="69">
        <f>SUM(F214:F215)</f>
        <v>8.4629999999999992</v>
      </c>
      <c r="G216" s="48">
        <v>1</v>
      </c>
      <c r="H216">
        <f t="shared" si="165"/>
        <v>8.9499999999999993</v>
      </c>
      <c r="I216" s="48">
        <v>3</v>
      </c>
      <c r="J216">
        <f t="shared" si="166"/>
        <v>26.849999999999998</v>
      </c>
      <c r="K216" s="48">
        <v>2</v>
      </c>
      <c r="L216">
        <f t="shared" si="167"/>
        <v>17.899999999999999</v>
      </c>
      <c r="M216" s="48">
        <v>1</v>
      </c>
      <c r="O216">
        <f t="shared" si="168"/>
        <v>8.9499999999999993</v>
      </c>
      <c r="Q216" s="48">
        <v>1</v>
      </c>
      <c r="R216">
        <f t="shared" si="169"/>
        <v>8.9499999999999993</v>
      </c>
      <c r="S216" s="48">
        <v>1</v>
      </c>
      <c r="U216">
        <f t="shared" si="170"/>
        <v>8.9499999999999993</v>
      </c>
      <c r="W216" s="48">
        <v>1</v>
      </c>
      <c r="X216">
        <f t="shared" si="171"/>
        <v>8.9499999999999993</v>
      </c>
      <c r="Y216" s="48">
        <v>1</v>
      </c>
      <c r="AA216">
        <f t="shared" si="172"/>
        <v>8.9499999999999993</v>
      </c>
      <c r="AC216" s="48">
        <v>1</v>
      </c>
      <c r="AD216">
        <f t="shared" si="173"/>
        <v>8.9499999999999993</v>
      </c>
      <c r="AE216" s="48">
        <v>1</v>
      </c>
      <c r="AG216">
        <f t="shared" si="174"/>
        <v>8.9499999999999993</v>
      </c>
      <c r="AI216" s="48">
        <v>1</v>
      </c>
      <c r="AJ216" s="49">
        <f t="shared" si="175"/>
        <v>8.9499999999999993</v>
      </c>
    </row>
    <row r="217" spans="2:36">
      <c r="B217" s="7" t="s">
        <v>5</v>
      </c>
      <c r="C217" s="9">
        <v>9.2230000000000008</v>
      </c>
      <c r="G217" s="68" t="s">
        <v>144</v>
      </c>
      <c r="H217" s="69">
        <f>SUM(H214:H216)</f>
        <v>42.801999999999992</v>
      </c>
      <c r="I217" s="48">
        <v>1</v>
      </c>
      <c r="J217">
        <f t="shared" si="166"/>
        <v>9.2230000000000008</v>
      </c>
      <c r="K217" s="48">
        <v>4</v>
      </c>
      <c r="L217">
        <f t="shared" si="167"/>
        <v>36.892000000000003</v>
      </c>
      <c r="M217" s="48">
        <v>2</v>
      </c>
      <c r="O217">
        <f t="shared" si="168"/>
        <v>18.446000000000002</v>
      </c>
      <c r="Q217" s="48">
        <v>2</v>
      </c>
      <c r="R217">
        <f t="shared" si="169"/>
        <v>18.446000000000002</v>
      </c>
      <c r="S217" s="48">
        <v>2</v>
      </c>
      <c r="U217">
        <f t="shared" si="170"/>
        <v>18.446000000000002</v>
      </c>
      <c r="W217" s="48">
        <v>2</v>
      </c>
      <c r="X217">
        <f t="shared" si="171"/>
        <v>18.446000000000002</v>
      </c>
      <c r="Y217" s="48">
        <v>2</v>
      </c>
      <c r="AA217">
        <f t="shared" si="172"/>
        <v>18.446000000000002</v>
      </c>
      <c r="AC217" s="48">
        <v>2</v>
      </c>
      <c r="AD217">
        <f t="shared" si="173"/>
        <v>18.446000000000002</v>
      </c>
      <c r="AE217" s="48">
        <v>2</v>
      </c>
      <c r="AG217">
        <f t="shared" si="174"/>
        <v>18.446000000000002</v>
      </c>
      <c r="AI217" s="48">
        <v>2</v>
      </c>
      <c r="AJ217" s="49">
        <f t="shared" si="175"/>
        <v>18.446000000000002</v>
      </c>
    </row>
    <row r="218" spans="2:36">
      <c r="B218" s="7" t="s">
        <v>46</v>
      </c>
      <c r="C218" s="9">
        <v>9.3469999999999995</v>
      </c>
      <c r="I218" s="68" t="s">
        <v>144</v>
      </c>
      <c r="J218" s="69">
        <f>SUM(J214:J217)</f>
        <v>61.461999999999989</v>
      </c>
      <c r="K218" s="48">
        <v>1</v>
      </c>
      <c r="L218">
        <f t="shared" si="167"/>
        <v>9.3469999999999995</v>
      </c>
      <c r="M218" s="48">
        <v>0.5</v>
      </c>
      <c r="N218">
        <v>5</v>
      </c>
      <c r="O218">
        <f t="shared" si="168"/>
        <v>4.6734999999999998</v>
      </c>
      <c r="P218">
        <f>C218*N218</f>
        <v>46.734999999999999</v>
      </c>
      <c r="Q218" s="48">
        <v>1.5</v>
      </c>
      <c r="R218">
        <f t="shared" si="169"/>
        <v>14.020499999999998</v>
      </c>
      <c r="S218" s="48">
        <v>1.5</v>
      </c>
      <c r="U218">
        <f t="shared" si="170"/>
        <v>14.020499999999998</v>
      </c>
      <c r="W218" s="48">
        <v>1.5</v>
      </c>
      <c r="X218">
        <f t="shared" si="171"/>
        <v>14.020499999999998</v>
      </c>
      <c r="Y218" s="48">
        <v>1.5</v>
      </c>
      <c r="AA218">
        <f t="shared" si="172"/>
        <v>14.020499999999998</v>
      </c>
      <c r="AC218" s="48">
        <v>1.5</v>
      </c>
      <c r="AD218">
        <f t="shared" si="173"/>
        <v>14.020499999999998</v>
      </c>
      <c r="AE218" s="48">
        <v>1.5</v>
      </c>
      <c r="AG218">
        <f t="shared" si="174"/>
        <v>14.020499999999998</v>
      </c>
      <c r="AI218" s="48">
        <v>1.5</v>
      </c>
      <c r="AJ218" s="49">
        <f t="shared" si="175"/>
        <v>14.020499999999998</v>
      </c>
    </row>
    <row r="219" spans="2:36">
      <c r="B219" s="7" t="s">
        <v>7</v>
      </c>
      <c r="C219" s="9">
        <v>9.36</v>
      </c>
      <c r="K219" s="68" t="s">
        <v>144</v>
      </c>
      <c r="L219" s="69">
        <f>SUM(L214:L218)</f>
        <v>97.991</v>
      </c>
      <c r="M219" s="48"/>
      <c r="N219">
        <v>8</v>
      </c>
      <c r="P219">
        <f t="shared" ref="P219:P220" si="176">C219*N219</f>
        <v>74.88</v>
      </c>
      <c r="Q219" s="48">
        <v>4</v>
      </c>
      <c r="R219">
        <f t="shared" si="169"/>
        <v>37.44</v>
      </c>
      <c r="S219" s="48">
        <v>4</v>
      </c>
      <c r="U219">
        <f t="shared" si="170"/>
        <v>37.44</v>
      </c>
      <c r="W219" s="48">
        <v>4</v>
      </c>
      <c r="X219">
        <f t="shared" si="171"/>
        <v>37.44</v>
      </c>
      <c r="Y219" s="48">
        <v>4</v>
      </c>
      <c r="AA219">
        <f t="shared" si="172"/>
        <v>37.44</v>
      </c>
      <c r="AC219" s="48">
        <v>4</v>
      </c>
      <c r="AD219">
        <f t="shared" si="173"/>
        <v>37.44</v>
      </c>
      <c r="AE219" s="48">
        <v>4</v>
      </c>
      <c r="AG219">
        <f t="shared" si="174"/>
        <v>37.44</v>
      </c>
      <c r="AI219" s="48">
        <v>4</v>
      </c>
      <c r="AJ219" s="49">
        <f t="shared" si="175"/>
        <v>37.44</v>
      </c>
    </row>
    <row r="220" spans="2:36">
      <c r="B220" s="7" t="s">
        <v>47</v>
      </c>
      <c r="C220" s="9">
        <v>9.36</v>
      </c>
      <c r="M220" s="48"/>
      <c r="N220">
        <v>-1</v>
      </c>
      <c r="P220">
        <f>C220*N220</f>
        <v>-9.36</v>
      </c>
      <c r="Q220" s="48">
        <v>1</v>
      </c>
      <c r="R220">
        <f t="shared" si="169"/>
        <v>9.36</v>
      </c>
      <c r="S220" s="48">
        <v>1</v>
      </c>
      <c r="T220">
        <v>5</v>
      </c>
      <c r="U220">
        <f t="shared" si="170"/>
        <v>9.36</v>
      </c>
      <c r="V220">
        <f>C220*U220</f>
        <v>87.609599999999986</v>
      </c>
      <c r="W220" s="48">
        <v>2</v>
      </c>
      <c r="X220">
        <f t="shared" si="171"/>
        <v>18.72</v>
      </c>
      <c r="Y220" s="48">
        <v>2</v>
      </c>
      <c r="AA220">
        <f t="shared" si="172"/>
        <v>18.72</v>
      </c>
      <c r="AC220" s="48">
        <v>2</v>
      </c>
      <c r="AD220">
        <f t="shared" si="173"/>
        <v>18.72</v>
      </c>
      <c r="AE220" s="48">
        <v>2</v>
      </c>
      <c r="AG220">
        <f t="shared" si="174"/>
        <v>18.72</v>
      </c>
      <c r="AI220" s="48">
        <v>2</v>
      </c>
      <c r="AJ220" s="49">
        <f t="shared" si="175"/>
        <v>18.72</v>
      </c>
    </row>
    <row r="221" spans="2:36">
      <c r="B221" s="7" t="s">
        <v>9</v>
      </c>
      <c r="C221" s="9">
        <v>9.36</v>
      </c>
      <c r="M221" s="68"/>
      <c r="N221" s="69" t="s">
        <v>144</v>
      </c>
      <c r="O221" s="69">
        <f>SUM(O214:O218)</f>
        <v>48.9955</v>
      </c>
      <c r="P221" s="69">
        <f>SUM(P218:P220)</f>
        <v>112.255</v>
      </c>
      <c r="Q221" s="68" t="s">
        <v>144</v>
      </c>
      <c r="R221" s="69">
        <f>SUM(R214:R220)</f>
        <v>105.1425</v>
      </c>
      <c r="S221" s="48"/>
      <c r="T221">
        <v>8</v>
      </c>
      <c r="V221">
        <f t="shared" ref="V221:V222" si="177">C221*U221</f>
        <v>0</v>
      </c>
      <c r="W221" s="48">
        <v>4</v>
      </c>
      <c r="X221">
        <f t="shared" si="171"/>
        <v>37.44</v>
      </c>
      <c r="Y221" s="48">
        <v>4</v>
      </c>
      <c r="AA221">
        <f t="shared" si="172"/>
        <v>37.44</v>
      </c>
      <c r="AC221" s="48">
        <v>4</v>
      </c>
      <c r="AD221">
        <f t="shared" si="173"/>
        <v>37.44</v>
      </c>
      <c r="AE221" s="48">
        <v>4</v>
      </c>
      <c r="AG221">
        <f t="shared" si="174"/>
        <v>37.44</v>
      </c>
      <c r="AI221" s="48">
        <v>4</v>
      </c>
      <c r="AJ221" s="49">
        <f t="shared" si="175"/>
        <v>37.44</v>
      </c>
    </row>
    <row r="222" spans="2:36">
      <c r="B222" s="7" t="s">
        <v>10</v>
      </c>
      <c r="C222" s="9">
        <v>9.36</v>
      </c>
      <c r="S222" s="48"/>
      <c r="T222">
        <v>-1</v>
      </c>
      <c r="V222">
        <f t="shared" si="177"/>
        <v>0</v>
      </c>
      <c r="W222" s="48">
        <v>1</v>
      </c>
      <c r="X222">
        <f t="shared" si="171"/>
        <v>9.36</v>
      </c>
      <c r="Y222" s="48">
        <v>1</v>
      </c>
      <c r="Z222">
        <v>5</v>
      </c>
      <c r="AA222">
        <f t="shared" si="172"/>
        <v>9.36</v>
      </c>
      <c r="AB222">
        <f>C222*Z222</f>
        <v>46.8</v>
      </c>
      <c r="AC222" s="48">
        <v>2</v>
      </c>
      <c r="AD222">
        <f t="shared" si="173"/>
        <v>18.72</v>
      </c>
      <c r="AE222" s="48">
        <v>2</v>
      </c>
      <c r="AG222">
        <f t="shared" si="174"/>
        <v>18.72</v>
      </c>
      <c r="AI222" s="48">
        <v>2</v>
      </c>
      <c r="AJ222" s="49">
        <f t="shared" si="175"/>
        <v>18.72</v>
      </c>
    </row>
    <row r="223" spans="2:36">
      <c r="B223" s="7" t="s">
        <v>11</v>
      </c>
      <c r="C223" s="9">
        <v>9.36</v>
      </c>
      <c r="S223" s="68"/>
      <c r="T223" s="69" t="s">
        <v>144</v>
      </c>
      <c r="U223" s="69">
        <f>SUM(U214:U220)</f>
        <v>105.1425</v>
      </c>
      <c r="V223" s="69">
        <f>SUM(V220:V222)</f>
        <v>87.609599999999986</v>
      </c>
      <c r="W223" s="68" t="s">
        <v>144</v>
      </c>
      <c r="X223" s="69">
        <f>SUM(X214:X222)</f>
        <v>161.30250000000001</v>
      </c>
      <c r="Y223" s="48"/>
      <c r="Z223">
        <v>8</v>
      </c>
      <c r="AB223">
        <f t="shared" ref="AB223:AB224" si="178">C223*Z223</f>
        <v>74.88</v>
      </c>
      <c r="AC223" s="48">
        <v>4</v>
      </c>
      <c r="AD223">
        <f t="shared" si="173"/>
        <v>37.44</v>
      </c>
      <c r="AE223" s="48">
        <v>4</v>
      </c>
      <c r="AG223">
        <f t="shared" si="174"/>
        <v>37.44</v>
      </c>
      <c r="AI223" s="48">
        <v>4</v>
      </c>
      <c r="AJ223" s="49">
        <f t="shared" si="175"/>
        <v>37.44</v>
      </c>
    </row>
    <row r="224" spans="2:36">
      <c r="B224" s="7" t="s">
        <v>48</v>
      </c>
      <c r="C224" s="9">
        <v>9.36</v>
      </c>
      <c r="Y224" s="48"/>
      <c r="Z224">
        <v>-1</v>
      </c>
      <c r="AB224">
        <f t="shared" si="178"/>
        <v>-9.36</v>
      </c>
      <c r="AC224" s="48">
        <v>1</v>
      </c>
      <c r="AD224">
        <f t="shared" si="173"/>
        <v>9.36</v>
      </c>
      <c r="AE224" s="48">
        <v>1</v>
      </c>
      <c r="AF224">
        <v>5</v>
      </c>
      <c r="AG224">
        <f t="shared" si="174"/>
        <v>9.36</v>
      </c>
      <c r="AH224">
        <f>C224*AF224</f>
        <v>46.8</v>
      </c>
      <c r="AI224" s="48">
        <v>2</v>
      </c>
      <c r="AJ224" s="49">
        <f t="shared" si="175"/>
        <v>18.72</v>
      </c>
    </row>
    <row r="225" spans="2:36">
      <c r="B225" s="7" t="s">
        <v>49</v>
      </c>
      <c r="C225" s="9">
        <v>9.36</v>
      </c>
      <c r="Y225" s="68"/>
      <c r="Z225" s="69" t="s">
        <v>144</v>
      </c>
      <c r="AA225" s="69">
        <f>SUM(AA214:AA222)</f>
        <v>161.30250000000001</v>
      </c>
      <c r="AB225" s="69">
        <f>SUM(AB222:AB224)</f>
        <v>112.32</v>
      </c>
      <c r="AC225" s="68" t="s">
        <v>144</v>
      </c>
      <c r="AD225" s="69">
        <f>SUM(AD214:AD224)</f>
        <v>217.46249999999998</v>
      </c>
      <c r="AE225" s="48"/>
      <c r="AF225">
        <v>8</v>
      </c>
      <c r="AH225">
        <f t="shared" ref="AH225:AH226" si="179">C225*AF225</f>
        <v>74.88</v>
      </c>
      <c r="AI225" s="48">
        <v>4</v>
      </c>
      <c r="AJ225" s="49">
        <f t="shared" si="175"/>
        <v>37.44</v>
      </c>
    </row>
    <row r="226" spans="2:36">
      <c r="B226" s="7" t="s">
        <v>50</v>
      </c>
      <c r="C226" s="9">
        <v>9.36</v>
      </c>
      <c r="AE226" s="48"/>
      <c r="AF226">
        <v>-1</v>
      </c>
      <c r="AH226">
        <f t="shared" si="179"/>
        <v>-9.36</v>
      </c>
      <c r="AI226" s="48">
        <v>1</v>
      </c>
      <c r="AJ226" s="49">
        <f t="shared" si="175"/>
        <v>9.36</v>
      </c>
    </row>
    <row r="227" spans="2:36">
      <c r="B227" s="8"/>
      <c r="C227" s="8"/>
      <c r="AE227" s="68"/>
      <c r="AF227" s="69" t="s">
        <v>144</v>
      </c>
      <c r="AG227" s="69">
        <f>SUM(AG214:AG224)</f>
        <v>217.46249999999998</v>
      </c>
      <c r="AH227" s="69">
        <f>SUM(AH224:AH226)</f>
        <v>112.32</v>
      </c>
      <c r="AI227" s="68" t="s">
        <v>144</v>
      </c>
      <c r="AJ227" s="70">
        <f>SUM(AJ214:AJ226)</f>
        <v>273.6225</v>
      </c>
    </row>
    <row r="228" spans="2:36">
      <c r="B228" s="8"/>
      <c r="C228" s="8"/>
      <c r="E228" t="s">
        <v>145</v>
      </c>
      <c r="F228">
        <f>(1/2)*F216</f>
        <v>4.2314999999999996</v>
      </c>
      <c r="G228" t="s">
        <v>145</v>
      </c>
      <c r="H228">
        <f>(1/3)*H217</f>
        <v>14.26733333333333</v>
      </c>
      <c r="I228" t="s">
        <v>145</v>
      </c>
      <c r="J228">
        <f>3*(1/8)*J218</f>
        <v>23.048249999999996</v>
      </c>
      <c r="K228" t="s">
        <v>145</v>
      </c>
      <c r="L228">
        <f>(1/3)*L219</f>
        <v>32.663666666666664</v>
      </c>
      <c r="O228" t="s">
        <v>145</v>
      </c>
      <c r="P228">
        <f>2*(((1/3)*O221)+((1/12)*P221))</f>
        <v>51.372833333333332</v>
      </c>
      <c r="Q228" t="s">
        <v>145</v>
      </c>
      <c r="R228">
        <f>2*(1/3)*R221</f>
        <v>70.094999999999999</v>
      </c>
      <c r="U228" t="s">
        <v>145</v>
      </c>
      <c r="V228">
        <f>2*(((1/3)*U223)+((1/12)*V223))</f>
        <v>84.696599999999989</v>
      </c>
      <c r="W228" t="s">
        <v>145</v>
      </c>
      <c r="X228">
        <f>2*(1/3)*X223</f>
        <v>107.535</v>
      </c>
      <c r="AA228" t="s">
        <v>145</v>
      </c>
      <c r="AB228">
        <f>2*(((1/3)*AA225)+((1/12)*AB225))</f>
        <v>126.255</v>
      </c>
      <c r="AC228" t="s">
        <v>145</v>
      </c>
      <c r="AD228">
        <f>2*(1/3)*AD225</f>
        <v>144.97499999999997</v>
      </c>
      <c r="AG228" t="s">
        <v>145</v>
      </c>
      <c r="AH228">
        <f>2*(((1/3)*AG227)+((1/12)*AH227))</f>
        <v>163.69499999999996</v>
      </c>
      <c r="AI228" t="s">
        <v>145</v>
      </c>
      <c r="AJ228">
        <f>2*(1/3)*AJ227</f>
        <v>182.41499999999999</v>
      </c>
    </row>
    <row r="231" spans="2:36">
      <c r="B231" s="73"/>
      <c r="C231" s="74"/>
      <c r="E231" s="45" t="s">
        <v>126</v>
      </c>
      <c r="F231" s="47"/>
      <c r="G231" s="45" t="s">
        <v>127</v>
      </c>
      <c r="H231" s="47"/>
      <c r="I231" s="45" t="s">
        <v>128</v>
      </c>
      <c r="J231" s="47"/>
      <c r="K231" s="45" t="s">
        <v>129</v>
      </c>
      <c r="L231" s="47"/>
      <c r="M231" s="45" t="s">
        <v>130</v>
      </c>
      <c r="N231" s="47"/>
      <c r="O231" s="47"/>
      <c r="P231" s="47"/>
      <c r="Q231" s="45" t="s">
        <v>131</v>
      </c>
      <c r="R231" s="47"/>
      <c r="S231" s="45" t="s">
        <v>132</v>
      </c>
      <c r="T231" s="47"/>
      <c r="U231" s="47"/>
      <c r="V231" s="47"/>
      <c r="W231" s="45" t="s">
        <v>133</v>
      </c>
      <c r="X231" s="47"/>
      <c r="Y231" s="45" t="s">
        <v>134</v>
      </c>
      <c r="Z231" s="47"/>
      <c r="AA231" s="47"/>
      <c r="AB231" s="47"/>
      <c r="AC231" s="45" t="s">
        <v>135</v>
      </c>
      <c r="AD231" s="47"/>
      <c r="AE231" s="45" t="s">
        <v>136</v>
      </c>
      <c r="AF231" s="47"/>
      <c r="AG231" s="47"/>
      <c r="AH231" s="47"/>
      <c r="AI231" s="45" t="s">
        <v>137</v>
      </c>
      <c r="AJ231" s="46"/>
    </row>
    <row r="232" spans="2:36">
      <c r="B232" s="7" t="s">
        <v>138</v>
      </c>
      <c r="C232" s="50">
        <v>10</v>
      </c>
      <c r="E232" s="48" t="s">
        <v>139</v>
      </c>
      <c r="F232" t="s">
        <v>140</v>
      </c>
      <c r="G232" s="48" t="s">
        <v>141</v>
      </c>
      <c r="H232" t="s">
        <v>140</v>
      </c>
      <c r="I232" s="48" t="s">
        <v>141</v>
      </c>
      <c r="J232" t="s">
        <v>140</v>
      </c>
      <c r="K232" s="48" t="s">
        <v>141</v>
      </c>
      <c r="L232" t="s">
        <v>140</v>
      </c>
      <c r="M232" s="48" t="s">
        <v>141</v>
      </c>
      <c r="O232" t="s">
        <v>140</v>
      </c>
      <c r="Q232" s="48" t="s">
        <v>141</v>
      </c>
      <c r="R232" t="s">
        <v>140</v>
      </c>
      <c r="S232" s="48" t="s">
        <v>141</v>
      </c>
      <c r="U232" t="s">
        <v>140</v>
      </c>
      <c r="W232" s="48" t="s">
        <v>141</v>
      </c>
      <c r="X232" t="s">
        <v>140</v>
      </c>
      <c r="Y232" s="48" t="s">
        <v>141</v>
      </c>
      <c r="Z232" t="s">
        <v>142</v>
      </c>
      <c r="AA232" t="s">
        <v>140</v>
      </c>
      <c r="AC232" s="48" t="s">
        <v>141</v>
      </c>
      <c r="AD232" t="s">
        <v>140</v>
      </c>
      <c r="AE232" s="48" t="s">
        <v>141</v>
      </c>
      <c r="AG232" t="s">
        <v>140</v>
      </c>
      <c r="AI232" s="48" t="s">
        <v>141</v>
      </c>
      <c r="AJ232" s="49" t="s">
        <v>140</v>
      </c>
    </row>
    <row r="233" spans="2:36">
      <c r="B233" s="7" t="s">
        <v>45</v>
      </c>
      <c r="C233" s="9">
        <v>0</v>
      </c>
      <c r="E233" s="48">
        <v>1</v>
      </c>
      <c r="F233">
        <f>C233*E233</f>
        <v>0</v>
      </c>
      <c r="G233" s="48">
        <v>1</v>
      </c>
      <c r="H233">
        <f>C233*G233</f>
        <v>0</v>
      </c>
      <c r="I233" s="48">
        <v>1</v>
      </c>
      <c r="J233">
        <f>C233*I233</f>
        <v>0</v>
      </c>
      <c r="K233" s="48">
        <v>1</v>
      </c>
      <c r="L233">
        <f>C233*K233</f>
        <v>0</v>
      </c>
      <c r="M233" s="48">
        <v>0.5</v>
      </c>
      <c r="O233">
        <f>C233*M233</f>
        <v>0</v>
      </c>
      <c r="Q233" s="48">
        <v>0.5</v>
      </c>
      <c r="R233">
        <f>C233*Q233</f>
        <v>0</v>
      </c>
      <c r="S233" s="48">
        <v>0.5</v>
      </c>
      <c r="U233">
        <f>C233*S233</f>
        <v>0</v>
      </c>
      <c r="W233" s="48">
        <v>0.5</v>
      </c>
      <c r="X233">
        <f>C233*W233</f>
        <v>0</v>
      </c>
      <c r="Y233" s="48">
        <v>0.5</v>
      </c>
      <c r="AA233">
        <f>C233*Y233</f>
        <v>0</v>
      </c>
      <c r="AC233" s="48">
        <v>0.5</v>
      </c>
      <c r="AD233">
        <f>C233*AC233</f>
        <v>0</v>
      </c>
      <c r="AE233" s="48">
        <v>0.5</v>
      </c>
      <c r="AG233">
        <f>C233*AE233</f>
        <v>0</v>
      </c>
      <c r="AI233" s="48">
        <v>0.5</v>
      </c>
      <c r="AJ233" s="49">
        <f>C233*AI233</f>
        <v>0</v>
      </c>
    </row>
    <row r="234" spans="2:36">
      <c r="B234" s="7" t="s">
        <v>3</v>
      </c>
      <c r="C234" s="9">
        <v>8.4629999999999992</v>
      </c>
      <c r="E234" s="48">
        <v>1</v>
      </c>
      <c r="F234">
        <f>C234*E234</f>
        <v>8.4629999999999992</v>
      </c>
      <c r="G234" s="48">
        <v>4</v>
      </c>
      <c r="H234">
        <f t="shared" ref="H234:H235" si="180">C234*G234</f>
        <v>33.851999999999997</v>
      </c>
      <c r="I234" s="48">
        <v>3</v>
      </c>
      <c r="J234">
        <f t="shared" ref="J234:J236" si="181">C234*I234</f>
        <v>25.388999999999996</v>
      </c>
      <c r="K234" s="48">
        <v>4</v>
      </c>
      <c r="L234">
        <f t="shared" ref="L234:L237" si="182">C234*K234</f>
        <v>33.851999999999997</v>
      </c>
      <c r="M234" s="48">
        <v>2</v>
      </c>
      <c r="O234">
        <f t="shared" ref="O234:O237" si="183">C234*M234</f>
        <v>16.925999999999998</v>
      </c>
      <c r="Q234" s="48">
        <v>2</v>
      </c>
      <c r="R234">
        <f t="shared" ref="R234:R239" si="184">C234*Q234</f>
        <v>16.925999999999998</v>
      </c>
      <c r="S234" s="48">
        <v>2</v>
      </c>
      <c r="U234">
        <f t="shared" ref="U234:U239" si="185">C234*S234</f>
        <v>16.925999999999998</v>
      </c>
      <c r="W234" s="48">
        <v>2</v>
      </c>
      <c r="X234">
        <f t="shared" ref="X234:X241" si="186">C234*W234</f>
        <v>16.925999999999998</v>
      </c>
      <c r="Y234" s="48">
        <v>2</v>
      </c>
      <c r="AA234">
        <f t="shared" ref="AA234:AA241" si="187">C234*Y234</f>
        <v>16.925999999999998</v>
      </c>
      <c r="AC234" s="48">
        <v>2</v>
      </c>
      <c r="AD234">
        <f t="shared" ref="AD234:AD243" si="188">C234*AC234</f>
        <v>16.925999999999998</v>
      </c>
      <c r="AE234" s="48">
        <v>2</v>
      </c>
      <c r="AG234">
        <f t="shared" ref="AG234:AG243" si="189">C234*AE234</f>
        <v>16.925999999999998</v>
      </c>
      <c r="AI234" s="48">
        <v>2</v>
      </c>
      <c r="AJ234" s="49">
        <f t="shared" ref="AJ234:AJ245" si="190">C234*AI234</f>
        <v>16.925999999999998</v>
      </c>
    </row>
    <row r="235" spans="2:36">
      <c r="B235" s="7" t="s">
        <v>52</v>
      </c>
      <c r="C235" s="9">
        <v>8.9499999999999993</v>
      </c>
      <c r="E235" s="68" t="s">
        <v>143</v>
      </c>
      <c r="F235" s="69">
        <f>SUM(F233:F234)</f>
        <v>8.4629999999999992</v>
      </c>
      <c r="G235" s="48">
        <v>1</v>
      </c>
      <c r="H235">
        <f t="shared" si="180"/>
        <v>8.9499999999999993</v>
      </c>
      <c r="I235" s="48">
        <v>3</v>
      </c>
      <c r="J235">
        <f t="shared" si="181"/>
        <v>26.849999999999998</v>
      </c>
      <c r="K235" s="48">
        <v>2</v>
      </c>
      <c r="L235">
        <f t="shared" si="182"/>
        <v>17.899999999999999</v>
      </c>
      <c r="M235" s="48">
        <v>1</v>
      </c>
      <c r="O235">
        <f t="shared" si="183"/>
        <v>8.9499999999999993</v>
      </c>
      <c r="Q235" s="48">
        <v>1</v>
      </c>
      <c r="R235">
        <f t="shared" si="184"/>
        <v>8.9499999999999993</v>
      </c>
      <c r="S235" s="48">
        <v>1</v>
      </c>
      <c r="U235">
        <f t="shared" si="185"/>
        <v>8.9499999999999993</v>
      </c>
      <c r="W235" s="48">
        <v>1</v>
      </c>
      <c r="X235">
        <f t="shared" si="186"/>
        <v>8.9499999999999993</v>
      </c>
      <c r="Y235" s="48">
        <v>1</v>
      </c>
      <c r="AA235">
        <f t="shared" si="187"/>
        <v>8.9499999999999993</v>
      </c>
      <c r="AC235" s="48">
        <v>1</v>
      </c>
      <c r="AD235">
        <f t="shared" si="188"/>
        <v>8.9499999999999993</v>
      </c>
      <c r="AE235" s="48">
        <v>1</v>
      </c>
      <c r="AG235">
        <f t="shared" si="189"/>
        <v>8.9499999999999993</v>
      </c>
      <c r="AI235" s="48">
        <v>1</v>
      </c>
      <c r="AJ235" s="49">
        <f t="shared" si="190"/>
        <v>8.9499999999999993</v>
      </c>
    </row>
    <row r="236" spans="2:36">
      <c r="B236" s="7" t="s">
        <v>5</v>
      </c>
      <c r="C236" s="9">
        <v>9.2230000000000008</v>
      </c>
      <c r="G236" s="68" t="s">
        <v>144</v>
      </c>
      <c r="H236" s="69">
        <f>SUM(H233:H235)</f>
        <v>42.801999999999992</v>
      </c>
      <c r="I236" s="48">
        <v>1</v>
      </c>
      <c r="J236">
        <f t="shared" si="181"/>
        <v>9.2230000000000008</v>
      </c>
      <c r="K236" s="48">
        <v>4</v>
      </c>
      <c r="L236">
        <f t="shared" si="182"/>
        <v>36.892000000000003</v>
      </c>
      <c r="M236" s="48">
        <v>2</v>
      </c>
      <c r="O236">
        <f t="shared" si="183"/>
        <v>18.446000000000002</v>
      </c>
      <c r="Q236" s="48">
        <v>2</v>
      </c>
      <c r="R236">
        <f t="shared" si="184"/>
        <v>18.446000000000002</v>
      </c>
      <c r="S236" s="48">
        <v>2</v>
      </c>
      <c r="U236">
        <f t="shared" si="185"/>
        <v>18.446000000000002</v>
      </c>
      <c r="W236" s="48">
        <v>2</v>
      </c>
      <c r="X236">
        <f t="shared" si="186"/>
        <v>18.446000000000002</v>
      </c>
      <c r="Y236" s="48">
        <v>2</v>
      </c>
      <c r="AA236">
        <f t="shared" si="187"/>
        <v>18.446000000000002</v>
      </c>
      <c r="AC236" s="48">
        <v>2</v>
      </c>
      <c r="AD236">
        <f t="shared" si="188"/>
        <v>18.446000000000002</v>
      </c>
      <c r="AE236" s="48">
        <v>2</v>
      </c>
      <c r="AG236">
        <f t="shared" si="189"/>
        <v>18.446000000000002</v>
      </c>
      <c r="AI236" s="48">
        <v>2</v>
      </c>
      <c r="AJ236" s="49">
        <f t="shared" si="190"/>
        <v>18.446000000000002</v>
      </c>
    </row>
    <row r="237" spans="2:36">
      <c r="B237" s="7" t="s">
        <v>46</v>
      </c>
      <c r="C237" s="9">
        <v>9.3469999999999995</v>
      </c>
      <c r="I237" s="68" t="s">
        <v>144</v>
      </c>
      <c r="J237" s="69">
        <f>SUM(J233:J236)</f>
        <v>61.461999999999989</v>
      </c>
      <c r="K237" s="48">
        <v>1</v>
      </c>
      <c r="L237">
        <f t="shared" si="182"/>
        <v>9.3469999999999995</v>
      </c>
      <c r="M237" s="48">
        <v>0.5</v>
      </c>
      <c r="N237">
        <v>5</v>
      </c>
      <c r="O237">
        <f t="shared" si="183"/>
        <v>4.6734999999999998</v>
      </c>
      <c r="P237">
        <f>C237*N237</f>
        <v>46.734999999999999</v>
      </c>
      <c r="Q237" s="48">
        <v>1.5</v>
      </c>
      <c r="R237">
        <f t="shared" si="184"/>
        <v>14.020499999999998</v>
      </c>
      <c r="S237" s="48">
        <v>1.5</v>
      </c>
      <c r="U237">
        <f t="shared" si="185"/>
        <v>14.020499999999998</v>
      </c>
      <c r="W237" s="48">
        <v>1.5</v>
      </c>
      <c r="X237">
        <f t="shared" si="186"/>
        <v>14.020499999999998</v>
      </c>
      <c r="Y237" s="48">
        <v>1.5</v>
      </c>
      <c r="AA237">
        <f t="shared" si="187"/>
        <v>14.020499999999998</v>
      </c>
      <c r="AC237" s="48">
        <v>1.5</v>
      </c>
      <c r="AD237">
        <f t="shared" si="188"/>
        <v>14.020499999999998</v>
      </c>
      <c r="AE237" s="48">
        <v>1.5</v>
      </c>
      <c r="AG237">
        <f t="shared" si="189"/>
        <v>14.020499999999998</v>
      </c>
      <c r="AI237" s="48">
        <v>1.5</v>
      </c>
      <c r="AJ237" s="49">
        <f t="shared" si="190"/>
        <v>14.020499999999998</v>
      </c>
    </row>
    <row r="238" spans="2:36">
      <c r="B238" s="7" t="s">
        <v>7</v>
      </c>
      <c r="C238" s="9">
        <v>9.36</v>
      </c>
      <c r="K238" s="68" t="s">
        <v>144</v>
      </c>
      <c r="L238" s="69">
        <f>SUM(L233:L237)</f>
        <v>97.991</v>
      </c>
      <c r="M238" s="48"/>
      <c r="N238">
        <v>8</v>
      </c>
      <c r="P238">
        <f t="shared" ref="P238:P239" si="191">C238*N238</f>
        <v>74.88</v>
      </c>
      <c r="Q238" s="48">
        <v>4</v>
      </c>
      <c r="R238">
        <f t="shared" si="184"/>
        <v>37.44</v>
      </c>
      <c r="S238" s="48">
        <v>4</v>
      </c>
      <c r="U238">
        <f t="shared" si="185"/>
        <v>37.44</v>
      </c>
      <c r="W238" s="48">
        <v>4</v>
      </c>
      <c r="X238">
        <f t="shared" si="186"/>
        <v>37.44</v>
      </c>
      <c r="Y238" s="48">
        <v>4</v>
      </c>
      <c r="AA238">
        <f t="shared" si="187"/>
        <v>37.44</v>
      </c>
      <c r="AC238" s="48">
        <v>4</v>
      </c>
      <c r="AD238">
        <f t="shared" si="188"/>
        <v>37.44</v>
      </c>
      <c r="AE238" s="48">
        <v>4</v>
      </c>
      <c r="AG238">
        <f t="shared" si="189"/>
        <v>37.44</v>
      </c>
      <c r="AI238" s="48">
        <v>4</v>
      </c>
      <c r="AJ238" s="49">
        <f t="shared" si="190"/>
        <v>37.44</v>
      </c>
    </row>
    <row r="239" spans="2:36">
      <c r="B239" s="7" t="s">
        <v>47</v>
      </c>
      <c r="C239" s="9">
        <v>9.36</v>
      </c>
      <c r="M239" s="48"/>
      <c r="N239">
        <v>-1</v>
      </c>
      <c r="P239">
        <f>C239*N239</f>
        <v>-9.36</v>
      </c>
      <c r="Q239" s="48">
        <v>1</v>
      </c>
      <c r="R239">
        <f t="shared" si="184"/>
        <v>9.36</v>
      </c>
      <c r="S239" s="48">
        <v>1</v>
      </c>
      <c r="T239">
        <v>5</v>
      </c>
      <c r="U239">
        <f t="shared" si="185"/>
        <v>9.36</v>
      </c>
      <c r="V239">
        <f>C239*U239</f>
        <v>87.609599999999986</v>
      </c>
      <c r="W239" s="48">
        <v>2</v>
      </c>
      <c r="X239">
        <f t="shared" si="186"/>
        <v>18.72</v>
      </c>
      <c r="Y239" s="48">
        <v>2</v>
      </c>
      <c r="AA239">
        <f t="shared" si="187"/>
        <v>18.72</v>
      </c>
      <c r="AC239" s="48">
        <v>2</v>
      </c>
      <c r="AD239">
        <f t="shared" si="188"/>
        <v>18.72</v>
      </c>
      <c r="AE239" s="48">
        <v>2</v>
      </c>
      <c r="AG239">
        <f t="shared" si="189"/>
        <v>18.72</v>
      </c>
      <c r="AI239" s="48">
        <v>2</v>
      </c>
      <c r="AJ239" s="49">
        <f t="shared" si="190"/>
        <v>18.72</v>
      </c>
    </row>
    <row r="240" spans="2:36">
      <c r="B240" s="7" t="s">
        <v>9</v>
      </c>
      <c r="C240" s="9">
        <v>9.36</v>
      </c>
      <c r="M240" s="68"/>
      <c r="N240" s="69" t="s">
        <v>144</v>
      </c>
      <c r="O240" s="69">
        <f>SUM(O233:O237)</f>
        <v>48.9955</v>
      </c>
      <c r="P240" s="69">
        <f>SUM(P237:P239)</f>
        <v>112.255</v>
      </c>
      <c r="Q240" s="68" t="s">
        <v>144</v>
      </c>
      <c r="R240" s="69">
        <f>SUM(R233:R239)</f>
        <v>105.1425</v>
      </c>
      <c r="S240" s="48"/>
      <c r="T240">
        <v>8</v>
      </c>
      <c r="V240">
        <f t="shared" ref="V240:V241" si="192">C240*U240</f>
        <v>0</v>
      </c>
      <c r="W240" s="48">
        <v>4</v>
      </c>
      <c r="X240">
        <f t="shared" si="186"/>
        <v>37.44</v>
      </c>
      <c r="Y240" s="48">
        <v>4</v>
      </c>
      <c r="AA240">
        <f t="shared" si="187"/>
        <v>37.44</v>
      </c>
      <c r="AC240" s="48">
        <v>4</v>
      </c>
      <c r="AD240">
        <f t="shared" si="188"/>
        <v>37.44</v>
      </c>
      <c r="AE240" s="48">
        <v>4</v>
      </c>
      <c r="AG240">
        <f t="shared" si="189"/>
        <v>37.44</v>
      </c>
      <c r="AI240" s="48">
        <v>4</v>
      </c>
      <c r="AJ240" s="49">
        <f t="shared" si="190"/>
        <v>37.44</v>
      </c>
    </row>
    <row r="241" spans="2:36">
      <c r="B241" s="7" t="s">
        <v>10</v>
      </c>
      <c r="C241" s="9">
        <v>9.36</v>
      </c>
      <c r="S241" s="48"/>
      <c r="T241">
        <v>-1</v>
      </c>
      <c r="V241">
        <f t="shared" si="192"/>
        <v>0</v>
      </c>
      <c r="W241" s="48">
        <v>1</v>
      </c>
      <c r="X241">
        <f t="shared" si="186"/>
        <v>9.36</v>
      </c>
      <c r="Y241" s="48">
        <v>1</v>
      </c>
      <c r="Z241">
        <v>5</v>
      </c>
      <c r="AA241">
        <f t="shared" si="187"/>
        <v>9.36</v>
      </c>
      <c r="AB241">
        <f>C241*Z241</f>
        <v>46.8</v>
      </c>
      <c r="AC241" s="48">
        <v>2</v>
      </c>
      <c r="AD241">
        <f t="shared" si="188"/>
        <v>18.72</v>
      </c>
      <c r="AE241" s="48">
        <v>2</v>
      </c>
      <c r="AG241">
        <f t="shared" si="189"/>
        <v>18.72</v>
      </c>
      <c r="AI241" s="48">
        <v>2</v>
      </c>
      <c r="AJ241" s="49">
        <f t="shared" si="190"/>
        <v>18.72</v>
      </c>
    </row>
    <row r="242" spans="2:36">
      <c r="B242" s="7" t="s">
        <v>11</v>
      </c>
      <c r="C242" s="9">
        <v>9.36</v>
      </c>
      <c r="S242" s="68"/>
      <c r="T242" s="69" t="s">
        <v>144</v>
      </c>
      <c r="U242" s="69">
        <f>SUM(U233:U239)</f>
        <v>105.1425</v>
      </c>
      <c r="V242" s="69">
        <f>SUM(V239:V241)</f>
        <v>87.609599999999986</v>
      </c>
      <c r="W242" s="68" t="s">
        <v>144</v>
      </c>
      <c r="X242" s="69">
        <f>SUM(X233:X241)</f>
        <v>161.30250000000001</v>
      </c>
      <c r="Y242" s="48"/>
      <c r="Z242">
        <v>8</v>
      </c>
      <c r="AB242">
        <f t="shared" ref="AB242:AB243" si="193">C242*Z242</f>
        <v>74.88</v>
      </c>
      <c r="AC242" s="48">
        <v>4</v>
      </c>
      <c r="AD242">
        <f t="shared" si="188"/>
        <v>37.44</v>
      </c>
      <c r="AE242" s="48">
        <v>4</v>
      </c>
      <c r="AG242">
        <f t="shared" si="189"/>
        <v>37.44</v>
      </c>
      <c r="AI242" s="48">
        <v>4</v>
      </c>
      <c r="AJ242" s="49">
        <f t="shared" si="190"/>
        <v>37.44</v>
      </c>
    </row>
    <row r="243" spans="2:36">
      <c r="B243" s="7" t="s">
        <v>48</v>
      </c>
      <c r="C243" s="9">
        <v>9.36</v>
      </c>
      <c r="Y243" s="48"/>
      <c r="Z243">
        <v>-1</v>
      </c>
      <c r="AB243">
        <f t="shared" si="193"/>
        <v>-9.36</v>
      </c>
      <c r="AC243" s="48">
        <v>1</v>
      </c>
      <c r="AD243">
        <f t="shared" si="188"/>
        <v>9.36</v>
      </c>
      <c r="AE243" s="48">
        <v>1</v>
      </c>
      <c r="AF243">
        <v>5</v>
      </c>
      <c r="AG243">
        <f t="shared" si="189"/>
        <v>9.36</v>
      </c>
      <c r="AH243">
        <f>C243*AF243</f>
        <v>46.8</v>
      </c>
      <c r="AI243" s="48">
        <v>2</v>
      </c>
      <c r="AJ243" s="49">
        <f t="shared" si="190"/>
        <v>18.72</v>
      </c>
    </row>
    <row r="244" spans="2:36">
      <c r="B244" s="7" t="s">
        <v>49</v>
      </c>
      <c r="C244" s="9">
        <v>9.36</v>
      </c>
      <c r="Y244" s="68"/>
      <c r="Z244" s="69" t="s">
        <v>144</v>
      </c>
      <c r="AA244" s="69">
        <f>SUM(AA233:AA241)</f>
        <v>161.30250000000001</v>
      </c>
      <c r="AB244" s="69">
        <f>SUM(AB241:AB243)</f>
        <v>112.32</v>
      </c>
      <c r="AC244" s="68" t="s">
        <v>144</v>
      </c>
      <c r="AD244" s="69">
        <f>SUM(AD233:AD243)</f>
        <v>217.46249999999998</v>
      </c>
      <c r="AE244" s="48"/>
      <c r="AF244">
        <v>8</v>
      </c>
      <c r="AH244">
        <f t="shared" ref="AH244:AH245" si="194">C244*AF244</f>
        <v>74.88</v>
      </c>
      <c r="AI244" s="48">
        <v>4</v>
      </c>
      <c r="AJ244" s="49">
        <f t="shared" si="190"/>
        <v>37.44</v>
      </c>
    </row>
    <row r="245" spans="2:36">
      <c r="B245" s="7" t="s">
        <v>50</v>
      </c>
      <c r="C245" s="9">
        <v>9.36</v>
      </c>
      <c r="AE245" s="48"/>
      <c r="AF245">
        <v>-1</v>
      </c>
      <c r="AH245">
        <f t="shared" si="194"/>
        <v>-9.36</v>
      </c>
      <c r="AI245" s="48">
        <v>1</v>
      </c>
      <c r="AJ245" s="49">
        <f t="shared" si="190"/>
        <v>9.36</v>
      </c>
    </row>
    <row r="246" spans="2:36">
      <c r="B246" s="8"/>
      <c r="C246" s="8"/>
      <c r="AE246" s="68"/>
      <c r="AF246" s="69" t="s">
        <v>144</v>
      </c>
      <c r="AG246" s="69">
        <f>SUM(AG233:AG243)</f>
        <v>217.46249999999998</v>
      </c>
      <c r="AH246" s="69">
        <f>SUM(AH243:AH245)</f>
        <v>112.32</v>
      </c>
      <c r="AI246" s="68" t="s">
        <v>144</v>
      </c>
      <c r="AJ246" s="70">
        <f>SUM(AJ233:AJ245)</f>
        <v>273.6225</v>
      </c>
    </row>
    <row r="247" spans="2:36">
      <c r="B247" s="8"/>
      <c r="C247" s="8"/>
      <c r="E247" t="s">
        <v>145</v>
      </c>
      <c r="F247">
        <f>(1/2)*F235</f>
        <v>4.2314999999999996</v>
      </c>
      <c r="G247" t="s">
        <v>145</v>
      </c>
      <c r="H247">
        <f>(1/3)*H236</f>
        <v>14.26733333333333</v>
      </c>
      <c r="I247" t="s">
        <v>145</v>
      </c>
      <c r="J247">
        <f>3*(1/8)*J237</f>
        <v>23.048249999999996</v>
      </c>
      <c r="K247" t="s">
        <v>145</v>
      </c>
      <c r="L247">
        <f>(1/3)*L238</f>
        <v>32.663666666666664</v>
      </c>
      <c r="O247" t="s">
        <v>145</v>
      </c>
      <c r="P247">
        <f>2*(((1/3)*O240)+((1/12)*P240))</f>
        <v>51.372833333333332</v>
      </c>
      <c r="Q247" t="s">
        <v>145</v>
      </c>
      <c r="R247">
        <f>2*(1/3)*R240</f>
        <v>70.094999999999999</v>
      </c>
      <c r="U247" t="s">
        <v>145</v>
      </c>
      <c r="V247">
        <f>2*(((1/3)*U242)+((1/12)*V242))</f>
        <v>84.696599999999989</v>
      </c>
      <c r="W247" t="s">
        <v>145</v>
      </c>
      <c r="X247">
        <f>2*(1/3)*X242</f>
        <v>107.535</v>
      </c>
      <c r="AA247" t="s">
        <v>145</v>
      </c>
      <c r="AB247">
        <f>2*(((1/3)*AA244)+((1/12)*AB244))</f>
        <v>126.255</v>
      </c>
      <c r="AC247" t="s">
        <v>145</v>
      </c>
      <c r="AD247">
        <f>2*(1/3)*AD244</f>
        <v>144.97499999999997</v>
      </c>
      <c r="AG247" t="s">
        <v>145</v>
      </c>
      <c r="AH247">
        <f>2*(((1/3)*AG246)+((1/12)*AH246))</f>
        <v>163.69499999999996</v>
      </c>
      <c r="AI247" t="s">
        <v>145</v>
      </c>
      <c r="AJ247">
        <f>2*(1/3)*AJ246</f>
        <v>182.41499999999999</v>
      </c>
    </row>
    <row r="250" spans="2:36">
      <c r="B250" s="73"/>
      <c r="C250" s="74"/>
      <c r="E250" s="45" t="s">
        <v>126</v>
      </c>
      <c r="F250" s="47"/>
      <c r="G250" s="45" t="s">
        <v>127</v>
      </c>
      <c r="H250" s="47"/>
      <c r="I250" s="45" t="s">
        <v>128</v>
      </c>
      <c r="J250" s="47"/>
      <c r="K250" s="45" t="s">
        <v>129</v>
      </c>
      <c r="L250" s="47"/>
      <c r="M250" s="45" t="s">
        <v>130</v>
      </c>
      <c r="N250" s="47"/>
      <c r="O250" s="47"/>
      <c r="P250" s="47"/>
      <c r="Q250" s="45" t="s">
        <v>131</v>
      </c>
      <c r="R250" s="47"/>
      <c r="S250" s="45" t="s">
        <v>132</v>
      </c>
      <c r="T250" s="47"/>
      <c r="U250" s="47"/>
      <c r="V250" s="47"/>
      <c r="W250" s="45" t="s">
        <v>133</v>
      </c>
      <c r="X250" s="47"/>
      <c r="Y250" s="45" t="s">
        <v>134</v>
      </c>
      <c r="Z250" s="47"/>
      <c r="AA250" s="47"/>
      <c r="AB250" s="47"/>
      <c r="AC250" s="45" t="s">
        <v>135</v>
      </c>
      <c r="AD250" s="47"/>
      <c r="AE250" s="45" t="s">
        <v>136</v>
      </c>
      <c r="AF250" s="47"/>
      <c r="AG250" s="47"/>
      <c r="AH250" s="47"/>
      <c r="AI250" s="45" t="s">
        <v>137</v>
      </c>
      <c r="AJ250" s="46"/>
    </row>
    <row r="251" spans="2:36">
      <c r="B251" s="7" t="s">
        <v>138</v>
      </c>
      <c r="C251" s="50">
        <v>11</v>
      </c>
      <c r="E251" s="48" t="s">
        <v>139</v>
      </c>
      <c r="F251" t="s">
        <v>140</v>
      </c>
      <c r="G251" s="48" t="s">
        <v>141</v>
      </c>
      <c r="H251" t="s">
        <v>140</v>
      </c>
      <c r="I251" s="48" t="s">
        <v>141</v>
      </c>
      <c r="J251" t="s">
        <v>140</v>
      </c>
      <c r="K251" s="48" t="s">
        <v>141</v>
      </c>
      <c r="L251" t="s">
        <v>140</v>
      </c>
      <c r="M251" s="48" t="s">
        <v>141</v>
      </c>
      <c r="O251" t="s">
        <v>140</v>
      </c>
      <c r="Q251" s="48" t="s">
        <v>141</v>
      </c>
      <c r="R251" t="s">
        <v>140</v>
      </c>
      <c r="S251" s="48" t="s">
        <v>141</v>
      </c>
      <c r="U251" t="s">
        <v>140</v>
      </c>
      <c r="W251" s="48" t="s">
        <v>141</v>
      </c>
      <c r="X251" t="s">
        <v>140</v>
      </c>
      <c r="Y251" s="48" t="s">
        <v>141</v>
      </c>
      <c r="Z251" t="s">
        <v>142</v>
      </c>
      <c r="AA251" t="s">
        <v>140</v>
      </c>
      <c r="AC251" s="48" t="s">
        <v>141</v>
      </c>
      <c r="AD251" t="s">
        <v>140</v>
      </c>
      <c r="AE251" s="48" t="s">
        <v>141</v>
      </c>
      <c r="AG251" t="s">
        <v>140</v>
      </c>
      <c r="AI251" s="48" t="s">
        <v>141</v>
      </c>
      <c r="AJ251" s="49" t="s">
        <v>140</v>
      </c>
    </row>
    <row r="252" spans="2:36">
      <c r="B252" s="7" t="s">
        <v>45</v>
      </c>
      <c r="C252" s="9">
        <v>0</v>
      </c>
      <c r="E252" s="48">
        <v>1</v>
      </c>
      <c r="F252">
        <f>C252*E252</f>
        <v>0</v>
      </c>
      <c r="G252" s="48">
        <v>1</v>
      </c>
      <c r="H252">
        <f>C252*G252</f>
        <v>0</v>
      </c>
      <c r="I252" s="48">
        <v>1</v>
      </c>
      <c r="J252">
        <f>C252*I252</f>
        <v>0</v>
      </c>
      <c r="K252" s="48">
        <v>1</v>
      </c>
      <c r="L252">
        <f>C252*K252</f>
        <v>0</v>
      </c>
      <c r="M252" s="48">
        <v>0.5</v>
      </c>
      <c r="O252">
        <f>C252*M252</f>
        <v>0</v>
      </c>
      <c r="Q252" s="48">
        <v>0.5</v>
      </c>
      <c r="R252">
        <f>C252*Q252</f>
        <v>0</v>
      </c>
      <c r="S252" s="48">
        <v>0.5</v>
      </c>
      <c r="U252">
        <f>C252*S252</f>
        <v>0</v>
      </c>
      <c r="W252" s="48">
        <v>0.5</v>
      </c>
      <c r="X252">
        <f>C252*W252</f>
        <v>0</v>
      </c>
      <c r="Y252" s="48">
        <v>0.5</v>
      </c>
      <c r="AA252">
        <f>C252*Y252</f>
        <v>0</v>
      </c>
      <c r="AC252" s="48">
        <v>0.5</v>
      </c>
      <c r="AD252">
        <f>C252*AC252</f>
        <v>0</v>
      </c>
      <c r="AE252" s="48">
        <v>0.5</v>
      </c>
      <c r="AG252">
        <f>C252*AE252</f>
        <v>0</v>
      </c>
      <c r="AI252" s="48">
        <v>0.5</v>
      </c>
      <c r="AJ252" s="49">
        <f>C252*AI252</f>
        <v>0</v>
      </c>
    </row>
    <row r="253" spans="2:36">
      <c r="B253" s="7" t="s">
        <v>3</v>
      </c>
      <c r="C253" s="9">
        <v>8.4629999999999992</v>
      </c>
      <c r="E253" s="48">
        <v>1</v>
      </c>
      <c r="F253">
        <f>C253*E253</f>
        <v>8.4629999999999992</v>
      </c>
      <c r="G253" s="48">
        <v>4</v>
      </c>
      <c r="H253">
        <f t="shared" ref="H253:H254" si="195">C253*G253</f>
        <v>33.851999999999997</v>
      </c>
      <c r="I253" s="48">
        <v>3</v>
      </c>
      <c r="J253">
        <f t="shared" ref="J253:J255" si="196">C253*I253</f>
        <v>25.388999999999996</v>
      </c>
      <c r="K253" s="48">
        <v>4</v>
      </c>
      <c r="L253">
        <f t="shared" ref="L253:L256" si="197">C253*K253</f>
        <v>33.851999999999997</v>
      </c>
      <c r="M253" s="48">
        <v>2</v>
      </c>
      <c r="O253">
        <f t="shared" ref="O253:O256" si="198">C253*M253</f>
        <v>16.925999999999998</v>
      </c>
      <c r="Q253" s="48">
        <v>2</v>
      </c>
      <c r="R253">
        <f t="shared" ref="R253:R258" si="199">C253*Q253</f>
        <v>16.925999999999998</v>
      </c>
      <c r="S253" s="48">
        <v>2</v>
      </c>
      <c r="U253">
        <f t="shared" ref="U253:U258" si="200">C253*S253</f>
        <v>16.925999999999998</v>
      </c>
      <c r="W253" s="48">
        <v>2</v>
      </c>
      <c r="X253">
        <f t="shared" ref="X253:X260" si="201">C253*W253</f>
        <v>16.925999999999998</v>
      </c>
      <c r="Y253" s="48">
        <v>2</v>
      </c>
      <c r="AA253">
        <f t="shared" ref="AA253:AA260" si="202">C253*Y253</f>
        <v>16.925999999999998</v>
      </c>
      <c r="AC253" s="48">
        <v>2</v>
      </c>
      <c r="AD253">
        <f t="shared" ref="AD253:AD262" si="203">C253*AC253</f>
        <v>16.925999999999998</v>
      </c>
      <c r="AE253" s="48">
        <v>2</v>
      </c>
      <c r="AG253">
        <f t="shared" ref="AG253:AG262" si="204">C253*AE253</f>
        <v>16.925999999999998</v>
      </c>
      <c r="AI253" s="48">
        <v>2</v>
      </c>
      <c r="AJ253" s="49">
        <f t="shared" ref="AJ253:AJ264" si="205">C253*AI253</f>
        <v>16.925999999999998</v>
      </c>
    </row>
    <row r="254" spans="2:36">
      <c r="B254" s="7" t="s">
        <v>52</v>
      </c>
      <c r="C254" s="9">
        <v>8.9499999999999993</v>
      </c>
      <c r="E254" s="68" t="s">
        <v>143</v>
      </c>
      <c r="F254" s="69">
        <f>SUM(F252:F253)</f>
        <v>8.4629999999999992</v>
      </c>
      <c r="G254" s="48">
        <v>1</v>
      </c>
      <c r="H254">
        <f t="shared" si="195"/>
        <v>8.9499999999999993</v>
      </c>
      <c r="I254" s="48">
        <v>3</v>
      </c>
      <c r="J254">
        <f t="shared" si="196"/>
        <v>26.849999999999998</v>
      </c>
      <c r="K254" s="48">
        <v>2</v>
      </c>
      <c r="L254">
        <f t="shared" si="197"/>
        <v>17.899999999999999</v>
      </c>
      <c r="M254" s="48">
        <v>1</v>
      </c>
      <c r="O254">
        <f t="shared" si="198"/>
        <v>8.9499999999999993</v>
      </c>
      <c r="Q254" s="48">
        <v>1</v>
      </c>
      <c r="R254">
        <f t="shared" si="199"/>
        <v>8.9499999999999993</v>
      </c>
      <c r="S254" s="48">
        <v>1</v>
      </c>
      <c r="U254">
        <f t="shared" si="200"/>
        <v>8.9499999999999993</v>
      </c>
      <c r="W254" s="48">
        <v>1</v>
      </c>
      <c r="X254">
        <f t="shared" si="201"/>
        <v>8.9499999999999993</v>
      </c>
      <c r="Y254" s="48">
        <v>1</v>
      </c>
      <c r="AA254">
        <f t="shared" si="202"/>
        <v>8.9499999999999993</v>
      </c>
      <c r="AC254" s="48">
        <v>1</v>
      </c>
      <c r="AD254">
        <f t="shared" si="203"/>
        <v>8.9499999999999993</v>
      </c>
      <c r="AE254" s="48">
        <v>1</v>
      </c>
      <c r="AG254">
        <f t="shared" si="204"/>
        <v>8.9499999999999993</v>
      </c>
      <c r="AI254" s="48">
        <v>1</v>
      </c>
      <c r="AJ254" s="49">
        <f t="shared" si="205"/>
        <v>8.9499999999999993</v>
      </c>
    </row>
    <row r="255" spans="2:36">
      <c r="B255" s="7" t="s">
        <v>5</v>
      </c>
      <c r="C255" s="9">
        <v>9.2230000000000008</v>
      </c>
      <c r="G255" s="68" t="s">
        <v>144</v>
      </c>
      <c r="H255" s="69">
        <f>SUM(H252:H254)</f>
        <v>42.801999999999992</v>
      </c>
      <c r="I255" s="48">
        <v>1</v>
      </c>
      <c r="J255">
        <f t="shared" si="196"/>
        <v>9.2230000000000008</v>
      </c>
      <c r="K255" s="48">
        <v>4</v>
      </c>
      <c r="L255">
        <f t="shared" si="197"/>
        <v>36.892000000000003</v>
      </c>
      <c r="M255" s="48">
        <v>2</v>
      </c>
      <c r="O255">
        <f t="shared" si="198"/>
        <v>18.446000000000002</v>
      </c>
      <c r="Q255" s="48">
        <v>2</v>
      </c>
      <c r="R255">
        <f t="shared" si="199"/>
        <v>18.446000000000002</v>
      </c>
      <c r="S255" s="48">
        <v>2</v>
      </c>
      <c r="U255">
        <f t="shared" si="200"/>
        <v>18.446000000000002</v>
      </c>
      <c r="W255" s="48">
        <v>2</v>
      </c>
      <c r="X255">
        <f t="shared" si="201"/>
        <v>18.446000000000002</v>
      </c>
      <c r="Y255" s="48">
        <v>2</v>
      </c>
      <c r="AA255">
        <f t="shared" si="202"/>
        <v>18.446000000000002</v>
      </c>
      <c r="AC255" s="48">
        <v>2</v>
      </c>
      <c r="AD255">
        <f t="shared" si="203"/>
        <v>18.446000000000002</v>
      </c>
      <c r="AE255" s="48">
        <v>2</v>
      </c>
      <c r="AG255">
        <f t="shared" si="204"/>
        <v>18.446000000000002</v>
      </c>
      <c r="AI255" s="48">
        <v>2</v>
      </c>
      <c r="AJ255" s="49">
        <f t="shared" si="205"/>
        <v>18.446000000000002</v>
      </c>
    </row>
    <row r="256" spans="2:36">
      <c r="B256" s="7" t="s">
        <v>46</v>
      </c>
      <c r="C256" s="9">
        <v>9.3469999999999995</v>
      </c>
      <c r="I256" s="68" t="s">
        <v>144</v>
      </c>
      <c r="J256" s="69">
        <f>SUM(J252:J255)</f>
        <v>61.461999999999989</v>
      </c>
      <c r="K256" s="48">
        <v>1</v>
      </c>
      <c r="L256">
        <f t="shared" si="197"/>
        <v>9.3469999999999995</v>
      </c>
      <c r="M256" s="48">
        <v>0.5</v>
      </c>
      <c r="N256">
        <v>5</v>
      </c>
      <c r="O256">
        <f t="shared" si="198"/>
        <v>4.6734999999999998</v>
      </c>
      <c r="P256">
        <f>C256*N256</f>
        <v>46.734999999999999</v>
      </c>
      <c r="Q256" s="48">
        <v>1.5</v>
      </c>
      <c r="R256">
        <f t="shared" si="199"/>
        <v>14.020499999999998</v>
      </c>
      <c r="S256" s="48">
        <v>1.5</v>
      </c>
      <c r="U256">
        <f t="shared" si="200"/>
        <v>14.020499999999998</v>
      </c>
      <c r="W256" s="48">
        <v>1.5</v>
      </c>
      <c r="X256">
        <f t="shared" si="201"/>
        <v>14.020499999999998</v>
      </c>
      <c r="Y256" s="48">
        <v>1.5</v>
      </c>
      <c r="AA256">
        <f t="shared" si="202"/>
        <v>14.020499999999998</v>
      </c>
      <c r="AC256" s="48">
        <v>1.5</v>
      </c>
      <c r="AD256">
        <f t="shared" si="203"/>
        <v>14.020499999999998</v>
      </c>
      <c r="AE256" s="48">
        <v>1.5</v>
      </c>
      <c r="AG256">
        <f t="shared" si="204"/>
        <v>14.020499999999998</v>
      </c>
      <c r="AI256" s="48">
        <v>1.5</v>
      </c>
      <c r="AJ256" s="49">
        <f t="shared" si="205"/>
        <v>14.020499999999998</v>
      </c>
    </row>
    <row r="257" spans="2:36">
      <c r="B257" s="7" t="s">
        <v>7</v>
      </c>
      <c r="C257" s="9">
        <v>9.36</v>
      </c>
      <c r="K257" s="68" t="s">
        <v>144</v>
      </c>
      <c r="L257" s="69">
        <f>SUM(L252:L256)</f>
        <v>97.991</v>
      </c>
      <c r="M257" s="48"/>
      <c r="N257">
        <v>8</v>
      </c>
      <c r="P257">
        <f t="shared" ref="P257:P258" si="206">C257*N257</f>
        <v>74.88</v>
      </c>
      <c r="Q257" s="48">
        <v>4</v>
      </c>
      <c r="R257">
        <f t="shared" si="199"/>
        <v>37.44</v>
      </c>
      <c r="S257" s="48">
        <v>4</v>
      </c>
      <c r="U257">
        <f t="shared" si="200"/>
        <v>37.44</v>
      </c>
      <c r="W257" s="48">
        <v>4</v>
      </c>
      <c r="X257">
        <f t="shared" si="201"/>
        <v>37.44</v>
      </c>
      <c r="Y257" s="48">
        <v>4</v>
      </c>
      <c r="AA257">
        <f t="shared" si="202"/>
        <v>37.44</v>
      </c>
      <c r="AC257" s="48">
        <v>4</v>
      </c>
      <c r="AD257">
        <f t="shared" si="203"/>
        <v>37.44</v>
      </c>
      <c r="AE257" s="48">
        <v>4</v>
      </c>
      <c r="AG257">
        <f t="shared" si="204"/>
        <v>37.44</v>
      </c>
      <c r="AI257" s="48">
        <v>4</v>
      </c>
      <c r="AJ257" s="49">
        <f t="shared" si="205"/>
        <v>37.44</v>
      </c>
    </row>
    <row r="258" spans="2:36">
      <c r="B258" s="7" t="s">
        <v>47</v>
      </c>
      <c r="C258" s="9">
        <v>9.36</v>
      </c>
      <c r="M258" s="48"/>
      <c r="N258">
        <v>-1</v>
      </c>
      <c r="P258">
        <f>C258*N258</f>
        <v>-9.36</v>
      </c>
      <c r="Q258" s="48">
        <v>1</v>
      </c>
      <c r="R258">
        <f t="shared" si="199"/>
        <v>9.36</v>
      </c>
      <c r="S258" s="48">
        <v>1</v>
      </c>
      <c r="T258">
        <v>5</v>
      </c>
      <c r="U258">
        <f t="shared" si="200"/>
        <v>9.36</v>
      </c>
      <c r="V258">
        <f>C258*U258</f>
        <v>87.609599999999986</v>
      </c>
      <c r="W258" s="48">
        <v>2</v>
      </c>
      <c r="X258">
        <f t="shared" si="201"/>
        <v>18.72</v>
      </c>
      <c r="Y258" s="48">
        <v>2</v>
      </c>
      <c r="AA258">
        <f t="shared" si="202"/>
        <v>18.72</v>
      </c>
      <c r="AC258" s="48">
        <v>2</v>
      </c>
      <c r="AD258">
        <f t="shared" si="203"/>
        <v>18.72</v>
      </c>
      <c r="AE258" s="48">
        <v>2</v>
      </c>
      <c r="AG258">
        <f t="shared" si="204"/>
        <v>18.72</v>
      </c>
      <c r="AI258" s="48">
        <v>2</v>
      </c>
      <c r="AJ258" s="49">
        <f t="shared" si="205"/>
        <v>18.72</v>
      </c>
    </row>
    <row r="259" spans="2:36">
      <c r="B259" s="7" t="s">
        <v>9</v>
      </c>
      <c r="C259" s="9">
        <v>9.36</v>
      </c>
      <c r="M259" s="68"/>
      <c r="N259" s="69" t="s">
        <v>144</v>
      </c>
      <c r="O259" s="69">
        <f>SUM(O252:O256)</f>
        <v>48.9955</v>
      </c>
      <c r="P259" s="69">
        <f>SUM(P256:P258)</f>
        <v>112.255</v>
      </c>
      <c r="Q259" s="68" t="s">
        <v>144</v>
      </c>
      <c r="R259" s="69">
        <f>SUM(R252:R258)</f>
        <v>105.1425</v>
      </c>
      <c r="S259" s="48"/>
      <c r="T259">
        <v>8</v>
      </c>
      <c r="V259">
        <f t="shared" ref="V259:V260" si="207">C259*U259</f>
        <v>0</v>
      </c>
      <c r="W259" s="48">
        <v>4</v>
      </c>
      <c r="X259">
        <f t="shared" si="201"/>
        <v>37.44</v>
      </c>
      <c r="Y259" s="48">
        <v>4</v>
      </c>
      <c r="AA259">
        <f t="shared" si="202"/>
        <v>37.44</v>
      </c>
      <c r="AC259" s="48">
        <v>4</v>
      </c>
      <c r="AD259">
        <f t="shared" si="203"/>
        <v>37.44</v>
      </c>
      <c r="AE259" s="48">
        <v>4</v>
      </c>
      <c r="AG259">
        <f t="shared" si="204"/>
        <v>37.44</v>
      </c>
      <c r="AI259" s="48">
        <v>4</v>
      </c>
      <c r="AJ259" s="49">
        <f t="shared" si="205"/>
        <v>37.44</v>
      </c>
    </row>
    <row r="260" spans="2:36">
      <c r="B260" s="7" t="s">
        <v>10</v>
      </c>
      <c r="C260" s="9">
        <v>9.36</v>
      </c>
      <c r="S260" s="48"/>
      <c r="T260">
        <v>-1</v>
      </c>
      <c r="V260">
        <f t="shared" si="207"/>
        <v>0</v>
      </c>
      <c r="W260" s="48">
        <v>1</v>
      </c>
      <c r="X260">
        <f t="shared" si="201"/>
        <v>9.36</v>
      </c>
      <c r="Y260" s="48">
        <v>1</v>
      </c>
      <c r="Z260">
        <v>5</v>
      </c>
      <c r="AA260">
        <f t="shared" si="202"/>
        <v>9.36</v>
      </c>
      <c r="AB260">
        <f>C260*Z260</f>
        <v>46.8</v>
      </c>
      <c r="AC260" s="48">
        <v>2</v>
      </c>
      <c r="AD260">
        <f t="shared" si="203"/>
        <v>18.72</v>
      </c>
      <c r="AE260" s="48">
        <v>2</v>
      </c>
      <c r="AG260">
        <f t="shared" si="204"/>
        <v>18.72</v>
      </c>
      <c r="AI260" s="48">
        <v>2</v>
      </c>
      <c r="AJ260" s="49">
        <f t="shared" si="205"/>
        <v>18.72</v>
      </c>
    </row>
    <row r="261" spans="2:36">
      <c r="B261" s="7" t="s">
        <v>11</v>
      </c>
      <c r="C261" s="9">
        <v>9.36</v>
      </c>
      <c r="S261" s="68"/>
      <c r="T261" s="69" t="s">
        <v>144</v>
      </c>
      <c r="U261" s="69">
        <f>SUM(U252:U258)</f>
        <v>105.1425</v>
      </c>
      <c r="V261" s="69">
        <f>SUM(V258:V260)</f>
        <v>87.609599999999986</v>
      </c>
      <c r="W261" s="68" t="s">
        <v>144</v>
      </c>
      <c r="X261" s="69">
        <f>SUM(X252:X260)</f>
        <v>161.30250000000001</v>
      </c>
      <c r="Y261" s="48"/>
      <c r="Z261">
        <v>8</v>
      </c>
      <c r="AB261">
        <f t="shared" ref="AB261:AB262" si="208">C261*Z261</f>
        <v>74.88</v>
      </c>
      <c r="AC261" s="48">
        <v>4</v>
      </c>
      <c r="AD261">
        <f t="shared" si="203"/>
        <v>37.44</v>
      </c>
      <c r="AE261" s="48">
        <v>4</v>
      </c>
      <c r="AG261">
        <f t="shared" si="204"/>
        <v>37.44</v>
      </c>
      <c r="AI261" s="48">
        <v>4</v>
      </c>
      <c r="AJ261" s="49">
        <f t="shared" si="205"/>
        <v>37.44</v>
      </c>
    </row>
    <row r="262" spans="2:36">
      <c r="B262" s="7" t="s">
        <v>48</v>
      </c>
      <c r="C262" s="9">
        <v>9.36</v>
      </c>
      <c r="Y262" s="48"/>
      <c r="Z262">
        <v>-1</v>
      </c>
      <c r="AB262">
        <f t="shared" si="208"/>
        <v>-9.36</v>
      </c>
      <c r="AC262" s="48">
        <v>1</v>
      </c>
      <c r="AD262">
        <f t="shared" si="203"/>
        <v>9.36</v>
      </c>
      <c r="AE262" s="48">
        <v>1</v>
      </c>
      <c r="AF262">
        <v>5</v>
      </c>
      <c r="AG262">
        <f t="shared" si="204"/>
        <v>9.36</v>
      </c>
      <c r="AH262">
        <f>C262*AF262</f>
        <v>46.8</v>
      </c>
      <c r="AI262" s="48">
        <v>2</v>
      </c>
      <c r="AJ262" s="49">
        <f t="shared" si="205"/>
        <v>18.72</v>
      </c>
    </row>
    <row r="263" spans="2:36">
      <c r="B263" s="7" t="s">
        <v>49</v>
      </c>
      <c r="C263" s="9">
        <v>9.36</v>
      </c>
      <c r="Y263" s="68"/>
      <c r="Z263" s="69" t="s">
        <v>144</v>
      </c>
      <c r="AA263" s="69">
        <f>SUM(AA252:AA260)</f>
        <v>161.30250000000001</v>
      </c>
      <c r="AB263" s="69">
        <f>SUM(AB260:AB262)</f>
        <v>112.32</v>
      </c>
      <c r="AC263" s="68" t="s">
        <v>144</v>
      </c>
      <c r="AD263" s="69">
        <f>SUM(AD252:AD262)</f>
        <v>217.46249999999998</v>
      </c>
      <c r="AE263" s="48"/>
      <c r="AF263">
        <v>8</v>
      </c>
      <c r="AH263">
        <f t="shared" ref="AH263:AH264" si="209">C263*AF263</f>
        <v>74.88</v>
      </c>
      <c r="AI263" s="48">
        <v>4</v>
      </c>
      <c r="AJ263" s="49">
        <f t="shared" si="205"/>
        <v>37.44</v>
      </c>
    </row>
    <row r="264" spans="2:36">
      <c r="B264" s="7" t="s">
        <v>50</v>
      </c>
      <c r="C264" s="9">
        <v>9.36</v>
      </c>
      <c r="AE264" s="48"/>
      <c r="AF264">
        <v>-1</v>
      </c>
      <c r="AH264">
        <f t="shared" si="209"/>
        <v>-9.36</v>
      </c>
      <c r="AI264" s="48">
        <v>1</v>
      </c>
      <c r="AJ264" s="49">
        <f t="shared" si="205"/>
        <v>9.36</v>
      </c>
    </row>
    <row r="265" spans="2:36">
      <c r="B265" s="8"/>
      <c r="C265" s="8"/>
      <c r="AE265" s="68"/>
      <c r="AF265" s="69" t="s">
        <v>144</v>
      </c>
      <c r="AG265" s="69">
        <f>SUM(AG252:AG262)</f>
        <v>217.46249999999998</v>
      </c>
      <c r="AH265" s="69">
        <f>SUM(AH262:AH264)</f>
        <v>112.32</v>
      </c>
      <c r="AI265" s="68" t="s">
        <v>144</v>
      </c>
      <c r="AJ265" s="70">
        <f>SUM(AJ252:AJ264)</f>
        <v>273.6225</v>
      </c>
    </row>
    <row r="266" spans="2:36">
      <c r="B266" s="8"/>
      <c r="C266" s="8"/>
      <c r="E266" t="s">
        <v>145</v>
      </c>
      <c r="F266">
        <f>(1/2)*F254</f>
        <v>4.2314999999999996</v>
      </c>
      <c r="G266" t="s">
        <v>145</v>
      </c>
      <c r="H266">
        <f>(1/3)*H255</f>
        <v>14.26733333333333</v>
      </c>
      <c r="I266" t="s">
        <v>145</v>
      </c>
      <c r="J266">
        <f>3*(1/8)*J256</f>
        <v>23.048249999999996</v>
      </c>
      <c r="K266" t="s">
        <v>145</v>
      </c>
      <c r="L266">
        <f>(1/3)*L257</f>
        <v>32.663666666666664</v>
      </c>
      <c r="O266" t="s">
        <v>145</v>
      </c>
      <c r="P266">
        <f>2*(((1/3)*O259)+((1/12)*P259))</f>
        <v>51.372833333333332</v>
      </c>
      <c r="Q266" t="s">
        <v>145</v>
      </c>
      <c r="R266">
        <f>2*(1/3)*R259</f>
        <v>70.094999999999999</v>
      </c>
      <c r="U266" t="s">
        <v>145</v>
      </c>
      <c r="V266">
        <f>2*(((1/3)*U261)+((1/12)*V261))</f>
        <v>84.696599999999989</v>
      </c>
      <c r="W266" t="s">
        <v>145</v>
      </c>
      <c r="X266">
        <f>2*(1/3)*X261</f>
        <v>107.535</v>
      </c>
      <c r="AA266" t="s">
        <v>145</v>
      </c>
      <c r="AB266">
        <f>2*(((1/3)*AA263)+((1/12)*AB263))</f>
        <v>126.255</v>
      </c>
      <c r="AC266" t="s">
        <v>145</v>
      </c>
      <c r="AD266">
        <f>2*(1/3)*AD263</f>
        <v>144.97499999999997</v>
      </c>
      <c r="AG266" t="s">
        <v>145</v>
      </c>
      <c r="AH266">
        <f>2*(((1/3)*AG265)+((1/12)*AH265))</f>
        <v>163.69499999999996</v>
      </c>
      <c r="AI266" t="s">
        <v>145</v>
      </c>
      <c r="AJ266">
        <f>2*(1/3)*AJ265</f>
        <v>182.41499999999999</v>
      </c>
    </row>
    <row r="269" spans="2:36">
      <c r="B269" s="73"/>
      <c r="C269" s="74"/>
      <c r="E269" s="45" t="s">
        <v>126</v>
      </c>
      <c r="F269" s="47"/>
      <c r="G269" s="45" t="s">
        <v>127</v>
      </c>
      <c r="H269" s="47"/>
      <c r="I269" s="45" t="s">
        <v>128</v>
      </c>
      <c r="J269" s="47"/>
      <c r="K269" s="45" t="s">
        <v>129</v>
      </c>
      <c r="L269" s="47"/>
      <c r="M269" s="45" t="s">
        <v>130</v>
      </c>
      <c r="N269" s="47"/>
      <c r="O269" s="47"/>
      <c r="P269" s="47"/>
      <c r="Q269" s="45" t="s">
        <v>131</v>
      </c>
      <c r="R269" s="47"/>
      <c r="S269" s="45" t="s">
        <v>132</v>
      </c>
      <c r="T269" s="47"/>
      <c r="U269" s="47"/>
      <c r="V269" s="47"/>
      <c r="W269" s="45" t="s">
        <v>133</v>
      </c>
      <c r="X269" s="47"/>
      <c r="Y269" s="45" t="s">
        <v>134</v>
      </c>
      <c r="Z269" s="47"/>
      <c r="AA269" s="47"/>
      <c r="AB269" s="47"/>
      <c r="AC269" s="45" t="s">
        <v>135</v>
      </c>
      <c r="AD269" s="47"/>
      <c r="AE269" s="45" t="s">
        <v>136</v>
      </c>
      <c r="AF269" s="47"/>
      <c r="AG269" s="47"/>
      <c r="AH269" s="47"/>
      <c r="AI269" s="45" t="s">
        <v>137</v>
      </c>
      <c r="AJ269" s="46"/>
    </row>
    <row r="270" spans="2:36">
      <c r="B270" s="7" t="s">
        <v>138</v>
      </c>
      <c r="C270" s="50">
        <v>12</v>
      </c>
      <c r="E270" s="48" t="s">
        <v>139</v>
      </c>
      <c r="F270" t="s">
        <v>140</v>
      </c>
      <c r="G270" s="48" t="s">
        <v>141</v>
      </c>
      <c r="H270" t="s">
        <v>140</v>
      </c>
      <c r="I270" s="48" t="s">
        <v>141</v>
      </c>
      <c r="J270" t="s">
        <v>140</v>
      </c>
      <c r="K270" s="48" t="s">
        <v>141</v>
      </c>
      <c r="L270" t="s">
        <v>140</v>
      </c>
      <c r="M270" s="48" t="s">
        <v>141</v>
      </c>
      <c r="O270" t="s">
        <v>140</v>
      </c>
      <c r="Q270" s="48" t="s">
        <v>141</v>
      </c>
      <c r="R270" t="s">
        <v>140</v>
      </c>
      <c r="S270" s="48" t="s">
        <v>141</v>
      </c>
      <c r="U270" t="s">
        <v>140</v>
      </c>
      <c r="W270" s="48" t="s">
        <v>141</v>
      </c>
      <c r="X270" t="s">
        <v>140</v>
      </c>
      <c r="Y270" s="48" t="s">
        <v>141</v>
      </c>
      <c r="Z270" t="s">
        <v>142</v>
      </c>
      <c r="AA270" t="s">
        <v>140</v>
      </c>
      <c r="AC270" s="48" t="s">
        <v>141</v>
      </c>
      <c r="AD270" t="s">
        <v>140</v>
      </c>
      <c r="AE270" s="48" t="s">
        <v>141</v>
      </c>
      <c r="AG270" t="s">
        <v>140</v>
      </c>
      <c r="AI270" s="48" t="s">
        <v>141</v>
      </c>
      <c r="AJ270" s="49" t="s">
        <v>140</v>
      </c>
    </row>
    <row r="271" spans="2:36">
      <c r="B271" s="7" t="s">
        <v>45</v>
      </c>
      <c r="C271" s="9">
        <v>0</v>
      </c>
      <c r="E271" s="48">
        <v>1</v>
      </c>
      <c r="F271">
        <f>C271*E271</f>
        <v>0</v>
      </c>
      <c r="G271" s="48">
        <v>1</v>
      </c>
      <c r="H271">
        <f>C271*G271</f>
        <v>0</v>
      </c>
      <c r="I271" s="48">
        <v>1</v>
      </c>
      <c r="J271">
        <f>C271*I271</f>
        <v>0</v>
      </c>
      <c r="K271" s="48">
        <v>1</v>
      </c>
      <c r="L271">
        <f>C271*K271</f>
        <v>0</v>
      </c>
      <c r="M271" s="48">
        <v>0.5</v>
      </c>
      <c r="O271">
        <f>C271*M271</f>
        <v>0</v>
      </c>
      <c r="Q271" s="48">
        <v>0.5</v>
      </c>
      <c r="R271">
        <f>C271*Q271</f>
        <v>0</v>
      </c>
      <c r="S271" s="48">
        <v>0.5</v>
      </c>
      <c r="U271">
        <f>C271*S271</f>
        <v>0</v>
      </c>
      <c r="W271" s="48">
        <v>0.5</v>
      </c>
      <c r="X271">
        <f>C271*W271</f>
        <v>0</v>
      </c>
      <c r="Y271" s="48">
        <v>0.5</v>
      </c>
      <c r="AA271">
        <f>C271*Y271</f>
        <v>0</v>
      </c>
      <c r="AC271" s="48">
        <v>0.5</v>
      </c>
      <c r="AD271">
        <f>C271*AC271</f>
        <v>0</v>
      </c>
      <c r="AE271" s="48">
        <v>0.5</v>
      </c>
      <c r="AG271">
        <f>C271*AE271</f>
        <v>0</v>
      </c>
      <c r="AI271" s="48">
        <v>0.5</v>
      </c>
      <c r="AJ271" s="49">
        <f>C271*AI271</f>
        <v>0</v>
      </c>
    </row>
    <row r="272" spans="2:36">
      <c r="B272" s="7" t="s">
        <v>3</v>
      </c>
      <c r="C272" s="9">
        <v>8.4629999999999992</v>
      </c>
      <c r="E272" s="48">
        <v>1</v>
      </c>
      <c r="F272">
        <f>C272*E272</f>
        <v>8.4629999999999992</v>
      </c>
      <c r="G272" s="48">
        <v>4</v>
      </c>
      <c r="H272">
        <f t="shared" ref="H272:H273" si="210">C272*G272</f>
        <v>33.851999999999997</v>
      </c>
      <c r="I272" s="48">
        <v>3</v>
      </c>
      <c r="J272">
        <f t="shared" ref="J272:J274" si="211">C272*I272</f>
        <v>25.388999999999996</v>
      </c>
      <c r="K272" s="48">
        <v>4</v>
      </c>
      <c r="L272">
        <f t="shared" ref="L272:L275" si="212">C272*K272</f>
        <v>33.851999999999997</v>
      </c>
      <c r="M272" s="48">
        <v>2</v>
      </c>
      <c r="O272">
        <f t="shared" ref="O272:O275" si="213">C272*M272</f>
        <v>16.925999999999998</v>
      </c>
      <c r="Q272" s="48">
        <v>2</v>
      </c>
      <c r="R272">
        <f t="shared" ref="R272:R277" si="214">C272*Q272</f>
        <v>16.925999999999998</v>
      </c>
      <c r="S272" s="48">
        <v>2</v>
      </c>
      <c r="U272">
        <f t="shared" ref="U272:U277" si="215">C272*S272</f>
        <v>16.925999999999998</v>
      </c>
      <c r="W272" s="48">
        <v>2</v>
      </c>
      <c r="X272">
        <f t="shared" ref="X272:X279" si="216">C272*W272</f>
        <v>16.925999999999998</v>
      </c>
      <c r="Y272" s="48">
        <v>2</v>
      </c>
      <c r="AA272">
        <f t="shared" ref="AA272:AA279" si="217">C272*Y272</f>
        <v>16.925999999999998</v>
      </c>
      <c r="AC272" s="48">
        <v>2</v>
      </c>
      <c r="AD272">
        <f t="shared" ref="AD272:AD281" si="218">C272*AC272</f>
        <v>16.925999999999998</v>
      </c>
      <c r="AE272" s="48">
        <v>2</v>
      </c>
      <c r="AG272">
        <f t="shared" ref="AG272:AG281" si="219">C272*AE272</f>
        <v>16.925999999999998</v>
      </c>
      <c r="AI272" s="48">
        <v>2</v>
      </c>
      <c r="AJ272" s="49">
        <f t="shared" ref="AJ272:AJ283" si="220">C272*AI272</f>
        <v>16.925999999999998</v>
      </c>
    </row>
    <row r="273" spans="2:36">
      <c r="B273" s="7" t="s">
        <v>52</v>
      </c>
      <c r="C273" s="9">
        <v>8.9499999999999993</v>
      </c>
      <c r="E273" s="68" t="s">
        <v>143</v>
      </c>
      <c r="F273" s="69">
        <f>SUM(F271:F272)</f>
        <v>8.4629999999999992</v>
      </c>
      <c r="G273" s="48">
        <v>1</v>
      </c>
      <c r="H273">
        <f t="shared" si="210"/>
        <v>8.9499999999999993</v>
      </c>
      <c r="I273" s="48">
        <v>3</v>
      </c>
      <c r="J273">
        <f t="shared" si="211"/>
        <v>26.849999999999998</v>
      </c>
      <c r="K273" s="48">
        <v>2</v>
      </c>
      <c r="L273">
        <f t="shared" si="212"/>
        <v>17.899999999999999</v>
      </c>
      <c r="M273" s="48">
        <v>1</v>
      </c>
      <c r="O273">
        <f t="shared" si="213"/>
        <v>8.9499999999999993</v>
      </c>
      <c r="Q273" s="48">
        <v>1</v>
      </c>
      <c r="R273">
        <f t="shared" si="214"/>
        <v>8.9499999999999993</v>
      </c>
      <c r="S273" s="48">
        <v>1</v>
      </c>
      <c r="U273">
        <f t="shared" si="215"/>
        <v>8.9499999999999993</v>
      </c>
      <c r="W273" s="48">
        <v>1</v>
      </c>
      <c r="X273">
        <f t="shared" si="216"/>
        <v>8.9499999999999993</v>
      </c>
      <c r="Y273" s="48">
        <v>1</v>
      </c>
      <c r="AA273">
        <f t="shared" si="217"/>
        <v>8.9499999999999993</v>
      </c>
      <c r="AC273" s="48">
        <v>1</v>
      </c>
      <c r="AD273">
        <f t="shared" si="218"/>
        <v>8.9499999999999993</v>
      </c>
      <c r="AE273" s="48">
        <v>1</v>
      </c>
      <c r="AG273">
        <f t="shared" si="219"/>
        <v>8.9499999999999993</v>
      </c>
      <c r="AI273" s="48">
        <v>1</v>
      </c>
      <c r="AJ273" s="49">
        <f t="shared" si="220"/>
        <v>8.9499999999999993</v>
      </c>
    </row>
    <row r="274" spans="2:36">
      <c r="B274" s="7" t="s">
        <v>5</v>
      </c>
      <c r="C274" s="9">
        <v>9.2230000000000008</v>
      </c>
      <c r="G274" s="68" t="s">
        <v>144</v>
      </c>
      <c r="H274" s="69">
        <f>SUM(H271:H273)</f>
        <v>42.801999999999992</v>
      </c>
      <c r="I274" s="48">
        <v>1</v>
      </c>
      <c r="J274">
        <f t="shared" si="211"/>
        <v>9.2230000000000008</v>
      </c>
      <c r="K274" s="48">
        <v>4</v>
      </c>
      <c r="L274">
        <f t="shared" si="212"/>
        <v>36.892000000000003</v>
      </c>
      <c r="M274" s="48">
        <v>2</v>
      </c>
      <c r="O274">
        <f t="shared" si="213"/>
        <v>18.446000000000002</v>
      </c>
      <c r="Q274" s="48">
        <v>2</v>
      </c>
      <c r="R274">
        <f t="shared" si="214"/>
        <v>18.446000000000002</v>
      </c>
      <c r="S274" s="48">
        <v>2</v>
      </c>
      <c r="U274">
        <f t="shared" si="215"/>
        <v>18.446000000000002</v>
      </c>
      <c r="W274" s="48">
        <v>2</v>
      </c>
      <c r="X274">
        <f t="shared" si="216"/>
        <v>18.446000000000002</v>
      </c>
      <c r="Y274" s="48">
        <v>2</v>
      </c>
      <c r="AA274">
        <f t="shared" si="217"/>
        <v>18.446000000000002</v>
      </c>
      <c r="AC274" s="48">
        <v>2</v>
      </c>
      <c r="AD274">
        <f t="shared" si="218"/>
        <v>18.446000000000002</v>
      </c>
      <c r="AE274" s="48">
        <v>2</v>
      </c>
      <c r="AG274">
        <f t="shared" si="219"/>
        <v>18.446000000000002</v>
      </c>
      <c r="AI274" s="48">
        <v>2</v>
      </c>
      <c r="AJ274" s="49">
        <f t="shared" si="220"/>
        <v>18.446000000000002</v>
      </c>
    </row>
    <row r="275" spans="2:36">
      <c r="B275" s="7" t="s">
        <v>46</v>
      </c>
      <c r="C275" s="9">
        <v>9.3469999999999995</v>
      </c>
      <c r="I275" s="68" t="s">
        <v>144</v>
      </c>
      <c r="J275" s="69">
        <f>SUM(J271:J274)</f>
        <v>61.461999999999989</v>
      </c>
      <c r="K275" s="48">
        <v>1</v>
      </c>
      <c r="L275">
        <f t="shared" si="212"/>
        <v>9.3469999999999995</v>
      </c>
      <c r="M275" s="48">
        <v>0.5</v>
      </c>
      <c r="N275">
        <v>5</v>
      </c>
      <c r="O275">
        <f t="shared" si="213"/>
        <v>4.6734999999999998</v>
      </c>
      <c r="P275">
        <f>C275*N275</f>
        <v>46.734999999999999</v>
      </c>
      <c r="Q275" s="48">
        <v>1.5</v>
      </c>
      <c r="R275">
        <f t="shared" si="214"/>
        <v>14.020499999999998</v>
      </c>
      <c r="S275" s="48">
        <v>1.5</v>
      </c>
      <c r="U275">
        <f t="shared" si="215"/>
        <v>14.020499999999998</v>
      </c>
      <c r="W275" s="48">
        <v>1.5</v>
      </c>
      <c r="X275">
        <f t="shared" si="216"/>
        <v>14.020499999999998</v>
      </c>
      <c r="Y275" s="48">
        <v>1.5</v>
      </c>
      <c r="AA275">
        <f t="shared" si="217"/>
        <v>14.020499999999998</v>
      </c>
      <c r="AC275" s="48">
        <v>1.5</v>
      </c>
      <c r="AD275">
        <f t="shared" si="218"/>
        <v>14.020499999999998</v>
      </c>
      <c r="AE275" s="48">
        <v>1.5</v>
      </c>
      <c r="AG275">
        <f t="shared" si="219"/>
        <v>14.020499999999998</v>
      </c>
      <c r="AI275" s="48">
        <v>1.5</v>
      </c>
      <c r="AJ275" s="49">
        <f t="shared" si="220"/>
        <v>14.020499999999998</v>
      </c>
    </row>
    <row r="276" spans="2:36">
      <c r="B276" s="7" t="s">
        <v>7</v>
      </c>
      <c r="C276" s="9">
        <v>9.36</v>
      </c>
      <c r="K276" s="68" t="s">
        <v>144</v>
      </c>
      <c r="L276" s="69">
        <f>SUM(L271:L275)</f>
        <v>97.991</v>
      </c>
      <c r="M276" s="48"/>
      <c r="N276">
        <v>8</v>
      </c>
      <c r="P276">
        <f t="shared" ref="P276:P277" si="221">C276*N276</f>
        <v>74.88</v>
      </c>
      <c r="Q276" s="48">
        <v>4</v>
      </c>
      <c r="R276">
        <f t="shared" si="214"/>
        <v>37.44</v>
      </c>
      <c r="S276" s="48">
        <v>4</v>
      </c>
      <c r="U276">
        <f t="shared" si="215"/>
        <v>37.44</v>
      </c>
      <c r="W276" s="48">
        <v>4</v>
      </c>
      <c r="X276">
        <f t="shared" si="216"/>
        <v>37.44</v>
      </c>
      <c r="Y276" s="48">
        <v>4</v>
      </c>
      <c r="AA276">
        <f t="shared" si="217"/>
        <v>37.44</v>
      </c>
      <c r="AC276" s="48">
        <v>4</v>
      </c>
      <c r="AD276">
        <f t="shared" si="218"/>
        <v>37.44</v>
      </c>
      <c r="AE276" s="48">
        <v>4</v>
      </c>
      <c r="AG276">
        <f t="shared" si="219"/>
        <v>37.44</v>
      </c>
      <c r="AI276" s="48">
        <v>4</v>
      </c>
      <c r="AJ276" s="49">
        <f t="shared" si="220"/>
        <v>37.44</v>
      </c>
    </row>
    <row r="277" spans="2:36">
      <c r="B277" s="7" t="s">
        <v>47</v>
      </c>
      <c r="C277" s="9">
        <v>9.36</v>
      </c>
      <c r="M277" s="48"/>
      <c r="N277">
        <v>-1</v>
      </c>
      <c r="P277">
        <f>C277*N277</f>
        <v>-9.36</v>
      </c>
      <c r="Q277" s="48">
        <v>1</v>
      </c>
      <c r="R277">
        <f t="shared" si="214"/>
        <v>9.36</v>
      </c>
      <c r="S277" s="48">
        <v>1</v>
      </c>
      <c r="T277">
        <v>5</v>
      </c>
      <c r="U277">
        <f t="shared" si="215"/>
        <v>9.36</v>
      </c>
      <c r="V277">
        <f>C277*U277</f>
        <v>87.609599999999986</v>
      </c>
      <c r="W277" s="48">
        <v>2</v>
      </c>
      <c r="X277">
        <f t="shared" si="216"/>
        <v>18.72</v>
      </c>
      <c r="Y277" s="48">
        <v>2</v>
      </c>
      <c r="AA277">
        <f t="shared" si="217"/>
        <v>18.72</v>
      </c>
      <c r="AC277" s="48">
        <v>2</v>
      </c>
      <c r="AD277">
        <f t="shared" si="218"/>
        <v>18.72</v>
      </c>
      <c r="AE277" s="48">
        <v>2</v>
      </c>
      <c r="AG277">
        <f t="shared" si="219"/>
        <v>18.72</v>
      </c>
      <c r="AI277" s="48">
        <v>2</v>
      </c>
      <c r="AJ277" s="49">
        <f t="shared" si="220"/>
        <v>18.72</v>
      </c>
    </row>
    <row r="278" spans="2:36">
      <c r="B278" s="7" t="s">
        <v>9</v>
      </c>
      <c r="C278" s="9">
        <v>9.36</v>
      </c>
      <c r="M278" s="68"/>
      <c r="N278" s="69" t="s">
        <v>144</v>
      </c>
      <c r="O278" s="69">
        <f>SUM(O271:O275)</f>
        <v>48.9955</v>
      </c>
      <c r="P278" s="69">
        <f>SUM(P275:P277)</f>
        <v>112.255</v>
      </c>
      <c r="Q278" s="68" t="s">
        <v>144</v>
      </c>
      <c r="R278" s="69">
        <f>SUM(R271:R277)</f>
        <v>105.1425</v>
      </c>
      <c r="S278" s="48"/>
      <c r="T278">
        <v>8</v>
      </c>
      <c r="V278">
        <f t="shared" ref="V278:V279" si="222">C278*U278</f>
        <v>0</v>
      </c>
      <c r="W278" s="48">
        <v>4</v>
      </c>
      <c r="X278">
        <f t="shared" si="216"/>
        <v>37.44</v>
      </c>
      <c r="Y278" s="48">
        <v>4</v>
      </c>
      <c r="AA278">
        <f t="shared" si="217"/>
        <v>37.44</v>
      </c>
      <c r="AC278" s="48">
        <v>4</v>
      </c>
      <c r="AD278">
        <f t="shared" si="218"/>
        <v>37.44</v>
      </c>
      <c r="AE278" s="48">
        <v>4</v>
      </c>
      <c r="AG278">
        <f t="shared" si="219"/>
        <v>37.44</v>
      </c>
      <c r="AI278" s="48">
        <v>4</v>
      </c>
      <c r="AJ278" s="49">
        <f t="shared" si="220"/>
        <v>37.44</v>
      </c>
    </row>
    <row r="279" spans="2:36">
      <c r="B279" s="7" t="s">
        <v>10</v>
      </c>
      <c r="C279" s="9">
        <v>9.36</v>
      </c>
      <c r="S279" s="48"/>
      <c r="T279">
        <v>-1</v>
      </c>
      <c r="V279">
        <f t="shared" si="222"/>
        <v>0</v>
      </c>
      <c r="W279" s="48">
        <v>1</v>
      </c>
      <c r="X279">
        <f t="shared" si="216"/>
        <v>9.36</v>
      </c>
      <c r="Y279" s="48">
        <v>1</v>
      </c>
      <c r="Z279">
        <v>5</v>
      </c>
      <c r="AA279">
        <f t="shared" si="217"/>
        <v>9.36</v>
      </c>
      <c r="AB279">
        <f>C279*Z279</f>
        <v>46.8</v>
      </c>
      <c r="AC279" s="48">
        <v>2</v>
      </c>
      <c r="AD279">
        <f t="shared" si="218"/>
        <v>18.72</v>
      </c>
      <c r="AE279" s="48">
        <v>2</v>
      </c>
      <c r="AG279">
        <f t="shared" si="219"/>
        <v>18.72</v>
      </c>
      <c r="AI279" s="48">
        <v>2</v>
      </c>
      <c r="AJ279" s="49">
        <f t="shared" si="220"/>
        <v>18.72</v>
      </c>
    </row>
    <row r="280" spans="2:36">
      <c r="B280" s="7" t="s">
        <v>11</v>
      </c>
      <c r="C280" s="9">
        <v>9.36</v>
      </c>
      <c r="S280" s="68"/>
      <c r="T280" s="69" t="s">
        <v>144</v>
      </c>
      <c r="U280" s="69">
        <f>SUM(U271:U277)</f>
        <v>105.1425</v>
      </c>
      <c r="V280" s="69">
        <f>SUM(V277:V279)</f>
        <v>87.609599999999986</v>
      </c>
      <c r="W280" s="68" t="s">
        <v>144</v>
      </c>
      <c r="X280" s="69">
        <f>SUM(X271:X279)</f>
        <v>161.30250000000001</v>
      </c>
      <c r="Y280" s="48"/>
      <c r="Z280">
        <v>8</v>
      </c>
      <c r="AB280">
        <f t="shared" ref="AB280:AB281" si="223">C280*Z280</f>
        <v>74.88</v>
      </c>
      <c r="AC280" s="48">
        <v>4</v>
      </c>
      <c r="AD280">
        <f t="shared" si="218"/>
        <v>37.44</v>
      </c>
      <c r="AE280" s="48">
        <v>4</v>
      </c>
      <c r="AG280">
        <f t="shared" si="219"/>
        <v>37.44</v>
      </c>
      <c r="AI280" s="48">
        <v>4</v>
      </c>
      <c r="AJ280" s="49">
        <f t="shared" si="220"/>
        <v>37.44</v>
      </c>
    </row>
    <row r="281" spans="2:36">
      <c r="B281" s="7" t="s">
        <v>48</v>
      </c>
      <c r="C281" s="9">
        <v>9.36</v>
      </c>
      <c r="Y281" s="48"/>
      <c r="Z281">
        <v>-1</v>
      </c>
      <c r="AB281">
        <f t="shared" si="223"/>
        <v>-9.36</v>
      </c>
      <c r="AC281" s="48">
        <v>1</v>
      </c>
      <c r="AD281">
        <f t="shared" si="218"/>
        <v>9.36</v>
      </c>
      <c r="AE281" s="48">
        <v>1</v>
      </c>
      <c r="AF281">
        <v>5</v>
      </c>
      <c r="AG281">
        <f t="shared" si="219"/>
        <v>9.36</v>
      </c>
      <c r="AH281">
        <f>C281*AF281</f>
        <v>46.8</v>
      </c>
      <c r="AI281" s="48">
        <v>2</v>
      </c>
      <c r="AJ281" s="49">
        <f t="shared" si="220"/>
        <v>18.72</v>
      </c>
    </row>
    <row r="282" spans="2:36">
      <c r="B282" s="7" t="s">
        <v>49</v>
      </c>
      <c r="C282" s="9">
        <v>9.36</v>
      </c>
      <c r="Y282" s="68"/>
      <c r="Z282" s="69" t="s">
        <v>144</v>
      </c>
      <c r="AA282" s="69">
        <f>SUM(AA271:AA279)</f>
        <v>161.30250000000001</v>
      </c>
      <c r="AB282" s="69">
        <f>SUM(AB279:AB281)</f>
        <v>112.32</v>
      </c>
      <c r="AC282" s="68" t="s">
        <v>144</v>
      </c>
      <c r="AD282" s="69">
        <f>SUM(AD271:AD281)</f>
        <v>217.46249999999998</v>
      </c>
      <c r="AE282" s="48"/>
      <c r="AF282">
        <v>8</v>
      </c>
      <c r="AH282">
        <f t="shared" ref="AH282:AH283" si="224">C282*AF282</f>
        <v>74.88</v>
      </c>
      <c r="AI282" s="48">
        <v>4</v>
      </c>
      <c r="AJ282" s="49">
        <f t="shared" si="220"/>
        <v>37.44</v>
      </c>
    </row>
    <row r="283" spans="2:36">
      <c r="B283" s="7" t="s">
        <v>50</v>
      </c>
      <c r="C283" s="9">
        <v>9.36</v>
      </c>
      <c r="AE283" s="48"/>
      <c r="AF283">
        <v>-1</v>
      </c>
      <c r="AH283">
        <f t="shared" si="224"/>
        <v>-9.36</v>
      </c>
      <c r="AI283" s="48">
        <v>1</v>
      </c>
      <c r="AJ283" s="49">
        <f t="shared" si="220"/>
        <v>9.36</v>
      </c>
    </row>
    <row r="284" spans="2:36">
      <c r="B284" s="8"/>
      <c r="C284" s="8"/>
      <c r="AE284" s="68"/>
      <c r="AF284" s="69" t="s">
        <v>144</v>
      </c>
      <c r="AG284" s="69">
        <f>SUM(AG271:AG281)</f>
        <v>217.46249999999998</v>
      </c>
      <c r="AH284" s="69">
        <f>SUM(AH281:AH283)</f>
        <v>112.32</v>
      </c>
      <c r="AI284" s="68" t="s">
        <v>144</v>
      </c>
      <c r="AJ284" s="70">
        <f>SUM(AJ271:AJ283)</f>
        <v>273.6225</v>
      </c>
    </row>
    <row r="285" spans="2:36">
      <c r="B285" s="8"/>
      <c r="C285" s="8"/>
      <c r="E285" t="s">
        <v>145</v>
      </c>
      <c r="F285">
        <f>(1/2)*F273</f>
        <v>4.2314999999999996</v>
      </c>
      <c r="G285" t="s">
        <v>145</v>
      </c>
      <c r="H285">
        <f>(1/3)*H274</f>
        <v>14.26733333333333</v>
      </c>
      <c r="I285" t="s">
        <v>145</v>
      </c>
      <c r="J285">
        <f>3*(1/8)*J275</f>
        <v>23.048249999999996</v>
      </c>
      <c r="K285" t="s">
        <v>145</v>
      </c>
      <c r="L285">
        <f>(1/3)*L276</f>
        <v>32.663666666666664</v>
      </c>
      <c r="O285" t="s">
        <v>145</v>
      </c>
      <c r="P285">
        <f>2*(((1/3)*O278)+((1/12)*P278))</f>
        <v>51.372833333333332</v>
      </c>
      <c r="Q285" t="s">
        <v>145</v>
      </c>
      <c r="R285">
        <f>2*(1/3)*R278</f>
        <v>70.094999999999999</v>
      </c>
      <c r="U285" t="s">
        <v>145</v>
      </c>
      <c r="V285">
        <f>2*(((1/3)*U280)+((1/12)*V280))</f>
        <v>84.696599999999989</v>
      </c>
      <c r="W285" t="s">
        <v>145</v>
      </c>
      <c r="X285">
        <f>2*(1/3)*X280</f>
        <v>107.535</v>
      </c>
      <c r="AA285" t="s">
        <v>145</v>
      </c>
      <c r="AB285">
        <f>2*(((1/3)*AA282)+((1/12)*AB282))</f>
        <v>126.255</v>
      </c>
      <c r="AC285" t="s">
        <v>145</v>
      </c>
      <c r="AD285">
        <f>2*(1/3)*AD282</f>
        <v>144.97499999999997</v>
      </c>
      <c r="AG285" t="s">
        <v>145</v>
      </c>
      <c r="AH285">
        <f>2*(((1/3)*AG284)+((1/12)*AH284))</f>
        <v>163.69499999999996</v>
      </c>
      <c r="AI285" t="s">
        <v>145</v>
      </c>
      <c r="AJ285">
        <f>2*(1/3)*AJ284</f>
        <v>182.41499999999999</v>
      </c>
    </row>
    <row r="288" spans="2:36">
      <c r="B288" s="73"/>
      <c r="C288" s="74"/>
      <c r="E288" s="45" t="s">
        <v>126</v>
      </c>
      <c r="F288" s="47"/>
      <c r="G288" s="45" t="s">
        <v>127</v>
      </c>
      <c r="H288" s="47"/>
      <c r="I288" s="45" t="s">
        <v>128</v>
      </c>
      <c r="J288" s="47"/>
      <c r="K288" s="45" t="s">
        <v>129</v>
      </c>
      <c r="L288" s="47"/>
      <c r="M288" s="45" t="s">
        <v>130</v>
      </c>
      <c r="N288" s="47"/>
      <c r="O288" s="47"/>
      <c r="P288" s="47"/>
      <c r="Q288" s="45" t="s">
        <v>131</v>
      </c>
      <c r="R288" s="47"/>
      <c r="S288" s="45" t="s">
        <v>132</v>
      </c>
      <c r="T288" s="47"/>
      <c r="U288" s="47"/>
      <c r="V288" s="47"/>
      <c r="W288" s="45" t="s">
        <v>133</v>
      </c>
      <c r="X288" s="47"/>
      <c r="Y288" s="45" t="s">
        <v>134</v>
      </c>
      <c r="Z288" s="47"/>
      <c r="AA288" s="47"/>
      <c r="AB288" s="47"/>
      <c r="AC288" s="45" t="s">
        <v>135</v>
      </c>
      <c r="AD288" s="47"/>
      <c r="AE288" s="45" t="s">
        <v>136</v>
      </c>
      <c r="AF288" s="47"/>
      <c r="AG288" s="47"/>
      <c r="AH288" s="47"/>
      <c r="AI288" s="45" t="s">
        <v>137</v>
      </c>
      <c r="AJ288" s="46"/>
    </row>
    <row r="289" spans="2:36">
      <c r="B289" s="7" t="s">
        <v>138</v>
      </c>
      <c r="C289" s="50">
        <v>13</v>
      </c>
      <c r="E289" s="48" t="s">
        <v>139</v>
      </c>
      <c r="F289" t="s">
        <v>140</v>
      </c>
      <c r="G289" s="48" t="s">
        <v>141</v>
      </c>
      <c r="H289" t="s">
        <v>140</v>
      </c>
      <c r="I289" s="48" t="s">
        <v>141</v>
      </c>
      <c r="J289" t="s">
        <v>140</v>
      </c>
      <c r="K289" s="48" t="s">
        <v>141</v>
      </c>
      <c r="L289" t="s">
        <v>140</v>
      </c>
      <c r="M289" s="48" t="s">
        <v>141</v>
      </c>
      <c r="O289" t="s">
        <v>140</v>
      </c>
      <c r="Q289" s="48" t="s">
        <v>141</v>
      </c>
      <c r="R289" t="s">
        <v>140</v>
      </c>
      <c r="S289" s="48" t="s">
        <v>141</v>
      </c>
      <c r="U289" t="s">
        <v>140</v>
      </c>
      <c r="W289" s="48" t="s">
        <v>141</v>
      </c>
      <c r="X289" t="s">
        <v>140</v>
      </c>
      <c r="Y289" s="48" t="s">
        <v>141</v>
      </c>
      <c r="Z289" t="s">
        <v>142</v>
      </c>
      <c r="AA289" t="s">
        <v>140</v>
      </c>
      <c r="AC289" s="48" t="s">
        <v>141</v>
      </c>
      <c r="AD289" t="s">
        <v>140</v>
      </c>
      <c r="AE289" s="48" t="s">
        <v>141</v>
      </c>
      <c r="AG289" t="s">
        <v>140</v>
      </c>
      <c r="AI289" s="48" t="s">
        <v>141</v>
      </c>
      <c r="AJ289" s="49" t="s">
        <v>140</v>
      </c>
    </row>
    <row r="290" spans="2:36">
      <c r="B290" s="7" t="s">
        <v>45</v>
      </c>
      <c r="C290" s="9">
        <v>0</v>
      </c>
      <c r="E290" s="48">
        <v>1</v>
      </c>
      <c r="F290">
        <f>C290*E290</f>
        <v>0</v>
      </c>
      <c r="G290" s="48">
        <v>1</v>
      </c>
      <c r="H290">
        <f>C290*G290</f>
        <v>0</v>
      </c>
      <c r="I290" s="48">
        <v>1</v>
      </c>
      <c r="J290">
        <f>C290*I290</f>
        <v>0</v>
      </c>
      <c r="K290" s="48">
        <v>1</v>
      </c>
      <c r="L290">
        <f>C290*K290</f>
        <v>0</v>
      </c>
      <c r="M290" s="48">
        <v>0.5</v>
      </c>
      <c r="O290">
        <f>C290*M290</f>
        <v>0</v>
      </c>
      <c r="Q290" s="48">
        <v>0.5</v>
      </c>
      <c r="R290">
        <f>C290*Q290</f>
        <v>0</v>
      </c>
      <c r="S290" s="48">
        <v>0.5</v>
      </c>
      <c r="U290">
        <f>C290*S290</f>
        <v>0</v>
      </c>
      <c r="W290" s="48">
        <v>0.5</v>
      </c>
      <c r="X290">
        <f>C290*W290</f>
        <v>0</v>
      </c>
      <c r="Y290" s="48">
        <v>0.5</v>
      </c>
      <c r="AA290">
        <f>C290*Y290</f>
        <v>0</v>
      </c>
      <c r="AC290" s="48">
        <v>0.5</v>
      </c>
      <c r="AD290">
        <f>C290*AC290</f>
        <v>0</v>
      </c>
      <c r="AE290" s="48">
        <v>0.5</v>
      </c>
      <c r="AG290">
        <f>C290*AE290</f>
        <v>0</v>
      </c>
      <c r="AI290" s="48">
        <v>0.5</v>
      </c>
      <c r="AJ290" s="49">
        <f>C290*AI290</f>
        <v>0</v>
      </c>
    </row>
    <row r="291" spans="2:36">
      <c r="B291" s="7" t="s">
        <v>3</v>
      </c>
      <c r="C291" s="9">
        <v>8.4629999999999992</v>
      </c>
      <c r="E291" s="48">
        <v>1</v>
      </c>
      <c r="F291">
        <f>C291*E291</f>
        <v>8.4629999999999992</v>
      </c>
      <c r="G291" s="48">
        <v>4</v>
      </c>
      <c r="H291">
        <f t="shared" ref="H291:H292" si="225">C291*G291</f>
        <v>33.851999999999997</v>
      </c>
      <c r="I291" s="48">
        <v>3</v>
      </c>
      <c r="J291">
        <f t="shared" ref="J291:J293" si="226">C291*I291</f>
        <v>25.388999999999996</v>
      </c>
      <c r="K291" s="48">
        <v>4</v>
      </c>
      <c r="L291">
        <f t="shared" ref="L291:L294" si="227">C291*K291</f>
        <v>33.851999999999997</v>
      </c>
      <c r="M291" s="48">
        <v>2</v>
      </c>
      <c r="O291">
        <f t="shared" ref="O291:O294" si="228">C291*M291</f>
        <v>16.925999999999998</v>
      </c>
      <c r="Q291" s="48">
        <v>2</v>
      </c>
      <c r="R291">
        <f t="shared" ref="R291:R296" si="229">C291*Q291</f>
        <v>16.925999999999998</v>
      </c>
      <c r="S291" s="48">
        <v>2</v>
      </c>
      <c r="U291">
        <f t="shared" ref="U291:U296" si="230">C291*S291</f>
        <v>16.925999999999998</v>
      </c>
      <c r="W291" s="48">
        <v>2</v>
      </c>
      <c r="X291">
        <f t="shared" ref="X291:X298" si="231">C291*W291</f>
        <v>16.925999999999998</v>
      </c>
      <c r="Y291" s="48">
        <v>2</v>
      </c>
      <c r="AA291">
        <f t="shared" ref="AA291:AA298" si="232">C291*Y291</f>
        <v>16.925999999999998</v>
      </c>
      <c r="AC291" s="48">
        <v>2</v>
      </c>
      <c r="AD291">
        <f t="shared" ref="AD291:AD300" si="233">C291*AC291</f>
        <v>16.925999999999998</v>
      </c>
      <c r="AE291" s="48">
        <v>2</v>
      </c>
      <c r="AG291">
        <f t="shared" ref="AG291:AG300" si="234">C291*AE291</f>
        <v>16.925999999999998</v>
      </c>
      <c r="AI291" s="48">
        <v>2</v>
      </c>
      <c r="AJ291" s="49">
        <f t="shared" ref="AJ291:AJ302" si="235">C291*AI291</f>
        <v>16.925999999999998</v>
      </c>
    </row>
    <row r="292" spans="2:36">
      <c r="B292" s="7" t="s">
        <v>52</v>
      </c>
      <c r="C292" s="9">
        <v>8.9499999999999993</v>
      </c>
      <c r="E292" s="68" t="s">
        <v>143</v>
      </c>
      <c r="F292" s="69">
        <f>SUM(F290:F291)</f>
        <v>8.4629999999999992</v>
      </c>
      <c r="G292" s="48">
        <v>1</v>
      </c>
      <c r="H292">
        <f t="shared" si="225"/>
        <v>8.9499999999999993</v>
      </c>
      <c r="I292" s="48">
        <v>3</v>
      </c>
      <c r="J292">
        <f t="shared" si="226"/>
        <v>26.849999999999998</v>
      </c>
      <c r="K292" s="48">
        <v>2</v>
      </c>
      <c r="L292">
        <f t="shared" si="227"/>
        <v>17.899999999999999</v>
      </c>
      <c r="M292" s="48">
        <v>1</v>
      </c>
      <c r="O292">
        <f t="shared" si="228"/>
        <v>8.9499999999999993</v>
      </c>
      <c r="Q292" s="48">
        <v>1</v>
      </c>
      <c r="R292">
        <f t="shared" si="229"/>
        <v>8.9499999999999993</v>
      </c>
      <c r="S292" s="48">
        <v>1</v>
      </c>
      <c r="U292">
        <f t="shared" si="230"/>
        <v>8.9499999999999993</v>
      </c>
      <c r="W292" s="48">
        <v>1</v>
      </c>
      <c r="X292">
        <f t="shared" si="231"/>
        <v>8.9499999999999993</v>
      </c>
      <c r="Y292" s="48">
        <v>1</v>
      </c>
      <c r="AA292">
        <f t="shared" si="232"/>
        <v>8.9499999999999993</v>
      </c>
      <c r="AC292" s="48">
        <v>1</v>
      </c>
      <c r="AD292">
        <f t="shared" si="233"/>
        <v>8.9499999999999993</v>
      </c>
      <c r="AE292" s="48">
        <v>1</v>
      </c>
      <c r="AG292">
        <f t="shared" si="234"/>
        <v>8.9499999999999993</v>
      </c>
      <c r="AI292" s="48">
        <v>1</v>
      </c>
      <c r="AJ292" s="49">
        <f t="shared" si="235"/>
        <v>8.9499999999999993</v>
      </c>
    </row>
    <row r="293" spans="2:36">
      <c r="B293" s="7" t="s">
        <v>5</v>
      </c>
      <c r="C293" s="9">
        <v>9.2230000000000008</v>
      </c>
      <c r="G293" s="68" t="s">
        <v>144</v>
      </c>
      <c r="H293" s="69">
        <f>SUM(H290:H292)</f>
        <v>42.801999999999992</v>
      </c>
      <c r="I293" s="48">
        <v>1</v>
      </c>
      <c r="J293">
        <f t="shared" si="226"/>
        <v>9.2230000000000008</v>
      </c>
      <c r="K293" s="48">
        <v>4</v>
      </c>
      <c r="L293">
        <f t="shared" si="227"/>
        <v>36.892000000000003</v>
      </c>
      <c r="M293" s="48">
        <v>2</v>
      </c>
      <c r="O293">
        <f t="shared" si="228"/>
        <v>18.446000000000002</v>
      </c>
      <c r="Q293" s="48">
        <v>2</v>
      </c>
      <c r="R293">
        <f t="shared" si="229"/>
        <v>18.446000000000002</v>
      </c>
      <c r="S293" s="48">
        <v>2</v>
      </c>
      <c r="U293">
        <f t="shared" si="230"/>
        <v>18.446000000000002</v>
      </c>
      <c r="W293" s="48">
        <v>2</v>
      </c>
      <c r="X293">
        <f t="shared" si="231"/>
        <v>18.446000000000002</v>
      </c>
      <c r="Y293" s="48">
        <v>2</v>
      </c>
      <c r="AA293">
        <f t="shared" si="232"/>
        <v>18.446000000000002</v>
      </c>
      <c r="AC293" s="48">
        <v>2</v>
      </c>
      <c r="AD293">
        <f t="shared" si="233"/>
        <v>18.446000000000002</v>
      </c>
      <c r="AE293" s="48">
        <v>2</v>
      </c>
      <c r="AG293">
        <f t="shared" si="234"/>
        <v>18.446000000000002</v>
      </c>
      <c r="AI293" s="48">
        <v>2</v>
      </c>
      <c r="AJ293" s="49">
        <f t="shared" si="235"/>
        <v>18.446000000000002</v>
      </c>
    </row>
    <row r="294" spans="2:36">
      <c r="B294" s="7" t="s">
        <v>46</v>
      </c>
      <c r="C294" s="9">
        <v>9.3469999999999995</v>
      </c>
      <c r="I294" s="68" t="s">
        <v>144</v>
      </c>
      <c r="J294" s="69">
        <f>SUM(J290:J293)</f>
        <v>61.461999999999989</v>
      </c>
      <c r="K294" s="48">
        <v>1</v>
      </c>
      <c r="L294">
        <f t="shared" si="227"/>
        <v>9.3469999999999995</v>
      </c>
      <c r="M294" s="48">
        <v>0.5</v>
      </c>
      <c r="N294">
        <v>5</v>
      </c>
      <c r="O294">
        <f t="shared" si="228"/>
        <v>4.6734999999999998</v>
      </c>
      <c r="P294">
        <f>C294*N294</f>
        <v>46.734999999999999</v>
      </c>
      <c r="Q294" s="48">
        <v>1.5</v>
      </c>
      <c r="R294">
        <f t="shared" si="229"/>
        <v>14.020499999999998</v>
      </c>
      <c r="S294" s="48">
        <v>1.5</v>
      </c>
      <c r="U294">
        <f t="shared" si="230"/>
        <v>14.020499999999998</v>
      </c>
      <c r="W294" s="48">
        <v>1.5</v>
      </c>
      <c r="X294">
        <f t="shared" si="231"/>
        <v>14.020499999999998</v>
      </c>
      <c r="Y294" s="48">
        <v>1.5</v>
      </c>
      <c r="AA294">
        <f t="shared" si="232"/>
        <v>14.020499999999998</v>
      </c>
      <c r="AC294" s="48">
        <v>1.5</v>
      </c>
      <c r="AD294">
        <f t="shared" si="233"/>
        <v>14.020499999999998</v>
      </c>
      <c r="AE294" s="48">
        <v>1.5</v>
      </c>
      <c r="AG294">
        <f t="shared" si="234"/>
        <v>14.020499999999998</v>
      </c>
      <c r="AI294" s="48">
        <v>1.5</v>
      </c>
      <c r="AJ294" s="49">
        <f t="shared" si="235"/>
        <v>14.020499999999998</v>
      </c>
    </row>
    <row r="295" spans="2:36">
      <c r="B295" s="7" t="s">
        <v>7</v>
      </c>
      <c r="C295" s="9">
        <v>9.36</v>
      </c>
      <c r="K295" s="68" t="s">
        <v>144</v>
      </c>
      <c r="L295" s="69">
        <f>SUM(L290:L294)</f>
        <v>97.991</v>
      </c>
      <c r="M295" s="48"/>
      <c r="N295">
        <v>8</v>
      </c>
      <c r="P295">
        <f t="shared" ref="P295:P296" si="236">C295*N295</f>
        <v>74.88</v>
      </c>
      <c r="Q295" s="48">
        <v>4</v>
      </c>
      <c r="R295">
        <f t="shared" si="229"/>
        <v>37.44</v>
      </c>
      <c r="S295" s="48">
        <v>4</v>
      </c>
      <c r="U295">
        <f t="shared" si="230"/>
        <v>37.44</v>
      </c>
      <c r="W295" s="48">
        <v>4</v>
      </c>
      <c r="X295">
        <f t="shared" si="231"/>
        <v>37.44</v>
      </c>
      <c r="Y295" s="48">
        <v>4</v>
      </c>
      <c r="AA295">
        <f t="shared" si="232"/>
        <v>37.44</v>
      </c>
      <c r="AC295" s="48">
        <v>4</v>
      </c>
      <c r="AD295">
        <f t="shared" si="233"/>
        <v>37.44</v>
      </c>
      <c r="AE295" s="48">
        <v>4</v>
      </c>
      <c r="AG295">
        <f t="shared" si="234"/>
        <v>37.44</v>
      </c>
      <c r="AI295" s="48">
        <v>4</v>
      </c>
      <c r="AJ295" s="49">
        <f t="shared" si="235"/>
        <v>37.44</v>
      </c>
    </row>
    <row r="296" spans="2:36">
      <c r="B296" s="7" t="s">
        <v>47</v>
      </c>
      <c r="C296" s="9">
        <v>9.36</v>
      </c>
      <c r="M296" s="48"/>
      <c r="N296">
        <v>-1</v>
      </c>
      <c r="P296">
        <f>C296*N296</f>
        <v>-9.36</v>
      </c>
      <c r="Q296" s="48">
        <v>1</v>
      </c>
      <c r="R296">
        <f t="shared" si="229"/>
        <v>9.36</v>
      </c>
      <c r="S296" s="48">
        <v>1</v>
      </c>
      <c r="T296">
        <v>5</v>
      </c>
      <c r="U296">
        <f t="shared" si="230"/>
        <v>9.36</v>
      </c>
      <c r="V296">
        <f>C296*U296</f>
        <v>87.609599999999986</v>
      </c>
      <c r="W296" s="48">
        <v>2</v>
      </c>
      <c r="X296">
        <f t="shared" si="231"/>
        <v>18.72</v>
      </c>
      <c r="Y296" s="48">
        <v>2</v>
      </c>
      <c r="AA296">
        <f t="shared" si="232"/>
        <v>18.72</v>
      </c>
      <c r="AC296" s="48">
        <v>2</v>
      </c>
      <c r="AD296">
        <f t="shared" si="233"/>
        <v>18.72</v>
      </c>
      <c r="AE296" s="48">
        <v>2</v>
      </c>
      <c r="AG296">
        <f t="shared" si="234"/>
        <v>18.72</v>
      </c>
      <c r="AI296" s="48">
        <v>2</v>
      </c>
      <c r="AJ296" s="49">
        <f t="shared" si="235"/>
        <v>18.72</v>
      </c>
    </row>
    <row r="297" spans="2:36">
      <c r="B297" s="7" t="s">
        <v>9</v>
      </c>
      <c r="C297" s="9">
        <v>9.36</v>
      </c>
      <c r="M297" s="68"/>
      <c r="N297" s="69" t="s">
        <v>144</v>
      </c>
      <c r="O297" s="69">
        <f>SUM(O290:O294)</f>
        <v>48.9955</v>
      </c>
      <c r="P297" s="69">
        <f>SUM(P294:P296)</f>
        <v>112.255</v>
      </c>
      <c r="Q297" s="68" t="s">
        <v>144</v>
      </c>
      <c r="R297" s="69">
        <f>SUM(R290:R296)</f>
        <v>105.1425</v>
      </c>
      <c r="S297" s="48"/>
      <c r="T297">
        <v>8</v>
      </c>
      <c r="V297">
        <f t="shared" ref="V297:V298" si="237">C297*U297</f>
        <v>0</v>
      </c>
      <c r="W297" s="48">
        <v>4</v>
      </c>
      <c r="X297">
        <f t="shared" si="231"/>
        <v>37.44</v>
      </c>
      <c r="Y297" s="48">
        <v>4</v>
      </c>
      <c r="AA297">
        <f t="shared" si="232"/>
        <v>37.44</v>
      </c>
      <c r="AC297" s="48">
        <v>4</v>
      </c>
      <c r="AD297">
        <f t="shared" si="233"/>
        <v>37.44</v>
      </c>
      <c r="AE297" s="48">
        <v>4</v>
      </c>
      <c r="AG297">
        <f t="shared" si="234"/>
        <v>37.44</v>
      </c>
      <c r="AI297" s="48">
        <v>4</v>
      </c>
      <c r="AJ297" s="49">
        <f t="shared" si="235"/>
        <v>37.44</v>
      </c>
    </row>
    <row r="298" spans="2:36">
      <c r="B298" s="7" t="s">
        <v>10</v>
      </c>
      <c r="C298" s="9">
        <v>9.36</v>
      </c>
      <c r="S298" s="48"/>
      <c r="T298">
        <v>-1</v>
      </c>
      <c r="V298">
        <f t="shared" si="237"/>
        <v>0</v>
      </c>
      <c r="W298" s="48">
        <v>1</v>
      </c>
      <c r="X298">
        <f t="shared" si="231"/>
        <v>9.36</v>
      </c>
      <c r="Y298" s="48">
        <v>1</v>
      </c>
      <c r="Z298">
        <v>5</v>
      </c>
      <c r="AA298">
        <f t="shared" si="232"/>
        <v>9.36</v>
      </c>
      <c r="AB298">
        <f>C298*Z298</f>
        <v>46.8</v>
      </c>
      <c r="AC298" s="48">
        <v>2</v>
      </c>
      <c r="AD298">
        <f t="shared" si="233"/>
        <v>18.72</v>
      </c>
      <c r="AE298" s="48">
        <v>2</v>
      </c>
      <c r="AG298">
        <f t="shared" si="234"/>
        <v>18.72</v>
      </c>
      <c r="AI298" s="48">
        <v>2</v>
      </c>
      <c r="AJ298" s="49">
        <f t="shared" si="235"/>
        <v>18.72</v>
      </c>
    </row>
    <row r="299" spans="2:36">
      <c r="B299" s="7" t="s">
        <v>11</v>
      </c>
      <c r="C299" s="9">
        <v>9.36</v>
      </c>
      <c r="S299" s="68"/>
      <c r="T299" s="69" t="s">
        <v>144</v>
      </c>
      <c r="U299" s="69">
        <f>SUM(U290:U296)</f>
        <v>105.1425</v>
      </c>
      <c r="V299" s="69">
        <f>SUM(V296:V298)</f>
        <v>87.609599999999986</v>
      </c>
      <c r="W299" s="68" t="s">
        <v>144</v>
      </c>
      <c r="X299" s="69">
        <f>SUM(X290:X298)</f>
        <v>161.30250000000001</v>
      </c>
      <c r="Y299" s="48"/>
      <c r="Z299">
        <v>8</v>
      </c>
      <c r="AB299">
        <f t="shared" ref="AB299:AB300" si="238">C299*Z299</f>
        <v>74.88</v>
      </c>
      <c r="AC299" s="48">
        <v>4</v>
      </c>
      <c r="AD299">
        <f t="shared" si="233"/>
        <v>37.44</v>
      </c>
      <c r="AE299" s="48">
        <v>4</v>
      </c>
      <c r="AG299">
        <f t="shared" si="234"/>
        <v>37.44</v>
      </c>
      <c r="AI299" s="48">
        <v>4</v>
      </c>
      <c r="AJ299" s="49">
        <f t="shared" si="235"/>
        <v>37.44</v>
      </c>
    </row>
    <row r="300" spans="2:36">
      <c r="B300" s="7" t="s">
        <v>48</v>
      </c>
      <c r="C300" s="9">
        <v>9.36</v>
      </c>
      <c r="Y300" s="48"/>
      <c r="Z300">
        <v>-1</v>
      </c>
      <c r="AB300">
        <f t="shared" si="238"/>
        <v>-9.36</v>
      </c>
      <c r="AC300" s="48">
        <v>1</v>
      </c>
      <c r="AD300">
        <f t="shared" si="233"/>
        <v>9.36</v>
      </c>
      <c r="AE300" s="48">
        <v>1</v>
      </c>
      <c r="AF300">
        <v>5</v>
      </c>
      <c r="AG300">
        <f t="shared" si="234"/>
        <v>9.36</v>
      </c>
      <c r="AH300">
        <f>C300*AF300</f>
        <v>46.8</v>
      </c>
      <c r="AI300" s="48">
        <v>2</v>
      </c>
      <c r="AJ300" s="49">
        <f t="shared" si="235"/>
        <v>18.72</v>
      </c>
    </row>
    <row r="301" spans="2:36">
      <c r="B301" s="7" t="s">
        <v>49</v>
      </c>
      <c r="C301" s="9">
        <v>9.36</v>
      </c>
      <c r="Y301" s="68"/>
      <c r="Z301" s="69" t="s">
        <v>144</v>
      </c>
      <c r="AA301" s="69">
        <f>SUM(AA290:AA298)</f>
        <v>161.30250000000001</v>
      </c>
      <c r="AB301" s="69">
        <f>SUM(AB298:AB300)</f>
        <v>112.32</v>
      </c>
      <c r="AC301" s="68" t="s">
        <v>144</v>
      </c>
      <c r="AD301" s="69">
        <f>SUM(AD290:AD300)</f>
        <v>217.46249999999998</v>
      </c>
      <c r="AE301" s="48"/>
      <c r="AF301">
        <v>8</v>
      </c>
      <c r="AH301">
        <f t="shared" ref="AH301:AH302" si="239">C301*AF301</f>
        <v>74.88</v>
      </c>
      <c r="AI301" s="48">
        <v>4</v>
      </c>
      <c r="AJ301" s="49">
        <f t="shared" si="235"/>
        <v>37.44</v>
      </c>
    </row>
    <row r="302" spans="2:36">
      <c r="B302" s="7" t="s">
        <v>50</v>
      </c>
      <c r="C302" s="9">
        <v>9.36</v>
      </c>
      <c r="AE302" s="48"/>
      <c r="AF302">
        <v>-1</v>
      </c>
      <c r="AH302">
        <f t="shared" si="239"/>
        <v>-9.36</v>
      </c>
      <c r="AI302" s="48">
        <v>1</v>
      </c>
      <c r="AJ302" s="49">
        <f t="shared" si="235"/>
        <v>9.36</v>
      </c>
    </row>
    <row r="303" spans="2:36">
      <c r="B303" s="8"/>
      <c r="C303" s="8"/>
      <c r="AE303" s="68"/>
      <c r="AF303" s="69" t="s">
        <v>144</v>
      </c>
      <c r="AG303" s="69">
        <f>SUM(AG290:AG300)</f>
        <v>217.46249999999998</v>
      </c>
      <c r="AH303" s="69">
        <f>SUM(AH300:AH302)</f>
        <v>112.32</v>
      </c>
      <c r="AI303" s="68" t="s">
        <v>144</v>
      </c>
      <c r="AJ303" s="70">
        <f>SUM(AJ290:AJ302)</f>
        <v>273.6225</v>
      </c>
    </row>
    <row r="304" spans="2:36">
      <c r="B304" s="8"/>
      <c r="C304" s="8"/>
      <c r="E304" t="s">
        <v>145</v>
      </c>
      <c r="F304">
        <f>(1/2)*F292</f>
        <v>4.2314999999999996</v>
      </c>
      <c r="G304" t="s">
        <v>145</v>
      </c>
      <c r="H304">
        <f>(1/3)*H293</f>
        <v>14.26733333333333</v>
      </c>
      <c r="I304" t="s">
        <v>145</v>
      </c>
      <c r="J304">
        <f>3*(1/8)*J294</f>
        <v>23.048249999999996</v>
      </c>
      <c r="K304" t="s">
        <v>145</v>
      </c>
      <c r="L304">
        <f>(1/3)*L295</f>
        <v>32.663666666666664</v>
      </c>
      <c r="O304" t="s">
        <v>145</v>
      </c>
      <c r="P304">
        <f>2*(((1/3)*O297)+((1/12)*P297))</f>
        <v>51.372833333333332</v>
      </c>
      <c r="Q304" t="s">
        <v>145</v>
      </c>
      <c r="R304">
        <f>2*(1/3)*R297</f>
        <v>70.094999999999999</v>
      </c>
      <c r="U304" t="s">
        <v>145</v>
      </c>
      <c r="V304">
        <f>2*(((1/3)*U299)+((1/12)*V299))</f>
        <v>84.696599999999989</v>
      </c>
      <c r="W304" t="s">
        <v>145</v>
      </c>
      <c r="X304">
        <f>2*(1/3)*X299</f>
        <v>107.535</v>
      </c>
      <c r="AA304" t="s">
        <v>145</v>
      </c>
      <c r="AB304">
        <f>2*(((1/3)*AA301)+((1/12)*AB301))</f>
        <v>126.255</v>
      </c>
      <c r="AC304" t="s">
        <v>145</v>
      </c>
      <c r="AD304">
        <f>2*(1/3)*AD301</f>
        <v>144.97499999999997</v>
      </c>
      <c r="AG304" t="s">
        <v>145</v>
      </c>
      <c r="AH304">
        <f>2*(((1/3)*AG303)+((1/12)*AH303))</f>
        <v>163.69499999999996</v>
      </c>
      <c r="AI304" t="s">
        <v>145</v>
      </c>
      <c r="AJ304">
        <f>2*(1/3)*AJ303</f>
        <v>182.41499999999999</v>
      </c>
    </row>
    <row r="307" spans="2:36">
      <c r="B307" s="73"/>
      <c r="C307" s="74"/>
      <c r="E307" s="45" t="s">
        <v>126</v>
      </c>
      <c r="F307" s="47"/>
      <c r="G307" s="45" t="s">
        <v>127</v>
      </c>
      <c r="H307" s="47"/>
      <c r="I307" s="45" t="s">
        <v>128</v>
      </c>
      <c r="J307" s="47"/>
      <c r="K307" s="45" t="s">
        <v>129</v>
      </c>
      <c r="L307" s="47"/>
      <c r="M307" s="45" t="s">
        <v>130</v>
      </c>
      <c r="N307" s="47"/>
      <c r="O307" s="47"/>
      <c r="P307" s="47"/>
      <c r="Q307" s="45" t="s">
        <v>131</v>
      </c>
      <c r="R307" s="47"/>
      <c r="S307" s="45" t="s">
        <v>132</v>
      </c>
      <c r="T307" s="47"/>
      <c r="U307" s="47"/>
      <c r="V307" s="47"/>
      <c r="W307" s="45" t="s">
        <v>133</v>
      </c>
      <c r="X307" s="47"/>
      <c r="Y307" s="45" t="s">
        <v>134</v>
      </c>
      <c r="Z307" s="47"/>
      <c r="AA307" s="47"/>
      <c r="AB307" s="47"/>
      <c r="AC307" s="45" t="s">
        <v>135</v>
      </c>
      <c r="AD307" s="47"/>
      <c r="AE307" s="45" t="s">
        <v>136</v>
      </c>
      <c r="AF307" s="47"/>
      <c r="AG307" s="47"/>
      <c r="AH307" s="47"/>
      <c r="AI307" s="45" t="s">
        <v>137</v>
      </c>
      <c r="AJ307" s="46"/>
    </row>
    <row r="308" spans="2:36">
      <c r="B308" s="7" t="s">
        <v>138</v>
      </c>
      <c r="C308" s="50">
        <v>14</v>
      </c>
      <c r="E308" s="48" t="s">
        <v>139</v>
      </c>
      <c r="F308" t="s">
        <v>140</v>
      </c>
      <c r="G308" s="48" t="s">
        <v>141</v>
      </c>
      <c r="H308" t="s">
        <v>140</v>
      </c>
      <c r="I308" s="48" t="s">
        <v>141</v>
      </c>
      <c r="J308" t="s">
        <v>140</v>
      </c>
      <c r="K308" s="48" t="s">
        <v>141</v>
      </c>
      <c r="L308" t="s">
        <v>140</v>
      </c>
      <c r="M308" s="48" t="s">
        <v>141</v>
      </c>
      <c r="O308" t="s">
        <v>140</v>
      </c>
      <c r="Q308" s="48" t="s">
        <v>141</v>
      </c>
      <c r="R308" t="s">
        <v>140</v>
      </c>
      <c r="S308" s="48" t="s">
        <v>141</v>
      </c>
      <c r="U308" t="s">
        <v>140</v>
      </c>
      <c r="W308" s="48" t="s">
        <v>141</v>
      </c>
      <c r="X308" t="s">
        <v>140</v>
      </c>
      <c r="Y308" s="48" t="s">
        <v>141</v>
      </c>
      <c r="Z308" t="s">
        <v>142</v>
      </c>
      <c r="AA308" t="s">
        <v>140</v>
      </c>
      <c r="AC308" s="48" t="s">
        <v>141</v>
      </c>
      <c r="AD308" t="s">
        <v>140</v>
      </c>
      <c r="AE308" s="48" t="s">
        <v>141</v>
      </c>
      <c r="AG308" t="s">
        <v>140</v>
      </c>
      <c r="AI308" s="48" t="s">
        <v>141</v>
      </c>
      <c r="AJ308" s="49" t="s">
        <v>140</v>
      </c>
    </row>
    <row r="309" spans="2:36">
      <c r="B309" s="7" t="s">
        <v>45</v>
      </c>
      <c r="C309" s="9">
        <v>0</v>
      </c>
      <c r="E309" s="48">
        <v>1</v>
      </c>
      <c r="F309">
        <f>C309*E309</f>
        <v>0</v>
      </c>
      <c r="G309" s="48">
        <v>1</v>
      </c>
      <c r="H309">
        <f>C309*G309</f>
        <v>0</v>
      </c>
      <c r="I309" s="48">
        <v>1</v>
      </c>
      <c r="J309">
        <f>C309*I309</f>
        <v>0</v>
      </c>
      <c r="K309" s="48">
        <v>1</v>
      </c>
      <c r="L309">
        <f>C309*K309</f>
        <v>0</v>
      </c>
      <c r="M309" s="48">
        <v>0.5</v>
      </c>
      <c r="O309">
        <f>C309*M309</f>
        <v>0</v>
      </c>
      <c r="Q309" s="48">
        <v>0.5</v>
      </c>
      <c r="R309">
        <f>C309*Q309</f>
        <v>0</v>
      </c>
      <c r="S309" s="48">
        <v>0.5</v>
      </c>
      <c r="U309">
        <f>C309*S309</f>
        <v>0</v>
      </c>
      <c r="W309" s="48">
        <v>0.5</v>
      </c>
      <c r="X309">
        <f>C309*W309</f>
        <v>0</v>
      </c>
      <c r="Y309" s="48">
        <v>0.5</v>
      </c>
      <c r="AA309">
        <f>C309*Y309</f>
        <v>0</v>
      </c>
      <c r="AC309" s="48">
        <v>0.5</v>
      </c>
      <c r="AD309">
        <f>C309*AC309</f>
        <v>0</v>
      </c>
      <c r="AE309" s="48">
        <v>0.5</v>
      </c>
      <c r="AG309">
        <f>C309*AE309</f>
        <v>0</v>
      </c>
      <c r="AI309" s="48">
        <v>0.5</v>
      </c>
      <c r="AJ309" s="49">
        <f>C309*AI309</f>
        <v>0</v>
      </c>
    </row>
    <row r="310" spans="2:36">
      <c r="B310" s="7" t="s">
        <v>3</v>
      </c>
      <c r="C310" s="9">
        <v>8.4629999999999992</v>
      </c>
      <c r="E310" s="48">
        <v>1</v>
      </c>
      <c r="F310">
        <f>C310*E310</f>
        <v>8.4629999999999992</v>
      </c>
      <c r="G310" s="48">
        <v>4</v>
      </c>
      <c r="H310">
        <f t="shared" ref="H310:H311" si="240">C310*G310</f>
        <v>33.851999999999997</v>
      </c>
      <c r="I310" s="48">
        <v>3</v>
      </c>
      <c r="J310">
        <f t="shared" ref="J310:J312" si="241">C310*I310</f>
        <v>25.388999999999996</v>
      </c>
      <c r="K310" s="48">
        <v>4</v>
      </c>
      <c r="L310">
        <f t="shared" ref="L310:L313" si="242">C310*K310</f>
        <v>33.851999999999997</v>
      </c>
      <c r="M310" s="48">
        <v>2</v>
      </c>
      <c r="O310">
        <f t="shared" ref="O310:O313" si="243">C310*M310</f>
        <v>16.925999999999998</v>
      </c>
      <c r="Q310" s="48">
        <v>2</v>
      </c>
      <c r="R310">
        <f t="shared" ref="R310:R315" si="244">C310*Q310</f>
        <v>16.925999999999998</v>
      </c>
      <c r="S310" s="48">
        <v>2</v>
      </c>
      <c r="U310">
        <f t="shared" ref="U310:U315" si="245">C310*S310</f>
        <v>16.925999999999998</v>
      </c>
      <c r="W310" s="48">
        <v>2</v>
      </c>
      <c r="X310">
        <f t="shared" ref="X310:X317" si="246">C310*W310</f>
        <v>16.925999999999998</v>
      </c>
      <c r="Y310" s="48">
        <v>2</v>
      </c>
      <c r="AA310">
        <f t="shared" ref="AA310:AA317" si="247">C310*Y310</f>
        <v>16.925999999999998</v>
      </c>
      <c r="AC310" s="48">
        <v>2</v>
      </c>
      <c r="AD310">
        <f t="shared" ref="AD310:AD319" si="248">C310*AC310</f>
        <v>16.925999999999998</v>
      </c>
      <c r="AE310" s="48">
        <v>2</v>
      </c>
      <c r="AG310">
        <f t="shared" ref="AG310:AG319" si="249">C310*AE310</f>
        <v>16.925999999999998</v>
      </c>
      <c r="AI310" s="48">
        <v>2</v>
      </c>
      <c r="AJ310" s="49">
        <f t="shared" ref="AJ310:AJ321" si="250">C310*AI310</f>
        <v>16.925999999999998</v>
      </c>
    </row>
    <row r="311" spans="2:36">
      <c r="B311" s="7" t="s">
        <v>52</v>
      </c>
      <c r="C311" s="9">
        <v>8.9499999999999993</v>
      </c>
      <c r="E311" s="68" t="s">
        <v>143</v>
      </c>
      <c r="F311" s="69">
        <f>SUM(F309:F310)</f>
        <v>8.4629999999999992</v>
      </c>
      <c r="G311" s="48">
        <v>1</v>
      </c>
      <c r="H311">
        <f t="shared" si="240"/>
        <v>8.9499999999999993</v>
      </c>
      <c r="I311" s="48">
        <v>3</v>
      </c>
      <c r="J311">
        <f t="shared" si="241"/>
        <v>26.849999999999998</v>
      </c>
      <c r="K311" s="48">
        <v>2</v>
      </c>
      <c r="L311">
        <f t="shared" si="242"/>
        <v>17.899999999999999</v>
      </c>
      <c r="M311" s="48">
        <v>1</v>
      </c>
      <c r="O311">
        <f t="shared" si="243"/>
        <v>8.9499999999999993</v>
      </c>
      <c r="Q311" s="48">
        <v>1</v>
      </c>
      <c r="R311">
        <f t="shared" si="244"/>
        <v>8.9499999999999993</v>
      </c>
      <c r="S311" s="48">
        <v>1</v>
      </c>
      <c r="U311">
        <f t="shared" si="245"/>
        <v>8.9499999999999993</v>
      </c>
      <c r="W311" s="48">
        <v>1</v>
      </c>
      <c r="X311">
        <f t="shared" si="246"/>
        <v>8.9499999999999993</v>
      </c>
      <c r="Y311" s="48">
        <v>1</v>
      </c>
      <c r="AA311">
        <f t="shared" si="247"/>
        <v>8.9499999999999993</v>
      </c>
      <c r="AC311" s="48">
        <v>1</v>
      </c>
      <c r="AD311">
        <f t="shared" si="248"/>
        <v>8.9499999999999993</v>
      </c>
      <c r="AE311" s="48">
        <v>1</v>
      </c>
      <c r="AG311">
        <f t="shared" si="249"/>
        <v>8.9499999999999993</v>
      </c>
      <c r="AI311" s="48">
        <v>1</v>
      </c>
      <c r="AJ311" s="49">
        <f t="shared" si="250"/>
        <v>8.9499999999999993</v>
      </c>
    </row>
    <row r="312" spans="2:36">
      <c r="B312" s="7" t="s">
        <v>5</v>
      </c>
      <c r="C312" s="9">
        <v>9.2230000000000008</v>
      </c>
      <c r="G312" s="68" t="s">
        <v>144</v>
      </c>
      <c r="H312" s="69">
        <f>SUM(H309:H311)</f>
        <v>42.801999999999992</v>
      </c>
      <c r="I312" s="48">
        <v>1</v>
      </c>
      <c r="J312">
        <f t="shared" si="241"/>
        <v>9.2230000000000008</v>
      </c>
      <c r="K312" s="48">
        <v>4</v>
      </c>
      <c r="L312">
        <f t="shared" si="242"/>
        <v>36.892000000000003</v>
      </c>
      <c r="M312" s="48">
        <v>2</v>
      </c>
      <c r="O312">
        <f t="shared" si="243"/>
        <v>18.446000000000002</v>
      </c>
      <c r="Q312" s="48">
        <v>2</v>
      </c>
      <c r="R312">
        <f t="shared" si="244"/>
        <v>18.446000000000002</v>
      </c>
      <c r="S312" s="48">
        <v>2</v>
      </c>
      <c r="U312">
        <f t="shared" si="245"/>
        <v>18.446000000000002</v>
      </c>
      <c r="W312" s="48">
        <v>2</v>
      </c>
      <c r="X312">
        <f t="shared" si="246"/>
        <v>18.446000000000002</v>
      </c>
      <c r="Y312" s="48">
        <v>2</v>
      </c>
      <c r="AA312">
        <f t="shared" si="247"/>
        <v>18.446000000000002</v>
      </c>
      <c r="AC312" s="48">
        <v>2</v>
      </c>
      <c r="AD312">
        <f t="shared" si="248"/>
        <v>18.446000000000002</v>
      </c>
      <c r="AE312" s="48">
        <v>2</v>
      </c>
      <c r="AG312">
        <f t="shared" si="249"/>
        <v>18.446000000000002</v>
      </c>
      <c r="AI312" s="48">
        <v>2</v>
      </c>
      <c r="AJ312" s="49">
        <f t="shared" si="250"/>
        <v>18.446000000000002</v>
      </c>
    </row>
    <row r="313" spans="2:36">
      <c r="B313" s="7" t="s">
        <v>46</v>
      </c>
      <c r="C313" s="9">
        <v>9.3469999999999995</v>
      </c>
      <c r="I313" s="68" t="s">
        <v>144</v>
      </c>
      <c r="J313" s="69">
        <f>SUM(J309:J312)</f>
        <v>61.461999999999989</v>
      </c>
      <c r="K313" s="48">
        <v>1</v>
      </c>
      <c r="L313">
        <f t="shared" si="242"/>
        <v>9.3469999999999995</v>
      </c>
      <c r="M313" s="48">
        <v>0.5</v>
      </c>
      <c r="N313">
        <v>5</v>
      </c>
      <c r="O313">
        <f t="shared" si="243"/>
        <v>4.6734999999999998</v>
      </c>
      <c r="P313">
        <f>C313*N313</f>
        <v>46.734999999999999</v>
      </c>
      <c r="Q313" s="48">
        <v>1.5</v>
      </c>
      <c r="R313">
        <f t="shared" si="244"/>
        <v>14.020499999999998</v>
      </c>
      <c r="S313" s="48">
        <v>1.5</v>
      </c>
      <c r="U313">
        <f t="shared" si="245"/>
        <v>14.020499999999998</v>
      </c>
      <c r="W313" s="48">
        <v>1.5</v>
      </c>
      <c r="X313">
        <f t="shared" si="246"/>
        <v>14.020499999999998</v>
      </c>
      <c r="Y313" s="48">
        <v>1.5</v>
      </c>
      <c r="AA313">
        <f t="shared" si="247"/>
        <v>14.020499999999998</v>
      </c>
      <c r="AC313" s="48">
        <v>1.5</v>
      </c>
      <c r="AD313">
        <f t="shared" si="248"/>
        <v>14.020499999999998</v>
      </c>
      <c r="AE313" s="48">
        <v>1.5</v>
      </c>
      <c r="AG313">
        <f t="shared" si="249"/>
        <v>14.020499999999998</v>
      </c>
      <c r="AI313" s="48">
        <v>1.5</v>
      </c>
      <c r="AJ313" s="49">
        <f t="shared" si="250"/>
        <v>14.020499999999998</v>
      </c>
    </row>
    <row r="314" spans="2:36">
      <c r="B314" s="7" t="s">
        <v>7</v>
      </c>
      <c r="C314" s="9">
        <v>9.36</v>
      </c>
      <c r="K314" s="68" t="s">
        <v>144</v>
      </c>
      <c r="L314" s="69">
        <f>SUM(L309:L313)</f>
        <v>97.991</v>
      </c>
      <c r="M314" s="48"/>
      <c r="N314">
        <v>8</v>
      </c>
      <c r="P314">
        <f t="shared" ref="P314:P315" si="251">C314*N314</f>
        <v>74.88</v>
      </c>
      <c r="Q314" s="48">
        <v>4</v>
      </c>
      <c r="R314">
        <f t="shared" si="244"/>
        <v>37.44</v>
      </c>
      <c r="S314" s="48">
        <v>4</v>
      </c>
      <c r="U314">
        <f t="shared" si="245"/>
        <v>37.44</v>
      </c>
      <c r="W314" s="48">
        <v>4</v>
      </c>
      <c r="X314">
        <f t="shared" si="246"/>
        <v>37.44</v>
      </c>
      <c r="Y314" s="48">
        <v>4</v>
      </c>
      <c r="AA314">
        <f t="shared" si="247"/>
        <v>37.44</v>
      </c>
      <c r="AC314" s="48">
        <v>4</v>
      </c>
      <c r="AD314">
        <f t="shared" si="248"/>
        <v>37.44</v>
      </c>
      <c r="AE314" s="48">
        <v>4</v>
      </c>
      <c r="AG314">
        <f t="shared" si="249"/>
        <v>37.44</v>
      </c>
      <c r="AI314" s="48">
        <v>4</v>
      </c>
      <c r="AJ314" s="49">
        <f t="shared" si="250"/>
        <v>37.44</v>
      </c>
    </row>
    <row r="315" spans="2:36">
      <c r="B315" s="7" t="s">
        <v>47</v>
      </c>
      <c r="C315" s="9">
        <v>9.36</v>
      </c>
      <c r="M315" s="48"/>
      <c r="N315">
        <v>-1</v>
      </c>
      <c r="P315">
        <f>C315*N315</f>
        <v>-9.36</v>
      </c>
      <c r="Q315" s="48">
        <v>1</v>
      </c>
      <c r="R315">
        <f t="shared" si="244"/>
        <v>9.36</v>
      </c>
      <c r="S315" s="48">
        <v>1</v>
      </c>
      <c r="T315">
        <v>5</v>
      </c>
      <c r="U315">
        <f t="shared" si="245"/>
        <v>9.36</v>
      </c>
      <c r="V315">
        <f>C315*U315</f>
        <v>87.609599999999986</v>
      </c>
      <c r="W315" s="48">
        <v>2</v>
      </c>
      <c r="X315">
        <f t="shared" si="246"/>
        <v>18.72</v>
      </c>
      <c r="Y315" s="48">
        <v>2</v>
      </c>
      <c r="AA315">
        <f t="shared" si="247"/>
        <v>18.72</v>
      </c>
      <c r="AC315" s="48">
        <v>2</v>
      </c>
      <c r="AD315">
        <f t="shared" si="248"/>
        <v>18.72</v>
      </c>
      <c r="AE315" s="48">
        <v>2</v>
      </c>
      <c r="AG315">
        <f t="shared" si="249"/>
        <v>18.72</v>
      </c>
      <c r="AI315" s="48">
        <v>2</v>
      </c>
      <c r="AJ315" s="49">
        <f t="shared" si="250"/>
        <v>18.72</v>
      </c>
    </row>
    <row r="316" spans="2:36">
      <c r="B316" s="7" t="s">
        <v>9</v>
      </c>
      <c r="C316" s="9">
        <v>9.36</v>
      </c>
      <c r="M316" s="68"/>
      <c r="N316" s="69" t="s">
        <v>144</v>
      </c>
      <c r="O316" s="69">
        <f>SUM(O309:O313)</f>
        <v>48.9955</v>
      </c>
      <c r="P316" s="69">
        <f>SUM(P313:P315)</f>
        <v>112.255</v>
      </c>
      <c r="Q316" s="68" t="s">
        <v>144</v>
      </c>
      <c r="R316" s="69">
        <f>SUM(R309:R315)</f>
        <v>105.1425</v>
      </c>
      <c r="S316" s="48"/>
      <c r="T316">
        <v>8</v>
      </c>
      <c r="V316">
        <f t="shared" ref="V316:V317" si="252">C316*U316</f>
        <v>0</v>
      </c>
      <c r="W316" s="48">
        <v>4</v>
      </c>
      <c r="X316">
        <f t="shared" si="246"/>
        <v>37.44</v>
      </c>
      <c r="Y316" s="48">
        <v>4</v>
      </c>
      <c r="AA316">
        <f t="shared" si="247"/>
        <v>37.44</v>
      </c>
      <c r="AC316" s="48">
        <v>4</v>
      </c>
      <c r="AD316">
        <f t="shared" si="248"/>
        <v>37.44</v>
      </c>
      <c r="AE316" s="48">
        <v>4</v>
      </c>
      <c r="AG316">
        <f t="shared" si="249"/>
        <v>37.44</v>
      </c>
      <c r="AI316" s="48">
        <v>4</v>
      </c>
      <c r="AJ316" s="49">
        <f t="shared" si="250"/>
        <v>37.44</v>
      </c>
    </row>
    <row r="317" spans="2:36">
      <c r="B317" s="7" t="s">
        <v>10</v>
      </c>
      <c r="C317" s="9">
        <v>9.36</v>
      </c>
      <c r="S317" s="48"/>
      <c r="T317">
        <v>-1</v>
      </c>
      <c r="V317">
        <f t="shared" si="252"/>
        <v>0</v>
      </c>
      <c r="W317" s="48">
        <v>1</v>
      </c>
      <c r="X317">
        <f t="shared" si="246"/>
        <v>9.36</v>
      </c>
      <c r="Y317" s="48">
        <v>1</v>
      </c>
      <c r="Z317">
        <v>5</v>
      </c>
      <c r="AA317">
        <f t="shared" si="247"/>
        <v>9.36</v>
      </c>
      <c r="AB317">
        <f>C317*Z317</f>
        <v>46.8</v>
      </c>
      <c r="AC317" s="48">
        <v>2</v>
      </c>
      <c r="AD317">
        <f t="shared" si="248"/>
        <v>18.72</v>
      </c>
      <c r="AE317" s="48">
        <v>2</v>
      </c>
      <c r="AG317">
        <f t="shared" si="249"/>
        <v>18.72</v>
      </c>
      <c r="AI317" s="48">
        <v>2</v>
      </c>
      <c r="AJ317" s="49">
        <f t="shared" si="250"/>
        <v>18.72</v>
      </c>
    </row>
    <row r="318" spans="2:36">
      <c r="B318" s="7" t="s">
        <v>11</v>
      </c>
      <c r="C318" s="9">
        <v>9.36</v>
      </c>
      <c r="S318" s="68"/>
      <c r="T318" s="69" t="s">
        <v>144</v>
      </c>
      <c r="U318" s="69">
        <f>SUM(U309:U315)</f>
        <v>105.1425</v>
      </c>
      <c r="V318" s="69">
        <f>SUM(V315:V317)</f>
        <v>87.609599999999986</v>
      </c>
      <c r="W318" s="68" t="s">
        <v>144</v>
      </c>
      <c r="X318" s="69">
        <f>SUM(X309:X317)</f>
        <v>161.30250000000001</v>
      </c>
      <c r="Y318" s="48"/>
      <c r="Z318">
        <v>8</v>
      </c>
      <c r="AB318">
        <f t="shared" ref="AB318:AB319" si="253">C318*Z318</f>
        <v>74.88</v>
      </c>
      <c r="AC318" s="48">
        <v>4</v>
      </c>
      <c r="AD318">
        <f t="shared" si="248"/>
        <v>37.44</v>
      </c>
      <c r="AE318" s="48">
        <v>4</v>
      </c>
      <c r="AG318">
        <f t="shared" si="249"/>
        <v>37.44</v>
      </c>
      <c r="AI318" s="48">
        <v>4</v>
      </c>
      <c r="AJ318" s="49">
        <f t="shared" si="250"/>
        <v>37.44</v>
      </c>
    </row>
    <row r="319" spans="2:36">
      <c r="B319" s="7" t="s">
        <v>48</v>
      </c>
      <c r="C319" s="9">
        <v>9.36</v>
      </c>
      <c r="Y319" s="48"/>
      <c r="Z319">
        <v>-1</v>
      </c>
      <c r="AB319">
        <f t="shared" si="253"/>
        <v>-9.36</v>
      </c>
      <c r="AC319" s="48">
        <v>1</v>
      </c>
      <c r="AD319">
        <f t="shared" si="248"/>
        <v>9.36</v>
      </c>
      <c r="AE319" s="48">
        <v>1</v>
      </c>
      <c r="AF319">
        <v>5</v>
      </c>
      <c r="AG319">
        <f t="shared" si="249"/>
        <v>9.36</v>
      </c>
      <c r="AH319">
        <f>C319*AF319</f>
        <v>46.8</v>
      </c>
      <c r="AI319" s="48">
        <v>2</v>
      </c>
      <c r="AJ319" s="49">
        <f t="shared" si="250"/>
        <v>18.72</v>
      </c>
    </row>
    <row r="320" spans="2:36">
      <c r="B320" s="7" t="s">
        <v>49</v>
      </c>
      <c r="C320" s="9">
        <v>9.36</v>
      </c>
      <c r="Y320" s="68"/>
      <c r="Z320" s="69" t="s">
        <v>144</v>
      </c>
      <c r="AA320" s="69">
        <f>SUM(AA309:AA317)</f>
        <v>161.30250000000001</v>
      </c>
      <c r="AB320" s="69">
        <f>SUM(AB317:AB319)</f>
        <v>112.32</v>
      </c>
      <c r="AC320" s="68" t="s">
        <v>144</v>
      </c>
      <c r="AD320" s="69">
        <f>SUM(AD309:AD319)</f>
        <v>217.46249999999998</v>
      </c>
      <c r="AE320" s="48"/>
      <c r="AF320">
        <v>8</v>
      </c>
      <c r="AH320">
        <f t="shared" ref="AH320:AH321" si="254">C320*AF320</f>
        <v>74.88</v>
      </c>
      <c r="AI320" s="48">
        <v>4</v>
      </c>
      <c r="AJ320" s="49">
        <f t="shared" si="250"/>
        <v>37.44</v>
      </c>
    </row>
    <row r="321" spans="2:36">
      <c r="B321" s="7" t="s">
        <v>50</v>
      </c>
      <c r="C321" s="9">
        <v>9.36</v>
      </c>
      <c r="AE321" s="48"/>
      <c r="AF321">
        <v>-1</v>
      </c>
      <c r="AH321">
        <f t="shared" si="254"/>
        <v>-9.36</v>
      </c>
      <c r="AI321" s="48">
        <v>1</v>
      </c>
      <c r="AJ321" s="49">
        <f t="shared" si="250"/>
        <v>9.36</v>
      </c>
    </row>
    <row r="322" spans="2:36">
      <c r="B322" s="8"/>
      <c r="C322" s="8"/>
      <c r="AE322" s="68"/>
      <c r="AF322" s="69" t="s">
        <v>144</v>
      </c>
      <c r="AG322" s="69">
        <f>SUM(AG309:AG319)</f>
        <v>217.46249999999998</v>
      </c>
      <c r="AH322" s="69">
        <f>SUM(AH319:AH321)</f>
        <v>112.32</v>
      </c>
      <c r="AI322" s="68" t="s">
        <v>144</v>
      </c>
      <c r="AJ322" s="70">
        <f>SUM(AJ309:AJ321)</f>
        <v>273.6225</v>
      </c>
    </row>
    <row r="323" spans="2:36">
      <c r="B323" s="8"/>
      <c r="C323" s="8"/>
      <c r="E323" t="s">
        <v>145</v>
      </c>
      <c r="F323">
        <f>(1/2)*F311</f>
        <v>4.2314999999999996</v>
      </c>
      <c r="G323" t="s">
        <v>145</v>
      </c>
      <c r="H323">
        <f>(1/3)*H312</f>
        <v>14.26733333333333</v>
      </c>
      <c r="I323" t="s">
        <v>145</v>
      </c>
      <c r="J323">
        <f>3*(1/8)*J313</f>
        <v>23.048249999999996</v>
      </c>
      <c r="K323" t="s">
        <v>145</v>
      </c>
      <c r="L323">
        <f>(1/3)*L314</f>
        <v>32.663666666666664</v>
      </c>
      <c r="O323" t="s">
        <v>145</v>
      </c>
      <c r="P323">
        <f>2*(((1/3)*O316)+((1/12)*P316))</f>
        <v>51.372833333333332</v>
      </c>
      <c r="Q323" t="s">
        <v>145</v>
      </c>
      <c r="R323">
        <f>2*(1/3)*R316</f>
        <v>70.094999999999999</v>
      </c>
      <c r="U323" t="s">
        <v>145</v>
      </c>
      <c r="V323">
        <f>2*(((1/3)*U318)+((1/12)*V318))</f>
        <v>84.696599999999989</v>
      </c>
      <c r="W323" t="s">
        <v>145</v>
      </c>
      <c r="X323">
        <f>2*(1/3)*X318</f>
        <v>107.535</v>
      </c>
      <c r="AA323" t="s">
        <v>145</v>
      </c>
      <c r="AB323">
        <f>2*(((1/3)*AA320)+((1/12)*AB320))</f>
        <v>126.255</v>
      </c>
      <c r="AC323" t="s">
        <v>145</v>
      </c>
      <c r="AD323">
        <f>2*(1/3)*AD320</f>
        <v>144.97499999999997</v>
      </c>
      <c r="AG323" t="s">
        <v>145</v>
      </c>
      <c r="AH323">
        <f>2*(((1/3)*AG322)+((1/12)*AH322))</f>
        <v>163.69499999999996</v>
      </c>
      <c r="AI323" t="s">
        <v>145</v>
      </c>
      <c r="AJ323">
        <f>2*(1/3)*AJ322</f>
        <v>182.41499999999999</v>
      </c>
    </row>
    <row r="326" spans="2:36">
      <c r="B326" s="73"/>
      <c r="C326" s="74"/>
      <c r="E326" s="45" t="s">
        <v>126</v>
      </c>
      <c r="F326" s="47"/>
      <c r="G326" s="45" t="s">
        <v>127</v>
      </c>
      <c r="H326" s="47"/>
      <c r="I326" s="45" t="s">
        <v>128</v>
      </c>
      <c r="J326" s="47"/>
      <c r="K326" s="45" t="s">
        <v>129</v>
      </c>
      <c r="L326" s="47"/>
      <c r="M326" s="45" t="s">
        <v>130</v>
      </c>
      <c r="N326" s="47"/>
      <c r="O326" s="47"/>
      <c r="P326" s="47"/>
      <c r="Q326" s="45" t="s">
        <v>131</v>
      </c>
      <c r="R326" s="47"/>
      <c r="S326" s="45" t="s">
        <v>132</v>
      </c>
      <c r="T326" s="47"/>
      <c r="U326" s="47"/>
      <c r="V326" s="47"/>
      <c r="W326" s="45" t="s">
        <v>133</v>
      </c>
      <c r="X326" s="47"/>
      <c r="Y326" s="45" t="s">
        <v>134</v>
      </c>
      <c r="Z326" s="47"/>
      <c r="AA326" s="47"/>
      <c r="AB326" s="47"/>
      <c r="AC326" s="45" t="s">
        <v>135</v>
      </c>
      <c r="AD326" s="47"/>
      <c r="AE326" s="45" t="s">
        <v>136</v>
      </c>
      <c r="AF326" s="47"/>
      <c r="AG326" s="47"/>
      <c r="AH326" s="47"/>
      <c r="AI326" s="45" t="s">
        <v>137</v>
      </c>
      <c r="AJ326" s="46"/>
    </row>
    <row r="327" spans="2:36">
      <c r="B327" s="7" t="s">
        <v>138</v>
      </c>
      <c r="C327" s="50">
        <v>15</v>
      </c>
      <c r="E327" s="48" t="s">
        <v>139</v>
      </c>
      <c r="F327" t="s">
        <v>140</v>
      </c>
      <c r="G327" s="48" t="s">
        <v>141</v>
      </c>
      <c r="H327" t="s">
        <v>140</v>
      </c>
      <c r="I327" s="48" t="s">
        <v>141</v>
      </c>
      <c r="J327" t="s">
        <v>140</v>
      </c>
      <c r="K327" s="48" t="s">
        <v>141</v>
      </c>
      <c r="L327" t="s">
        <v>140</v>
      </c>
      <c r="M327" s="48" t="s">
        <v>141</v>
      </c>
      <c r="O327" t="s">
        <v>140</v>
      </c>
      <c r="Q327" s="48" t="s">
        <v>141</v>
      </c>
      <c r="R327" t="s">
        <v>140</v>
      </c>
      <c r="S327" s="48" t="s">
        <v>141</v>
      </c>
      <c r="U327" t="s">
        <v>140</v>
      </c>
      <c r="W327" s="48" t="s">
        <v>141</v>
      </c>
      <c r="X327" t="s">
        <v>140</v>
      </c>
      <c r="Y327" s="48" t="s">
        <v>141</v>
      </c>
      <c r="Z327" t="s">
        <v>142</v>
      </c>
      <c r="AA327" t="s">
        <v>140</v>
      </c>
      <c r="AC327" s="48" t="s">
        <v>141</v>
      </c>
      <c r="AD327" t="s">
        <v>140</v>
      </c>
      <c r="AE327" s="48" t="s">
        <v>141</v>
      </c>
      <c r="AG327" t="s">
        <v>140</v>
      </c>
      <c r="AI327" s="48" t="s">
        <v>141</v>
      </c>
      <c r="AJ327" s="49" t="s">
        <v>140</v>
      </c>
    </row>
    <row r="328" spans="2:36">
      <c r="B328" s="7" t="s">
        <v>45</v>
      </c>
      <c r="C328" s="9">
        <v>0</v>
      </c>
      <c r="E328" s="48">
        <v>1</v>
      </c>
      <c r="F328">
        <f>C328*E328</f>
        <v>0</v>
      </c>
      <c r="G328" s="48">
        <v>1</v>
      </c>
      <c r="H328">
        <f>C328*G328</f>
        <v>0</v>
      </c>
      <c r="I328" s="48">
        <v>1</v>
      </c>
      <c r="J328">
        <f>C328*I328</f>
        <v>0</v>
      </c>
      <c r="K328" s="48">
        <v>1</v>
      </c>
      <c r="L328">
        <f>C328*K328</f>
        <v>0</v>
      </c>
      <c r="M328" s="48">
        <v>0.5</v>
      </c>
      <c r="O328">
        <f>C328*M328</f>
        <v>0</v>
      </c>
      <c r="Q328" s="48">
        <v>0.5</v>
      </c>
      <c r="R328">
        <f>C328*Q328</f>
        <v>0</v>
      </c>
      <c r="S328" s="48">
        <v>0.5</v>
      </c>
      <c r="U328">
        <f>C328*S328</f>
        <v>0</v>
      </c>
      <c r="W328" s="48">
        <v>0.5</v>
      </c>
      <c r="X328">
        <f>C328*W328</f>
        <v>0</v>
      </c>
      <c r="Y328" s="48">
        <v>0.5</v>
      </c>
      <c r="AA328">
        <f>C328*Y328</f>
        <v>0</v>
      </c>
      <c r="AC328" s="48">
        <v>0.5</v>
      </c>
      <c r="AD328">
        <f>C328*AC328</f>
        <v>0</v>
      </c>
      <c r="AE328" s="48">
        <v>0.5</v>
      </c>
      <c r="AG328">
        <f>C328*AE328</f>
        <v>0</v>
      </c>
      <c r="AI328" s="48">
        <v>0.5</v>
      </c>
      <c r="AJ328" s="49">
        <f>C328*AI328</f>
        <v>0</v>
      </c>
    </row>
    <row r="329" spans="2:36">
      <c r="B329" s="7" t="s">
        <v>3</v>
      </c>
      <c r="C329" s="9">
        <v>8.3550000000000004</v>
      </c>
      <c r="E329" s="48">
        <v>1</v>
      </c>
      <c r="F329">
        <f>C329*E329</f>
        <v>8.3550000000000004</v>
      </c>
      <c r="G329" s="48">
        <v>4</v>
      </c>
      <c r="H329">
        <f t="shared" ref="H329:H330" si="255">C329*G329</f>
        <v>33.42</v>
      </c>
      <c r="I329" s="48">
        <v>3</v>
      </c>
      <c r="J329">
        <f t="shared" ref="J329:J331" si="256">C329*I329</f>
        <v>25.065000000000001</v>
      </c>
      <c r="K329" s="48">
        <v>4</v>
      </c>
      <c r="L329">
        <f t="shared" ref="L329:L332" si="257">C329*K329</f>
        <v>33.42</v>
      </c>
      <c r="M329" s="48">
        <v>2</v>
      </c>
      <c r="O329">
        <f t="shared" ref="O329:O332" si="258">C329*M329</f>
        <v>16.71</v>
      </c>
      <c r="Q329" s="48">
        <v>2</v>
      </c>
      <c r="R329">
        <f t="shared" ref="R329:R334" si="259">C329*Q329</f>
        <v>16.71</v>
      </c>
      <c r="S329" s="48">
        <v>2</v>
      </c>
      <c r="U329">
        <f t="shared" ref="U329:U334" si="260">C329*S329</f>
        <v>16.71</v>
      </c>
      <c r="W329" s="48">
        <v>2</v>
      </c>
      <c r="X329">
        <f t="shared" ref="X329:X336" si="261">C329*W329</f>
        <v>16.71</v>
      </c>
      <c r="Y329" s="48">
        <v>2</v>
      </c>
      <c r="AA329">
        <f t="shared" ref="AA329:AA336" si="262">C329*Y329</f>
        <v>16.71</v>
      </c>
      <c r="AC329" s="48">
        <v>2</v>
      </c>
      <c r="AD329">
        <f t="shared" ref="AD329:AD338" si="263">C329*AC329</f>
        <v>16.71</v>
      </c>
      <c r="AE329" s="48">
        <v>2</v>
      </c>
      <c r="AG329">
        <f t="shared" ref="AG329:AG338" si="264">C329*AE329</f>
        <v>16.71</v>
      </c>
      <c r="AI329" s="48">
        <v>2</v>
      </c>
      <c r="AJ329" s="49">
        <f t="shared" ref="AJ329:AJ340" si="265">C329*AI329</f>
        <v>16.71</v>
      </c>
    </row>
    <row r="330" spans="2:36">
      <c r="B330" s="7" t="s">
        <v>52</v>
      </c>
      <c r="C330" s="9">
        <v>8.85</v>
      </c>
      <c r="E330" s="68" t="s">
        <v>143</v>
      </c>
      <c r="F330" s="69">
        <f>SUM(F328:F329)</f>
        <v>8.3550000000000004</v>
      </c>
      <c r="G330" s="48">
        <v>1</v>
      </c>
      <c r="H330">
        <f t="shared" si="255"/>
        <v>8.85</v>
      </c>
      <c r="I330" s="48">
        <v>3</v>
      </c>
      <c r="J330">
        <f t="shared" si="256"/>
        <v>26.549999999999997</v>
      </c>
      <c r="K330" s="48">
        <v>2</v>
      </c>
      <c r="L330">
        <f t="shared" si="257"/>
        <v>17.7</v>
      </c>
      <c r="M330" s="48">
        <v>1</v>
      </c>
      <c r="O330">
        <f t="shared" si="258"/>
        <v>8.85</v>
      </c>
      <c r="Q330" s="48">
        <v>1</v>
      </c>
      <c r="R330">
        <f t="shared" si="259"/>
        <v>8.85</v>
      </c>
      <c r="S330" s="48">
        <v>1</v>
      </c>
      <c r="U330">
        <f t="shared" si="260"/>
        <v>8.85</v>
      </c>
      <c r="W330" s="48">
        <v>1</v>
      </c>
      <c r="X330">
        <f t="shared" si="261"/>
        <v>8.85</v>
      </c>
      <c r="Y330" s="48">
        <v>1</v>
      </c>
      <c r="AA330">
        <f t="shared" si="262"/>
        <v>8.85</v>
      </c>
      <c r="AC330" s="48">
        <v>1</v>
      </c>
      <c r="AD330">
        <f t="shared" si="263"/>
        <v>8.85</v>
      </c>
      <c r="AE330" s="48">
        <v>1</v>
      </c>
      <c r="AG330">
        <f t="shared" si="264"/>
        <v>8.85</v>
      </c>
      <c r="AI330" s="48">
        <v>1</v>
      </c>
      <c r="AJ330" s="49">
        <f t="shared" si="265"/>
        <v>8.85</v>
      </c>
    </row>
    <row r="331" spans="2:36">
      <c r="B331" s="7" t="s">
        <v>5</v>
      </c>
      <c r="C331" s="9">
        <v>9.1310000000000002</v>
      </c>
      <c r="G331" s="68" t="s">
        <v>144</v>
      </c>
      <c r="H331" s="69">
        <f>SUM(H328:H330)</f>
        <v>42.27</v>
      </c>
      <c r="I331" s="48">
        <v>1</v>
      </c>
      <c r="J331">
        <f t="shared" si="256"/>
        <v>9.1310000000000002</v>
      </c>
      <c r="K331" s="48">
        <v>4</v>
      </c>
      <c r="L331">
        <f t="shared" si="257"/>
        <v>36.524000000000001</v>
      </c>
      <c r="M331" s="48">
        <v>2</v>
      </c>
      <c r="O331">
        <f t="shared" si="258"/>
        <v>18.262</v>
      </c>
      <c r="Q331" s="48">
        <v>2</v>
      </c>
      <c r="R331">
        <f t="shared" si="259"/>
        <v>18.262</v>
      </c>
      <c r="S331" s="48">
        <v>2</v>
      </c>
      <c r="U331">
        <f t="shared" si="260"/>
        <v>18.262</v>
      </c>
      <c r="W331" s="48">
        <v>2</v>
      </c>
      <c r="X331">
        <f t="shared" si="261"/>
        <v>18.262</v>
      </c>
      <c r="Y331" s="48">
        <v>2</v>
      </c>
      <c r="AA331">
        <f t="shared" si="262"/>
        <v>18.262</v>
      </c>
      <c r="AC331" s="48">
        <v>2</v>
      </c>
      <c r="AD331">
        <f t="shared" si="263"/>
        <v>18.262</v>
      </c>
      <c r="AE331" s="48">
        <v>2</v>
      </c>
      <c r="AG331">
        <f t="shared" si="264"/>
        <v>18.262</v>
      </c>
      <c r="AI331" s="48">
        <v>2</v>
      </c>
      <c r="AJ331" s="49">
        <f t="shared" si="265"/>
        <v>18.262</v>
      </c>
    </row>
    <row r="332" spans="2:36">
      <c r="B332" s="7" t="s">
        <v>46</v>
      </c>
      <c r="C332" s="9">
        <v>9.266</v>
      </c>
      <c r="I332" s="68" t="s">
        <v>144</v>
      </c>
      <c r="J332" s="69">
        <f>SUM(J328:J331)</f>
        <v>60.745999999999995</v>
      </c>
      <c r="K332" s="48">
        <v>1</v>
      </c>
      <c r="L332">
        <f t="shared" si="257"/>
        <v>9.266</v>
      </c>
      <c r="M332" s="48">
        <v>0.5</v>
      </c>
      <c r="N332">
        <v>5</v>
      </c>
      <c r="O332">
        <f t="shared" si="258"/>
        <v>4.633</v>
      </c>
      <c r="P332">
        <f>C332*N332</f>
        <v>46.33</v>
      </c>
      <c r="Q332" s="48">
        <v>1.5</v>
      </c>
      <c r="R332">
        <f t="shared" si="259"/>
        <v>13.899000000000001</v>
      </c>
      <c r="S332" s="48">
        <v>1.5</v>
      </c>
      <c r="U332">
        <f t="shared" si="260"/>
        <v>13.899000000000001</v>
      </c>
      <c r="W332" s="48">
        <v>1.5</v>
      </c>
      <c r="X332">
        <f t="shared" si="261"/>
        <v>13.899000000000001</v>
      </c>
      <c r="Y332" s="48">
        <v>1.5</v>
      </c>
      <c r="AA332">
        <f t="shared" si="262"/>
        <v>13.899000000000001</v>
      </c>
      <c r="AC332" s="48">
        <v>1.5</v>
      </c>
      <c r="AD332">
        <f t="shared" si="263"/>
        <v>13.899000000000001</v>
      </c>
      <c r="AE332" s="48">
        <v>1.5</v>
      </c>
      <c r="AG332">
        <f t="shared" si="264"/>
        <v>13.899000000000001</v>
      </c>
      <c r="AI332" s="48">
        <v>1.5</v>
      </c>
      <c r="AJ332" s="49">
        <f t="shared" si="265"/>
        <v>13.899000000000001</v>
      </c>
    </row>
    <row r="333" spans="2:36">
      <c r="B333" s="7" t="s">
        <v>7</v>
      </c>
      <c r="C333" s="9">
        <v>9.2970000000000006</v>
      </c>
      <c r="K333" s="68" t="s">
        <v>144</v>
      </c>
      <c r="L333" s="69">
        <f>SUM(L328:L332)</f>
        <v>96.910000000000011</v>
      </c>
      <c r="M333" s="48"/>
      <c r="N333">
        <v>8</v>
      </c>
      <c r="P333">
        <f t="shared" ref="P333:P334" si="266">C333*N333</f>
        <v>74.376000000000005</v>
      </c>
      <c r="Q333" s="48">
        <v>4</v>
      </c>
      <c r="R333">
        <f t="shared" si="259"/>
        <v>37.188000000000002</v>
      </c>
      <c r="S333" s="48">
        <v>4</v>
      </c>
      <c r="U333">
        <f t="shared" si="260"/>
        <v>37.188000000000002</v>
      </c>
      <c r="W333" s="48">
        <v>4</v>
      </c>
      <c r="X333">
        <f t="shared" si="261"/>
        <v>37.188000000000002</v>
      </c>
      <c r="Y333" s="48">
        <v>4</v>
      </c>
      <c r="AA333">
        <f t="shared" si="262"/>
        <v>37.188000000000002</v>
      </c>
      <c r="AC333" s="48">
        <v>4</v>
      </c>
      <c r="AD333">
        <f t="shared" si="263"/>
        <v>37.188000000000002</v>
      </c>
      <c r="AE333" s="48">
        <v>4</v>
      </c>
      <c r="AG333">
        <f t="shared" si="264"/>
        <v>37.188000000000002</v>
      </c>
      <c r="AI333" s="48">
        <v>4</v>
      </c>
      <c r="AJ333" s="49">
        <f t="shared" si="265"/>
        <v>37.188000000000002</v>
      </c>
    </row>
    <row r="334" spans="2:36">
      <c r="B334" s="7" t="s">
        <v>47</v>
      </c>
      <c r="C334" s="9">
        <v>9.3049999999999997</v>
      </c>
      <c r="M334" s="48"/>
      <c r="N334">
        <v>-1</v>
      </c>
      <c r="P334">
        <f>C334*N334</f>
        <v>-9.3049999999999997</v>
      </c>
      <c r="Q334" s="48">
        <v>1</v>
      </c>
      <c r="R334">
        <f t="shared" si="259"/>
        <v>9.3049999999999997</v>
      </c>
      <c r="S334" s="48">
        <v>1</v>
      </c>
      <c r="T334">
        <v>5</v>
      </c>
      <c r="U334">
        <f t="shared" si="260"/>
        <v>9.3049999999999997</v>
      </c>
      <c r="V334">
        <f>C334*U334</f>
        <v>86.583024999999992</v>
      </c>
      <c r="W334" s="48">
        <v>2</v>
      </c>
      <c r="X334">
        <f t="shared" si="261"/>
        <v>18.61</v>
      </c>
      <c r="Y334" s="48">
        <v>2</v>
      </c>
      <c r="AA334">
        <f t="shared" si="262"/>
        <v>18.61</v>
      </c>
      <c r="AC334" s="48">
        <v>2</v>
      </c>
      <c r="AD334">
        <f t="shared" si="263"/>
        <v>18.61</v>
      </c>
      <c r="AE334" s="48">
        <v>2</v>
      </c>
      <c r="AG334">
        <f t="shared" si="264"/>
        <v>18.61</v>
      </c>
      <c r="AI334" s="48">
        <v>2</v>
      </c>
      <c r="AJ334" s="49">
        <f t="shared" si="265"/>
        <v>18.61</v>
      </c>
    </row>
    <row r="335" spans="2:36">
      <c r="B335" s="7" t="s">
        <v>9</v>
      </c>
      <c r="C335" s="9">
        <v>9.31</v>
      </c>
      <c r="M335" s="68"/>
      <c r="N335" s="69" t="s">
        <v>144</v>
      </c>
      <c r="O335" s="69">
        <f>SUM(O328:O332)</f>
        <v>48.455000000000005</v>
      </c>
      <c r="P335" s="69">
        <f>SUM(P332:P334)</f>
        <v>111.40100000000001</v>
      </c>
      <c r="Q335" s="68" t="s">
        <v>144</v>
      </c>
      <c r="R335" s="69">
        <f>SUM(R328:R334)</f>
        <v>104.214</v>
      </c>
      <c r="S335" s="48"/>
      <c r="T335">
        <v>8</v>
      </c>
      <c r="V335">
        <f t="shared" ref="V335:V336" si="267">C335*U335</f>
        <v>0</v>
      </c>
      <c r="W335" s="48">
        <v>4</v>
      </c>
      <c r="X335">
        <f t="shared" si="261"/>
        <v>37.24</v>
      </c>
      <c r="Y335" s="48">
        <v>4</v>
      </c>
      <c r="AA335">
        <f t="shared" si="262"/>
        <v>37.24</v>
      </c>
      <c r="AC335" s="48">
        <v>4</v>
      </c>
      <c r="AD335">
        <f t="shared" si="263"/>
        <v>37.24</v>
      </c>
      <c r="AE335" s="48">
        <v>4</v>
      </c>
      <c r="AG335">
        <f t="shared" si="264"/>
        <v>37.24</v>
      </c>
      <c r="AI335" s="48">
        <v>4</v>
      </c>
      <c r="AJ335" s="49">
        <f t="shared" si="265"/>
        <v>37.24</v>
      </c>
    </row>
    <row r="336" spans="2:36">
      <c r="B336" s="7" t="s">
        <v>10</v>
      </c>
      <c r="C336" s="9">
        <v>9.3149999999999995</v>
      </c>
      <c r="S336" s="48"/>
      <c r="T336">
        <v>-1</v>
      </c>
      <c r="V336">
        <f t="shared" si="267"/>
        <v>0</v>
      </c>
      <c r="W336" s="48">
        <v>1</v>
      </c>
      <c r="X336">
        <f t="shared" si="261"/>
        <v>9.3149999999999995</v>
      </c>
      <c r="Y336" s="48">
        <v>1</v>
      </c>
      <c r="Z336">
        <v>5</v>
      </c>
      <c r="AA336">
        <f t="shared" si="262"/>
        <v>9.3149999999999995</v>
      </c>
      <c r="AB336">
        <f>C336*Z336</f>
        <v>46.574999999999996</v>
      </c>
      <c r="AC336" s="48">
        <v>2</v>
      </c>
      <c r="AD336">
        <f t="shared" si="263"/>
        <v>18.63</v>
      </c>
      <c r="AE336" s="48">
        <v>2</v>
      </c>
      <c r="AG336">
        <f t="shared" si="264"/>
        <v>18.63</v>
      </c>
      <c r="AI336" s="48">
        <v>2</v>
      </c>
      <c r="AJ336" s="49">
        <f t="shared" si="265"/>
        <v>18.63</v>
      </c>
    </row>
    <row r="337" spans="2:36">
      <c r="B337" s="7" t="s">
        <v>11</v>
      </c>
      <c r="C337" s="9">
        <v>9.3190000000000008</v>
      </c>
      <c r="S337" s="68"/>
      <c r="T337" s="69" t="s">
        <v>144</v>
      </c>
      <c r="U337" s="69">
        <f>SUM(U328:U334)</f>
        <v>104.214</v>
      </c>
      <c r="V337" s="69">
        <f>SUM(V334:V336)</f>
        <v>86.583024999999992</v>
      </c>
      <c r="W337" s="68" t="s">
        <v>144</v>
      </c>
      <c r="X337" s="69">
        <f>SUM(X328:X336)</f>
        <v>160.07400000000001</v>
      </c>
      <c r="Y337" s="48"/>
      <c r="Z337">
        <v>8</v>
      </c>
      <c r="AB337">
        <f t="shared" ref="AB337:AB338" si="268">C337*Z337</f>
        <v>74.552000000000007</v>
      </c>
      <c r="AC337" s="48">
        <v>4</v>
      </c>
      <c r="AD337">
        <f t="shared" si="263"/>
        <v>37.276000000000003</v>
      </c>
      <c r="AE337" s="48">
        <v>4</v>
      </c>
      <c r="AG337">
        <f t="shared" si="264"/>
        <v>37.276000000000003</v>
      </c>
      <c r="AI337" s="48">
        <v>4</v>
      </c>
      <c r="AJ337" s="49">
        <f t="shared" si="265"/>
        <v>37.276000000000003</v>
      </c>
    </row>
    <row r="338" spans="2:36">
      <c r="B338" s="7" t="s">
        <v>48</v>
      </c>
      <c r="C338" s="9">
        <v>9.3230000000000004</v>
      </c>
      <c r="Y338" s="48"/>
      <c r="Z338">
        <v>-1</v>
      </c>
      <c r="AB338">
        <f t="shared" si="268"/>
        <v>-9.3230000000000004</v>
      </c>
      <c r="AC338" s="48">
        <v>1</v>
      </c>
      <c r="AD338">
        <f t="shared" si="263"/>
        <v>9.3230000000000004</v>
      </c>
      <c r="AE338" s="48">
        <v>1</v>
      </c>
      <c r="AF338">
        <v>5</v>
      </c>
      <c r="AG338">
        <f t="shared" si="264"/>
        <v>9.3230000000000004</v>
      </c>
      <c r="AH338">
        <f>C338*AF338</f>
        <v>46.615000000000002</v>
      </c>
      <c r="AI338" s="48">
        <v>2</v>
      </c>
      <c r="AJ338" s="49">
        <f t="shared" si="265"/>
        <v>18.646000000000001</v>
      </c>
    </row>
    <row r="339" spans="2:36">
      <c r="B339" s="7" t="s">
        <v>49</v>
      </c>
      <c r="C339" s="9">
        <v>9.327</v>
      </c>
      <c r="Y339" s="68"/>
      <c r="Z339" s="69" t="s">
        <v>144</v>
      </c>
      <c r="AA339" s="69">
        <f>SUM(AA328:AA336)</f>
        <v>160.07400000000001</v>
      </c>
      <c r="AB339" s="69">
        <f>SUM(AB336:AB338)</f>
        <v>111.804</v>
      </c>
      <c r="AC339" s="68" t="s">
        <v>144</v>
      </c>
      <c r="AD339" s="69">
        <f>SUM(AD328:AD338)</f>
        <v>215.98800000000003</v>
      </c>
      <c r="AE339" s="48"/>
      <c r="AF339">
        <v>8</v>
      </c>
      <c r="AH339">
        <f t="shared" ref="AH339:AH340" si="269">C339*AF339</f>
        <v>74.616</v>
      </c>
      <c r="AI339" s="48">
        <v>4</v>
      </c>
      <c r="AJ339" s="49">
        <f t="shared" si="265"/>
        <v>37.308</v>
      </c>
    </row>
    <row r="340" spans="2:36">
      <c r="B340" s="7" t="s">
        <v>50</v>
      </c>
      <c r="C340" s="9">
        <v>9.3309999999999995</v>
      </c>
      <c r="AE340" s="48"/>
      <c r="AF340">
        <v>-1</v>
      </c>
      <c r="AH340">
        <f t="shared" si="269"/>
        <v>-9.3309999999999995</v>
      </c>
      <c r="AI340" s="48">
        <v>1</v>
      </c>
      <c r="AJ340" s="49">
        <f t="shared" si="265"/>
        <v>9.3309999999999995</v>
      </c>
    </row>
    <row r="341" spans="2:36">
      <c r="B341" s="8"/>
      <c r="C341" s="8"/>
      <c r="AE341" s="68"/>
      <c r="AF341" s="69" t="s">
        <v>144</v>
      </c>
      <c r="AG341" s="69">
        <f>SUM(AG328:AG338)</f>
        <v>215.98800000000003</v>
      </c>
      <c r="AH341" s="69">
        <f>SUM(AH338:AH340)</f>
        <v>111.89999999999999</v>
      </c>
      <c r="AI341" s="68" t="s">
        <v>144</v>
      </c>
      <c r="AJ341" s="70">
        <f>SUM(AJ328:AJ340)</f>
        <v>271.95000000000005</v>
      </c>
    </row>
    <row r="342" spans="2:36">
      <c r="B342" s="8"/>
      <c r="C342" s="8"/>
      <c r="E342" t="s">
        <v>145</v>
      </c>
      <c r="F342">
        <f>(1/2)*F330</f>
        <v>4.1775000000000002</v>
      </c>
      <c r="G342" t="s">
        <v>145</v>
      </c>
      <c r="H342">
        <f>(1/3)*H331</f>
        <v>14.09</v>
      </c>
      <c r="I342" t="s">
        <v>145</v>
      </c>
      <c r="J342">
        <f>3*(1/8)*J332</f>
        <v>22.77975</v>
      </c>
      <c r="K342" t="s">
        <v>145</v>
      </c>
      <c r="L342">
        <f>(1/3)*L333</f>
        <v>32.303333333333335</v>
      </c>
      <c r="O342" t="s">
        <v>145</v>
      </c>
      <c r="P342">
        <f>2*(((1/3)*O335)+((1/12)*P335))</f>
        <v>50.87016666666667</v>
      </c>
      <c r="Q342" t="s">
        <v>145</v>
      </c>
      <c r="R342">
        <f>2*(1/3)*R335</f>
        <v>69.475999999999999</v>
      </c>
      <c r="U342" t="s">
        <v>145</v>
      </c>
      <c r="V342">
        <f>2*(((1/3)*U337)+((1/12)*V337))</f>
        <v>83.906504166666664</v>
      </c>
      <c r="W342" t="s">
        <v>145</v>
      </c>
      <c r="X342">
        <f>2*(1/3)*X337</f>
        <v>106.71600000000001</v>
      </c>
      <c r="AA342" t="s">
        <v>145</v>
      </c>
      <c r="AB342">
        <f>2*(((1/3)*AA339)+((1/12)*AB339))</f>
        <v>125.35000000000001</v>
      </c>
      <c r="AC342" t="s">
        <v>145</v>
      </c>
      <c r="AD342">
        <f>2*(1/3)*AD339</f>
        <v>143.99200000000002</v>
      </c>
      <c r="AG342" t="s">
        <v>145</v>
      </c>
      <c r="AH342">
        <f>2*(((1/3)*AG341)+((1/12)*AH341))</f>
        <v>162.64200000000002</v>
      </c>
      <c r="AI342" t="s">
        <v>145</v>
      </c>
      <c r="AJ342">
        <f>2*(1/3)*AJ341</f>
        <v>181.3</v>
      </c>
    </row>
    <row r="345" spans="2:36">
      <c r="B345" s="73"/>
      <c r="C345" s="74"/>
      <c r="E345" s="45" t="s">
        <v>126</v>
      </c>
      <c r="F345" s="47"/>
      <c r="G345" s="45" t="s">
        <v>127</v>
      </c>
      <c r="H345" s="47"/>
      <c r="I345" s="45" t="s">
        <v>128</v>
      </c>
      <c r="J345" s="47"/>
      <c r="K345" s="45" t="s">
        <v>129</v>
      </c>
      <c r="L345" s="47"/>
      <c r="M345" s="45" t="s">
        <v>130</v>
      </c>
      <c r="N345" s="47"/>
      <c r="O345" s="47"/>
      <c r="P345" s="47"/>
      <c r="Q345" s="45" t="s">
        <v>131</v>
      </c>
      <c r="R345" s="47"/>
      <c r="S345" s="45" t="s">
        <v>132</v>
      </c>
      <c r="T345" s="47"/>
      <c r="U345" s="47"/>
      <c r="V345" s="47"/>
      <c r="W345" s="45" t="s">
        <v>133</v>
      </c>
      <c r="X345" s="47"/>
      <c r="Y345" s="45" t="s">
        <v>134</v>
      </c>
      <c r="Z345" s="47"/>
      <c r="AA345" s="47"/>
      <c r="AB345" s="47"/>
      <c r="AC345" s="45" t="s">
        <v>135</v>
      </c>
      <c r="AD345" s="47"/>
      <c r="AE345" s="45" t="s">
        <v>136</v>
      </c>
      <c r="AF345" s="47"/>
      <c r="AG345" s="47"/>
      <c r="AH345" s="47"/>
      <c r="AI345" s="45" t="s">
        <v>137</v>
      </c>
      <c r="AJ345" s="46"/>
    </row>
    <row r="346" spans="2:36">
      <c r="B346" s="7" t="s">
        <v>138</v>
      </c>
      <c r="C346" s="50">
        <v>16</v>
      </c>
      <c r="E346" s="48" t="s">
        <v>139</v>
      </c>
      <c r="F346" t="s">
        <v>140</v>
      </c>
      <c r="G346" s="48" t="s">
        <v>141</v>
      </c>
      <c r="H346" t="s">
        <v>140</v>
      </c>
      <c r="I346" s="48" t="s">
        <v>141</v>
      </c>
      <c r="J346" t="s">
        <v>140</v>
      </c>
      <c r="K346" s="48" t="s">
        <v>141</v>
      </c>
      <c r="L346" t="s">
        <v>140</v>
      </c>
      <c r="M346" s="48" t="s">
        <v>141</v>
      </c>
      <c r="O346" t="s">
        <v>140</v>
      </c>
      <c r="Q346" s="48" t="s">
        <v>141</v>
      </c>
      <c r="R346" t="s">
        <v>140</v>
      </c>
      <c r="S346" s="48" t="s">
        <v>141</v>
      </c>
      <c r="U346" t="s">
        <v>140</v>
      </c>
      <c r="W346" s="48" t="s">
        <v>141</v>
      </c>
      <c r="X346" t="s">
        <v>140</v>
      </c>
      <c r="Y346" s="48" t="s">
        <v>141</v>
      </c>
      <c r="Z346" t="s">
        <v>142</v>
      </c>
      <c r="AA346" t="s">
        <v>140</v>
      </c>
      <c r="AC346" s="48" t="s">
        <v>141</v>
      </c>
      <c r="AD346" t="s">
        <v>140</v>
      </c>
      <c r="AE346" s="48" t="s">
        <v>141</v>
      </c>
      <c r="AG346" t="s">
        <v>140</v>
      </c>
      <c r="AI346" s="48" t="s">
        <v>141</v>
      </c>
      <c r="AJ346" s="49" t="s">
        <v>140</v>
      </c>
    </row>
    <row r="347" spans="2:36">
      <c r="B347" s="7" t="s">
        <v>45</v>
      </c>
      <c r="C347" s="9">
        <v>0</v>
      </c>
      <c r="E347" s="48">
        <v>1</v>
      </c>
      <c r="F347">
        <f>C347*E347</f>
        <v>0</v>
      </c>
      <c r="G347" s="48">
        <v>1</v>
      </c>
      <c r="H347">
        <f>C347*G347</f>
        <v>0</v>
      </c>
      <c r="I347" s="48">
        <v>1</v>
      </c>
      <c r="J347">
        <f>C347*I347</f>
        <v>0</v>
      </c>
      <c r="K347" s="48">
        <v>1</v>
      </c>
      <c r="L347">
        <f>C347*K347</f>
        <v>0</v>
      </c>
      <c r="M347" s="48">
        <v>0.5</v>
      </c>
      <c r="O347">
        <f>C347*M347</f>
        <v>0</v>
      </c>
      <c r="Q347" s="48">
        <v>0.5</v>
      </c>
      <c r="R347">
        <f>C347*Q347</f>
        <v>0</v>
      </c>
      <c r="S347" s="48">
        <v>0.5</v>
      </c>
      <c r="U347">
        <f>C347*S347</f>
        <v>0</v>
      </c>
      <c r="W347" s="48">
        <v>0.5</v>
      </c>
      <c r="X347">
        <f>C347*W347</f>
        <v>0</v>
      </c>
      <c r="Y347" s="48">
        <v>0.5</v>
      </c>
      <c r="AA347">
        <f>C347*Y347</f>
        <v>0</v>
      </c>
      <c r="AC347" s="48">
        <v>0.5</v>
      </c>
      <c r="AD347">
        <f>C347*AC347</f>
        <v>0</v>
      </c>
      <c r="AE347" s="48">
        <v>0.5</v>
      </c>
      <c r="AG347">
        <f>C347*AE347</f>
        <v>0</v>
      </c>
      <c r="AI347" s="48">
        <v>0.5</v>
      </c>
      <c r="AJ347" s="49">
        <f>C347*AI347</f>
        <v>0</v>
      </c>
    </row>
    <row r="348" spans="2:36">
      <c r="B348" s="7" t="s">
        <v>3</v>
      </c>
      <c r="C348" s="9">
        <v>8.07</v>
      </c>
      <c r="E348" s="48">
        <v>1</v>
      </c>
      <c r="F348">
        <f>C348*E348</f>
        <v>8.07</v>
      </c>
      <c r="G348" s="48">
        <v>4</v>
      </c>
      <c r="H348">
        <f t="shared" ref="H348:H349" si="270">C348*G348</f>
        <v>32.28</v>
      </c>
      <c r="I348" s="48">
        <v>3</v>
      </c>
      <c r="J348">
        <f t="shared" ref="J348:J350" si="271">C348*I348</f>
        <v>24.21</v>
      </c>
      <c r="K348" s="48">
        <v>4</v>
      </c>
      <c r="L348">
        <f t="shared" ref="L348:L351" si="272">C348*K348</f>
        <v>32.28</v>
      </c>
      <c r="M348" s="48">
        <v>2</v>
      </c>
      <c r="O348">
        <f t="shared" ref="O348:O351" si="273">C348*M348</f>
        <v>16.14</v>
      </c>
      <c r="Q348" s="48">
        <v>2</v>
      </c>
      <c r="R348">
        <f t="shared" ref="R348:R353" si="274">C348*Q348</f>
        <v>16.14</v>
      </c>
      <c r="S348" s="48">
        <v>2</v>
      </c>
      <c r="U348">
        <f t="shared" ref="U348:U353" si="275">C348*S348</f>
        <v>16.14</v>
      </c>
      <c r="W348" s="48">
        <v>2</v>
      </c>
      <c r="X348">
        <f t="shared" ref="X348:X355" si="276">C348*W348</f>
        <v>16.14</v>
      </c>
      <c r="Y348" s="48">
        <v>2</v>
      </c>
      <c r="AA348">
        <f t="shared" ref="AA348:AA355" si="277">C348*Y348</f>
        <v>16.14</v>
      </c>
      <c r="AC348" s="48">
        <v>2</v>
      </c>
      <c r="AD348">
        <f t="shared" ref="AD348:AD357" si="278">C348*AC348</f>
        <v>16.14</v>
      </c>
      <c r="AE348" s="48">
        <v>2</v>
      </c>
      <c r="AG348">
        <f t="shared" ref="AG348:AG357" si="279">C348*AE348</f>
        <v>16.14</v>
      </c>
      <c r="AI348" s="48">
        <v>2</v>
      </c>
      <c r="AJ348" s="49">
        <f t="shared" ref="AJ348:AJ359" si="280">C348*AI348</f>
        <v>16.14</v>
      </c>
    </row>
    <row r="349" spans="2:36">
      <c r="B349" s="7" t="s">
        <v>52</v>
      </c>
      <c r="C349" s="9">
        <v>8.5860000000000003</v>
      </c>
      <c r="E349" s="68" t="s">
        <v>143</v>
      </c>
      <c r="F349" s="69">
        <f>SUM(F347:F348)</f>
        <v>8.07</v>
      </c>
      <c r="G349" s="48">
        <v>1</v>
      </c>
      <c r="H349">
        <f t="shared" si="270"/>
        <v>8.5860000000000003</v>
      </c>
      <c r="I349" s="48">
        <v>3</v>
      </c>
      <c r="J349">
        <f t="shared" si="271"/>
        <v>25.758000000000003</v>
      </c>
      <c r="K349" s="48">
        <v>2</v>
      </c>
      <c r="L349">
        <f t="shared" si="272"/>
        <v>17.172000000000001</v>
      </c>
      <c r="M349" s="48">
        <v>1</v>
      </c>
      <c r="O349">
        <f t="shared" si="273"/>
        <v>8.5860000000000003</v>
      </c>
      <c r="Q349" s="48">
        <v>1</v>
      </c>
      <c r="R349">
        <f t="shared" si="274"/>
        <v>8.5860000000000003</v>
      </c>
      <c r="S349" s="48">
        <v>1</v>
      </c>
      <c r="U349">
        <f t="shared" si="275"/>
        <v>8.5860000000000003</v>
      </c>
      <c r="W349" s="48">
        <v>1</v>
      </c>
      <c r="X349">
        <f t="shared" si="276"/>
        <v>8.5860000000000003</v>
      </c>
      <c r="Y349" s="48">
        <v>1</v>
      </c>
      <c r="AA349">
        <f t="shared" si="277"/>
        <v>8.5860000000000003</v>
      </c>
      <c r="AC349" s="48">
        <v>1</v>
      </c>
      <c r="AD349">
        <f t="shared" si="278"/>
        <v>8.5860000000000003</v>
      </c>
      <c r="AE349" s="48">
        <v>1</v>
      </c>
      <c r="AG349">
        <f t="shared" si="279"/>
        <v>8.5860000000000003</v>
      </c>
      <c r="AI349" s="48">
        <v>1</v>
      </c>
      <c r="AJ349" s="49">
        <f t="shared" si="280"/>
        <v>8.5860000000000003</v>
      </c>
    </row>
    <row r="350" spans="2:36">
      <c r="B350" s="7" t="s">
        <v>5</v>
      </c>
      <c r="C350" s="9">
        <v>8.8859999999999992</v>
      </c>
      <c r="G350" s="68" t="s">
        <v>144</v>
      </c>
      <c r="H350" s="69">
        <f>SUM(H347:H349)</f>
        <v>40.866</v>
      </c>
      <c r="I350" s="48">
        <v>1</v>
      </c>
      <c r="J350">
        <f t="shared" si="271"/>
        <v>8.8859999999999992</v>
      </c>
      <c r="K350" s="48">
        <v>4</v>
      </c>
      <c r="L350">
        <f t="shared" si="272"/>
        <v>35.543999999999997</v>
      </c>
      <c r="M350" s="48">
        <v>2</v>
      </c>
      <c r="O350">
        <f t="shared" si="273"/>
        <v>17.771999999999998</v>
      </c>
      <c r="Q350" s="48">
        <v>2</v>
      </c>
      <c r="R350">
        <f t="shared" si="274"/>
        <v>17.771999999999998</v>
      </c>
      <c r="S350" s="48">
        <v>2</v>
      </c>
      <c r="U350">
        <f t="shared" si="275"/>
        <v>17.771999999999998</v>
      </c>
      <c r="W350" s="48">
        <v>2</v>
      </c>
      <c r="X350">
        <f t="shared" si="276"/>
        <v>17.771999999999998</v>
      </c>
      <c r="Y350" s="48">
        <v>2</v>
      </c>
      <c r="AA350">
        <f t="shared" si="277"/>
        <v>17.771999999999998</v>
      </c>
      <c r="AC350" s="48">
        <v>2</v>
      </c>
      <c r="AD350">
        <f t="shared" si="278"/>
        <v>17.771999999999998</v>
      </c>
      <c r="AE350" s="48">
        <v>2</v>
      </c>
      <c r="AG350">
        <f t="shared" si="279"/>
        <v>17.771999999999998</v>
      </c>
      <c r="AI350" s="48">
        <v>2</v>
      </c>
      <c r="AJ350" s="49">
        <f t="shared" si="280"/>
        <v>17.771999999999998</v>
      </c>
    </row>
    <row r="351" spans="2:36">
      <c r="B351" s="7" t="s">
        <v>46</v>
      </c>
      <c r="C351" s="9">
        <v>9.0489999999999995</v>
      </c>
      <c r="I351" s="68" t="s">
        <v>144</v>
      </c>
      <c r="J351" s="69">
        <f>SUM(J347:J350)</f>
        <v>58.853999999999999</v>
      </c>
      <c r="K351" s="48">
        <v>1</v>
      </c>
      <c r="L351">
        <f t="shared" si="272"/>
        <v>9.0489999999999995</v>
      </c>
      <c r="M351" s="48">
        <v>0.5</v>
      </c>
      <c r="N351">
        <v>5</v>
      </c>
      <c r="O351">
        <f t="shared" si="273"/>
        <v>4.5244999999999997</v>
      </c>
      <c r="P351">
        <f>C351*N351</f>
        <v>45.244999999999997</v>
      </c>
      <c r="Q351" s="48">
        <v>1.5</v>
      </c>
      <c r="R351">
        <f t="shared" si="274"/>
        <v>13.573499999999999</v>
      </c>
      <c r="S351" s="48">
        <v>1.5</v>
      </c>
      <c r="U351">
        <f t="shared" si="275"/>
        <v>13.573499999999999</v>
      </c>
      <c r="W351" s="48">
        <v>1.5</v>
      </c>
      <c r="X351">
        <f t="shared" si="276"/>
        <v>13.573499999999999</v>
      </c>
      <c r="Y351" s="48">
        <v>1.5</v>
      </c>
      <c r="AA351">
        <f t="shared" si="277"/>
        <v>13.573499999999999</v>
      </c>
      <c r="AC351" s="48">
        <v>1.5</v>
      </c>
      <c r="AD351">
        <f t="shared" si="278"/>
        <v>13.573499999999999</v>
      </c>
      <c r="AE351" s="48">
        <v>1.5</v>
      </c>
      <c r="AG351">
        <f t="shared" si="279"/>
        <v>13.573499999999999</v>
      </c>
      <c r="AI351" s="48">
        <v>1.5</v>
      </c>
      <c r="AJ351" s="49">
        <f t="shared" si="280"/>
        <v>13.573499999999999</v>
      </c>
    </row>
    <row r="352" spans="2:36">
      <c r="B352" s="7" t="s">
        <v>7</v>
      </c>
      <c r="C352" s="9">
        <v>9.1300000000000008</v>
      </c>
      <c r="K352" s="68" t="s">
        <v>144</v>
      </c>
      <c r="L352" s="69">
        <f>SUM(L347:L351)</f>
        <v>94.044999999999987</v>
      </c>
      <c r="M352" s="48"/>
      <c r="N352">
        <v>8</v>
      </c>
      <c r="P352">
        <f t="shared" ref="P352:P353" si="281">C352*N352</f>
        <v>73.040000000000006</v>
      </c>
      <c r="Q352" s="48">
        <v>4</v>
      </c>
      <c r="R352">
        <f t="shared" si="274"/>
        <v>36.520000000000003</v>
      </c>
      <c r="S352" s="48">
        <v>4</v>
      </c>
      <c r="U352">
        <f t="shared" si="275"/>
        <v>36.520000000000003</v>
      </c>
      <c r="W352" s="48">
        <v>4</v>
      </c>
      <c r="X352">
        <f t="shared" si="276"/>
        <v>36.520000000000003</v>
      </c>
      <c r="Y352" s="48">
        <v>4</v>
      </c>
      <c r="AA352">
        <f t="shared" si="277"/>
        <v>36.520000000000003</v>
      </c>
      <c r="AC352" s="48">
        <v>4</v>
      </c>
      <c r="AD352">
        <f t="shared" si="278"/>
        <v>36.520000000000003</v>
      </c>
      <c r="AE352" s="48">
        <v>4</v>
      </c>
      <c r="AG352">
        <f t="shared" si="279"/>
        <v>36.520000000000003</v>
      </c>
      <c r="AI352" s="48">
        <v>4</v>
      </c>
      <c r="AJ352" s="49">
        <f t="shared" si="280"/>
        <v>36.520000000000003</v>
      </c>
    </row>
    <row r="353" spans="2:36">
      <c r="B353" s="7" t="s">
        <v>47</v>
      </c>
      <c r="C353" s="9">
        <v>9.1590000000000007</v>
      </c>
      <c r="M353" s="48"/>
      <c r="N353">
        <v>-1</v>
      </c>
      <c r="P353">
        <f>C353*N353</f>
        <v>-9.1590000000000007</v>
      </c>
      <c r="Q353" s="48">
        <v>1</v>
      </c>
      <c r="R353">
        <f t="shared" si="274"/>
        <v>9.1590000000000007</v>
      </c>
      <c r="S353" s="48">
        <v>1</v>
      </c>
      <c r="T353">
        <v>5</v>
      </c>
      <c r="U353">
        <f t="shared" si="275"/>
        <v>9.1590000000000007</v>
      </c>
      <c r="V353">
        <f>C353*U353</f>
        <v>83.887281000000016</v>
      </c>
      <c r="W353" s="48">
        <v>2</v>
      </c>
      <c r="X353">
        <f t="shared" si="276"/>
        <v>18.318000000000001</v>
      </c>
      <c r="Y353" s="48">
        <v>2</v>
      </c>
      <c r="AA353">
        <f t="shared" si="277"/>
        <v>18.318000000000001</v>
      </c>
      <c r="AC353" s="48">
        <v>2</v>
      </c>
      <c r="AD353">
        <f t="shared" si="278"/>
        <v>18.318000000000001</v>
      </c>
      <c r="AE353" s="48">
        <v>2</v>
      </c>
      <c r="AG353">
        <f t="shared" si="279"/>
        <v>18.318000000000001</v>
      </c>
      <c r="AI353" s="48">
        <v>2</v>
      </c>
      <c r="AJ353" s="49">
        <f t="shared" si="280"/>
        <v>18.318000000000001</v>
      </c>
    </row>
    <row r="354" spans="2:36">
      <c r="B354" s="7" t="s">
        <v>9</v>
      </c>
      <c r="C354" s="9">
        <v>9.18</v>
      </c>
      <c r="M354" s="68"/>
      <c r="N354" s="69" t="s">
        <v>144</v>
      </c>
      <c r="O354" s="69">
        <f>SUM(O347:O351)</f>
        <v>47.022499999999994</v>
      </c>
      <c r="P354" s="69">
        <f>SUM(P351:P353)</f>
        <v>109.12599999999999</v>
      </c>
      <c r="Q354" s="68" t="s">
        <v>144</v>
      </c>
      <c r="R354" s="69">
        <f>SUM(R347:R353)</f>
        <v>101.7505</v>
      </c>
      <c r="S354" s="48"/>
      <c r="T354">
        <v>8</v>
      </c>
      <c r="V354">
        <f t="shared" ref="V354:V355" si="282">C354*U354</f>
        <v>0</v>
      </c>
      <c r="W354" s="48">
        <v>4</v>
      </c>
      <c r="X354">
        <f t="shared" si="276"/>
        <v>36.72</v>
      </c>
      <c r="Y354" s="48">
        <v>4</v>
      </c>
      <c r="AA354">
        <f t="shared" si="277"/>
        <v>36.72</v>
      </c>
      <c r="AC354" s="48">
        <v>4</v>
      </c>
      <c r="AD354">
        <f t="shared" si="278"/>
        <v>36.72</v>
      </c>
      <c r="AE354" s="48">
        <v>4</v>
      </c>
      <c r="AG354">
        <f t="shared" si="279"/>
        <v>36.72</v>
      </c>
      <c r="AI354" s="48">
        <v>4</v>
      </c>
      <c r="AJ354" s="49">
        <f t="shared" si="280"/>
        <v>36.72</v>
      </c>
    </row>
    <row r="355" spans="2:36">
      <c r="B355" s="7" t="s">
        <v>10</v>
      </c>
      <c r="C355" s="9">
        <v>9.1969999999999992</v>
      </c>
      <c r="S355" s="48"/>
      <c r="T355">
        <v>-1</v>
      </c>
      <c r="V355">
        <f t="shared" si="282"/>
        <v>0</v>
      </c>
      <c r="W355" s="48">
        <v>1</v>
      </c>
      <c r="X355">
        <f t="shared" si="276"/>
        <v>9.1969999999999992</v>
      </c>
      <c r="Y355" s="48">
        <v>1</v>
      </c>
      <c r="Z355">
        <v>5</v>
      </c>
      <c r="AA355">
        <f t="shared" si="277"/>
        <v>9.1969999999999992</v>
      </c>
      <c r="AB355">
        <f>C355*Z355</f>
        <v>45.984999999999999</v>
      </c>
      <c r="AC355" s="48">
        <v>2</v>
      </c>
      <c r="AD355">
        <f t="shared" si="278"/>
        <v>18.393999999999998</v>
      </c>
      <c r="AE355" s="48">
        <v>2</v>
      </c>
      <c r="AG355">
        <f t="shared" si="279"/>
        <v>18.393999999999998</v>
      </c>
      <c r="AI355" s="48">
        <v>2</v>
      </c>
      <c r="AJ355" s="49">
        <f t="shared" si="280"/>
        <v>18.393999999999998</v>
      </c>
    </row>
    <row r="356" spans="2:36">
      <c r="B356" s="7" t="s">
        <v>11</v>
      </c>
      <c r="C356" s="9">
        <v>9.2100000000000009</v>
      </c>
      <c r="S356" s="68"/>
      <c r="T356" s="69" t="s">
        <v>144</v>
      </c>
      <c r="U356" s="69">
        <f>SUM(U347:U353)</f>
        <v>101.7505</v>
      </c>
      <c r="V356" s="69">
        <f>SUM(V353:V355)</f>
        <v>83.887281000000016</v>
      </c>
      <c r="W356" s="68" t="s">
        <v>144</v>
      </c>
      <c r="X356" s="69">
        <f>SUM(X347:X355)</f>
        <v>156.82650000000001</v>
      </c>
      <c r="Y356" s="48"/>
      <c r="Z356">
        <v>8</v>
      </c>
      <c r="AB356">
        <f t="shared" ref="AB356:AB357" si="283">C356*Z356</f>
        <v>73.680000000000007</v>
      </c>
      <c r="AC356" s="48">
        <v>4</v>
      </c>
      <c r="AD356">
        <f t="shared" si="278"/>
        <v>36.840000000000003</v>
      </c>
      <c r="AE356" s="48">
        <v>4</v>
      </c>
      <c r="AG356">
        <f t="shared" si="279"/>
        <v>36.840000000000003</v>
      </c>
      <c r="AI356" s="48">
        <v>4</v>
      </c>
      <c r="AJ356" s="49">
        <f t="shared" si="280"/>
        <v>36.840000000000003</v>
      </c>
    </row>
    <row r="357" spans="2:36">
      <c r="B357" s="7" t="s">
        <v>48</v>
      </c>
      <c r="C357" s="9">
        <v>9.2249999999999996</v>
      </c>
      <c r="Y357" s="48"/>
      <c r="Z357">
        <v>-1</v>
      </c>
      <c r="AB357">
        <f t="shared" si="283"/>
        <v>-9.2249999999999996</v>
      </c>
      <c r="AC357" s="48">
        <v>1</v>
      </c>
      <c r="AD357">
        <f t="shared" si="278"/>
        <v>9.2249999999999996</v>
      </c>
      <c r="AE357" s="48">
        <v>1</v>
      </c>
      <c r="AF357">
        <v>5</v>
      </c>
      <c r="AG357">
        <f t="shared" si="279"/>
        <v>9.2249999999999996</v>
      </c>
      <c r="AH357">
        <f>C357*AF357</f>
        <v>46.125</v>
      </c>
      <c r="AI357" s="48">
        <v>2</v>
      </c>
      <c r="AJ357" s="49">
        <f t="shared" si="280"/>
        <v>18.45</v>
      </c>
    </row>
    <row r="358" spans="2:36">
      <c r="B358" s="7" t="s">
        <v>49</v>
      </c>
      <c r="C358" s="9">
        <v>9.24</v>
      </c>
      <c r="Y358" s="68"/>
      <c r="Z358" s="69" t="s">
        <v>144</v>
      </c>
      <c r="AA358" s="69">
        <f>SUM(AA347:AA355)</f>
        <v>156.82650000000001</v>
      </c>
      <c r="AB358" s="69">
        <f>SUM(AB355:AB357)</f>
        <v>110.44000000000001</v>
      </c>
      <c r="AC358" s="68" t="s">
        <v>144</v>
      </c>
      <c r="AD358" s="69">
        <f>SUM(AD347:AD357)</f>
        <v>212.08850000000001</v>
      </c>
      <c r="AE358" s="48"/>
      <c r="AF358">
        <v>8</v>
      </c>
      <c r="AH358">
        <f t="shared" ref="AH358:AH359" si="284">C358*AF358</f>
        <v>73.92</v>
      </c>
      <c r="AI358" s="48">
        <v>4</v>
      </c>
      <c r="AJ358" s="49">
        <f t="shared" si="280"/>
        <v>36.96</v>
      </c>
    </row>
    <row r="359" spans="2:36">
      <c r="B359" s="7" t="s">
        <v>50</v>
      </c>
      <c r="C359" s="9">
        <v>9.2550000000000008</v>
      </c>
      <c r="AE359" s="48"/>
      <c r="AF359">
        <v>-1</v>
      </c>
      <c r="AH359">
        <f t="shared" si="284"/>
        <v>-9.2550000000000008</v>
      </c>
      <c r="AI359" s="48">
        <v>1</v>
      </c>
      <c r="AJ359" s="49">
        <f t="shared" si="280"/>
        <v>9.2550000000000008</v>
      </c>
    </row>
    <row r="360" spans="2:36">
      <c r="B360" s="8"/>
      <c r="C360" s="8"/>
      <c r="AE360" s="68"/>
      <c r="AF360" s="69" t="s">
        <v>144</v>
      </c>
      <c r="AG360" s="69">
        <f>SUM(AG347:AG357)</f>
        <v>212.08850000000001</v>
      </c>
      <c r="AH360" s="69">
        <f>SUM(AH357:AH359)</f>
        <v>110.79</v>
      </c>
      <c r="AI360" s="68" t="s">
        <v>144</v>
      </c>
      <c r="AJ360" s="70">
        <f>SUM(AJ347:AJ359)</f>
        <v>267.52850000000001</v>
      </c>
    </row>
    <row r="361" spans="2:36">
      <c r="B361" s="8"/>
      <c r="C361" s="8"/>
      <c r="E361" t="s">
        <v>145</v>
      </c>
      <c r="F361">
        <f>(1/2)*F349</f>
        <v>4.0350000000000001</v>
      </c>
      <c r="G361" t="s">
        <v>145</v>
      </c>
      <c r="H361">
        <f>(1/3)*H350</f>
        <v>13.622</v>
      </c>
      <c r="I361" t="s">
        <v>145</v>
      </c>
      <c r="J361">
        <f>3*(1/8)*J351</f>
        <v>22.070250000000001</v>
      </c>
      <c r="K361" t="s">
        <v>145</v>
      </c>
      <c r="L361">
        <f>(1/3)*L352</f>
        <v>31.348333333333329</v>
      </c>
      <c r="O361" t="s">
        <v>145</v>
      </c>
      <c r="P361">
        <f>2*(((1/3)*O354)+((1/12)*P354))</f>
        <v>49.535999999999994</v>
      </c>
      <c r="Q361" t="s">
        <v>145</v>
      </c>
      <c r="R361">
        <f>2*(1/3)*R354</f>
        <v>67.833666666666659</v>
      </c>
      <c r="U361" t="s">
        <v>145</v>
      </c>
      <c r="V361">
        <f>2*(((1/3)*U356)+((1/12)*V356))</f>
        <v>81.814880166666654</v>
      </c>
      <c r="W361" t="s">
        <v>145</v>
      </c>
      <c r="X361">
        <f>2*(1/3)*X356</f>
        <v>104.551</v>
      </c>
      <c r="AA361" t="s">
        <v>145</v>
      </c>
      <c r="AB361">
        <f>2*(((1/3)*AA358)+((1/12)*AB358))</f>
        <v>122.95766666666667</v>
      </c>
      <c r="AC361" t="s">
        <v>145</v>
      </c>
      <c r="AD361">
        <f>2*(1/3)*AD358</f>
        <v>141.39233333333334</v>
      </c>
      <c r="AG361" t="s">
        <v>145</v>
      </c>
      <c r="AH361">
        <f>2*(((1/3)*AG360)+((1/12)*AH360))</f>
        <v>159.85733333333334</v>
      </c>
      <c r="AI361" t="s">
        <v>145</v>
      </c>
      <c r="AJ361">
        <f>2*(1/3)*AJ360</f>
        <v>178.35233333333332</v>
      </c>
    </row>
    <row r="364" spans="2:36">
      <c r="B364" s="73"/>
      <c r="C364" s="74"/>
      <c r="E364" s="45" t="s">
        <v>126</v>
      </c>
      <c r="F364" s="47"/>
      <c r="G364" s="45" t="s">
        <v>127</v>
      </c>
      <c r="H364" s="47"/>
      <c r="I364" s="45" t="s">
        <v>128</v>
      </c>
      <c r="J364" s="47"/>
      <c r="K364" s="45" t="s">
        <v>129</v>
      </c>
      <c r="L364" s="47"/>
      <c r="M364" s="45" t="s">
        <v>130</v>
      </c>
      <c r="N364" s="47"/>
      <c r="O364" s="47"/>
      <c r="P364" s="47"/>
      <c r="Q364" s="45" t="s">
        <v>131</v>
      </c>
      <c r="R364" s="47"/>
      <c r="S364" s="45" t="s">
        <v>132</v>
      </c>
      <c r="T364" s="47"/>
      <c r="U364" s="47"/>
      <c r="V364" s="47"/>
      <c r="W364" s="45" t="s">
        <v>133</v>
      </c>
      <c r="X364" s="47"/>
      <c r="Y364" s="45" t="s">
        <v>134</v>
      </c>
      <c r="Z364" s="47"/>
      <c r="AA364" s="47"/>
      <c r="AB364" s="47"/>
      <c r="AC364" s="45" t="s">
        <v>135</v>
      </c>
      <c r="AD364" s="47"/>
      <c r="AE364" s="45" t="s">
        <v>136</v>
      </c>
      <c r="AF364" s="47"/>
      <c r="AG364" s="47"/>
      <c r="AH364" s="47"/>
      <c r="AI364" s="45" t="s">
        <v>137</v>
      </c>
      <c r="AJ364" s="46"/>
    </row>
    <row r="365" spans="2:36">
      <c r="B365" s="7" t="s">
        <v>138</v>
      </c>
      <c r="C365" s="50">
        <v>17</v>
      </c>
      <c r="E365" s="48" t="s">
        <v>139</v>
      </c>
      <c r="F365" t="s">
        <v>140</v>
      </c>
      <c r="G365" s="48" t="s">
        <v>141</v>
      </c>
      <c r="H365" t="s">
        <v>140</v>
      </c>
      <c r="I365" s="48" t="s">
        <v>141</v>
      </c>
      <c r="J365" t="s">
        <v>140</v>
      </c>
      <c r="K365" s="48" t="s">
        <v>141</v>
      </c>
      <c r="L365" t="s">
        <v>140</v>
      </c>
      <c r="M365" s="48" t="s">
        <v>141</v>
      </c>
      <c r="O365" t="s">
        <v>140</v>
      </c>
      <c r="Q365" s="48" t="s">
        <v>141</v>
      </c>
      <c r="R365" t="s">
        <v>140</v>
      </c>
      <c r="S365" s="48" t="s">
        <v>141</v>
      </c>
      <c r="U365" t="s">
        <v>140</v>
      </c>
      <c r="W365" s="48" t="s">
        <v>141</v>
      </c>
      <c r="X365" t="s">
        <v>140</v>
      </c>
      <c r="Y365" s="48" t="s">
        <v>141</v>
      </c>
      <c r="Z365" t="s">
        <v>142</v>
      </c>
      <c r="AA365" t="s">
        <v>140</v>
      </c>
      <c r="AC365" s="48" t="s">
        <v>141</v>
      </c>
      <c r="AD365" t="s">
        <v>140</v>
      </c>
      <c r="AE365" s="48" t="s">
        <v>141</v>
      </c>
      <c r="AG365" t="s">
        <v>140</v>
      </c>
      <c r="AI365" s="48" t="s">
        <v>141</v>
      </c>
      <c r="AJ365" s="49" t="s">
        <v>140</v>
      </c>
    </row>
    <row r="366" spans="2:36">
      <c r="B366" s="7" t="s">
        <v>45</v>
      </c>
      <c r="C366" s="9">
        <v>0</v>
      </c>
      <c r="E366" s="48">
        <v>1</v>
      </c>
      <c r="F366">
        <f>C366*E366</f>
        <v>0</v>
      </c>
      <c r="G366" s="48">
        <v>1</v>
      </c>
      <c r="H366">
        <f>C366*G366</f>
        <v>0</v>
      </c>
      <c r="I366" s="48">
        <v>1</v>
      </c>
      <c r="J366">
        <f>C366*I366</f>
        <v>0</v>
      </c>
      <c r="K366" s="48">
        <v>1</v>
      </c>
      <c r="L366">
        <f>C366*K366</f>
        <v>0</v>
      </c>
      <c r="M366" s="48">
        <v>0.5</v>
      </c>
      <c r="O366">
        <f>C366*M366</f>
        <v>0</v>
      </c>
      <c r="Q366" s="48">
        <v>0.5</v>
      </c>
      <c r="R366">
        <f>C366*Q366</f>
        <v>0</v>
      </c>
      <c r="S366" s="48">
        <v>0.5</v>
      </c>
      <c r="U366">
        <f>C366*S366</f>
        <v>0</v>
      </c>
      <c r="W366" s="48">
        <v>0.5</v>
      </c>
      <c r="X366">
        <f>C366*W366</f>
        <v>0</v>
      </c>
      <c r="Y366" s="48">
        <v>0.5</v>
      </c>
      <c r="AA366">
        <f>C366*Y366</f>
        <v>0</v>
      </c>
      <c r="AC366" s="48">
        <v>0.5</v>
      </c>
      <c r="AD366">
        <f>C366*AC366</f>
        <v>0</v>
      </c>
      <c r="AE366" s="48">
        <v>0.5</v>
      </c>
      <c r="AG366">
        <f>C366*AE366</f>
        <v>0</v>
      </c>
      <c r="AI366" s="48">
        <v>0.5</v>
      </c>
      <c r="AJ366" s="49">
        <f>C366*AI366</f>
        <v>0</v>
      </c>
    </row>
    <row r="367" spans="2:36">
      <c r="B367" s="7" t="s">
        <v>3</v>
      </c>
      <c r="C367" s="9">
        <v>7.0830000000000002</v>
      </c>
      <c r="E367" s="48">
        <v>1</v>
      </c>
      <c r="F367">
        <f>C367*E367</f>
        <v>7.0830000000000002</v>
      </c>
      <c r="G367" s="48">
        <v>4</v>
      </c>
      <c r="H367">
        <f t="shared" ref="H367:H368" si="285">C367*G367</f>
        <v>28.332000000000001</v>
      </c>
      <c r="I367" s="48">
        <v>3</v>
      </c>
      <c r="J367">
        <f t="shared" ref="J367:J369" si="286">C367*I367</f>
        <v>21.249000000000002</v>
      </c>
      <c r="K367" s="48">
        <v>4</v>
      </c>
      <c r="L367">
        <f t="shared" ref="L367:L370" si="287">C367*K367</f>
        <v>28.332000000000001</v>
      </c>
      <c r="M367" s="48">
        <v>2</v>
      </c>
      <c r="O367">
        <f t="shared" ref="O367:O370" si="288">C367*M367</f>
        <v>14.166</v>
      </c>
      <c r="Q367" s="48">
        <v>2</v>
      </c>
      <c r="R367">
        <f t="shared" ref="R367:R372" si="289">C367*Q367</f>
        <v>14.166</v>
      </c>
      <c r="S367" s="48">
        <v>2</v>
      </c>
      <c r="U367">
        <f t="shared" ref="U367:U372" si="290">C367*S367</f>
        <v>14.166</v>
      </c>
      <c r="W367" s="48">
        <v>2</v>
      </c>
      <c r="X367">
        <f t="shared" ref="X367:X374" si="291">C367*W367</f>
        <v>14.166</v>
      </c>
      <c r="Y367" s="48">
        <v>2</v>
      </c>
      <c r="AA367">
        <f t="shared" ref="AA367:AA374" si="292">C367*Y367</f>
        <v>14.166</v>
      </c>
      <c r="AC367" s="48">
        <v>2</v>
      </c>
      <c r="AD367">
        <f t="shared" ref="AD367:AD376" si="293">C367*AC367</f>
        <v>14.166</v>
      </c>
      <c r="AE367" s="48">
        <v>2</v>
      </c>
      <c r="AG367">
        <f t="shared" ref="AG367:AG376" si="294">C367*AE367</f>
        <v>14.166</v>
      </c>
      <c r="AI367" s="48">
        <v>2</v>
      </c>
      <c r="AJ367" s="49">
        <f t="shared" ref="AJ367:AJ378" si="295">C367*AI367</f>
        <v>14.166</v>
      </c>
    </row>
    <row r="368" spans="2:36">
      <c r="B368" s="7" t="s">
        <v>52</v>
      </c>
      <c r="C368" s="9">
        <v>7.6589999999999998</v>
      </c>
      <c r="E368" s="68" t="s">
        <v>143</v>
      </c>
      <c r="F368" s="69">
        <f>SUM(F366:F367)</f>
        <v>7.0830000000000002</v>
      </c>
      <c r="G368" s="48">
        <v>1</v>
      </c>
      <c r="H368">
        <f t="shared" si="285"/>
        <v>7.6589999999999998</v>
      </c>
      <c r="I368" s="48">
        <v>3</v>
      </c>
      <c r="J368">
        <f t="shared" si="286"/>
        <v>22.977</v>
      </c>
      <c r="K368" s="48">
        <v>2</v>
      </c>
      <c r="L368">
        <f t="shared" si="287"/>
        <v>15.318</v>
      </c>
      <c r="M368" s="48">
        <v>1</v>
      </c>
      <c r="O368">
        <f t="shared" si="288"/>
        <v>7.6589999999999998</v>
      </c>
      <c r="Q368" s="48">
        <v>1</v>
      </c>
      <c r="R368">
        <f t="shared" si="289"/>
        <v>7.6589999999999998</v>
      </c>
      <c r="S368" s="48">
        <v>1</v>
      </c>
      <c r="U368">
        <f t="shared" si="290"/>
        <v>7.6589999999999998</v>
      </c>
      <c r="W368" s="48">
        <v>1</v>
      </c>
      <c r="X368">
        <f t="shared" si="291"/>
        <v>7.6589999999999998</v>
      </c>
      <c r="Y368" s="48">
        <v>1</v>
      </c>
      <c r="AA368">
        <f t="shared" si="292"/>
        <v>7.6589999999999998</v>
      </c>
      <c r="AC368" s="48">
        <v>1</v>
      </c>
      <c r="AD368">
        <f t="shared" si="293"/>
        <v>7.6589999999999998</v>
      </c>
      <c r="AE368" s="48">
        <v>1</v>
      </c>
      <c r="AG368">
        <f t="shared" si="294"/>
        <v>7.6589999999999998</v>
      </c>
      <c r="AI368" s="48">
        <v>1</v>
      </c>
      <c r="AJ368" s="49">
        <f t="shared" si="295"/>
        <v>7.6589999999999998</v>
      </c>
    </row>
    <row r="369" spans="2:36">
      <c r="B369" s="7" t="s">
        <v>5</v>
      </c>
      <c r="C369" s="9">
        <v>8.0109999999999992</v>
      </c>
      <c r="G369" s="68" t="s">
        <v>144</v>
      </c>
      <c r="H369" s="69">
        <f>SUM(H366:H368)</f>
        <v>35.991</v>
      </c>
      <c r="I369" s="48">
        <v>1</v>
      </c>
      <c r="J369">
        <f t="shared" si="286"/>
        <v>8.0109999999999992</v>
      </c>
      <c r="K369" s="48">
        <v>4</v>
      </c>
      <c r="L369">
        <f t="shared" si="287"/>
        <v>32.043999999999997</v>
      </c>
      <c r="M369" s="48">
        <v>2</v>
      </c>
      <c r="O369">
        <f t="shared" si="288"/>
        <v>16.021999999999998</v>
      </c>
      <c r="Q369" s="48">
        <v>2</v>
      </c>
      <c r="R369">
        <f t="shared" si="289"/>
        <v>16.021999999999998</v>
      </c>
      <c r="S369" s="48">
        <v>2</v>
      </c>
      <c r="U369">
        <f t="shared" si="290"/>
        <v>16.021999999999998</v>
      </c>
      <c r="W369" s="48">
        <v>2</v>
      </c>
      <c r="X369">
        <f t="shared" si="291"/>
        <v>16.021999999999998</v>
      </c>
      <c r="Y369" s="48">
        <v>2</v>
      </c>
      <c r="AA369">
        <f t="shared" si="292"/>
        <v>16.021999999999998</v>
      </c>
      <c r="AC369" s="48">
        <v>2</v>
      </c>
      <c r="AD369">
        <f t="shared" si="293"/>
        <v>16.021999999999998</v>
      </c>
      <c r="AE369" s="48">
        <v>2</v>
      </c>
      <c r="AG369">
        <f t="shared" si="294"/>
        <v>16.021999999999998</v>
      </c>
      <c r="AI369" s="48">
        <v>2</v>
      </c>
      <c r="AJ369" s="49">
        <f t="shared" si="295"/>
        <v>16.021999999999998</v>
      </c>
    </row>
    <row r="370" spans="2:36">
      <c r="B370" s="7" t="s">
        <v>46</v>
      </c>
      <c r="C370" s="9">
        <v>8.2590000000000003</v>
      </c>
      <c r="I370" s="68" t="s">
        <v>144</v>
      </c>
      <c r="J370" s="69">
        <f>SUM(J366:J369)</f>
        <v>52.236999999999995</v>
      </c>
      <c r="K370" s="48">
        <v>1</v>
      </c>
      <c r="L370">
        <f t="shared" si="287"/>
        <v>8.2590000000000003</v>
      </c>
      <c r="M370" s="48">
        <v>0.5</v>
      </c>
      <c r="N370">
        <v>5</v>
      </c>
      <c r="O370">
        <f t="shared" si="288"/>
        <v>4.1295000000000002</v>
      </c>
      <c r="P370">
        <f>C370*N370</f>
        <v>41.295000000000002</v>
      </c>
      <c r="Q370" s="48">
        <v>1.5</v>
      </c>
      <c r="R370">
        <f t="shared" si="289"/>
        <v>12.388500000000001</v>
      </c>
      <c r="S370" s="48">
        <v>1.5</v>
      </c>
      <c r="U370">
        <f t="shared" si="290"/>
        <v>12.388500000000001</v>
      </c>
      <c r="W370" s="48">
        <v>1.5</v>
      </c>
      <c r="X370">
        <f t="shared" si="291"/>
        <v>12.388500000000001</v>
      </c>
      <c r="Y370" s="48">
        <v>1.5</v>
      </c>
      <c r="AA370">
        <f t="shared" si="292"/>
        <v>12.388500000000001</v>
      </c>
      <c r="AC370" s="48">
        <v>1.5</v>
      </c>
      <c r="AD370">
        <f t="shared" si="293"/>
        <v>12.388500000000001</v>
      </c>
      <c r="AE370" s="48">
        <v>1.5</v>
      </c>
      <c r="AG370">
        <f t="shared" si="294"/>
        <v>12.388500000000001</v>
      </c>
      <c r="AI370" s="48">
        <v>1.5</v>
      </c>
      <c r="AJ370" s="49">
        <f t="shared" si="295"/>
        <v>12.388500000000001</v>
      </c>
    </row>
    <row r="371" spans="2:36">
      <c r="B371" s="7" t="s">
        <v>7</v>
      </c>
      <c r="C371" s="9">
        <v>8.548</v>
      </c>
      <c r="K371" s="68" t="s">
        <v>144</v>
      </c>
      <c r="L371" s="69">
        <f>SUM(L366:L370)</f>
        <v>83.952999999999989</v>
      </c>
      <c r="M371" s="48"/>
      <c r="N371">
        <v>8</v>
      </c>
      <c r="P371">
        <f t="shared" ref="P371:P372" si="296">C371*N371</f>
        <v>68.384</v>
      </c>
      <c r="Q371" s="48">
        <v>4</v>
      </c>
      <c r="R371">
        <f t="shared" si="289"/>
        <v>34.192</v>
      </c>
      <c r="S371" s="48">
        <v>4</v>
      </c>
      <c r="U371">
        <f t="shared" si="290"/>
        <v>34.192</v>
      </c>
      <c r="W371" s="48">
        <v>4</v>
      </c>
      <c r="X371">
        <f t="shared" si="291"/>
        <v>34.192</v>
      </c>
      <c r="Y371" s="48">
        <v>4</v>
      </c>
      <c r="AA371">
        <f t="shared" si="292"/>
        <v>34.192</v>
      </c>
      <c r="AC371" s="48">
        <v>4</v>
      </c>
      <c r="AD371">
        <f t="shared" si="293"/>
        <v>34.192</v>
      </c>
      <c r="AE371" s="48">
        <v>4</v>
      </c>
      <c r="AG371">
        <f t="shared" si="294"/>
        <v>34.192</v>
      </c>
      <c r="AI371" s="48">
        <v>4</v>
      </c>
      <c r="AJ371" s="49">
        <f t="shared" si="295"/>
        <v>34.192</v>
      </c>
    </row>
    <row r="372" spans="2:36">
      <c r="B372" s="7" t="s">
        <v>47</v>
      </c>
      <c r="C372" s="9">
        <v>8.6340000000000003</v>
      </c>
      <c r="M372" s="48"/>
      <c r="N372">
        <v>-1</v>
      </c>
      <c r="P372">
        <f>C372*N372</f>
        <v>-8.6340000000000003</v>
      </c>
      <c r="Q372" s="48">
        <v>1</v>
      </c>
      <c r="R372">
        <f t="shared" si="289"/>
        <v>8.6340000000000003</v>
      </c>
      <c r="S372" s="48">
        <v>1</v>
      </c>
      <c r="T372">
        <v>5</v>
      </c>
      <c r="U372">
        <f t="shared" si="290"/>
        <v>8.6340000000000003</v>
      </c>
      <c r="V372">
        <f>C372*U372</f>
        <v>74.545956000000004</v>
      </c>
      <c r="W372" s="48">
        <v>2</v>
      </c>
      <c r="X372">
        <f t="shared" si="291"/>
        <v>17.268000000000001</v>
      </c>
      <c r="Y372" s="48">
        <v>2</v>
      </c>
      <c r="AA372">
        <f t="shared" si="292"/>
        <v>17.268000000000001</v>
      </c>
      <c r="AC372" s="48">
        <v>2</v>
      </c>
      <c r="AD372">
        <f t="shared" si="293"/>
        <v>17.268000000000001</v>
      </c>
      <c r="AE372" s="48">
        <v>2</v>
      </c>
      <c r="AG372">
        <f t="shared" si="294"/>
        <v>17.268000000000001</v>
      </c>
      <c r="AI372" s="48">
        <v>2</v>
      </c>
      <c r="AJ372" s="49">
        <f t="shared" si="295"/>
        <v>17.268000000000001</v>
      </c>
    </row>
    <row r="373" spans="2:36">
      <c r="B373" s="7" t="s">
        <v>9</v>
      </c>
      <c r="C373" s="9">
        <v>8.7119999999999997</v>
      </c>
      <c r="M373" s="68"/>
      <c r="N373" s="69" t="s">
        <v>144</v>
      </c>
      <c r="O373" s="69">
        <f>SUM(O366:O370)</f>
        <v>41.976499999999994</v>
      </c>
      <c r="P373" s="69">
        <f>SUM(P370:P372)</f>
        <v>101.045</v>
      </c>
      <c r="Q373" s="68" t="s">
        <v>144</v>
      </c>
      <c r="R373" s="69">
        <f>SUM(R366:R372)</f>
        <v>93.061499999999995</v>
      </c>
      <c r="S373" s="48"/>
      <c r="T373">
        <v>8</v>
      </c>
      <c r="V373">
        <f t="shared" ref="V373:V374" si="297">C373*U373</f>
        <v>0</v>
      </c>
      <c r="W373" s="48">
        <v>4</v>
      </c>
      <c r="X373">
        <f t="shared" si="291"/>
        <v>34.847999999999999</v>
      </c>
      <c r="Y373" s="48">
        <v>4</v>
      </c>
      <c r="AA373">
        <f t="shared" si="292"/>
        <v>34.847999999999999</v>
      </c>
      <c r="AC373" s="48">
        <v>4</v>
      </c>
      <c r="AD373">
        <f t="shared" si="293"/>
        <v>34.847999999999999</v>
      </c>
      <c r="AE373" s="48">
        <v>4</v>
      </c>
      <c r="AG373">
        <f t="shared" si="294"/>
        <v>34.847999999999999</v>
      </c>
      <c r="AI373" s="48">
        <v>4</v>
      </c>
      <c r="AJ373" s="49">
        <f t="shared" si="295"/>
        <v>34.847999999999999</v>
      </c>
    </row>
    <row r="374" spans="2:36">
      <c r="B374" s="7" t="s">
        <v>10</v>
      </c>
      <c r="C374" s="9">
        <v>8.7720000000000002</v>
      </c>
      <c r="S374" s="48"/>
      <c r="T374">
        <v>-1</v>
      </c>
      <c r="V374">
        <f t="shared" si="297"/>
        <v>0</v>
      </c>
      <c r="W374" s="48">
        <v>1</v>
      </c>
      <c r="X374">
        <f t="shared" si="291"/>
        <v>8.7720000000000002</v>
      </c>
      <c r="Y374" s="48">
        <v>1</v>
      </c>
      <c r="Z374">
        <v>5</v>
      </c>
      <c r="AA374">
        <f t="shared" si="292"/>
        <v>8.7720000000000002</v>
      </c>
      <c r="AB374">
        <f>C374*Z374</f>
        <v>43.86</v>
      </c>
      <c r="AC374" s="48">
        <v>2</v>
      </c>
      <c r="AD374">
        <f t="shared" si="293"/>
        <v>17.544</v>
      </c>
      <c r="AE374" s="48">
        <v>2</v>
      </c>
      <c r="AG374">
        <f t="shared" si="294"/>
        <v>17.544</v>
      </c>
      <c r="AI374" s="48">
        <v>2</v>
      </c>
      <c r="AJ374" s="49">
        <f t="shared" si="295"/>
        <v>17.544</v>
      </c>
    </row>
    <row r="375" spans="2:36">
      <c r="B375" s="7" t="s">
        <v>11</v>
      </c>
      <c r="C375" s="9">
        <v>8.8219999999999992</v>
      </c>
      <c r="S375" s="68"/>
      <c r="T375" s="69" t="s">
        <v>144</v>
      </c>
      <c r="U375" s="69">
        <f>SUM(U366:U372)</f>
        <v>93.061499999999995</v>
      </c>
      <c r="V375" s="69">
        <f>SUM(V372:V374)</f>
        <v>74.545956000000004</v>
      </c>
      <c r="W375" s="68" t="s">
        <v>144</v>
      </c>
      <c r="X375" s="69">
        <f>SUM(X366:X374)</f>
        <v>145.31549999999999</v>
      </c>
      <c r="Y375" s="48"/>
      <c r="Z375">
        <v>8</v>
      </c>
      <c r="AB375">
        <f t="shared" ref="AB375:AB376" si="298">C375*Z375</f>
        <v>70.575999999999993</v>
      </c>
      <c r="AC375" s="48">
        <v>4</v>
      </c>
      <c r="AD375">
        <f t="shared" si="293"/>
        <v>35.287999999999997</v>
      </c>
      <c r="AE375" s="48">
        <v>4</v>
      </c>
      <c r="AG375">
        <f t="shared" si="294"/>
        <v>35.287999999999997</v>
      </c>
      <c r="AI375" s="48">
        <v>4</v>
      </c>
      <c r="AJ375" s="49">
        <f t="shared" si="295"/>
        <v>35.287999999999997</v>
      </c>
    </row>
    <row r="376" spans="2:36">
      <c r="B376" s="7" t="s">
        <v>48</v>
      </c>
      <c r="C376" s="9">
        <v>8.8729999999999993</v>
      </c>
      <c r="Y376" s="48"/>
      <c r="Z376">
        <v>-1</v>
      </c>
      <c r="AB376">
        <f t="shared" si="298"/>
        <v>-8.8729999999999993</v>
      </c>
      <c r="AC376" s="48">
        <v>1</v>
      </c>
      <c r="AD376">
        <f t="shared" si="293"/>
        <v>8.8729999999999993</v>
      </c>
      <c r="AE376" s="48">
        <v>1</v>
      </c>
      <c r="AF376">
        <v>5</v>
      </c>
      <c r="AG376">
        <f t="shared" si="294"/>
        <v>8.8729999999999993</v>
      </c>
      <c r="AH376">
        <f>C376*AF376</f>
        <v>44.364999999999995</v>
      </c>
      <c r="AI376" s="48">
        <v>2</v>
      </c>
      <c r="AJ376" s="49">
        <f t="shared" si="295"/>
        <v>17.745999999999999</v>
      </c>
    </row>
    <row r="377" spans="2:36">
      <c r="B377" s="7" t="s">
        <v>49</v>
      </c>
      <c r="C377" s="9">
        <v>8.9269999999999996</v>
      </c>
      <c r="Y377" s="68"/>
      <c r="Z377" s="69" t="s">
        <v>144</v>
      </c>
      <c r="AA377" s="69">
        <f>SUM(AA366:AA374)</f>
        <v>145.31549999999999</v>
      </c>
      <c r="AB377" s="69">
        <f>SUM(AB374:AB376)</f>
        <v>105.56299999999999</v>
      </c>
      <c r="AC377" s="68" t="s">
        <v>144</v>
      </c>
      <c r="AD377" s="69">
        <f>SUM(AD366:AD376)</f>
        <v>198.24849999999998</v>
      </c>
      <c r="AE377" s="48"/>
      <c r="AF377">
        <v>8</v>
      </c>
      <c r="AH377">
        <f t="shared" ref="AH377:AH378" si="299">C377*AF377</f>
        <v>71.415999999999997</v>
      </c>
      <c r="AI377" s="48">
        <v>4</v>
      </c>
      <c r="AJ377" s="49">
        <f t="shared" si="295"/>
        <v>35.707999999999998</v>
      </c>
    </row>
    <row r="378" spans="2:36">
      <c r="B378" s="7" t="s">
        <v>50</v>
      </c>
      <c r="C378" s="9">
        <v>8.984</v>
      </c>
      <c r="AE378" s="48"/>
      <c r="AF378">
        <v>-1</v>
      </c>
      <c r="AH378">
        <f t="shared" si="299"/>
        <v>-8.984</v>
      </c>
      <c r="AI378" s="48">
        <v>1</v>
      </c>
      <c r="AJ378" s="49">
        <f t="shared" si="295"/>
        <v>8.984</v>
      </c>
    </row>
    <row r="379" spans="2:36">
      <c r="B379" s="8"/>
      <c r="C379" s="8"/>
      <c r="AE379" s="68"/>
      <c r="AF379" s="69" t="s">
        <v>144</v>
      </c>
      <c r="AG379" s="69">
        <f>SUM(AG366:AG376)</f>
        <v>198.24849999999998</v>
      </c>
      <c r="AH379" s="69">
        <f>SUM(AH376:AH378)</f>
        <v>106.797</v>
      </c>
      <c r="AI379" s="68" t="s">
        <v>144</v>
      </c>
      <c r="AJ379" s="70">
        <f>SUM(AJ366:AJ378)</f>
        <v>251.8135</v>
      </c>
    </row>
    <row r="380" spans="2:36">
      <c r="B380" s="8"/>
      <c r="C380" s="8"/>
      <c r="E380" t="s">
        <v>145</v>
      </c>
      <c r="F380">
        <f>(1/2)*F368</f>
        <v>3.5415000000000001</v>
      </c>
      <c r="G380" t="s">
        <v>145</v>
      </c>
      <c r="H380">
        <f>(1/3)*H369</f>
        <v>11.997</v>
      </c>
      <c r="I380" t="s">
        <v>145</v>
      </c>
      <c r="J380">
        <f>3*(1/8)*J370</f>
        <v>19.588874999999998</v>
      </c>
      <c r="K380" t="s">
        <v>145</v>
      </c>
      <c r="L380">
        <f>(1/3)*L371</f>
        <v>27.984333333333328</v>
      </c>
      <c r="O380" t="s">
        <v>145</v>
      </c>
      <c r="P380">
        <f>2*(((1/3)*O373)+((1/12)*P373))</f>
        <v>44.825166666666661</v>
      </c>
      <c r="Q380" t="s">
        <v>145</v>
      </c>
      <c r="R380">
        <f>2*(1/3)*R373</f>
        <v>62.040999999999997</v>
      </c>
      <c r="U380" t="s">
        <v>145</v>
      </c>
      <c r="V380">
        <f>2*(((1/3)*U375)+((1/12)*V375))</f>
        <v>74.465326000000005</v>
      </c>
      <c r="W380" t="s">
        <v>145</v>
      </c>
      <c r="X380">
        <f>2*(1/3)*X375</f>
        <v>96.876999999999981</v>
      </c>
      <c r="AA380" t="s">
        <v>145</v>
      </c>
      <c r="AB380">
        <f>2*(((1/3)*AA377)+((1/12)*AB377))</f>
        <v>114.4708333333333</v>
      </c>
      <c r="AC380" t="s">
        <v>145</v>
      </c>
      <c r="AD380">
        <f>2*(1/3)*AD377</f>
        <v>132.16566666666665</v>
      </c>
      <c r="AG380" t="s">
        <v>145</v>
      </c>
      <c r="AH380">
        <f>2*(((1/3)*AG379)+((1/12)*AH379))</f>
        <v>149.96516666666665</v>
      </c>
      <c r="AI380" t="s">
        <v>145</v>
      </c>
      <c r="AJ380">
        <f>2*(1/3)*AJ379</f>
        <v>167.87566666666666</v>
      </c>
    </row>
    <row r="383" spans="2:36">
      <c r="B383" s="73"/>
      <c r="C383" s="74"/>
      <c r="E383" s="45" t="s">
        <v>126</v>
      </c>
      <c r="F383" s="47"/>
      <c r="G383" s="45" t="s">
        <v>127</v>
      </c>
      <c r="H383" s="47"/>
      <c r="I383" s="45" t="s">
        <v>128</v>
      </c>
      <c r="J383" s="47"/>
      <c r="K383" s="45" t="s">
        <v>129</v>
      </c>
      <c r="L383" s="47"/>
      <c r="M383" s="45" t="s">
        <v>130</v>
      </c>
      <c r="N383" s="47"/>
      <c r="O383" s="47"/>
      <c r="P383" s="47"/>
      <c r="Q383" s="45" t="s">
        <v>131</v>
      </c>
      <c r="R383" s="47"/>
      <c r="S383" s="45" t="s">
        <v>132</v>
      </c>
      <c r="T383" s="47"/>
      <c r="U383" s="47"/>
      <c r="V383" s="47"/>
      <c r="W383" s="45" t="s">
        <v>133</v>
      </c>
      <c r="X383" s="47"/>
      <c r="Y383" s="45" t="s">
        <v>134</v>
      </c>
      <c r="Z383" s="47"/>
      <c r="AA383" s="47"/>
      <c r="AB383" s="47"/>
      <c r="AC383" s="45" t="s">
        <v>135</v>
      </c>
      <c r="AD383" s="47"/>
      <c r="AE383" s="45" t="s">
        <v>136</v>
      </c>
      <c r="AF383" s="47"/>
      <c r="AG383" s="47"/>
      <c r="AH383" s="47"/>
      <c r="AI383" s="45" t="s">
        <v>137</v>
      </c>
      <c r="AJ383" s="46"/>
    </row>
    <row r="384" spans="2:36">
      <c r="B384" s="7" t="s">
        <v>138</v>
      </c>
      <c r="C384" s="50">
        <v>18</v>
      </c>
      <c r="E384" s="48" t="s">
        <v>139</v>
      </c>
      <c r="F384" t="s">
        <v>140</v>
      </c>
      <c r="G384" s="48" t="s">
        <v>141</v>
      </c>
      <c r="H384" t="s">
        <v>140</v>
      </c>
      <c r="I384" s="48" t="s">
        <v>141</v>
      </c>
      <c r="J384" t="s">
        <v>140</v>
      </c>
      <c r="K384" s="48" t="s">
        <v>141</v>
      </c>
      <c r="L384" t="s">
        <v>140</v>
      </c>
      <c r="M384" s="48" t="s">
        <v>141</v>
      </c>
      <c r="O384" t="s">
        <v>140</v>
      </c>
      <c r="Q384" s="48" t="s">
        <v>141</v>
      </c>
      <c r="R384" t="s">
        <v>140</v>
      </c>
      <c r="S384" s="48" t="s">
        <v>141</v>
      </c>
      <c r="U384" t="s">
        <v>140</v>
      </c>
      <c r="W384" s="48" t="s">
        <v>141</v>
      </c>
      <c r="X384" t="s">
        <v>140</v>
      </c>
      <c r="Y384" s="48" t="s">
        <v>141</v>
      </c>
      <c r="Z384" t="s">
        <v>142</v>
      </c>
      <c r="AA384" t="s">
        <v>140</v>
      </c>
      <c r="AC384" s="48" t="s">
        <v>141</v>
      </c>
      <c r="AD384" t="s">
        <v>140</v>
      </c>
      <c r="AE384" s="48" t="s">
        <v>141</v>
      </c>
      <c r="AG384" t="s">
        <v>140</v>
      </c>
      <c r="AI384" s="48" t="s">
        <v>141</v>
      </c>
      <c r="AJ384" s="49" t="s">
        <v>140</v>
      </c>
    </row>
    <row r="385" spans="2:36">
      <c r="B385" s="7" t="s">
        <v>45</v>
      </c>
      <c r="C385" s="9">
        <v>0</v>
      </c>
      <c r="E385" s="48">
        <v>1</v>
      </c>
      <c r="F385">
        <f>C385*E385</f>
        <v>0</v>
      </c>
      <c r="G385" s="48">
        <v>1</v>
      </c>
      <c r="H385">
        <f>C385*G385</f>
        <v>0</v>
      </c>
      <c r="I385" s="48">
        <v>1</v>
      </c>
      <c r="J385">
        <f>C385*I385</f>
        <v>0</v>
      </c>
      <c r="K385" s="48">
        <v>1</v>
      </c>
      <c r="L385">
        <f>C385*K385</f>
        <v>0</v>
      </c>
      <c r="M385" s="48">
        <v>0.5</v>
      </c>
      <c r="O385">
        <f>C385*M385</f>
        <v>0</v>
      </c>
      <c r="Q385" s="48">
        <v>0.5</v>
      </c>
      <c r="R385">
        <f>C385*Q385</f>
        <v>0</v>
      </c>
      <c r="S385" s="48">
        <v>0.5</v>
      </c>
      <c r="U385">
        <f>C385*S385</f>
        <v>0</v>
      </c>
      <c r="W385" s="48">
        <v>0.5</v>
      </c>
      <c r="X385">
        <f>C385*W385</f>
        <v>0</v>
      </c>
      <c r="Y385" s="48">
        <v>0.5</v>
      </c>
      <c r="AA385">
        <f>C385*Y385</f>
        <v>0</v>
      </c>
      <c r="AC385" s="48">
        <v>0.5</v>
      </c>
      <c r="AD385">
        <f>C385*AC385</f>
        <v>0</v>
      </c>
      <c r="AE385" s="48">
        <v>0.5</v>
      </c>
      <c r="AG385">
        <f>C385*AE385</f>
        <v>0</v>
      </c>
      <c r="AI385" s="48">
        <v>0.5</v>
      </c>
      <c r="AJ385" s="49">
        <f>C385*AI385</f>
        <v>0</v>
      </c>
    </row>
    <row r="386" spans="2:36">
      <c r="B386" s="7" t="s">
        <v>3</v>
      </c>
      <c r="C386" s="9">
        <v>4.3979999999999997</v>
      </c>
      <c r="E386" s="48">
        <v>1</v>
      </c>
      <c r="F386">
        <f>C386*E386</f>
        <v>4.3979999999999997</v>
      </c>
      <c r="G386" s="48">
        <v>4</v>
      </c>
      <c r="H386">
        <f t="shared" ref="H386:H387" si="300">C386*G386</f>
        <v>17.591999999999999</v>
      </c>
      <c r="I386" s="48">
        <v>3</v>
      </c>
      <c r="J386">
        <f t="shared" ref="J386:J388" si="301">C386*I386</f>
        <v>13.193999999999999</v>
      </c>
      <c r="K386" s="48">
        <v>4</v>
      </c>
      <c r="L386">
        <f t="shared" ref="L386:L389" si="302">C386*K386</f>
        <v>17.591999999999999</v>
      </c>
      <c r="M386" s="48">
        <v>2</v>
      </c>
      <c r="O386">
        <f t="shared" ref="O386:O389" si="303">C386*M386</f>
        <v>8.7959999999999994</v>
      </c>
      <c r="Q386" s="48">
        <v>2</v>
      </c>
      <c r="R386">
        <f t="shared" ref="R386:R391" si="304">C386*Q386</f>
        <v>8.7959999999999994</v>
      </c>
      <c r="S386" s="48">
        <v>2</v>
      </c>
      <c r="U386">
        <f t="shared" ref="U386:U391" si="305">C386*S386</f>
        <v>8.7959999999999994</v>
      </c>
      <c r="W386" s="48">
        <v>2</v>
      </c>
      <c r="X386">
        <f t="shared" ref="X386:X393" si="306">C386*W386</f>
        <v>8.7959999999999994</v>
      </c>
      <c r="Y386" s="48">
        <v>2</v>
      </c>
      <c r="AA386">
        <f t="shared" ref="AA386:AA393" si="307">C386*Y386</f>
        <v>8.7959999999999994</v>
      </c>
      <c r="AC386" s="48">
        <v>2</v>
      </c>
      <c r="AD386">
        <f t="shared" ref="AD386:AD395" si="308">C386*AC386</f>
        <v>8.7959999999999994</v>
      </c>
      <c r="AE386" s="48">
        <v>2</v>
      </c>
      <c r="AG386">
        <f t="shared" ref="AG386:AG395" si="309">C386*AE386</f>
        <v>8.7959999999999994</v>
      </c>
      <c r="AI386" s="48">
        <v>2</v>
      </c>
      <c r="AJ386" s="49">
        <f t="shared" ref="AJ386:AJ397" si="310">C386*AI386</f>
        <v>8.7959999999999994</v>
      </c>
    </row>
    <row r="387" spans="2:36">
      <c r="B387" s="7" t="s">
        <v>52</v>
      </c>
      <c r="C387" s="9">
        <v>5.234</v>
      </c>
      <c r="E387" s="68" t="s">
        <v>143</v>
      </c>
      <c r="F387" s="69">
        <f>SUM(F385:F386)</f>
        <v>4.3979999999999997</v>
      </c>
      <c r="G387" s="48">
        <v>1</v>
      </c>
      <c r="H387">
        <f t="shared" si="300"/>
        <v>5.234</v>
      </c>
      <c r="I387" s="48">
        <v>3</v>
      </c>
      <c r="J387">
        <f t="shared" si="301"/>
        <v>15.702</v>
      </c>
      <c r="K387" s="48">
        <v>2</v>
      </c>
      <c r="L387">
        <f t="shared" si="302"/>
        <v>10.468</v>
      </c>
      <c r="M387" s="48">
        <v>1</v>
      </c>
      <c r="O387">
        <f t="shared" si="303"/>
        <v>5.234</v>
      </c>
      <c r="Q387" s="48">
        <v>1</v>
      </c>
      <c r="R387">
        <f t="shared" si="304"/>
        <v>5.234</v>
      </c>
      <c r="S387" s="48">
        <v>1</v>
      </c>
      <c r="U387">
        <f t="shared" si="305"/>
        <v>5.234</v>
      </c>
      <c r="W387" s="48">
        <v>1</v>
      </c>
      <c r="X387">
        <f t="shared" si="306"/>
        <v>5.234</v>
      </c>
      <c r="Y387" s="48">
        <v>1</v>
      </c>
      <c r="AA387">
        <f t="shared" si="307"/>
        <v>5.234</v>
      </c>
      <c r="AC387" s="48">
        <v>1</v>
      </c>
      <c r="AD387">
        <f t="shared" si="308"/>
        <v>5.234</v>
      </c>
      <c r="AE387" s="48">
        <v>1</v>
      </c>
      <c r="AG387">
        <f t="shared" si="309"/>
        <v>5.234</v>
      </c>
      <c r="AI387" s="48">
        <v>1</v>
      </c>
      <c r="AJ387" s="49">
        <f t="shared" si="310"/>
        <v>5.234</v>
      </c>
    </row>
    <row r="388" spans="2:36">
      <c r="B388" s="7" t="s">
        <v>5</v>
      </c>
      <c r="C388" s="9">
        <v>5.7729999999999997</v>
      </c>
      <c r="G388" s="68" t="s">
        <v>144</v>
      </c>
      <c r="H388" s="69">
        <f>SUM(H385:H387)</f>
        <v>22.826000000000001</v>
      </c>
      <c r="I388" s="48">
        <v>1</v>
      </c>
      <c r="J388">
        <f t="shared" si="301"/>
        <v>5.7729999999999997</v>
      </c>
      <c r="K388" s="48">
        <v>4</v>
      </c>
      <c r="L388">
        <f t="shared" si="302"/>
        <v>23.091999999999999</v>
      </c>
      <c r="M388" s="48">
        <v>2</v>
      </c>
      <c r="O388">
        <f t="shared" si="303"/>
        <v>11.545999999999999</v>
      </c>
      <c r="Q388" s="48">
        <v>2</v>
      </c>
      <c r="R388">
        <f t="shared" si="304"/>
        <v>11.545999999999999</v>
      </c>
      <c r="S388" s="48">
        <v>2</v>
      </c>
      <c r="U388">
        <f t="shared" si="305"/>
        <v>11.545999999999999</v>
      </c>
      <c r="W388" s="48">
        <v>2</v>
      </c>
      <c r="X388">
        <f t="shared" si="306"/>
        <v>11.545999999999999</v>
      </c>
      <c r="Y388" s="48">
        <v>2</v>
      </c>
      <c r="AA388">
        <f t="shared" si="307"/>
        <v>11.545999999999999</v>
      </c>
      <c r="AC388" s="48">
        <v>2</v>
      </c>
      <c r="AD388">
        <f t="shared" si="308"/>
        <v>11.545999999999999</v>
      </c>
      <c r="AE388" s="48">
        <v>2</v>
      </c>
      <c r="AG388">
        <f t="shared" si="309"/>
        <v>11.545999999999999</v>
      </c>
      <c r="AI388" s="48">
        <v>2</v>
      </c>
      <c r="AJ388" s="49">
        <f t="shared" si="310"/>
        <v>11.545999999999999</v>
      </c>
    </row>
    <row r="389" spans="2:36">
      <c r="B389" s="7" t="s">
        <v>46</v>
      </c>
      <c r="C389" s="9">
        <v>6.1479999999999997</v>
      </c>
      <c r="I389" s="68" t="s">
        <v>144</v>
      </c>
      <c r="J389" s="69">
        <f>SUM(J385:J388)</f>
        <v>34.668999999999997</v>
      </c>
      <c r="K389" s="48">
        <v>1</v>
      </c>
      <c r="L389">
        <f t="shared" si="302"/>
        <v>6.1479999999999997</v>
      </c>
      <c r="M389" s="48">
        <v>0.5</v>
      </c>
      <c r="N389">
        <v>5</v>
      </c>
      <c r="O389">
        <f t="shared" si="303"/>
        <v>3.0739999999999998</v>
      </c>
      <c r="P389">
        <f>C389*N389</f>
        <v>30.74</v>
      </c>
      <c r="Q389" s="48">
        <v>1.5</v>
      </c>
      <c r="R389">
        <f t="shared" si="304"/>
        <v>9.2219999999999995</v>
      </c>
      <c r="S389" s="48">
        <v>1.5</v>
      </c>
      <c r="U389">
        <f t="shared" si="305"/>
        <v>9.2219999999999995</v>
      </c>
      <c r="W389" s="48">
        <v>1.5</v>
      </c>
      <c r="X389">
        <f t="shared" si="306"/>
        <v>9.2219999999999995</v>
      </c>
      <c r="Y389" s="48">
        <v>1.5</v>
      </c>
      <c r="AA389">
        <f t="shared" si="307"/>
        <v>9.2219999999999995</v>
      </c>
      <c r="AC389" s="48">
        <v>1.5</v>
      </c>
      <c r="AD389">
        <f t="shared" si="308"/>
        <v>9.2219999999999995</v>
      </c>
      <c r="AE389" s="48">
        <v>1.5</v>
      </c>
      <c r="AG389">
        <f t="shared" si="309"/>
        <v>9.2219999999999995</v>
      </c>
      <c r="AI389" s="48">
        <v>1.5</v>
      </c>
      <c r="AJ389" s="49">
        <f t="shared" si="310"/>
        <v>9.2219999999999995</v>
      </c>
    </row>
    <row r="390" spans="2:36">
      <c r="B390" s="7" t="s">
        <v>7</v>
      </c>
      <c r="C390" s="9">
        <v>6.6539999999999999</v>
      </c>
      <c r="K390" s="68" t="s">
        <v>144</v>
      </c>
      <c r="L390" s="69">
        <f>SUM(L385:L389)</f>
        <v>57.3</v>
      </c>
      <c r="M390" s="48"/>
      <c r="N390">
        <v>8</v>
      </c>
      <c r="P390">
        <f t="shared" ref="P390:P391" si="311">C390*N390</f>
        <v>53.231999999999999</v>
      </c>
      <c r="Q390" s="48">
        <v>4</v>
      </c>
      <c r="R390">
        <f t="shared" si="304"/>
        <v>26.616</v>
      </c>
      <c r="S390" s="48">
        <v>4</v>
      </c>
      <c r="U390">
        <f t="shared" si="305"/>
        <v>26.616</v>
      </c>
      <c r="W390" s="48">
        <v>4</v>
      </c>
      <c r="X390">
        <f t="shared" si="306"/>
        <v>26.616</v>
      </c>
      <c r="Y390" s="48">
        <v>4</v>
      </c>
      <c r="AA390">
        <f t="shared" si="307"/>
        <v>26.616</v>
      </c>
      <c r="AC390" s="48">
        <v>4</v>
      </c>
      <c r="AD390">
        <f t="shared" si="308"/>
        <v>26.616</v>
      </c>
      <c r="AE390" s="48">
        <v>4</v>
      </c>
      <c r="AG390">
        <f t="shared" si="309"/>
        <v>26.616</v>
      </c>
      <c r="AI390" s="48">
        <v>4</v>
      </c>
      <c r="AJ390" s="49">
        <f t="shared" si="310"/>
        <v>26.616</v>
      </c>
    </row>
    <row r="391" spans="2:36">
      <c r="B391" s="7" t="s">
        <v>47</v>
      </c>
      <c r="C391" s="9">
        <v>6.9859999999999998</v>
      </c>
      <c r="M391" s="48"/>
      <c r="N391">
        <v>-1</v>
      </c>
      <c r="P391">
        <f>C391*N391</f>
        <v>-6.9859999999999998</v>
      </c>
      <c r="Q391" s="48">
        <v>1</v>
      </c>
      <c r="R391">
        <f t="shared" si="304"/>
        <v>6.9859999999999998</v>
      </c>
      <c r="S391" s="48">
        <v>1</v>
      </c>
      <c r="T391">
        <v>5</v>
      </c>
      <c r="U391">
        <f t="shared" si="305"/>
        <v>6.9859999999999998</v>
      </c>
      <c r="V391">
        <f>C391*U391</f>
        <v>48.804195999999997</v>
      </c>
      <c r="W391" s="48">
        <v>2</v>
      </c>
      <c r="X391">
        <f t="shared" si="306"/>
        <v>13.972</v>
      </c>
      <c r="Y391" s="48">
        <v>2</v>
      </c>
      <c r="AA391">
        <f t="shared" si="307"/>
        <v>13.972</v>
      </c>
      <c r="AC391" s="48">
        <v>2</v>
      </c>
      <c r="AD391">
        <f t="shared" si="308"/>
        <v>13.972</v>
      </c>
      <c r="AE391" s="48">
        <v>2</v>
      </c>
      <c r="AG391">
        <f t="shared" si="309"/>
        <v>13.972</v>
      </c>
      <c r="AI391" s="48">
        <v>2</v>
      </c>
      <c r="AJ391" s="49">
        <f t="shared" si="310"/>
        <v>13.972</v>
      </c>
    </row>
    <row r="392" spans="2:36">
      <c r="B392" s="7" t="s">
        <v>9</v>
      </c>
      <c r="C392" s="9">
        <v>7.2240000000000002</v>
      </c>
      <c r="M392" s="68"/>
      <c r="N392" s="69" t="s">
        <v>144</v>
      </c>
      <c r="O392" s="69">
        <f>SUM(O385:O389)</f>
        <v>28.65</v>
      </c>
      <c r="P392" s="69">
        <f>SUM(P389:P391)</f>
        <v>76.98599999999999</v>
      </c>
      <c r="Q392" s="68" t="s">
        <v>144</v>
      </c>
      <c r="R392" s="69">
        <f>SUM(R385:R391)</f>
        <v>68.400000000000006</v>
      </c>
      <c r="S392" s="48"/>
      <c r="T392">
        <v>8</v>
      </c>
      <c r="V392">
        <f t="shared" ref="V392:V393" si="312">C392*U392</f>
        <v>0</v>
      </c>
      <c r="W392" s="48">
        <v>4</v>
      </c>
      <c r="X392">
        <f t="shared" si="306"/>
        <v>28.896000000000001</v>
      </c>
      <c r="Y392" s="48">
        <v>4</v>
      </c>
      <c r="AA392">
        <f t="shared" si="307"/>
        <v>28.896000000000001</v>
      </c>
      <c r="AC392" s="48">
        <v>4</v>
      </c>
      <c r="AD392">
        <f t="shared" si="308"/>
        <v>28.896000000000001</v>
      </c>
      <c r="AE392" s="48">
        <v>4</v>
      </c>
      <c r="AG392">
        <f t="shared" si="309"/>
        <v>28.896000000000001</v>
      </c>
      <c r="AI392" s="48">
        <v>4</v>
      </c>
      <c r="AJ392" s="49">
        <f t="shared" si="310"/>
        <v>28.896000000000001</v>
      </c>
    </row>
    <row r="393" spans="2:36">
      <c r="B393" s="7" t="s">
        <v>10</v>
      </c>
      <c r="C393" s="9">
        <v>7.4059999999999997</v>
      </c>
      <c r="S393" s="48"/>
      <c r="T393">
        <v>-1</v>
      </c>
      <c r="V393">
        <f t="shared" si="312"/>
        <v>0</v>
      </c>
      <c r="W393" s="48">
        <v>1</v>
      </c>
      <c r="X393">
        <f t="shared" si="306"/>
        <v>7.4059999999999997</v>
      </c>
      <c r="Y393" s="48">
        <v>1</v>
      </c>
      <c r="Z393">
        <v>5</v>
      </c>
      <c r="AA393">
        <f t="shared" si="307"/>
        <v>7.4059999999999997</v>
      </c>
      <c r="AB393">
        <f>C393*Z393</f>
        <v>37.03</v>
      </c>
      <c r="AC393" s="48">
        <v>2</v>
      </c>
      <c r="AD393">
        <f t="shared" si="308"/>
        <v>14.811999999999999</v>
      </c>
      <c r="AE393" s="48">
        <v>2</v>
      </c>
      <c r="AG393">
        <f t="shared" si="309"/>
        <v>14.811999999999999</v>
      </c>
      <c r="AI393" s="48">
        <v>2</v>
      </c>
      <c r="AJ393" s="49">
        <f t="shared" si="310"/>
        <v>14.811999999999999</v>
      </c>
    </row>
    <row r="394" spans="2:36">
      <c r="B394" s="7" t="s">
        <v>11</v>
      </c>
      <c r="C394" s="9">
        <v>7.5540000000000003</v>
      </c>
      <c r="S394" s="68"/>
      <c r="T394" s="69" t="s">
        <v>144</v>
      </c>
      <c r="U394" s="69">
        <f>SUM(U385:U391)</f>
        <v>68.400000000000006</v>
      </c>
      <c r="V394" s="69">
        <f>SUM(V391:V393)</f>
        <v>48.804195999999997</v>
      </c>
      <c r="W394" s="68" t="s">
        <v>144</v>
      </c>
      <c r="X394" s="69">
        <f>SUM(X385:X393)</f>
        <v>111.688</v>
      </c>
      <c r="Y394" s="48"/>
      <c r="Z394">
        <v>8</v>
      </c>
      <c r="AB394">
        <f t="shared" ref="AB394:AB395" si="313">C394*Z394</f>
        <v>60.432000000000002</v>
      </c>
      <c r="AC394" s="48">
        <v>4</v>
      </c>
      <c r="AD394">
        <f t="shared" si="308"/>
        <v>30.216000000000001</v>
      </c>
      <c r="AE394" s="48">
        <v>4</v>
      </c>
      <c r="AG394">
        <f t="shared" si="309"/>
        <v>30.216000000000001</v>
      </c>
      <c r="AI394" s="48">
        <v>4</v>
      </c>
      <c r="AJ394" s="49">
        <f t="shared" si="310"/>
        <v>30.216000000000001</v>
      </c>
    </row>
    <row r="395" spans="2:36">
      <c r="B395" s="7" t="s">
        <v>48</v>
      </c>
      <c r="C395" s="9">
        <v>7.7039999999999997</v>
      </c>
      <c r="Y395" s="48"/>
      <c r="Z395">
        <v>-1</v>
      </c>
      <c r="AB395">
        <f t="shared" si="313"/>
        <v>-7.7039999999999997</v>
      </c>
      <c r="AC395" s="48">
        <v>1</v>
      </c>
      <c r="AD395">
        <f t="shared" si="308"/>
        <v>7.7039999999999997</v>
      </c>
      <c r="AE395" s="48">
        <v>1</v>
      </c>
      <c r="AF395">
        <v>5</v>
      </c>
      <c r="AG395">
        <f t="shared" si="309"/>
        <v>7.7039999999999997</v>
      </c>
      <c r="AH395">
        <f>C395*AF395</f>
        <v>38.519999999999996</v>
      </c>
      <c r="AI395" s="48">
        <v>2</v>
      </c>
      <c r="AJ395" s="49">
        <f t="shared" si="310"/>
        <v>15.407999999999999</v>
      </c>
    </row>
    <row r="396" spans="2:36">
      <c r="B396" s="7" t="s">
        <v>49</v>
      </c>
      <c r="C396" s="9">
        <v>7.8730000000000002</v>
      </c>
      <c r="Y396" s="68"/>
      <c r="Z396" s="69" t="s">
        <v>144</v>
      </c>
      <c r="AA396" s="69">
        <f>SUM(AA385:AA393)</f>
        <v>111.688</v>
      </c>
      <c r="AB396" s="69">
        <f>SUM(AB393:AB395)</f>
        <v>89.75800000000001</v>
      </c>
      <c r="AC396" s="68" t="s">
        <v>144</v>
      </c>
      <c r="AD396" s="69">
        <f>SUM(AD385:AD395)</f>
        <v>157.01400000000001</v>
      </c>
      <c r="AE396" s="48"/>
      <c r="AF396">
        <v>8</v>
      </c>
      <c r="AH396">
        <f t="shared" ref="AH396:AH397" si="314">C396*AF396</f>
        <v>62.984000000000002</v>
      </c>
      <c r="AI396" s="48">
        <v>4</v>
      </c>
      <c r="AJ396" s="49">
        <f t="shared" si="310"/>
        <v>31.492000000000001</v>
      </c>
    </row>
    <row r="397" spans="2:36">
      <c r="B397" s="7" t="s">
        <v>50</v>
      </c>
      <c r="C397" s="9">
        <v>8.06</v>
      </c>
      <c r="AE397" s="48"/>
      <c r="AF397">
        <v>-1</v>
      </c>
      <c r="AH397">
        <f t="shared" si="314"/>
        <v>-8.06</v>
      </c>
      <c r="AI397" s="48">
        <v>1</v>
      </c>
      <c r="AJ397" s="49">
        <f t="shared" si="310"/>
        <v>8.06</v>
      </c>
    </row>
    <row r="398" spans="2:36">
      <c r="B398" s="8"/>
      <c r="C398" s="8"/>
      <c r="AE398" s="68"/>
      <c r="AF398" s="69" t="s">
        <v>144</v>
      </c>
      <c r="AG398" s="69">
        <f>SUM(AG385:AG395)</f>
        <v>157.01400000000001</v>
      </c>
      <c r="AH398" s="69">
        <f>SUM(AH395:AH397)</f>
        <v>93.443999999999988</v>
      </c>
      <c r="AI398" s="68" t="s">
        <v>144</v>
      </c>
      <c r="AJ398" s="70">
        <f>SUM(AJ385:AJ397)</f>
        <v>204.26999999999998</v>
      </c>
    </row>
    <row r="399" spans="2:36">
      <c r="B399" s="8"/>
      <c r="C399" s="8"/>
      <c r="E399" t="s">
        <v>145</v>
      </c>
      <c r="F399">
        <f>(1/2)*F387</f>
        <v>2.1989999999999998</v>
      </c>
      <c r="G399" t="s">
        <v>145</v>
      </c>
      <c r="H399">
        <f>(1/3)*H388</f>
        <v>7.6086666666666662</v>
      </c>
      <c r="I399" t="s">
        <v>145</v>
      </c>
      <c r="J399">
        <f>3*(1/8)*J389</f>
        <v>13.000874999999999</v>
      </c>
      <c r="K399" t="s">
        <v>145</v>
      </c>
      <c r="L399">
        <f>(1/3)*L390</f>
        <v>19.099999999999998</v>
      </c>
      <c r="O399" t="s">
        <v>145</v>
      </c>
      <c r="P399">
        <f>2*(((1/3)*O392)+((1/12)*P392))</f>
        <v>31.930999999999997</v>
      </c>
      <c r="Q399" t="s">
        <v>145</v>
      </c>
      <c r="R399">
        <f>2*(1/3)*R392</f>
        <v>45.6</v>
      </c>
      <c r="U399" t="s">
        <v>145</v>
      </c>
      <c r="V399">
        <f>2*(((1/3)*U394)+((1/12)*V394))</f>
        <v>53.734032666666664</v>
      </c>
      <c r="W399" t="s">
        <v>145</v>
      </c>
      <c r="X399">
        <f>2*(1/3)*X394</f>
        <v>74.458666666666659</v>
      </c>
      <c r="AA399" t="s">
        <v>145</v>
      </c>
      <c r="AB399">
        <f>2*(((1/3)*AA396)+((1/12)*AB396))</f>
        <v>89.418333333333322</v>
      </c>
      <c r="AC399" t="s">
        <v>145</v>
      </c>
      <c r="AD399">
        <f>2*(1/3)*AD396</f>
        <v>104.676</v>
      </c>
      <c r="AG399" t="s">
        <v>145</v>
      </c>
      <c r="AH399">
        <f>2*(((1/3)*AG398)+((1/12)*AH398))</f>
        <v>120.25</v>
      </c>
      <c r="AI399" t="s">
        <v>145</v>
      </c>
      <c r="AJ399">
        <f>2*(1/3)*AJ398</f>
        <v>136.17999999999998</v>
      </c>
    </row>
    <row r="402" spans="2:36">
      <c r="B402" s="73"/>
      <c r="C402" s="74"/>
      <c r="E402" s="45" t="s">
        <v>126</v>
      </c>
      <c r="F402" s="47"/>
      <c r="G402" s="45" t="s">
        <v>127</v>
      </c>
      <c r="H402" s="47"/>
      <c r="I402" s="45" t="s">
        <v>128</v>
      </c>
      <c r="J402" s="47"/>
      <c r="K402" s="45" t="s">
        <v>129</v>
      </c>
      <c r="L402" s="47"/>
      <c r="M402" s="45" t="s">
        <v>130</v>
      </c>
      <c r="N402" s="47"/>
      <c r="O402" s="47"/>
      <c r="P402" s="47"/>
      <c r="Q402" s="45" t="s">
        <v>131</v>
      </c>
      <c r="R402" s="47"/>
      <c r="S402" s="45" t="s">
        <v>132</v>
      </c>
      <c r="T402" s="47"/>
      <c r="U402" s="47"/>
      <c r="V402" s="47"/>
      <c r="W402" s="45" t="s">
        <v>133</v>
      </c>
      <c r="X402" s="47"/>
      <c r="Y402" s="45" t="s">
        <v>134</v>
      </c>
      <c r="Z402" s="47"/>
      <c r="AA402" s="47"/>
      <c r="AB402" s="47"/>
      <c r="AC402" s="45" t="s">
        <v>135</v>
      </c>
      <c r="AD402" s="47"/>
      <c r="AE402" s="45" t="s">
        <v>136</v>
      </c>
      <c r="AF402" s="47"/>
      <c r="AG402" s="47"/>
      <c r="AH402" s="47"/>
      <c r="AI402" s="45" t="s">
        <v>137</v>
      </c>
      <c r="AJ402" s="46"/>
    </row>
    <row r="403" spans="2:36">
      <c r="B403" s="7" t="s">
        <v>138</v>
      </c>
      <c r="C403" s="50">
        <v>18.5</v>
      </c>
      <c r="E403" s="48" t="s">
        <v>139</v>
      </c>
      <c r="F403" t="s">
        <v>140</v>
      </c>
      <c r="G403" s="48" t="s">
        <v>141</v>
      </c>
      <c r="H403" t="s">
        <v>140</v>
      </c>
      <c r="I403" s="48" t="s">
        <v>141</v>
      </c>
      <c r="J403" t="s">
        <v>140</v>
      </c>
      <c r="K403" s="48" t="s">
        <v>141</v>
      </c>
      <c r="L403" t="s">
        <v>140</v>
      </c>
      <c r="M403" s="48" t="s">
        <v>141</v>
      </c>
      <c r="O403" t="s">
        <v>140</v>
      </c>
      <c r="Q403" s="48" t="s">
        <v>141</v>
      </c>
      <c r="R403" t="s">
        <v>140</v>
      </c>
      <c r="S403" s="48" t="s">
        <v>141</v>
      </c>
      <c r="U403" t="s">
        <v>140</v>
      </c>
      <c r="W403" s="48" t="s">
        <v>141</v>
      </c>
      <c r="X403" t="s">
        <v>140</v>
      </c>
      <c r="Y403" s="48" t="s">
        <v>141</v>
      </c>
      <c r="Z403" t="s">
        <v>142</v>
      </c>
      <c r="AA403" t="s">
        <v>140</v>
      </c>
      <c r="AC403" s="48" t="s">
        <v>141</v>
      </c>
      <c r="AD403" t="s">
        <v>140</v>
      </c>
      <c r="AE403" s="48" t="s">
        <v>141</v>
      </c>
      <c r="AG403" t="s">
        <v>140</v>
      </c>
      <c r="AI403" s="48" t="s">
        <v>141</v>
      </c>
      <c r="AJ403" s="49" t="s">
        <v>140</v>
      </c>
    </row>
    <row r="404" spans="2:36">
      <c r="B404" s="7" t="s">
        <v>45</v>
      </c>
      <c r="C404" s="9">
        <v>0</v>
      </c>
      <c r="E404" s="48">
        <v>1</v>
      </c>
      <c r="F404">
        <f>C404*E404</f>
        <v>0</v>
      </c>
      <c r="G404" s="48">
        <v>1</v>
      </c>
      <c r="H404">
        <f>C404*G404</f>
        <v>0</v>
      </c>
      <c r="I404" s="48">
        <v>1</v>
      </c>
      <c r="J404">
        <f>C404*I404</f>
        <v>0</v>
      </c>
      <c r="K404" s="48">
        <v>1</v>
      </c>
      <c r="L404">
        <f>C404*K404</f>
        <v>0</v>
      </c>
      <c r="M404" s="48">
        <v>0.5</v>
      </c>
      <c r="O404">
        <f>C404*M404</f>
        <v>0</v>
      </c>
      <c r="Q404" s="48">
        <v>0.5</v>
      </c>
      <c r="R404">
        <f>C404*Q404</f>
        <v>0</v>
      </c>
      <c r="S404" s="48">
        <v>0.5</v>
      </c>
      <c r="U404">
        <f>C404*S404</f>
        <v>0</v>
      </c>
      <c r="W404" s="48">
        <v>0.5</v>
      </c>
      <c r="X404">
        <f>C404*W404</f>
        <v>0</v>
      </c>
      <c r="Y404" s="48">
        <v>0.5</v>
      </c>
      <c r="AA404">
        <f>C404*Y404</f>
        <v>0</v>
      </c>
      <c r="AC404" s="48">
        <v>0.5</v>
      </c>
      <c r="AD404">
        <f>C404*AC404</f>
        <v>0</v>
      </c>
      <c r="AE404" s="48">
        <v>0.5</v>
      </c>
      <c r="AG404">
        <f>C404*AE404</f>
        <v>0</v>
      </c>
      <c r="AI404" s="48">
        <v>0.5</v>
      </c>
      <c r="AJ404" s="49">
        <f>C404*AI404</f>
        <v>0</v>
      </c>
    </row>
    <row r="405" spans="2:36">
      <c r="B405" s="7" t="s">
        <v>3</v>
      </c>
      <c r="C405" s="9">
        <v>2.7389999999999999</v>
      </c>
      <c r="E405" s="48">
        <v>1</v>
      </c>
      <c r="F405">
        <f>C405*E405</f>
        <v>2.7389999999999999</v>
      </c>
      <c r="G405" s="48">
        <v>4</v>
      </c>
      <c r="H405">
        <f t="shared" ref="H405:H406" si="315">C405*G405</f>
        <v>10.956</v>
      </c>
      <c r="I405" s="48">
        <v>3</v>
      </c>
      <c r="J405">
        <f t="shared" ref="J405:J407" si="316">C405*I405</f>
        <v>8.2169999999999987</v>
      </c>
      <c r="K405" s="48">
        <v>4</v>
      </c>
      <c r="L405">
        <f t="shared" ref="L405:L408" si="317">C405*K405</f>
        <v>10.956</v>
      </c>
      <c r="M405" s="48">
        <v>2</v>
      </c>
      <c r="O405">
        <f t="shared" ref="O405:O408" si="318">C405*M405</f>
        <v>5.4779999999999998</v>
      </c>
      <c r="Q405" s="48">
        <v>2</v>
      </c>
      <c r="R405">
        <f t="shared" ref="R405:R410" si="319">C405*Q405</f>
        <v>5.4779999999999998</v>
      </c>
      <c r="S405" s="48">
        <v>2</v>
      </c>
      <c r="U405">
        <f t="shared" ref="U405:U410" si="320">C405*S405</f>
        <v>5.4779999999999998</v>
      </c>
      <c r="W405" s="48">
        <v>2</v>
      </c>
      <c r="X405">
        <f t="shared" ref="X405:X412" si="321">C405*W405</f>
        <v>5.4779999999999998</v>
      </c>
      <c r="Y405" s="48">
        <v>2</v>
      </c>
      <c r="AA405">
        <f t="shared" ref="AA405:AA412" si="322">C405*Y405</f>
        <v>5.4779999999999998</v>
      </c>
      <c r="AC405" s="48">
        <v>2</v>
      </c>
      <c r="AD405">
        <f t="shared" ref="AD405:AD414" si="323">C405*AC405</f>
        <v>5.4779999999999998</v>
      </c>
      <c r="AE405" s="48">
        <v>2</v>
      </c>
      <c r="AG405">
        <f t="shared" ref="AG405:AG414" si="324">C405*AE405</f>
        <v>5.4779999999999998</v>
      </c>
      <c r="AI405" s="48">
        <v>2</v>
      </c>
      <c r="AJ405" s="49">
        <f t="shared" ref="AJ405:AJ416" si="325">C405*AI405</f>
        <v>5.4779999999999998</v>
      </c>
    </row>
    <row r="406" spans="2:36">
      <c r="B406" s="7" t="s">
        <v>52</v>
      </c>
      <c r="C406" s="9">
        <v>3.6240000000000001</v>
      </c>
      <c r="E406" s="68" t="s">
        <v>143</v>
      </c>
      <c r="F406" s="69">
        <f>SUM(F404:F405)</f>
        <v>2.7389999999999999</v>
      </c>
      <c r="G406" s="48">
        <v>1</v>
      </c>
      <c r="H406">
        <f t="shared" si="315"/>
        <v>3.6240000000000001</v>
      </c>
      <c r="I406" s="48">
        <v>3</v>
      </c>
      <c r="J406">
        <f t="shared" si="316"/>
        <v>10.872</v>
      </c>
      <c r="K406" s="48">
        <v>2</v>
      </c>
      <c r="L406">
        <f t="shared" si="317"/>
        <v>7.2480000000000002</v>
      </c>
      <c r="M406" s="48">
        <v>1</v>
      </c>
      <c r="O406">
        <f t="shared" si="318"/>
        <v>3.6240000000000001</v>
      </c>
      <c r="Q406" s="48">
        <v>1</v>
      </c>
      <c r="R406">
        <f t="shared" si="319"/>
        <v>3.6240000000000001</v>
      </c>
      <c r="S406" s="48">
        <v>1</v>
      </c>
      <c r="U406">
        <f t="shared" si="320"/>
        <v>3.6240000000000001</v>
      </c>
      <c r="W406" s="48">
        <v>1</v>
      </c>
      <c r="X406">
        <f t="shared" si="321"/>
        <v>3.6240000000000001</v>
      </c>
      <c r="Y406" s="48">
        <v>1</v>
      </c>
      <c r="AA406">
        <f t="shared" si="322"/>
        <v>3.6240000000000001</v>
      </c>
      <c r="AC406" s="48">
        <v>1</v>
      </c>
      <c r="AD406">
        <f t="shared" si="323"/>
        <v>3.6240000000000001</v>
      </c>
      <c r="AE406" s="48">
        <v>1</v>
      </c>
      <c r="AG406">
        <f t="shared" si="324"/>
        <v>3.6240000000000001</v>
      </c>
      <c r="AI406" s="48">
        <v>1</v>
      </c>
      <c r="AJ406" s="49">
        <f t="shared" si="325"/>
        <v>3.6240000000000001</v>
      </c>
    </row>
    <row r="407" spans="2:36">
      <c r="B407" s="7" t="s">
        <v>5</v>
      </c>
      <c r="C407" s="9">
        <v>4.1310000000000002</v>
      </c>
      <c r="G407" s="68" t="s">
        <v>144</v>
      </c>
      <c r="H407" s="69">
        <f>SUM(H404:H406)</f>
        <v>14.58</v>
      </c>
      <c r="I407" s="48">
        <v>1</v>
      </c>
      <c r="J407">
        <f t="shared" si="316"/>
        <v>4.1310000000000002</v>
      </c>
      <c r="K407" s="48">
        <v>4</v>
      </c>
      <c r="L407">
        <f t="shared" si="317"/>
        <v>16.524000000000001</v>
      </c>
      <c r="M407" s="48">
        <v>2</v>
      </c>
      <c r="O407">
        <f t="shared" si="318"/>
        <v>8.2620000000000005</v>
      </c>
      <c r="Q407" s="48">
        <v>2</v>
      </c>
      <c r="R407">
        <f t="shared" si="319"/>
        <v>8.2620000000000005</v>
      </c>
      <c r="S407" s="48">
        <v>2</v>
      </c>
      <c r="U407">
        <f t="shared" si="320"/>
        <v>8.2620000000000005</v>
      </c>
      <c r="W407" s="48">
        <v>2</v>
      </c>
      <c r="X407">
        <f t="shared" si="321"/>
        <v>8.2620000000000005</v>
      </c>
      <c r="Y407" s="48">
        <v>2</v>
      </c>
      <c r="AA407">
        <f t="shared" si="322"/>
        <v>8.2620000000000005</v>
      </c>
      <c r="AC407" s="48">
        <v>2</v>
      </c>
      <c r="AD407">
        <f t="shared" si="323"/>
        <v>8.2620000000000005</v>
      </c>
      <c r="AE407" s="48">
        <v>2</v>
      </c>
      <c r="AG407">
        <f t="shared" si="324"/>
        <v>8.2620000000000005</v>
      </c>
      <c r="AI407" s="48">
        <v>2</v>
      </c>
      <c r="AJ407" s="49">
        <f t="shared" si="325"/>
        <v>8.2620000000000005</v>
      </c>
    </row>
    <row r="408" spans="2:36">
      <c r="B408" s="7" t="s">
        <v>46</v>
      </c>
      <c r="C408" s="9">
        <v>4.4960000000000004</v>
      </c>
      <c r="I408" s="68" t="s">
        <v>144</v>
      </c>
      <c r="J408" s="69">
        <f>SUM(J404:J407)</f>
        <v>23.22</v>
      </c>
      <c r="K408" s="48">
        <v>1</v>
      </c>
      <c r="L408">
        <f t="shared" si="317"/>
        <v>4.4960000000000004</v>
      </c>
      <c r="M408" s="48">
        <v>0.5</v>
      </c>
      <c r="N408">
        <v>5</v>
      </c>
      <c r="O408">
        <f t="shared" si="318"/>
        <v>2.2480000000000002</v>
      </c>
      <c r="P408">
        <f>C408*N408</f>
        <v>22.480000000000004</v>
      </c>
      <c r="Q408" s="48">
        <v>1.5</v>
      </c>
      <c r="R408">
        <f t="shared" si="319"/>
        <v>6.7440000000000007</v>
      </c>
      <c r="S408" s="48">
        <v>1.5</v>
      </c>
      <c r="U408">
        <f t="shared" si="320"/>
        <v>6.7440000000000007</v>
      </c>
      <c r="W408" s="48">
        <v>1.5</v>
      </c>
      <c r="X408">
        <f t="shared" si="321"/>
        <v>6.7440000000000007</v>
      </c>
      <c r="Y408" s="48">
        <v>1.5</v>
      </c>
      <c r="AA408">
        <f t="shared" si="322"/>
        <v>6.7440000000000007</v>
      </c>
      <c r="AC408" s="48">
        <v>1.5</v>
      </c>
      <c r="AD408">
        <f t="shared" si="323"/>
        <v>6.7440000000000007</v>
      </c>
      <c r="AE408" s="48">
        <v>1.5</v>
      </c>
      <c r="AG408">
        <f t="shared" si="324"/>
        <v>6.7440000000000007</v>
      </c>
      <c r="AI408" s="48">
        <v>1.5</v>
      </c>
      <c r="AJ408" s="49">
        <f t="shared" si="325"/>
        <v>6.7440000000000007</v>
      </c>
    </row>
    <row r="409" spans="2:36">
      <c r="B409" s="7" t="s">
        <v>7</v>
      </c>
      <c r="C409" s="9">
        <v>5.0519999999999996</v>
      </c>
      <c r="K409" s="68" t="s">
        <v>144</v>
      </c>
      <c r="L409" s="69">
        <f>SUM(L404:L408)</f>
        <v>39.224000000000004</v>
      </c>
      <c r="M409" s="48"/>
      <c r="N409">
        <v>8</v>
      </c>
      <c r="P409">
        <f t="shared" ref="P409:P410" si="326">C409*N409</f>
        <v>40.415999999999997</v>
      </c>
      <c r="Q409" s="48">
        <v>4</v>
      </c>
      <c r="R409">
        <f t="shared" si="319"/>
        <v>20.207999999999998</v>
      </c>
      <c r="S409" s="48">
        <v>4</v>
      </c>
      <c r="U409">
        <f t="shared" si="320"/>
        <v>20.207999999999998</v>
      </c>
      <c r="W409" s="48">
        <v>4</v>
      </c>
      <c r="X409">
        <f t="shared" si="321"/>
        <v>20.207999999999998</v>
      </c>
      <c r="Y409" s="48">
        <v>4</v>
      </c>
      <c r="AA409">
        <f t="shared" si="322"/>
        <v>20.207999999999998</v>
      </c>
      <c r="AC409" s="48">
        <v>4</v>
      </c>
      <c r="AD409">
        <f t="shared" si="323"/>
        <v>20.207999999999998</v>
      </c>
      <c r="AE409" s="48">
        <v>4</v>
      </c>
      <c r="AG409">
        <f t="shared" si="324"/>
        <v>20.207999999999998</v>
      </c>
      <c r="AI409" s="48">
        <v>4</v>
      </c>
      <c r="AJ409" s="49">
        <f t="shared" si="325"/>
        <v>20.207999999999998</v>
      </c>
    </row>
    <row r="410" spans="2:36">
      <c r="B410" s="7" t="s">
        <v>47</v>
      </c>
      <c r="C410" s="9">
        <v>5.4640000000000004</v>
      </c>
      <c r="M410" s="48"/>
      <c r="N410">
        <v>-1</v>
      </c>
      <c r="P410">
        <f>C410*N410</f>
        <v>-5.4640000000000004</v>
      </c>
      <c r="Q410" s="48">
        <v>1</v>
      </c>
      <c r="R410">
        <f t="shared" si="319"/>
        <v>5.4640000000000004</v>
      </c>
      <c r="S410" s="48">
        <v>1</v>
      </c>
      <c r="T410">
        <v>5</v>
      </c>
      <c r="U410">
        <f t="shared" si="320"/>
        <v>5.4640000000000004</v>
      </c>
      <c r="V410">
        <f>C410*U410</f>
        <v>29.855296000000006</v>
      </c>
      <c r="W410" s="48">
        <v>2</v>
      </c>
      <c r="X410">
        <f t="shared" si="321"/>
        <v>10.928000000000001</v>
      </c>
      <c r="Y410" s="48">
        <v>2</v>
      </c>
      <c r="AA410">
        <f t="shared" si="322"/>
        <v>10.928000000000001</v>
      </c>
      <c r="AC410" s="48">
        <v>2</v>
      </c>
      <c r="AD410">
        <f t="shared" si="323"/>
        <v>10.928000000000001</v>
      </c>
      <c r="AE410" s="48">
        <v>2</v>
      </c>
      <c r="AG410">
        <f t="shared" si="324"/>
        <v>10.928000000000001</v>
      </c>
      <c r="AI410" s="48">
        <v>2</v>
      </c>
      <c r="AJ410" s="49">
        <f t="shared" si="325"/>
        <v>10.928000000000001</v>
      </c>
    </row>
    <row r="411" spans="2:36">
      <c r="B411" s="7" t="s">
        <v>9</v>
      </c>
      <c r="C411" s="9">
        <v>5.7960000000000003</v>
      </c>
      <c r="M411" s="68"/>
      <c r="N411" s="69" t="s">
        <v>144</v>
      </c>
      <c r="O411" s="69">
        <f>SUM(O404:O408)</f>
        <v>19.612000000000002</v>
      </c>
      <c r="P411" s="69">
        <f>SUM(P408:P410)</f>
        <v>57.432000000000002</v>
      </c>
      <c r="Q411" s="68" t="s">
        <v>144</v>
      </c>
      <c r="R411" s="69">
        <f>SUM(R404:R410)</f>
        <v>49.78</v>
      </c>
      <c r="S411" s="48"/>
      <c r="T411">
        <v>8</v>
      </c>
      <c r="V411">
        <f t="shared" ref="V411:V412" si="327">C411*U411</f>
        <v>0</v>
      </c>
      <c r="W411" s="48">
        <v>4</v>
      </c>
      <c r="X411">
        <f t="shared" si="321"/>
        <v>23.184000000000001</v>
      </c>
      <c r="Y411" s="48">
        <v>4</v>
      </c>
      <c r="AA411">
        <f t="shared" si="322"/>
        <v>23.184000000000001</v>
      </c>
      <c r="AC411" s="48">
        <v>4</v>
      </c>
      <c r="AD411">
        <f t="shared" si="323"/>
        <v>23.184000000000001</v>
      </c>
      <c r="AE411" s="48">
        <v>4</v>
      </c>
      <c r="AG411">
        <f t="shared" si="324"/>
        <v>23.184000000000001</v>
      </c>
      <c r="AI411" s="48">
        <v>4</v>
      </c>
      <c r="AJ411" s="49">
        <f t="shared" si="325"/>
        <v>23.184000000000001</v>
      </c>
    </row>
    <row r="412" spans="2:36">
      <c r="B412" s="7" t="s">
        <v>10</v>
      </c>
      <c r="C412" s="9">
        <v>6.0529999999999999</v>
      </c>
      <c r="S412" s="48"/>
      <c r="T412">
        <v>-1</v>
      </c>
      <c r="V412">
        <f t="shared" si="327"/>
        <v>0</v>
      </c>
      <c r="W412" s="48">
        <v>1</v>
      </c>
      <c r="X412">
        <f t="shared" si="321"/>
        <v>6.0529999999999999</v>
      </c>
      <c r="Y412" s="48">
        <v>1</v>
      </c>
      <c r="Z412">
        <v>5</v>
      </c>
      <c r="AA412">
        <f t="shared" si="322"/>
        <v>6.0529999999999999</v>
      </c>
      <c r="AB412">
        <f>C412*Z412</f>
        <v>30.265000000000001</v>
      </c>
      <c r="AC412" s="48">
        <v>2</v>
      </c>
      <c r="AD412">
        <f t="shared" si="323"/>
        <v>12.106</v>
      </c>
      <c r="AE412" s="48">
        <v>2</v>
      </c>
      <c r="AG412">
        <f t="shared" si="324"/>
        <v>12.106</v>
      </c>
      <c r="AI412" s="48">
        <v>2</v>
      </c>
      <c r="AJ412" s="49">
        <f t="shared" si="325"/>
        <v>12.106</v>
      </c>
    </row>
    <row r="413" spans="2:36">
      <c r="B413" s="7" t="s">
        <v>11</v>
      </c>
      <c r="C413" s="9">
        <v>6.2789999999999999</v>
      </c>
      <c r="S413" s="68"/>
      <c r="T413" s="69" t="s">
        <v>144</v>
      </c>
      <c r="U413" s="69">
        <f>SUM(U404:U410)</f>
        <v>49.78</v>
      </c>
      <c r="V413" s="69">
        <f>SUM(V410:V412)</f>
        <v>29.855296000000006</v>
      </c>
      <c r="W413" s="68" t="s">
        <v>144</v>
      </c>
      <c r="X413" s="69">
        <f>SUM(X404:X412)</f>
        <v>84.480999999999995</v>
      </c>
      <c r="Y413" s="48"/>
      <c r="Z413">
        <v>8</v>
      </c>
      <c r="AB413">
        <f t="shared" ref="AB413:AB414" si="328">C413*Z413</f>
        <v>50.231999999999999</v>
      </c>
      <c r="AC413" s="48">
        <v>4</v>
      </c>
      <c r="AD413">
        <f t="shared" si="323"/>
        <v>25.116</v>
      </c>
      <c r="AE413" s="48">
        <v>4</v>
      </c>
      <c r="AG413">
        <f t="shared" si="324"/>
        <v>25.116</v>
      </c>
      <c r="AI413" s="48">
        <v>4</v>
      </c>
      <c r="AJ413" s="49">
        <f t="shared" si="325"/>
        <v>25.116</v>
      </c>
    </row>
    <row r="414" spans="2:36">
      <c r="B414" s="7" t="s">
        <v>48</v>
      </c>
      <c r="C414" s="9">
        <v>6.5149999999999997</v>
      </c>
      <c r="Y414" s="48"/>
      <c r="Z414">
        <v>-1</v>
      </c>
      <c r="AB414">
        <f t="shared" si="328"/>
        <v>-6.5149999999999997</v>
      </c>
      <c r="AC414" s="48">
        <v>1</v>
      </c>
      <c r="AD414">
        <f t="shared" si="323"/>
        <v>6.5149999999999997</v>
      </c>
      <c r="AE414" s="48">
        <v>1</v>
      </c>
      <c r="AF414">
        <v>5</v>
      </c>
      <c r="AG414">
        <f t="shared" si="324"/>
        <v>6.5149999999999997</v>
      </c>
      <c r="AH414">
        <f>C414*AF414</f>
        <v>32.574999999999996</v>
      </c>
      <c r="AI414" s="48">
        <v>2</v>
      </c>
      <c r="AJ414" s="49">
        <f t="shared" si="325"/>
        <v>13.03</v>
      </c>
    </row>
    <row r="415" spans="2:36">
      <c r="B415" s="7" t="s">
        <v>49</v>
      </c>
      <c r="C415" s="9">
        <v>6.78</v>
      </c>
      <c r="Y415" s="68"/>
      <c r="Z415" s="69" t="s">
        <v>144</v>
      </c>
      <c r="AA415" s="69">
        <f>SUM(AA404:AA412)</f>
        <v>84.480999999999995</v>
      </c>
      <c r="AB415" s="69">
        <f>SUM(AB412:AB414)</f>
        <v>73.981999999999999</v>
      </c>
      <c r="AC415" s="68" t="s">
        <v>144</v>
      </c>
      <c r="AD415" s="69">
        <f>SUM(AD404:AD414)</f>
        <v>122.16499999999999</v>
      </c>
      <c r="AE415" s="48"/>
      <c r="AF415">
        <v>8</v>
      </c>
      <c r="AH415">
        <f t="shared" ref="AH415:AH416" si="329">C415*AF415</f>
        <v>54.24</v>
      </c>
      <c r="AI415" s="48">
        <v>4</v>
      </c>
      <c r="AJ415" s="49">
        <f t="shared" si="325"/>
        <v>27.12</v>
      </c>
    </row>
    <row r="416" spans="2:36">
      <c r="B416" s="7" t="s">
        <v>50</v>
      </c>
      <c r="C416" s="9">
        <v>7.1639999999999997</v>
      </c>
      <c r="AE416" s="48"/>
      <c r="AF416">
        <v>-1</v>
      </c>
      <c r="AH416">
        <f t="shared" si="329"/>
        <v>-7.1639999999999997</v>
      </c>
      <c r="AI416" s="48">
        <v>1</v>
      </c>
      <c r="AJ416" s="49">
        <f t="shared" si="325"/>
        <v>7.1639999999999997</v>
      </c>
    </row>
    <row r="417" spans="2:36">
      <c r="B417" s="8"/>
      <c r="C417" s="8"/>
      <c r="AE417" s="68"/>
      <c r="AF417" s="69" t="s">
        <v>144</v>
      </c>
      <c r="AG417" s="69">
        <f>SUM(AG404:AG414)</f>
        <v>122.16499999999999</v>
      </c>
      <c r="AH417" s="69">
        <f>SUM(AH414:AH416)</f>
        <v>79.650999999999996</v>
      </c>
      <c r="AI417" s="68" t="s">
        <v>144</v>
      </c>
      <c r="AJ417" s="70">
        <f>SUM(AJ404:AJ416)</f>
        <v>162.96399999999997</v>
      </c>
    </row>
    <row r="418" spans="2:36">
      <c r="B418" s="8"/>
      <c r="C418" s="8"/>
      <c r="E418" t="s">
        <v>145</v>
      </c>
      <c r="F418">
        <f>(1/2)*F406</f>
        <v>1.3694999999999999</v>
      </c>
      <c r="G418" t="s">
        <v>145</v>
      </c>
      <c r="H418">
        <f>(1/3)*H407</f>
        <v>4.8599999999999994</v>
      </c>
      <c r="I418" t="s">
        <v>145</v>
      </c>
      <c r="J418">
        <f>3*(1/8)*J408</f>
        <v>8.7074999999999996</v>
      </c>
      <c r="K418" t="s">
        <v>145</v>
      </c>
      <c r="L418">
        <f>(1/3)*L409</f>
        <v>13.074666666666667</v>
      </c>
      <c r="O418" t="s">
        <v>145</v>
      </c>
      <c r="P418">
        <f>2*(((1/3)*O411)+((1/12)*P411))</f>
        <v>22.646666666666668</v>
      </c>
      <c r="Q418" t="s">
        <v>145</v>
      </c>
      <c r="R418">
        <f>2*(1/3)*R411</f>
        <v>33.186666666666667</v>
      </c>
      <c r="U418" t="s">
        <v>145</v>
      </c>
      <c r="V418">
        <f>2*(((1/3)*U413)+((1/12)*V413))</f>
        <v>38.162549333333331</v>
      </c>
      <c r="W418" t="s">
        <v>145</v>
      </c>
      <c r="X418">
        <f>2*(1/3)*X413</f>
        <v>56.320666666666661</v>
      </c>
      <c r="AA418" t="s">
        <v>145</v>
      </c>
      <c r="AB418">
        <f>2*(((1/3)*AA415)+((1/12)*AB415))</f>
        <v>68.650999999999996</v>
      </c>
      <c r="AC418" t="s">
        <v>145</v>
      </c>
      <c r="AD418">
        <f>2*(1/3)*AD415</f>
        <v>81.443333333333328</v>
      </c>
      <c r="AG418" t="s">
        <v>145</v>
      </c>
      <c r="AH418">
        <f>2*(((1/3)*AG417)+((1/12)*AH417))</f>
        <v>94.718499999999992</v>
      </c>
      <c r="AI418" t="s">
        <v>145</v>
      </c>
      <c r="AJ418">
        <f>2*(1/3)*AJ417</f>
        <v>108.64266666666664</v>
      </c>
    </row>
    <row r="421" spans="2:36">
      <c r="B421" s="73"/>
      <c r="C421" s="74"/>
      <c r="E421" s="45" t="s">
        <v>126</v>
      </c>
      <c r="F421" s="47"/>
      <c r="G421" s="45" t="s">
        <v>127</v>
      </c>
      <c r="H421" s="47"/>
      <c r="I421" s="45" t="s">
        <v>128</v>
      </c>
      <c r="J421" s="47"/>
      <c r="K421" s="45" t="s">
        <v>129</v>
      </c>
      <c r="L421" s="47"/>
      <c r="M421" s="45" t="s">
        <v>130</v>
      </c>
      <c r="N421" s="47"/>
      <c r="O421" s="47"/>
      <c r="P421" s="47"/>
      <c r="Q421" s="45" t="s">
        <v>131</v>
      </c>
      <c r="R421" s="47"/>
      <c r="S421" s="45" t="s">
        <v>132</v>
      </c>
      <c r="T421" s="47"/>
      <c r="U421" s="47"/>
      <c r="V421" s="47"/>
      <c r="W421" s="45" t="s">
        <v>133</v>
      </c>
      <c r="X421" s="47"/>
      <c r="Y421" s="45" t="s">
        <v>134</v>
      </c>
      <c r="Z421" s="47"/>
      <c r="AA421" s="47"/>
      <c r="AB421" s="47"/>
      <c r="AC421" s="45" t="s">
        <v>135</v>
      </c>
      <c r="AD421" s="47"/>
      <c r="AE421" s="45" t="s">
        <v>136</v>
      </c>
      <c r="AF421" s="47"/>
      <c r="AG421" s="47"/>
      <c r="AH421" s="47"/>
      <c r="AI421" s="45" t="s">
        <v>137</v>
      </c>
      <c r="AJ421" s="46"/>
    </row>
    <row r="422" spans="2:36">
      <c r="B422" s="7" t="s">
        <v>138</v>
      </c>
      <c r="C422" s="50">
        <v>19</v>
      </c>
      <c r="E422" s="48" t="s">
        <v>139</v>
      </c>
      <c r="F422" t="s">
        <v>140</v>
      </c>
      <c r="G422" s="48" t="s">
        <v>141</v>
      </c>
      <c r="H422" t="s">
        <v>140</v>
      </c>
      <c r="I422" s="48" t="s">
        <v>141</v>
      </c>
      <c r="J422" t="s">
        <v>140</v>
      </c>
      <c r="K422" s="48" t="s">
        <v>141</v>
      </c>
      <c r="L422" t="s">
        <v>140</v>
      </c>
      <c r="M422" s="48" t="s">
        <v>141</v>
      </c>
      <c r="O422" t="s">
        <v>140</v>
      </c>
      <c r="Q422" s="48" t="s">
        <v>141</v>
      </c>
      <c r="R422" t="s">
        <v>140</v>
      </c>
      <c r="S422" s="48" t="s">
        <v>141</v>
      </c>
      <c r="U422" t="s">
        <v>140</v>
      </c>
      <c r="W422" s="48" t="s">
        <v>141</v>
      </c>
      <c r="X422" t="s">
        <v>140</v>
      </c>
      <c r="Y422" s="48" t="s">
        <v>141</v>
      </c>
      <c r="Z422" t="s">
        <v>142</v>
      </c>
      <c r="AA422" t="s">
        <v>140</v>
      </c>
      <c r="AC422" s="48" t="s">
        <v>141</v>
      </c>
      <c r="AD422" t="s">
        <v>140</v>
      </c>
      <c r="AE422" s="48" t="s">
        <v>141</v>
      </c>
      <c r="AG422" t="s">
        <v>140</v>
      </c>
      <c r="AI422" s="48" t="s">
        <v>141</v>
      </c>
      <c r="AJ422" s="49" t="s">
        <v>140</v>
      </c>
    </row>
    <row r="423" spans="2:36">
      <c r="B423" s="7" t="s">
        <v>45</v>
      </c>
      <c r="C423" s="9">
        <v>0</v>
      </c>
      <c r="E423" s="48">
        <v>1</v>
      </c>
      <c r="F423">
        <f>C423*E423</f>
        <v>0</v>
      </c>
      <c r="G423" s="48">
        <v>1</v>
      </c>
      <c r="H423">
        <f>C423*G423</f>
        <v>0</v>
      </c>
      <c r="I423" s="48">
        <v>1</v>
      </c>
      <c r="J423">
        <f>C423*I423</f>
        <v>0</v>
      </c>
      <c r="K423" s="48">
        <v>1</v>
      </c>
      <c r="L423">
        <f>C423*K423</f>
        <v>0</v>
      </c>
      <c r="M423" s="48">
        <v>0.5</v>
      </c>
      <c r="O423">
        <f>C423*M423</f>
        <v>0</v>
      </c>
      <c r="Q423" s="48">
        <v>0.5</v>
      </c>
      <c r="R423">
        <f>C423*Q423</f>
        <v>0</v>
      </c>
      <c r="S423" s="48">
        <v>0.5</v>
      </c>
      <c r="U423">
        <f>C423*S423</f>
        <v>0</v>
      </c>
      <c r="W423" s="48">
        <v>0.5</v>
      </c>
      <c r="X423">
        <f>C423*W423</f>
        <v>0</v>
      </c>
      <c r="Y423" s="48">
        <v>0.5</v>
      </c>
      <c r="AA423">
        <f>C423*Y423</f>
        <v>0</v>
      </c>
      <c r="AC423" s="48">
        <v>0.5</v>
      </c>
      <c r="AD423">
        <f>C423*AC423</f>
        <v>0</v>
      </c>
      <c r="AE423" s="48">
        <v>0.5</v>
      </c>
      <c r="AG423">
        <f>C423*AE423</f>
        <v>0</v>
      </c>
      <c r="AI423" s="48">
        <v>0.5</v>
      </c>
      <c r="AJ423" s="49">
        <f>C423*AI423</f>
        <v>0</v>
      </c>
    </row>
    <row r="424" spans="2:36">
      <c r="B424" s="7" t="s">
        <v>3</v>
      </c>
      <c r="C424" s="9">
        <v>1.3580000000000001</v>
      </c>
      <c r="E424" s="48">
        <v>1</v>
      </c>
      <c r="F424">
        <f>C424*E424</f>
        <v>1.3580000000000001</v>
      </c>
      <c r="G424" s="48">
        <v>4</v>
      </c>
      <c r="H424">
        <f t="shared" ref="H424:H425" si="330">C424*G424</f>
        <v>5.4320000000000004</v>
      </c>
      <c r="I424" s="48">
        <v>3</v>
      </c>
      <c r="J424">
        <f t="shared" ref="J424:J426" si="331">C424*I424</f>
        <v>4.0739999999999998</v>
      </c>
      <c r="K424" s="48">
        <v>4</v>
      </c>
      <c r="L424">
        <f t="shared" ref="L424:L427" si="332">C424*K424</f>
        <v>5.4320000000000004</v>
      </c>
      <c r="M424" s="48">
        <v>2</v>
      </c>
      <c r="O424">
        <f t="shared" ref="O424:O427" si="333">C424*M424</f>
        <v>2.7160000000000002</v>
      </c>
      <c r="Q424" s="48">
        <v>2</v>
      </c>
      <c r="R424">
        <f t="shared" ref="R424:R429" si="334">C424*Q424</f>
        <v>2.7160000000000002</v>
      </c>
      <c r="S424" s="48">
        <v>2</v>
      </c>
      <c r="U424">
        <f t="shared" ref="U424:U429" si="335">C424*S424</f>
        <v>2.7160000000000002</v>
      </c>
      <c r="W424" s="48">
        <v>2</v>
      </c>
      <c r="X424">
        <f t="shared" ref="X424:X431" si="336">C424*W424</f>
        <v>2.7160000000000002</v>
      </c>
      <c r="Y424" s="48">
        <v>2</v>
      </c>
      <c r="AA424">
        <f t="shared" ref="AA424:AA431" si="337">C424*Y424</f>
        <v>2.7160000000000002</v>
      </c>
      <c r="AC424" s="48">
        <v>2</v>
      </c>
      <c r="AD424">
        <f t="shared" ref="AD424:AD433" si="338">C424*AC424</f>
        <v>2.7160000000000002</v>
      </c>
      <c r="AE424" s="48">
        <v>2</v>
      </c>
      <c r="AG424">
        <f t="shared" ref="AG424:AG433" si="339">C424*AE424</f>
        <v>2.7160000000000002</v>
      </c>
      <c r="AI424" s="48">
        <v>2</v>
      </c>
      <c r="AJ424" s="49">
        <f t="shared" ref="AJ424:AJ435" si="340">C424*AI424</f>
        <v>2.7160000000000002</v>
      </c>
    </row>
    <row r="425" spans="2:36">
      <c r="B425" s="7" t="s">
        <v>52</v>
      </c>
      <c r="C425" s="9">
        <v>2.0270000000000001</v>
      </c>
      <c r="E425" s="68" t="s">
        <v>143</v>
      </c>
      <c r="F425" s="69">
        <f>SUM(F423:F424)</f>
        <v>1.3580000000000001</v>
      </c>
      <c r="G425" s="48">
        <v>1</v>
      </c>
      <c r="H425">
        <f t="shared" si="330"/>
        <v>2.0270000000000001</v>
      </c>
      <c r="I425" s="48">
        <v>3</v>
      </c>
      <c r="J425">
        <f t="shared" si="331"/>
        <v>6.0810000000000004</v>
      </c>
      <c r="K425" s="48">
        <v>2</v>
      </c>
      <c r="L425">
        <f t="shared" si="332"/>
        <v>4.0540000000000003</v>
      </c>
      <c r="M425" s="48">
        <v>1</v>
      </c>
      <c r="O425">
        <f t="shared" si="333"/>
        <v>2.0270000000000001</v>
      </c>
      <c r="Q425" s="48">
        <v>1</v>
      </c>
      <c r="R425">
        <f t="shared" si="334"/>
        <v>2.0270000000000001</v>
      </c>
      <c r="S425" s="48">
        <v>1</v>
      </c>
      <c r="U425">
        <f t="shared" si="335"/>
        <v>2.0270000000000001</v>
      </c>
      <c r="W425" s="48">
        <v>1</v>
      </c>
      <c r="X425">
        <f t="shared" si="336"/>
        <v>2.0270000000000001</v>
      </c>
      <c r="Y425" s="48">
        <v>1</v>
      </c>
      <c r="AA425">
        <f t="shared" si="337"/>
        <v>2.0270000000000001</v>
      </c>
      <c r="AC425" s="48">
        <v>1</v>
      </c>
      <c r="AD425">
        <f t="shared" si="338"/>
        <v>2.0270000000000001</v>
      </c>
      <c r="AE425" s="48">
        <v>1</v>
      </c>
      <c r="AG425">
        <f t="shared" si="339"/>
        <v>2.0270000000000001</v>
      </c>
      <c r="AI425" s="48">
        <v>1</v>
      </c>
      <c r="AJ425" s="49">
        <f t="shared" si="340"/>
        <v>2.0270000000000001</v>
      </c>
    </row>
    <row r="426" spans="2:36">
      <c r="B426" s="7" t="s">
        <v>5</v>
      </c>
      <c r="C426" s="9">
        <v>2.48</v>
      </c>
      <c r="G426" s="68" t="s">
        <v>144</v>
      </c>
      <c r="H426" s="69">
        <f>SUM(H423:H425)</f>
        <v>7.4590000000000005</v>
      </c>
      <c r="I426" s="48">
        <v>1</v>
      </c>
      <c r="J426">
        <f t="shared" si="331"/>
        <v>2.48</v>
      </c>
      <c r="K426" s="48">
        <v>4</v>
      </c>
      <c r="L426">
        <f t="shared" si="332"/>
        <v>9.92</v>
      </c>
      <c r="M426" s="48">
        <v>2</v>
      </c>
      <c r="O426">
        <f t="shared" si="333"/>
        <v>4.96</v>
      </c>
      <c r="Q426" s="48">
        <v>2</v>
      </c>
      <c r="R426">
        <f t="shared" si="334"/>
        <v>4.96</v>
      </c>
      <c r="S426" s="48">
        <v>2</v>
      </c>
      <c r="U426">
        <f t="shared" si="335"/>
        <v>4.96</v>
      </c>
      <c r="W426" s="48">
        <v>2</v>
      </c>
      <c r="X426">
        <f t="shared" si="336"/>
        <v>4.96</v>
      </c>
      <c r="Y426" s="48">
        <v>2</v>
      </c>
      <c r="AA426">
        <f t="shared" si="337"/>
        <v>4.96</v>
      </c>
      <c r="AC426" s="48">
        <v>2</v>
      </c>
      <c r="AD426">
        <f t="shared" si="338"/>
        <v>4.96</v>
      </c>
      <c r="AE426" s="48">
        <v>2</v>
      </c>
      <c r="AG426">
        <f t="shared" si="339"/>
        <v>4.96</v>
      </c>
      <c r="AI426" s="48">
        <v>2</v>
      </c>
      <c r="AJ426" s="49">
        <f t="shared" si="340"/>
        <v>4.96</v>
      </c>
    </row>
    <row r="427" spans="2:36">
      <c r="B427" s="7" t="s">
        <v>46</v>
      </c>
      <c r="C427" s="9">
        <v>2.8170000000000002</v>
      </c>
      <c r="I427" s="68" t="s">
        <v>144</v>
      </c>
      <c r="J427" s="69">
        <f>SUM(J423:J426)</f>
        <v>12.635000000000002</v>
      </c>
      <c r="K427" s="48">
        <v>1</v>
      </c>
      <c r="L427">
        <f t="shared" si="332"/>
        <v>2.8170000000000002</v>
      </c>
      <c r="M427" s="48">
        <v>0.5</v>
      </c>
      <c r="N427">
        <v>5</v>
      </c>
      <c r="O427">
        <f t="shared" si="333"/>
        <v>1.4085000000000001</v>
      </c>
      <c r="P427">
        <f>C427*N427</f>
        <v>14.085000000000001</v>
      </c>
      <c r="Q427" s="48">
        <v>1.5</v>
      </c>
      <c r="R427">
        <f t="shared" si="334"/>
        <v>4.2255000000000003</v>
      </c>
      <c r="S427" s="48">
        <v>1.5</v>
      </c>
      <c r="U427">
        <f t="shared" si="335"/>
        <v>4.2255000000000003</v>
      </c>
      <c r="W427" s="48">
        <v>1.5</v>
      </c>
      <c r="X427">
        <f t="shared" si="336"/>
        <v>4.2255000000000003</v>
      </c>
      <c r="Y427" s="48">
        <v>1.5</v>
      </c>
      <c r="AA427">
        <f t="shared" si="337"/>
        <v>4.2255000000000003</v>
      </c>
      <c r="AC427" s="48">
        <v>1.5</v>
      </c>
      <c r="AD427">
        <f t="shared" si="338"/>
        <v>4.2255000000000003</v>
      </c>
      <c r="AE427" s="48">
        <v>1.5</v>
      </c>
      <c r="AG427">
        <f t="shared" si="339"/>
        <v>4.2255000000000003</v>
      </c>
      <c r="AI427" s="48">
        <v>1.5</v>
      </c>
      <c r="AJ427" s="49">
        <f t="shared" si="340"/>
        <v>4.2255000000000003</v>
      </c>
    </row>
    <row r="428" spans="2:36">
      <c r="B428" s="7" t="s">
        <v>7</v>
      </c>
      <c r="C428" s="9">
        <v>3.266</v>
      </c>
      <c r="K428" s="68" t="s">
        <v>144</v>
      </c>
      <c r="L428" s="69">
        <f>SUM(L423:L427)</f>
        <v>22.222999999999999</v>
      </c>
      <c r="M428" s="48"/>
      <c r="N428">
        <v>8</v>
      </c>
      <c r="P428">
        <f t="shared" ref="P428:P429" si="341">C428*N428</f>
        <v>26.128</v>
      </c>
      <c r="Q428" s="48">
        <v>4</v>
      </c>
      <c r="R428">
        <f t="shared" si="334"/>
        <v>13.064</v>
      </c>
      <c r="S428" s="48">
        <v>4</v>
      </c>
      <c r="U428">
        <f t="shared" si="335"/>
        <v>13.064</v>
      </c>
      <c r="W428" s="48">
        <v>4</v>
      </c>
      <c r="X428">
        <f t="shared" si="336"/>
        <v>13.064</v>
      </c>
      <c r="Y428" s="48">
        <v>4</v>
      </c>
      <c r="AA428">
        <f t="shared" si="337"/>
        <v>13.064</v>
      </c>
      <c r="AC428" s="48">
        <v>4</v>
      </c>
      <c r="AD428">
        <f t="shared" si="338"/>
        <v>13.064</v>
      </c>
      <c r="AE428" s="48">
        <v>4</v>
      </c>
      <c r="AG428">
        <f t="shared" si="339"/>
        <v>13.064</v>
      </c>
      <c r="AI428" s="48">
        <v>4</v>
      </c>
      <c r="AJ428" s="49">
        <f t="shared" si="340"/>
        <v>13.064</v>
      </c>
    </row>
    <row r="429" spans="2:36">
      <c r="B429" s="7" t="s">
        <v>47</v>
      </c>
      <c r="C429" s="9">
        <v>3.5739999999999998</v>
      </c>
      <c r="M429" s="48"/>
      <c r="N429">
        <v>-1</v>
      </c>
      <c r="P429">
        <f>C429*N429</f>
        <v>-3.5739999999999998</v>
      </c>
      <c r="Q429" s="48">
        <v>1</v>
      </c>
      <c r="R429">
        <f t="shared" si="334"/>
        <v>3.5739999999999998</v>
      </c>
      <c r="S429" s="48">
        <v>1</v>
      </c>
      <c r="T429">
        <v>5</v>
      </c>
      <c r="U429">
        <f t="shared" si="335"/>
        <v>3.5739999999999998</v>
      </c>
      <c r="V429">
        <f>C429*U429</f>
        <v>12.773475999999999</v>
      </c>
      <c r="W429" s="48">
        <v>2</v>
      </c>
      <c r="X429">
        <f t="shared" si="336"/>
        <v>7.1479999999999997</v>
      </c>
      <c r="Y429" s="48">
        <v>2</v>
      </c>
      <c r="AA429">
        <f t="shared" si="337"/>
        <v>7.1479999999999997</v>
      </c>
      <c r="AC429" s="48">
        <v>2</v>
      </c>
      <c r="AD429">
        <f t="shared" si="338"/>
        <v>7.1479999999999997</v>
      </c>
      <c r="AE429" s="48">
        <v>2</v>
      </c>
      <c r="AG429">
        <f t="shared" si="339"/>
        <v>7.1479999999999997</v>
      </c>
      <c r="AI429" s="48">
        <v>2</v>
      </c>
      <c r="AJ429" s="49">
        <f t="shared" si="340"/>
        <v>7.1479999999999997</v>
      </c>
    </row>
    <row r="430" spans="2:36">
      <c r="B430" s="7" t="s">
        <v>9</v>
      </c>
      <c r="C430" s="9">
        <v>3.8530000000000002</v>
      </c>
      <c r="M430" s="68"/>
      <c r="N430" s="69" t="s">
        <v>144</v>
      </c>
      <c r="O430" s="69">
        <f>SUM(O423:O427)</f>
        <v>11.111499999999999</v>
      </c>
      <c r="P430" s="69">
        <f>SUM(P427:P429)</f>
        <v>36.639000000000003</v>
      </c>
      <c r="Q430" s="68" t="s">
        <v>144</v>
      </c>
      <c r="R430" s="69">
        <f>SUM(R423:R429)</f>
        <v>30.566499999999998</v>
      </c>
      <c r="S430" s="48"/>
      <c r="T430">
        <v>8</v>
      </c>
      <c r="V430">
        <f t="shared" ref="V430:V431" si="342">C430*U430</f>
        <v>0</v>
      </c>
      <c r="W430" s="48">
        <v>4</v>
      </c>
      <c r="X430">
        <f t="shared" si="336"/>
        <v>15.412000000000001</v>
      </c>
      <c r="Y430" s="48">
        <v>4</v>
      </c>
      <c r="AA430">
        <f t="shared" si="337"/>
        <v>15.412000000000001</v>
      </c>
      <c r="AC430" s="48">
        <v>4</v>
      </c>
      <c r="AD430">
        <f t="shared" si="338"/>
        <v>15.412000000000001</v>
      </c>
      <c r="AE430" s="48">
        <v>4</v>
      </c>
      <c r="AG430">
        <f t="shared" si="339"/>
        <v>15.412000000000001</v>
      </c>
      <c r="AI430" s="48">
        <v>4</v>
      </c>
      <c r="AJ430" s="49">
        <f t="shared" si="340"/>
        <v>15.412000000000001</v>
      </c>
    </row>
    <row r="431" spans="2:36">
      <c r="B431" s="7" t="s">
        <v>10</v>
      </c>
      <c r="C431" s="9">
        <v>4.1500000000000004</v>
      </c>
      <c r="S431" s="48"/>
      <c r="T431">
        <v>-1</v>
      </c>
      <c r="V431">
        <f t="shared" si="342"/>
        <v>0</v>
      </c>
      <c r="W431" s="48">
        <v>1</v>
      </c>
      <c r="X431">
        <f t="shared" si="336"/>
        <v>4.1500000000000004</v>
      </c>
      <c r="Y431" s="48">
        <v>1</v>
      </c>
      <c r="Z431">
        <v>5</v>
      </c>
      <c r="AA431">
        <f t="shared" si="337"/>
        <v>4.1500000000000004</v>
      </c>
      <c r="AB431">
        <f>C431*Z431</f>
        <v>20.75</v>
      </c>
      <c r="AC431" s="48">
        <v>2</v>
      </c>
      <c r="AD431">
        <f t="shared" si="338"/>
        <v>8.3000000000000007</v>
      </c>
      <c r="AE431" s="48">
        <v>2</v>
      </c>
      <c r="AG431">
        <f t="shared" si="339"/>
        <v>8.3000000000000007</v>
      </c>
      <c r="AI431" s="48">
        <v>2</v>
      </c>
      <c r="AJ431" s="49">
        <f t="shared" si="340"/>
        <v>8.3000000000000007</v>
      </c>
    </row>
    <row r="432" spans="2:36">
      <c r="B432" s="7" t="s">
        <v>11</v>
      </c>
      <c r="C432" s="9">
        <v>4.4279999999999999</v>
      </c>
      <c r="S432" s="68"/>
      <c r="T432" s="69" t="s">
        <v>144</v>
      </c>
      <c r="U432" s="69">
        <f>SUM(U423:U429)</f>
        <v>30.566499999999998</v>
      </c>
      <c r="V432" s="69">
        <f>SUM(V429:V431)</f>
        <v>12.773475999999999</v>
      </c>
      <c r="W432" s="68" t="s">
        <v>144</v>
      </c>
      <c r="X432" s="69">
        <f>SUM(X423:X431)</f>
        <v>53.702500000000001</v>
      </c>
      <c r="Y432" s="48"/>
      <c r="Z432">
        <v>8</v>
      </c>
      <c r="AB432">
        <f t="shared" ref="AB432:AB433" si="343">C432*Z432</f>
        <v>35.423999999999999</v>
      </c>
      <c r="AC432" s="48">
        <v>4</v>
      </c>
      <c r="AD432">
        <f t="shared" si="338"/>
        <v>17.712</v>
      </c>
      <c r="AE432" s="48">
        <v>4</v>
      </c>
      <c r="AG432">
        <f t="shared" si="339"/>
        <v>17.712</v>
      </c>
      <c r="AI432" s="48">
        <v>4</v>
      </c>
      <c r="AJ432" s="49">
        <f t="shared" si="340"/>
        <v>17.712</v>
      </c>
    </row>
    <row r="433" spans="2:36">
      <c r="B433" s="7" t="s">
        <v>48</v>
      </c>
      <c r="C433" s="9">
        <v>4.7329999999999997</v>
      </c>
      <c r="Y433" s="48"/>
      <c r="Z433">
        <v>-1</v>
      </c>
      <c r="AB433">
        <f t="shared" si="343"/>
        <v>-4.7329999999999997</v>
      </c>
      <c r="AC433" s="48">
        <v>1</v>
      </c>
      <c r="AD433">
        <f t="shared" si="338"/>
        <v>4.7329999999999997</v>
      </c>
      <c r="AE433" s="48">
        <v>1</v>
      </c>
      <c r="AF433">
        <v>5</v>
      </c>
      <c r="AG433">
        <f t="shared" si="339"/>
        <v>4.7329999999999997</v>
      </c>
      <c r="AH433">
        <f>C433*AF433</f>
        <v>23.664999999999999</v>
      </c>
      <c r="AI433" s="48">
        <v>2</v>
      </c>
      <c r="AJ433" s="49">
        <f t="shared" si="340"/>
        <v>9.4659999999999993</v>
      </c>
    </row>
    <row r="434" spans="2:36">
      <c r="B434" s="7" t="s">
        <v>49</v>
      </c>
      <c r="C434" s="9">
        <v>5.1980000000000004</v>
      </c>
      <c r="Y434" s="68"/>
      <c r="Z434" s="69" t="s">
        <v>144</v>
      </c>
      <c r="AA434" s="69">
        <f>SUM(AA423:AA431)</f>
        <v>53.702500000000001</v>
      </c>
      <c r="AB434" s="69">
        <f>SUM(AB431:AB433)</f>
        <v>51.441000000000003</v>
      </c>
      <c r="AC434" s="68" t="s">
        <v>144</v>
      </c>
      <c r="AD434" s="69">
        <f>SUM(AD423:AD433)</f>
        <v>80.297500000000014</v>
      </c>
      <c r="AE434" s="48"/>
      <c r="AF434">
        <v>8</v>
      </c>
      <c r="AH434">
        <f t="shared" ref="AH434:AH435" si="344">C434*AF434</f>
        <v>41.584000000000003</v>
      </c>
      <c r="AI434" s="48">
        <v>4</v>
      </c>
      <c r="AJ434" s="49">
        <f t="shared" si="340"/>
        <v>20.792000000000002</v>
      </c>
    </row>
    <row r="435" spans="2:36">
      <c r="B435" s="7" t="s">
        <v>50</v>
      </c>
      <c r="C435" s="9">
        <v>5.7370000000000001</v>
      </c>
      <c r="AE435" s="48"/>
      <c r="AF435">
        <v>-1</v>
      </c>
      <c r="AH435">
        <f t="shared" si="344"/>
        <v>-5.7370000000000001</v>
      </c>
      <c r="AI435" s="48">
        <v>1</v>
      </c>
      <c r="AJ435" s="49">
        <f t="shared" si="340"/>
        <v>5.7370000000000001</v>
      </c>
    </row>
    <row r="436" spans="2:36">
      <c r="B436" s="8"/>
      <c r="C436" s="8"/>
      <c r="AE436" s="68"/>
      <c r="AF436" s="69" t="s">
        <v>144</v>
      </c>
      <c r="AG436" s="69">
        <f>SUM(AG423:AG433)</f>
        <v>80.297500000000014</v>
      </c>
      <c r="AH436" s="69">
        <f>SUM(AH433:AH435)</f>
        <v>59.511999999999993</v>
      </c>
      <c r="AI436" s="68" t="s">
        <v>144</v>
      </c>
      <c r="AJ436" s="70">
        <f>SUM(AJ423:AJ435)</f>
        <v>111.5595</v>
      </c>
    </row>
    <row r="437" spans="2:36">
      <c r="B437" s="8"/>
      <c r="C437" s="8"/>
      <c r="E437" t="s">
        <v>145</v>
      </c>
      <c r="F437">
        <f>(1/2)*F425</f>
        <v>0.67900000000000005</v>
      </c>
      <c r="G437" t="s">
        <v>145</v>
      </c>
      <c r="H437">
        <f>(1/3)*H426</f>
        <v>2.4863333333333335</v>
      </c>
      <c r="I437" t="s">
        <v>145</v>
      </c>
      <c r="J437">
        <f>3*(1/8)*J427</f>
        <v>4.7381250000000001</v>
      </c>
      <c r="K437" t="s">
        <v>145</v>
      </c>
      <c r="L437">
        <f>(1/3)*L428</f>
        <v>7.4076666666666657</v>
      </c>
      <c r="O437" t="s">
        <v>145</v>
      </c>
      <c r="P437">
        <f>2*(((1/3)*O430)+((1/12)*P430))</f>
        <v>13.514166666666666</v>
      </c>
      <c r="Q437" t="s">
        <v>145</v>
      </c>
      <c r="R437">
        <f>2*(1/3)*R430</f>
        <v>20.377666666666663</v>
      </c>
      <c r="U437" t="s">
        <v>145</v>
      </c>
      <c r="V437">
        <f>2*(((1/3)*U432)+((1/12)*V432))</f>
        <v>22.506579333333327</v>
      </c>
      <c r="W437" t="s">
        <v>145</v>
      </c>
      <c r="X437">
        <f>2*(1/3)*X432</f>
        <v>35.801666666666662</v>
      </c>
      <c r="AA437" t="s">
        <v>145</v>
      </c>
      <c r="AB437">
        <f>2*(((1/3)*AA434)+((1/12)*AB434))</f>
        <v>44.375166666666658</v>
      </c>
      <c r="AC437" t="s">
        <v>145</v>
      </c>
      <c r="AD437">
        <f>2*(1/3)*AD434</f>
        <v>53.531666666666673</v>
      </c>
      <c r="AG437" t="s">
        <v>145</v>
      </c>
      <c r="AH437">
        <f>2*(((1/3)*AG436)+((1/12)*AH436))</f>
        <v>63.45033333333334</v>
      </c>
      <c r="AI437" t="s">
        <v>145</v>
      </c>
      <c r="AJ437">
        <f>2*(1/3)*AJ436</f>
        <v>74.37299999999999</v>
      </c>
    </row>
    <row r="440" spans="2:36">
      <c r="B440" s="73"/>
      <c r="C440" s="74"/>
      <c r="E440" s="45" t="s">
        <v>126</v>
      </c>
      <c r="F440" s="47"/>
      <c r="G440" s="45" t="s">
        <v>127</v>
      </c>
      <c r="H440" s="47"/>
      <c r="I440" s="45" t="s">
        <v>128</v>
      </c>
      <c r="J440" s="47"/>
      <c r="K440" s="45" t="s">
        <v>129</v>
      </c>
      <c r="L440" s="47"/>
      <c r="M440" s="45" t="s">
        <v>130</v>
      </c>
      <c r="N440" s="47"/>
      <c r="O440" s="47"/>
      <c r="P440" s="47"/>
      <c r="Q440" s="45" t="s">
        <v>131</v>
      </c>
      <c r="R440" s="47"/>
      <c r="S440" s="45" t="s">
        <v>132</v>
      </c>
      <c r="T440" s="47"/>
      <c r="U440" s="47"/>
      <c r="V440" s="47"/>
      <c r="W440" s="45" t="s">
        <v>133</v>
      </c>
      <c r="X440" s="47"/>
      <c r="Y440" s="45" t="s">
        <v>134</v>
      </c>
      <c r="Z440" s="47"/>
      <c r="AA440" s="47"/>
      <c r="AB440" s="47"/>
      <c r="AC440" s="45" t="s">
        <v>135</v>
      </c>
      <c r="AD440" s="47"/>
      <c r="AE440" s="45" t="s">
        <v>136</v>
      </c>
      <c r="AF440" s="47"/>
      <c r="AG440" s="47"/>
      <c r="AH440" s="47"/>
      <c r="AI440" s="45" t="s">
        <v>137</v>
      </c>
      <c r="AJ440" s="46"/>
    </row>
    <row r="441" spans="2:36">
      <c r="B441" s="7" t="s">
        <v>138</v>
      </c>
      <c r="C441" s="50">
        <v>19.5</v>
      </c>
      <c r="E441" s="48" t="s">
        <v>139</v>
      </c>
      <c r="F441" t="s">
        <v>140</v>
      </c>
      <c r="G441" s="48" t="s">
        <v>141</v>
      </c>
      <c r="H441" t="s">
        <v>140</v>
      </c>
      <c r="I441" s="48" t="s">
        <v>141</v>
      </c>
      <c r="J441" t="s">
        <v>140</v>
      </c>
      <c r="K441" s="48" t="s">
        <v>141</v>
      </c>
      <c r="L441" t="s">
        <v>140</v>
      </c>
      <c r="M441" s="48" t="s">
        <v>141</v>
      </c>
      <c r="O441" t="s">
        <v>140</v>
      </c>
      <c r="Q441" s="48" t="s">
        <v>141</v>
      </c>
      <c r="R441" t="s">
        <v>140</v>
      </c>
      <c r="S441" s="48" t="s">
        <v>141</v>
      </c>
      <c r="U441" t="s">
        <v>140</v>
      </c>
      <c r="W441" s="48" t="s">
        <v>141</v>
      </c>
      <c r="X441" t="s">
        <v>140</v>
      </c>
      <c r="Y441" s="48" t="s">
        <v>141</v>
      </c>
      <c r="Z441" t="s">
        <v>142</v>
      </c>
      <c r="AA441" t="s">
        <v>140</v>
      </c>
      <c r="AC441" s="48" t="s">
        <v>141</v>
      </c>
      <c r="AD441" t="s">
        <v>140</v>
      </c>
      <c r="AE441" s="48" t="s">
        <v>141</v>
      </c>
      <c r="AG441" t="s">
        <v>140</v>
      </c>
      <c r="AI441" s="48" t="s">
        <v>141</v>
      </c>
      <c r="AJ441" s="49" t="s">
        <v>140</v>
      </c>
    </row>
    <row r="442" spans="2:36">
      <c r="B442" s="7" t="s">
        <v>45</v>
      </c>
      <c r="C442" s="9">
        <v>0</v>
      </c>
      <c r="E442" s="48">
        <v>1</v>
      </c>
      <c r="F442">
        <f>C442*E442</f>
        <v>0</v>
      </c>
      <c r="G442" s="48">
        <v>1</v>
      </c>
      <c r="H442">
        <f>C442*G442</f>
        <v>0</v>
      </c>
      <c r="I442" s="48">
        <v>1</v>
      </c>
      <c r="J442">
        <f>C442*I442</f>
        <v>0</v>
      </c>
      <c r="K442" s="48">
        <v>1</v>
      </c>
      <c r="L442">
        <f>C442*K442</f>
        <v>0</v>
      </c>
      <c r="M442" s="48">
        <v>0.5</v>
      </c>
      <c r="O442">
        <f>C442*M442</f>
        <v>0</v>
      </c>
      <c r="Q442" s="48">
        <v>0.5</v>
      </c>
      <c r="R442">
        <f>C442*Q442</f>
        <v>0</v>
      </c>
      <c r="S442" s="48">
        <v>0.5</v>
      </c>
      <c r="U442">
        <f>C442*S442</f>
        <v>0</v>
      </c>
      <c r="W442" s="48">
        <v>0.5</v>
      </c>
      <c r="X442">
        <f>C442*W442</f>
        <v>0</v>
      </c>
      <c r="Y442" s="48">
        <v>0.5</v>
      </c>
      <c r="AA442">
        <f>C442*Y442</f>
        <v>0</v>
      </c>
      <c r="AC442" s="48">
        <v>0.5</v>
      </c>
      <c r="AD442">
        <f>C442*AC442</f>
        <v>0</v>
      </c>
      <c r="AE442" s="48">
        <v>0.5</v>
      </c>
      <c r="AG442">
        <f>C442*AE442</f>
        <v>0</v>
      </c>
      <c r="AI442" s="48">
        <v>0.5</v>
      </c>
      <c r="AJ442" s="49">
        <f>C442*AI442</f>
        <v>0</v>
      </c>
    </row>
    <row r="443" spans="2:36">
      <c r="B443" s="7" t="s">
        <v>3</v>
      </c>
      <c r="C443" s="9">
        <v>0.311</v>
      </c>
      <c r="E443" s="48">
        <v>1</v>
      </c>
      <c r="F443">
        <f>C443*E443</f>
        <v>0.311</v>
      </c>
      <c r="G443" s="48">
        <v>4</v>
      </c>
      <c r="H443">
        <f t="shared" ref="H443:H444" si="345">C443*G443</f>
        <v>1.244</v>
      </c>
      <c r="I443" s="48">
        <v>3</v>
      </c>
      <c r="J443">
        <f t="shared" ref="J443:J445" si="346">C443*I443</f>
        <v>0.93300000000000005</v>
      </c>
      <c r="K443" s="48">
        <v>4</v>
      </c>
      <c r="L443">
        <f t="shared" ref="L443:L446" si="347">C443*K443</f>
        <v>1.244</v>
      </c>
      <c r="M443" s="48">
        <v>2</v>
      </c>
      <c r="O443">
        <f t="shared" ref="O443:O446" si="348">C443*M443</f>
        <v>0.622</v>
      </c>
      <c r="Q443" s="48">
        <v>2</v>
      </c>
      <c r="R443">
        <f t="shared" ref="R443:R448" si="349">C443*Q443</f>
        <v>0.622</v>
      </c>
      <c r="S443" s="48">
        <v>2</v>
      </c>
      <c r="U443">
        <f t="shared" ref="U443:U448" si="350">C443*S443</f>
        <v>0.622</v>
      </c>
      <c r="W443" s="48">
        <v>2</v>
      </c>
      <c r="X443">
        <f t="shared" ref="X443:X450" si="351">C443*W443</f>
        <v>0.622</v>
      </c>
      <c r="Y443" s="48">
        <v>2</v>
      </c>
      <c r="AA443">
        <f t="shared" ref="AA443:AA450" si="352">C443*Y443</f>
        <v>0.622</v>
      </c>
      <c r="AC443" s="48">
        <v>2</v>
      </c>
      <c r="AD443">
        <f t="shared" ref="AD443:AD452" si="353">C443*AC443</f>
        <v>0.622</v>
      </c>
      <c r="AE443" s="48">
        <v>2</v>
      </c>
      <c r="AG443">
        <f t="shared" ref="AG443:AG452" si="354">C443*AE443</f>
        <v>0.622</v>
      </c>
      <c r="AI443" s="48">
        <v>2</v>
      </c>
      <c r="AJ443" s="49">
        <f t="shared" ref="AJ443:AJ454" si="355">C443*AI443</f>
        <v>0.622</v>
      </c>
    </row>
    <row r="444" spans="2:36">
      <c r="B444" s="7" t="s">
        <v>52</v>
      </c>
      <c r="C444" s="9">
        <v>0.67300000000000004</v>
      </c>
      <c r="E444" s="68" t="s">
        <v>143</v>
      </c>
      <c r="F444" s="69">
        <f>SUM(F442:F443)</f>
        <v>0.311</v>
      </c>
      <c r="G444" s="48">
        <v>1</v>
      </c>
      <c r="H444">
        <f t="shared" si="345"/>
        <v>0.67300000000000004</v>
      </c>
      <c r="I444" s="48">
        <v>3</v>
      </c>
      <c r="J444">
        <f t="shared" si="346"/>
        <v>2.0190000000000001</v>
      </c>
      <c r="K444" s="48">
        <v>2</v>
      </c>
      <c r="L444">
        <f t="shared" si="347"/>
        <v>1.3460000000000001</v>
      </c>
      <c r="M444" s="48">
        <v>1</v>
      </c>
      <c r="O444">
        <f t="shared" si="348"/>
        <v>0.67300000000000004</v>
      </c>
      <c r="Q444" s="48">
        <v>1</v>
      </c>
      <c r="R444">
        <f t="shared" si="349"/>
        <v>0.67300000000000004</v>
      </c>
      <c r="S444" s="48">
        <v>1</v>
      </c>
      <c r="U444">
        <f t="shared" si="350"/>
        <v>0.67300000000000004</v>
      </c>
      <c r="W444" s="48">
        <v>1</v>
      </c>
      <c r="X444">
        <f t="shared" si="351"/>
        <v>0.67300000000000004</v>
      </c>
      <c r="Y444" s="48">
        <v>1</v>
      </c>
      <c r="AA444">
        <f t="shared" si="352"/>
        <v>0.67300000000000004</v>
      </c>
      <c r="AC444" s="48">
        <v>1</v>
      </c>
      <c r="AD444">
        <f t="shared" si="353"/>
        <v>0.67300000000000004</v>
      </c>
      <c r="AE444" s="48">
        <v>1</v>
      </c>
      <c r="AG444">
        <f t="shared" si="354"/>
        <v>0.67300000000000004</v>
      </c>
      <c r="AI444" s="48">
        <v>1</v>
      </c>
      <c r="AJ444" s="49">
        <f t="shared" si="355"/>
        <v>0.67300000000000004</v>
      </c>
    </row>
    <row r="445" spans="2:36">
      <c r="B445" s="7" t="s">
        <v>5</v>
      </c>
      <c r="C445" s="9">
        <v>0.86</v>
      </c>
      <c r="G445" s="68" t="s">
        <v>144</v>
      </c>
      <c r="H445" s="69">
        <f>SUM(H442:H444)</f>
        <v>1.917</v>
      </c>
      <c r="I445" s="48">
        <v>1</v>
      </c>
      <c r="J445">
        <f t="shared" si="346"/>
        <v>0.86</v>
      </c>
      <c r="K445" s="48">
        <v>4</v>
      </c>
      <c r="L445">
        <f t="shared" si="347"/>
        <v>3.44</v>
      </c>
      <c r="M445" s="48">
        <v>2</v>
      </c>
      <c r="O445">
        <f t="shared" si="348"/>
        <v>1.72</v>
      </c>
      <c r="Q445" s="48">
        <v>2</v>
      </c>
      <c r="R445">
        <f t="shared" si="349"/>
        <v>1.72</v>
      </c>
      <c r="S445" s="48">
        <v>2</v>
      </c>
      <c r="U445">
        <f t="shared" si="350"/>
        <v>1.72</v>
      </c>
      <c r="W445" s="48">
        <v>2</v>
      </c>
      <c r="X445">
        <f t="shared" si="351"/>
        <v>1.72</v>
      </c>
      <c r="Y445" s="48">
        <v>2</v>
      </c>
      <c r="AA445">
        <f t="shared" si="352"/>
        <v>1.72</v>
      </c>
      <c r="AC445" s="48">
        <v>2</v>
      </c>
      <c r="AD445">
        <f t="shared" si="353"/>
        <v>1.72</v>
      </c>
      <c r="AE445" s="48">
        <v>2</v>
      </c>
      <c r="AG445">
        <f t="shared" si="354"/>
        <v>1.72</v>
      </c>
      <c r="AI445" s="48">
        <v>2</v>
      </c>
      <c r="AJ445" s="49">
        <f t="shared" si="355"/>
        <v>1.72</v>
      </c>
    </row>
    <row r="446" spans="2:36">
      <c r="B446" s="7" t="s">
        <v>46</v>
      </c>
      <c r="C446" s="9">
        <v>0.95199999999999996</v>
      </c>
      <c r="I446" s="68" t="s">
        <v>144</v>
      </c>
      <c r="J446" s="69">
        <f>SUM(J442:J445)</f>
        <v>3.8119999999999998</v>
      </c>
      <c r="K446" s="48">
        <v>1</v>
      </c>
      <c r="L446">
        <f t="shared" si="347"/>
        <v>0.95199999999999996</v>
      </c>
      <c r="M446" s="48">
        <v>0.5</v>
      </c>
      <c r="N446">
        <v>5</v>
      </c>
      <c r="O446">
        <f t="shared" si="348"/>
        <v>0.47599999999999998</v>
      </c>
      <c r="P446">
        <f>C446*N446</f>
        <v>4.76</v>
      </c>
      <c r="Q446" s="48">
        <v>1.5</v>
      </c>
      <c r="R446">
        <f t="shared" si="349"/>
        <v>1.4279999999999999</v>
      </c>
      <c r="S446" s="48">
        <v>1.5</v>
      </c>
      <c r="U446">
        <f t="shared" si="350"/>
        <v>1.4279999999999999</v>
      </c>
      <c r="W446" s="48">
        <v>1.5</v>
      </c>
      <c r="X446">
        <f t="shared" si="351"/>
        <v>1.4279999999999999</v>
      </c>
      <c r="Y446" s="48">
        <v>1.5</v>
      </c>
      <c r="AA446">
        <f t="shared" si="352"/>
        <v>1.4279999999999999</v>
      </c>
      <c r="AC446" s="48">
        <v>1.5</v>
      </c>
      <c r="AD446">
        <f t="shared" si="353"/>
        <v>1.4279999999999999</v>
      </c>
      <c r="AE446" s="48">
        <v>1.5</v>
      </c>
      <c r="AG446">
        <f t="shared" si="354"/>
        <v>1.4279999999999999</v>
      </c>
      <c r="AI446" s="48">
        <v>1.5</v>
      </c>
      <c r="AJ446" s="49">
        <f t="shared" si="355"/>
        <v>1.4279999999999999</v>
      </c>
    </row>
    <row r="447" spans="2:36">
      <c r="B447" s="7" t="s">
        <v>7</v>
      </c>
      <c r="C447" s="9">
        <v>1.129</v>
      </c>
      <c r="K447" s="68" t="s">
        <v>144</v>
      </c>
      <c r="L447" s="69">
        <f>SUM(L442:L446)</f>
        <v>6.9819999999999993</v>
      </c>
      <c r="M447" s="48"/>
      <c r="N447">
        <v>8</v>
      </c>
      <c r="P447">
        <f t="shared" ref="P447:P448" si="356">C447*N447</f>
        <v>9.032</v>
      </c>
      <c r="Q447" s="48">
        <v>4</v>
      </c>
      <c r="R447">
        <f t="shared" si="349"/>
        <v>4.516</v>
      </c>
      <c r="S447" s="48">
        <v>4</v>
      </c>
      <c r="U447">
        <f t="shared" si="350"/>
        <v>4.516</v>
      </c>
      <c r="W447" s="48">
        <v>4</v>
      </c>
      <c r="X447">
        <f t="shared" si="351"/>
        <v>4.516</v>
      </c>
      <c r="Y447" s="48">
        <v>4</v>
      </c>
      <c r="AA447">
        <f t="shared" si="352"/>
        <v>4.516</v>
      </c>
      <c r="AC447" s="48">
        <v>4</v>
      </c>
      <c r="AD447">
        <f t="shared" si="353"/>
        <v>4.516</v>
      </c>
      <c r="AE447" s="48">
        <v>4</v>
      </c>
      <c r="AG447">
        <f t="shared" si="354"/>
        <v>4.516</v>
      </c>
      <c r="AI447" s="48">
        <v>4</v>
      </c>
      <c r="AJ447" s="49">
        <f t="shared" si="355"/>
        <v>4.516</v>
      </c>
    </row>
    <row r="448" spans="2:36">
      <c r="B448" s="7" t="s">
        <v>47</v>
      </c>
      <c r="C448" s="9">
        <v>1.33</v>
      </c>
      <c r="M448" s="48"/>
      <c r="N448">
        <v>-1</v>
      </c>
      <c r="P448">
        <f>C448*N448</f>
        <v>-1.33</v>
      </c>
      <c r="Q448" s="48">
        <v>1</v>
      </c>
      <c r="R448">
        <f t="shared" si="349"/>
        <v>1.33</v>
      </c>
      <c r="S448" s="48">
        <v>1</v>
      </c>
      <c r="T448">
        <v>5</v>
      </c>
      <c r="U448">
        <f t="shared" si="350"/>
        <v>1.33</v>
      </c>
      <c r="V448">
        <f>C448*U448</f>
        <v>1.7689000000000001</v>
      </c>
      <c r="W448" s="48">
        <v>2</v>
      </c>
      <c r="X448">
        <f t="shared" si="351"/>
        <v>2.66</v>
      </c>
      <c r="Y448" s="48">
        <v>2</v>
      </c>
      <c r="AA448">
        <f t="shared" si="352"/>
        <v>2.66</v>
      </c>
      <c r="AC448" s="48">
        <v>2</v>
      </c>
      <c r="AD448">
        <f t="shared" si="353"/>
        <v>2.66</v>
      </c>
      <c r="AE448" s="48">
        <v>2</v>
      </c>
      <c r="AG448">
        <f t="shared" si="354"/>
        <v>2.66</v>
      </c>
      <c r="AI448" s="48">
        <v>2</v>
      </c>
      <c r="AJ448" s="49">
        <f t="shared" si="355"/>
        <v>2.66</v>
      </c>
    </row>
    <row r="449" spans="2:36">
      <c r="B449" s="7" t="s">
        <v>9</v>
      </c>
      <c r="C449" s="9">
        <v>1.532</v>
      </c>
      <c r="M449" s="68"/>
      <c r="N449" s="69" t="s">
        <v>144</v>
      </c>
      <c r="O449" s="69">
        <f>SUM(O442:O446)</f>
        <v>3.4909999999999997</v>
      </c>
      <c r="P449" s="69">
        <f>SUM(P446:P448)</f>
        <v>12.462</v>
      </c>
      <c r="Q449" s="68" t="s">
        <v>144</v>
      </c>
      <c r="R449" s="69">
        <f>SUM(R442:R448)</f>
        <v>10.289</v>
      </c>
      <c r="S449" s="48"/>
      <c r="T449">
        <v>8</v>
      </c>
      <c r="V449">
        <f t="shared" ref="V449:V450" si="357">C449*U449</f>
        <v>0</v>
      </c>
      <c r="W449" s="48">
        <v>4</v>
      </c>
      <c r="X449">
        <f t="shared" si="351"/>
        <v>6.1280000000000001</v>
      </c>
      <c r="Y449" s="48">
        <v>4</v>
      </c>
      <c r="AA449">
        <f t="shared" si="352"/>
        <v>6.1280000000000001</v>
      </c>
      <c r="AC449" s="48">
        <v>4</v>
      </c>
      <c r="AD449">
        <f t="shared" si="353"/>
        <v>6.1280000000000001</v>
      </c>
      <c r="AE449" s="48">
        <v>4</v>
      </c>
      <c r="AG449">
        <f t="shared" si="354"/>
        <v>6.1280000000000001</v>
      </c>
      <c r="AI449" s="48">
        <v>4</v>
      </c>
      <c r="AJ449" s="49">
        <f t="shared" si="355"/>
        <v>6.1280000000000001</v>
      </c>
    </row>
    <row r="450" spans="2:36">
      <c r="B450" s="7" t="s">
        <v>10</v>
      </c>
      <c r="C450" s="9">
        <v>1.772</v>
      </c>
      <c r="S450" s="48"/>
      <c r="T450">
        <v>-1</v>
      </c>
      <c r="V450">
        <f t="shared" si="357"/>
        <v>0</v>
      </c>
      <c r="W450" s="48">
        <v>1</v>
      </c>
      <c r="X450">
        <f t="shared" si="351"/>
        <v>1.772</v>
      </c>
      <c r="Y450" s="48">
        <v>1</v>
      </c>
      <c r="Z450">
        <v>5</v>
      </c>
      <c r="AA450">
        <f t="shared" si="352"/>
        <v>1.772</v>
      </c>
      <c r="AB450">
        <f>C450*Z450</f>
        <v>8.86</v>
      </c>
      <c r="AC450" s="48">
        <v>2</v>
      </c>
      <c r="AD450">
        <f t="shared" si="353"/>
        <v>3.544</v>
      </c>
      <c r="AE450" s="48">
        <v>2</v>
      </c>
      <c r="AG450">
        <f t="shared" si="354"/>
        <v>3.544</v>
      </c>
      <c r="AI450" s="48">
        <v>2</v>
      </c>
      <c r="AJ450" s="49">
        <f t="shared" si="355"/>
        <v>3.544</v>
      </c>
    </row>
    <row r="451" spans="2:36">
      <c r="B451" s="7" t="s">
        <v>11</v>
      </c>
      <c r="C451" s="9">
        <v>2.0459999999999998</v>
      </c>
      <c r="S451" s="68"/>
      <c r="T451" s="69" t="s">
        <v>144</v>
      </c>
      <c r="U451" s="69">
        <f>SUM(U442:U448)</f>
        <v>10.289</v>
      </c>
      <c r="V451" s="69">
        <f>SUM(V448:V450)</f>
        <v>1.7689000000000001</v>
      </c>
      <c r="W451" s="68" t="s">
        <v>144</v>
      </c>
      <c r="X451" s="69">
        <f>SUM(X442:X450)</f>
        <v>19.518999999999998</v>
      </c>
      <c r="Y451" s="48"/>
      <c r="Z451">
        <v>8</v>
      </c>
      <c r="AB451">
        <f t="shared" ref="AB451:AB452" si="358">C451*Z451</f>
        <v>16.367999999999999</v>
      </c>
      <c r="AC451" s="48">
        <v>4</v>
      </c>
      <c r="AD451">
        <f t="shared" si="353"/>
        <v>8.1839999999999993</v>
      </c>
      <c r="AE451" s="48">
        <v>4</v>
      </c>
      <c r="AG451">
        <f t="shared" si="354"/>
        <v>8.1839999999999993</v>
      </c>
      <c r="AI451" s="48">
        <v>4</v>
      </c>
      <c r="AJ451" s="49">
        <f t="shared" si="355"/>
        <v>8.1839999999999993</v>
      </c>
    </row>
    <row r="452" spans="2:36">
      <c r="B452" s="7" t="s">
        <v>48</v>
      </c>
      <c r="C452" s="9">
        <v>2.4279999999999999</v>
      </c>
      <c r="Y452" s="48"/>
      <c r="Z452">
        <v>-1</v>
      </c>
      <c r="AB452">
        <f t="shared" si="358"/>
        <v>-2.4279999999999999</v>
      </c>
      <c r="AC452" s="48">
        <v>1</v>
      </c>
      <c r="AD452">
        <f t="shared" si="353"/>
        <v>2.4279999999999999</v>
      </c>
      <c r="AE452" s="48">
        <v>1</v>
      </c>
      <c r="AF452">
        <v>5</v>
      </c>
      <c r="AG452">
        <f t="shared" si="354"/>
        <v>2.4279999999999999</v>
      </c>
      <c r="AH452">
        <f>C452*AF452</f>
        <v>12.14</v>
      </c>
      <c r="AI452" s="48">
        <v>2</v>
      </c>
      <c r="AJ452" s="49">
        <f t="shared" si="355"/>
        <v>4.8559999999999999</v>
      </c>
    </row>
    <row r="453" spans="2:36">
      <c r="B453" s="7" t="s">
        <v>49</v>
      </c>
      <c r="C453" s="9">
        <v>3.1549999999999998</v>
      </c>
      <c r="Y453" s="68"/>
      <c r="Z453" s="69" t="s">
        <v>144</v>
      </c>
      <c r="AA453" s="69">
        <f>SUM(AA442:AA450)</f>
        <v>19.518999999999998</v>
      </c>
      <c r="AB453" s="69">
        <f>SUM(AB450:AB452)</f>
        <v>22.799999999999997</v>
      </c>
      <c r="AC453" s="68" t="s">
        <v>144</v>
      </c>
      <c r="AD453" s="69">
        <f>SUM(AD442:AD452)</f>
        <v>31.903000000000002</v>
      </c>
      <c r="AE453" s="48"/>
      <c r="AF453">
        <v>8</v>
      </c>
      <c r="AH453">
        <f t="shared" ref="AH453:AH454" si="359">C453*AF453</f>
        <v>25.24</v>
      </c>
      <c r="AI453" s="48">
        <v>4</v>
      </c>
      <c r="AJ453" s="49">
        <f t="shared" si="355"/>
        <v>12.62</v>
      </c>
    </row>
    <row r="454" spans="2:36">
      <c r="B454" s="7" t="s">
        <v>50</v>
      </c>
      <c r="C454" s="9">
        <v>3.96</v>
      </c>
      <c r="AE454" s="48"/>
      <c r="AF454">
        <v>-1</v>
      </c>
      <c r="AH454">
        <f t="shared" si="359"/>
        <v>-3.96</v>
      </c>
      <c r="AI454" s="48">
        <v>1</v>
      </c>
      <c r="AJ454" s="49">
        <f t="shared" si="355"/>
        <v>3.96</v>
      </c>
    </row>
    <row r="455" spans="2:36">
      <c r="B455" s="8"/>
      <c r="C455" s="8"/>
      <c r="AE455" s="68"/>
      <c r="AF455" s="69" t="s">
        <v>144</v>
      </c>
      <c r="AG455" s="69">
        <f>SUM(AG442:AG452)</f>
        <v>31.903000000000002</v>
      </c>
      <c r="AH455" s="69">
        <f>SUM(AH452:AH454)</f>
        <v>33.419999999999995</v>
      </c>
      <c r="AI455" s="68" t="s">
        <v>144</v>
      </c>
      <c r="AJ455" s="70">
        <f>SUM(AJ442:AJ454)</f>
        <v>50.911000000000001</v>
      </c>
    </row>
    <row r="456" spans="2:36">
      <c r="B456" s="8"/>
      <c r="C456" s="8"/>
      <c r="E456" t="s">
        <v>145</v>
      </c>
      <c r="F456">
        <f>(1/2)*F444</f>
        <v>0.1555</v>
      </c>
      <c r="G456" t="s">
        <v>145</v>
      </c>
      <c r="H456">
        <f>(1/3)*H445</f>
        <v>0.63900000000000001</v>
      </c>
      <c r="I456" t="s">
        <v>145</v>
      </c>
      <c r="J456">
        <f>3*(1/8)*J446</f>
        <v>1.4295</v>
      </c>
      <c r="K456" t="s">
        <v>145</v>
      </c>
      <c r="L456">
        <f>(1/3)*L447</f>
        <v>2.3273333333333328</v>
      </c>
      <c r="O456" t="s">
        <v>145</v>
      </c>
      <c r="P456">
        <f>2*(((1/3)*O449)+((1/12)*P449))</f>
        <v>4.4043333333333328</v>
      </c>
      <c r="Q456" t="s">
        <v>145</v>
      </c>
      <c r="R456">
        <f>2*(1/3)*R449</f>
        <v>6.8593333333333328</v>
      </c>
      <c r="U456" t="s">
        <v>145</v>
      </c>
      <c r="V456">
        <f>2*(((1/3)*U451)+((1/12)*V451))</f>
        <v>7.1541499999999996</v>
      </c>
      <c r="W456" t="s">
        <v>145</v>
      </c>
      <c r="X456">
        <f>2*(1/3)*X451</f>
        <v>13.012666666666664</v>
      </c>
      <c r="AA456" t="s">
        <v>145</v>
      </c>
      <c r="AB456">
        <f>2*(((1/3)*AA453)+((1/12)*AB453))</f>
        <v>16.812666666666665</v>
      </c>
      <c r="AC456" t="s">
        <v>145</v>
      </c>
      <c r="AD456">
        <f>2*(1/3)*AD453</f>
        <v>21.268666666666668</v>
      </c>
      <c r="AG456" t="s">
        <v>145</v>
      </c>
      <c r="AH456">
        <f>2*(((1/3)*AG455)+((1/12)*AH455))</f>
        <v>26.838666666666668</v>
      </c>
      <c r="AI456" t="s">
        <v>145</v>
      </c>
      <c r="AJ456">
        <f>2*(1/3)*AJ455</f>
        <v>33.940666666666665</v>
      </c>
    </row>
    <row r="459" spans="2:36">
      <c r="B459" s="73"/>
      <c r="C459" s="74"/>
      <c r="E459" s="45" t="s">
        <v>126</v>
      </c>
      <c r="F459" s="47"/>
      <c r="G459" s="45" t="s">
        <v>127</v>
      </c>
      <c r="H459" s="47"/>
      <c r="I459" s="45" t="s">
        <v>128</v>
      </c>
      <c r="J459" s="47"/>
      <c r="K459" s="45" t="s">
        <v>129</v>
      </c>
      <c r="L459" s="47"/>
      <c r="M459" s="45" t="s">
        <v>130</v>
      </c>
      <c r="N459" s="47"/>
      <c r="O459" s="47"/>
      <c r="P459" s="47"/>
      <c r="Q459" s="45" t="s">
        <v>131</v>
      </c>
      <c r="R459" s="47"/>
      <c r="S459" s="45" t="s">
        <v>132</v>
      </c>
      <c r="T459" s="47"/>
      <c r="U459" s="47"/>
      <c r="V459" s="47"/>
      <c r="W459" s="45" t="s">
        <v>133</v>
      </c>
      <c r="X459" s="47"/>
      <c r="Y459" s="45" t="s">
        <v>134</v>
      </c>
      <c r="Z459" s="47"/>
      <c r="AA459" s="47"/>
      <c r="AB459" s="47"/>
      <c r="AC459" s="45" t="s">
        <v>135</v>
      </c>
      <c r="AD459" s="47"/>
      <c r="AE459" s="45" t="s">
        <v>136</v>
      </c>
      <c r="AF459" s="47"/>
      <c r="AG459" s="47"/>
      <c r="AH459" s="47"/>
      <c r="AI459" s="45" t="s">
        <v>137</v>
      </c>
      <c r="AJ459" s="46"/>
    </row>
    <row r="460" spans="2:36">
      <c r="B460" s="7" t="s">
        <v>138</v>
      </c>
      <c r="C460" s="50">
        <v>20</v>
      </c>
      <c r="E460" s="48" t="s">
        <v>139</v>
      </c>
      <c r="F460" t="s">
        <v>140</v>
      </c>
      <c r="G460" s="48" t="s">
        <v>141</v>
      </c>
      <c r="H460" t="s">
        <v>140</v>
      </c>
      <c r="I460" s="48" t="s">
        <v>141</v>
      </c>
      <c r="J460" t="s">
        <v>140</v>
      </c>
      <c r="K460" s="48" t="s">
        <v>141</v>
      </c>
      <c r="L460" t="s">
        <v>140</v>
      </c>
      <c r="M460" s="48" t="s">
        <v>141</v>
      </c>
      <c r="O460" t="s">
        <v>140</v>
      </c>
      <c r="Q460" s="48" t="s">
        <v>141</v>
      </c>
      <c r="R460" t="s">
        <v>140</v>
      </c>
      <c r="S460" s="48" t="s">
        <v>141</v>
      </c>
      <c r="U460" t="s">
        <v>140</v>
      </c>
      <c r="W460" s="48" t="s">
        <v>141</v>
      </c>
      <c r="X460" t="s">
        <v>140</v>
      </c>
      <c r="Y460" s="48" t="s">
        <v>141</v>
      </c>
      <c r="Z460" t="s">
        <v>142</v>
      </c>
      <c r="AA460" t="s">
        <v>140</v>
      </c>
      <c r="AC460" s="48" t="s">
        <v>141</v>
      </c>
      <c r="AD460" t="s">
        <v>140</v>
      </c>
      <c r="AE460" s="48" t="s">
        <v>141</v>
      </c>
      <c r="AG460" t="s">
        <v>140</v>
      </c>
      <c r="AI460" s="48" t="s">
        <v>141</v>
      </c>
      <c r="AJ460" s="49" t="s">
        <v>140</v>
      </c>
    </row>
    <row r="461" spans="2:36">
      <c r="B461" s="7" t="s">
        <v>45</v>
      </c>
      <c r="C461" s="9">
        <v>0</v>
      </c>
      <c r="E461" s="48">
        <v>1</v>
      </c>
      <c r="F461">
        <f>C461*E461</f>
        <v>0</v>
      </c>
      <c r="G461" s="48">
        <v>1</v>
      </c>
      <c r="H461">
        <f>C461*G461</f>
        <v>0</v>
      </c>
      <c r="I461" s="48">
        <v>1</v>
      </c>
      <c r="J461">
        <f>C461*I461</f>
        <v>0</v>
      </c>
      <c r="K461" s="48">
        <v>1</v>
      </c>
      <c r="L461">
        <f>C461*K461</f>
        <v>0</v>
      </c>
      <c r="M461" s="48">
        <v>0.5</v>
      </c>
      <c r="O461">
        <f>C461*M461</f>
        <v>0</v>
      </c>
      <c r="Q461" s="48">
        <v>0.5</v>
      </c>
      <c r="R461">
        <f>C461*Q461</f>
        <v>0</v>
      </c>
      <c r="S461" s="48">
        <v>0.5</v>
      </c>
      <c r="U461">
        <f>C461*S461</f>
        <v>0</v>
      </c>
      <c r="W461" s="48">
        <v>0.5</v>
      </c>
      <c r="X461">
        <f>C461*W461</f>
        <v>0</v>
      </c>
      <c r="Y461" s="48">
        <v>0.5</v>
      </c>
      <c r="AA461">
        <f>C461*Y461</f>
        <v>0</v>
      </c>
      <c r="AC461" s="48">
        <v>0.5</v>
      </c>
      <c r="AD461">
        <f>C461*AC461</f>
        <v>0</v>
      </c>
      <c r="AE461" s="48">
        <v>0.5</v>
      </c>
      <c r="AG461">
        <f>C461*AE461</f>
        <v>0</v>
      </c>
      <c r="AI461" s="48">
        <v>0.5</v>
      </c>
      <c r="AJ461" s="49">
        <f>C461*AI461</f>
        <v>0</v>
      </c>
    </row>
    <row r="462" spans="2:36">
      <c r="B462" s="7" t="s">
        <v>3</v>
      </c>
      <c r="C462" s="9">
        <v>0</v>
      </c>
      <c r="E462" s="48">
        <v>1</v>
      </c>
      <c r="F462">
        <f>C462*E462</f>
        <v>0</v>
      </c>
      <c r="G462" s="48">
        <v>4</v>
      </c>
      <c r="H462">
        <f t="shared" ref="H462:H463" si="360">C462*G462</f>
        <v>0</v>
      </c>
      <c r="I462" s="48">
        <v>3</v>
      </c>
      <c r="J462">
        <f t="shared" ref="J462:J464" si="361">C462*I462</f>
        <v>0</v>
      </c>
      <c r="K462" s="48">
        <v>4</v>
      </c>
      <c r="L462">
        <f t="shared" ref="L462:L465" si="362">C462*K462</f>
        <v>0</v>
      </c>
      <c r="M462" s="48">
        <v>2</v>
      </c>
      <c r="O462">
        <f t="shared" ref="O462:O465" si="363">C462*M462</f>
        <v>0</v>
      </c>
      <c r="Q462" s="48">
        <v>2</v>
      </c>
      <c r="R462">
        <f t="shared" ref="R462:R467" si="364">C462*Q462</f>
        <v>0</v>
      </c>
      <c r="S462" s="48">
        <v>2</v>
      </c>
      <c r="U462">
        <f t="shared" ref="U462:U467" si="365">C462*S462</f>
        <v>0</v>
      </c>
      <c r="W462" s="48">
        <v>2</v>
      </c>
      <c r="X462">
        <f t="shared" ref="X462:X469" si="366">C462*W462</f>
        <v>0</v>
      </c>
      <c r="Y462" s="48">
        <v>2</v>
      </c>
      <c r="AA462">
        <f t="shared" ref="AA462:AA469" si="367">C462*Y462</f>
        <v>0</v>
      </c>
      <c r="AC462" s="48">
        <v>2</v>
      </c>
      <c r="AD462">
        <f t="shared" ref="AD462:AD471" si="368">C462*AC462</f>
        <v>0</v>
      </c>
      <c r="AE462" s="48">
        <v>2</v>
      </c>
      <c r="AG462">
        <f t="shared" ref="AG462:AG471" si="369">C462*AE462</f>
        <v>0</v>
      </c>
      <c r="AI462" s="48">
        <v>2</v>
      </c>
      <c r="AJ462" s="49">
        <f t="shared" ref="AJ462:AJ473" si="370">C462*AI462</f>
        <v>0</v>
      </c>
    </row>
    <row r="463" spans="2:36">
      <c r="B463" s="7" t="s">
        <v>52</v>
      </c>
      <c r="C463" s="9">
        <v>0</v>
      </c>
      <c r="E463" s="68" t="s">
        <v>143</v>
      </c>
      <c r="F463" s="69">
        <f>SUM(F461:F462)</f>
        <v>0</v>
      </c>
      <c r="G463" s="48">
        <v>1</v>
      </c>
      <c r="H463">
        <f t="shared" si="360"/>
        <v>0</v>
      </c>
      <c r="I463" s="48">
        <v>3</v>
      </c>
      <c r="J463">
        <f t="shared" si="361"/>
        <v>0</v>
      </c>
      <c r="K463" s="48">
        <v>2</v>
      </c>
      <c r="L463">
        <f t="shared" si="362"/>
        <v>0</v>
      </c>
      <c r="M463" s="48">
        <v>1</v>
      </c>
      <c r="O463">
        <f t="shared" si="363"/>
        <v>0</v>
      </c>
      <c r="Q463" s="48">
        <v>1</v>
      </c>
      <c r="R463">
        <f t="shared" si="364"/>
        <v>0</v>
      </c>
      <c r="S463" s="48">
        <v>1</v>
      </c>
      <c r="U463">
        <f t="shared" si="365"/>
        <v>0</v>
      </c>
      <c r="W463" s="48">
        <v>1</v>
      </c>
      <c r="X463">
        <f t="shared" si="366"/>
        <v>0</v>
      </c>
      <c r="Y463" s="48">
        <v>1</v>
      </c>
      <c r="AA463">
        <f t="shared" si="367"/>
        <v>0</v>
      </c>
      <c r="AC463" s="48">
        <v>1</v>
      </c>
      <c r="AD463">
        <f t="shared" si="368"/>
        <v>0</v>
      </c>
      <c r="AE463" s="48">
        <v>1</v>
      </c>
      <c r="AG463">
        <f t="shared" si="369"/>
        <v>0</v>
      </c>
      <c r="AI463" s="48">
        <v>1</v>
      </c>
      <c r="AJ463" s="49">
        <f t="shared" si="370"/>
        <v>0</v>
      </c>
    </row>
    <row r="464" spans="2:36">
      <c r="B464" s="7" t="s">
        <v>5</v>
      </c>
      <c r="C464" s="9">
        <v>0</v>
      </c>
      <c r="G464" s="68" t="s">
        <v>144</v>
      </c>
      <c r="H464" s="69">
        <f>SUM(H461:H463)</f>
        <v>0</v>
      </c>
      <c r="I464" s="48">
        <v>1</v>
      </c>
      <c r="J464">
        <f t="shared" si="361"/>
        <v>0</v>
      </c>
      <c r="K464" s="48">
        <v>4</v>
      </c>
      <c r="L464">
        <f t="shared" si="362"/>
        <v>0</v>
      </c>
      <c r="M464" s="48">
        <v>2</v>
      </c>
      <c r="O464">
        <f t="shared" si="363"/>
        <v>0</v>
      </c>
      <c r="Q464" s="48">
        <v>2</v>
      </c>
      <c r="R464">
        <f t="shared" si="364"/>
        <v>0</v>
      </c>
      <c r="S464" s="48">
        <v>2</v>
      </c>
      <c r="U464">
        <f t="shared" si="365"/>
        <v>0</v>
      </c>
      <c r="W464" s="48">
        <v>2</v>
      </c>
      <c r="X464">
        <f t="shared" si="366"/>
        <v>0</v>
      </c>
      <c r="Y464" s="48">
        <v>2</v>
      </c>
      <c r="AA464">
        <f t="shared" si="367"/>
        <v>0</v>
      </c>
      <c r="AC464" s="48">
        <v>2</v>
      </c>
      <c r="AD464">
        <f t="shared" si="368"/>
        <v>0</v>
      </c>
      <c r="AE464" s="48">
        <v>2</v>
      </c>
      <c r="AG464">
        <f t="shared" si="369"/>
        <v>0</v>
      </c>
      <c r="AI464" s="48">
        <v>2</v>
      </c>
      <c r="AJ464" s="49">
        <f t="shared" si="370"/>
        <v>0</v>
      </c>
    </row>
    <row r="465" spans="2:36">
      <c r="B465" s="7" t="s">
        <v>46</v>
      </c>
      <c r="C465" s="9">
        <v>0</v>
      </c>
      <c r="I465" s="68" t="s">
        <v>144</v>
      </c>
      <c r="J465" s="69">
        <f>SUM(J461:J464)</f>
        <v>0</v>
      </c>
      <c r="K465" s="48">
        <v>1</v>
      </c>
      <c r="L465">
        <f t="shared" si="362"/>
        <v>0</v>
      </c>
      <c r="M465" s="48">
        <v>0.5</v>
      </c>
      <c r="N465">
        <v>5</v>
      </c>
      <c r="O465">
        <f t="shared" si="363"/>
        <v>0</v>
      </c>
      <c r="P465">
        <f>C465*N465</f>
        <v>0</v>
      </c>
      <c r="Q465" s="48">
        <v>1.5</v>
      </c>
      <c r="R465">
        <f t="shared" si="364"/>
        <v>0</v>
      </c>
      <c r="S465" s="48">
        <v>1.5</v>
      </c>
      <c r="U465">
        <f t="shared" si="365"/>
        <v>0</v>
      </c>
      <c r="W465" s="48">
        <v>1.5</v>
      </c>
      <c r="X465">
        <f t="shared" si="366"/>
        <v>0</v>
      </c>
      <c r="Y465" s="48">
        <v>1.5</v>
      </c>
      <c r="AA465">
        <f t="shared" si="367"/>
        <v>0</v>
      </c>
      <c r="AC465" s="48">
        <v>1.5</v>
      </c>
      <c r="AD465">
        <f t="shared" si="368"/>
        <v>0</v>
      </c>
      <c r="AE465" s="48">
        <v>1.5</v>
      </c>
      <c r="AG465">
        <f t="shared" si="369"/>
        <v>0</v>
      </c>
      <c r="AI465" s="48">
        <v>1.5</v>
      </c>
      <c r="AJ465" s="49">
        <f t="shared" si="370"/>
        <v>0</v>
      </c>
    </row>
    <row r="466" spans="2:36">
      <c r="B466" s="7" t="s">
        <v>7</v>
      </c>
      <c r="C466" s="9">
        <v>0</v>
      </c>
      <c r="K466" s="68" t="s">
        <v>144</v>
      </c>
      <c r="L466" s="69">
        <f>SUM(L461:L465)</f>
        <v>0</v>
      </c>
      <c r="M466" s="48"/>
      <c r="N466">
        <v>8</v>
      </c>
      <c r="P466">
        <f t="shared" ref="P466:P467" si="371">C466*N466</f>
        <v>0</v>
      </c>
      <c r="Q466" s="48">
        <v>4</v>
      </c>
      <c r="R466">
        <f t="shared" si="364"/>
        <v>0</v>
      </c>
      <c r="S466" s="48">
        <v>4</v>
      </c>
      <c r="U466">
        <f t="shared" si="365"/>
        <v>0</v>
      </c>
      <c r="W466" s="48">
        <v>4</v>
      </c>
      <c r="X466">
        <f t="shared" si="366"/>
        <v>0</v>
      </c>
      <c r="Y466" s="48">
        <v>4</v>
      </c>
      <c r="AA466">
        <f t="shared" si="367"/>
        <v>0</v>
      </c>
      <c r="AC466" s="48">
        <v>4</v>
      </c>
      <c r="AD466">
        <f t="shared" si="368"/>
        <v>0</v>
      </c>
      <c r="AE466" s="48">
        <v>4</v>
      </c>
      <c r="AG466">
        <f t="shared" si="369"/>
        <v>0</v>
      </c>
      <c r="AI466" s="48">
        <v>4</v>
      </c>
      <c r="AJ466" s="49">
        <f t="shared" si="370"/>
        <v>0</v>
      </c>
    </row>
    <row r="467" spans="2:36">
      <c r="B467" s="7" t="s">
        <v>47</v>
      </c>
      <c r="C467" s="9">
        <v>0</v>
      </c>
      <c r="M467" s="48"/>
      <c r="N467">
        <v>-1</v>
      </c>
      <c r="P467">
        <f>C467*N467</f>
        <v>0</v>
      </c>
      <c r="Q467" s="48">
        <v>1</v>
      </c>
      <c r="R467">
        <f t="shared" si="364"/>
        <v>0</v>
      </c>
      <c r="S467" s="48">
        <v>1</v>
      </c>
      <c r="T467">
        <v>5</v>
      </c>
      <c r="U467">
        <f t="shared" si="365"/>
        <v>0</v>
      </c>
      <c r="V467">
        <f>C467*U467</f>
        <v>0</v>
      </c>
      <c r="W467" s="48">
        <v>2</v>
      </c>
      <c r="X467">
        <f t="shared" si="366"/>
        <v>0</v>
      </c>
      <c r="Y467" s="48">
        <v>2</v>
      </c>
      <c r="AA467">
        <f t="shared" si="367"/>
        <v>0</v>
      </c>
      <c r="AC467" s="48">
        <v>2</v>
      </c>
      <c r="AD467">
        <f t="shared" si="368"/>
        <v>0</v>
      </c>
      <c r="AE467" s="48">
        <v>2</v>
      </c>
      <c r="AG467">
        <f t="shared" si="369"/>
        <v>0</v>
      </c>
      <c r="AI467" s="48">
        <v>2</v>
      </c>
      <c r="AJ467" s="49">
        <f t="shared" si="370"/>
        <v>0</v>
      </c>
    </row>
    <row r="468" spans="2:36">
      <c r="B468" s="7" t="s">
        <v>9</v>
      </c>
      <c r="C468" s="9">
        <v>0</v>
      </c>
      <c r="M468" s="68"/>
      <c r="N468" s="69" t="s">
        <v>144</v>
      </c>
      <c r="O468" s="69">
        <f>SUM(O461:O465)</f>
        <v>0</v>
      </c>
      <c r="P468" s="69">
        <f>SUM(P465:P467)</f>
        <v>0</v>
      </c>
      <c r="Q468" s="68" t="s">
        <v>144</v>
      </c>
      <c r="R468" s="69">
        <f>SUM(R461:R467)</f>
        <v>0</v>
      </c>
      <c r="S468" s="48"/>
      <c r="T468">
        <v>8</v>
      </c>
      <c r="V468">
        <f t="shared" ref="V468:V469" si="372">C468*U468</f>
        <v>0</v>
      </c>
      <c r="W468" s="48">
        <v>4</v>
      </c>
      <c r="X468">
        <f t="shared" si="366"/>
        <v>0</v>
      </c>
      <c r="Y468" s="48">
        <v>4</v>
      </c>
      <c r="AA468">
        <f t="shared" si="367"/>
        <v>0</v>
      </c>
      <c r="AC468" s="48">
        <v>4</v>
      </c>
      <c r="AD468">
        <f t="shared" si="368"/>
        <v>0</v>
      </c>
      <c r="AE468" s="48">
        <v>4</v>
      </c>
      <c r="AG468">
        <f t="shared" si="369"/>
        <v>0</v>
      </c>
      <c r="AI468" s="48">
        <v>4</v>
      </c>
      <c r="AJ468" s="49">
        <f t="shared" si="370"/>
        <v>0</v>
      </c>
    </row>
    <row r="469" spans="2:36">
      <c r="B469" s="7" t="s">
        <v>10</v>
      </c>
      <c r="C469" s="9">
        <v>0</v>
      </c>
      <c r="S469" s="48"/>
      <c r="T469">
        <v>-1</v>
      </c>
      <c r="V469">
        <f t="shared" si="372"/>
        <v>0</v>
      </c>
      <c r="W469" s="48">
        <v>1</v>
      </c>
      <c r="X469">
        <f t="shared" si="366"/>
        <v>0</v>
      </c>
      <c r="Y469" s="48">
        <v>1</v>
      </c>
      <c r="Z469">
        <v>5</v>
      </c>
      <c r="AA469">
        <f t="shared" si="367"/>
        <v>0</v>
      </c>
      <c r="AB469">
        <f>C469*Z469</f>
        <v>0</v>
      </c>
      <c r="AC469" s="48">
        <v>2</v>
      </c>
      <c r="AD469">
        <f t="shared" si="368"/>
        <v>0</v>
      </c>
      <c r="AE469" s="48">
        <v>2</v>
      </c>
      <c r="AG469">
        <f t="shared" si="369"/>
        <v>0</v>
      </c>
      <c r="AI469" s="48">
        <v>2</v>
      </c>
      <c r="AJ469" s="49">
        <f t="shared" si="370"/>
        <v>0</v>
      </c>
    </row>
    <row r="470" spans="2:36">
      <c r="B470" s="7" t="s">
        <v>11</v>
      </c>
      <c r="C470" s="9">
        <v>0.14299999999999999</v>
      </c>
      <c r="S470" s="68"/>
      <c r="T470" s="69" t="s">
        <v>144</v>
      </c>
      <c r="U470" s="69">
        <f>SUM(U461:U467)</f>
        <v>0</v>
      </c>
      <c r="V470" s="69">
        <f>SUM(V467:V469)</f>
        <v>0</v>
      </c>
      <c r="W470" s="68" t="s">
        <v>144</v>
      </c>
      <c r="X470" s="69">
        <f>SUM(X461:X469)</f>
        <v>0</v>
      </c>
      <c r="Y470" s="48"/>
      <c r="Z470">
        <v>8</v>
      </c>
      <c r="AB470">
        <f t="shared" ref="AB470:AB471" si="373">C470*Z470</f>
        <v>1.1439999999999999</v>
      </c>
      <c r="AC470" s="48">
        <v>4</v>
      </c>
      <c r="AD470">
        <f t="shared" si="368"/>
        <v>0.57199999999999995</v>
      </c>
      <c r="AE470" s="48">
        <v>4</v>
      </c>
      <c r="AG470">
        <f t="shared" si="369"/>
        <v>0.57199999999999995</v>
      </c>
      <c r="AI470" s="48">
        <v>4</v>
      </c>
      <c r="AJ470" s="49">
        <f t="shared" si="370"/>
        <v>0.57199999999999995</v>
      </c>
    </row>
    <row r="471" spans="2:36">
      <c r="B471" s="7" t="s">
        <v>48</v>
      </c>
      <c r="C471" s="9">
        <v>0.29599999999999999</v>
      </c>
      <c r="Y471" s="48"/>
      <c r="Z471">
        <v>-1</v>
      </c>
      <c r="AB471">
        <f t="shared" si="373"/>
        <v>-0.29599999999999999</v>
      </c>
      <c r="AC471" s="48">
        <v>1</v>
      </c>
      <c r="AD471">
        <f t="shared" si="368"/>
        <v>0.29599999999999999</v>
      </c>
      <c r="AE471" s="48">
        <v>1</v>
      </c>
      <c r="AF471">
        <v>5</v>
      </c>
      <c r="AG471">
        <f t="shared" si="369"/>
        <v>0.29599999999999999</v>
      </c>
      <c r="AH471">
        <f>C471*AF471</f>
        <v>1.48</v>
      </c>
      <c r="AI471" s="48">
        <v>2</v>
      </c>
      <c r="AJ471" s="49">
        <f t="shared" si="370"/>
        <v>0.59199999999999997</v>
      </c>
    </row>
    <row r="472" spans="2:36">
      <c r="B472" s="7" t="s">
        <v>49</v>
      </c>
      <c r="C472" s="9">
        <v>0.91500000000000004</v>
      </c>
      <c r="Y472" s="68"/>
      <c r="Z472" s="69" t="s">
        <v>144</v>
      </c>
      <c r="AA472" s="69">
        <f>SUM(AA461:AA469)</f>
        <v>0</v>
      </c>
      <c r="AB472" s="69">
        <f>SUM(AB469:AB471)</f>
        <v>0.84799999999999986</v>
      </c>
      <c r="AC472" s="68" t="s">
        <v>144</v>
      </c>
      <c r="AD472" s="69">
        <f>SUM(AD461:AD471)</f>
        <v>0.86799999999999988</v>
      </c>
      <c r="AE472" s="48"/>
      <c r="AF472">
        <v>8</v>
      </c>
      <c r="AH472">
        <f t="shared" ref="AH472:AH473" si="374">C472*AF472</f>
        <v>7.32</v>
      </c>
      <c r="AI472" s="48">
        <v>4</v>
      </c>
      <c r="AJ472" s="49">
        <f t="shared" si="370"/>
        <v>3.66</v>
      </c>
    </row>
    <row r="473" spans="2:36">
      <c r="B473" s="7" t="s">
        <v>50</v>
      </c>
      <c r="C473" s="9">
        <v>1.756</v>
      </c>
      <c r="AE473" s="48"/>
      <c r="AF473">
        <v>-1</v>
      </c>
      <c r="AH473">
        <f t="shared" si="374"/>
        <v>-1.756</v>
      </c>
      <c r="AI473" s="48">
        <v>1</v>
      </c>
      <c r="AJ473" s="49">
        <f t="shared" si="370"/>
        <v>1.756</v>
      </c>
    </row>
    <row r="474" spans="2:36">
      <c r="B474" s="8"/>
      <c r="C474" s="8"/>
      <c r="AE474" s="68"/>
      <c r="AF474" s="69" t="s">
        <v>144</v>
      </c>
      <c r="AG474" s="69">
        <f>SUM(AG461:AG471)</f>
        <v>0.86799999999999988</v>
      </c>
      <c r="AH474" s="69">
        <f>SUM(AH471:AH473)</f>
        <v>7.0440000000000005</v>
      </c>
      <c r="AI474" s="68" t="s">
        <v>144</v>
      </c>
      <c r="AJ474" s="70">
        <f>SUM(AJ461:AJ473)</f>
        <v>6.58</v>
      </c>
    </row>
    <row r="475" spans="2:36">
      <c r="B475" s="8"/>
      <c r="C475" s="8"/>
      <c r="E475" t="s">
        <v>145</v>
      </c>
      <c r="F475">
        <f>(1/2)*F463</f>
        <v>0</v>
      </c>
      <c r="G475" t="s">
        <v>145</v>
      </c>
      <c r="H475">
        <f>(1/3)*H464</f>
        <v>0</v>
      </c>
      <c r="I475" t="s">
        <v>145</v>
      </c>
      <c r="J475">
        <f>3*(1/8)*J465</f>
        <v>0</v>
      </c>
      <c r="K475" t="s">
        <v>145</v>
      </c>
      <c r="L475">
        <f>(1/3)*L466</f>
        <v>0</v>
      </c>
      <c r="O475" t="s">
        <v>145</v>
      </c>
      <c r="P475">
        <f>2*(((1/3)*O468)+((1/12)*P468))</f>
        <v>0</v>
      </c>
      <c r="Q475" t="s">
        <v>145</v>
      </c>
      <c r="R475">
        <f>2*(1/3)*R468</f>
        <v>0</v>
      </c>
      <c r="U475" t="s">
        <v>145</v>
      </c>
      <c r="V475">
        <f>2*(((1/3)*U470)+((1/12)*V470))</f>
        <v>0</v>
      </c>
      <c r="W475" t="s">
        <v>145</v>
      </c>
      <c r="X475">
        <f>2*(1/3)*X470</f>
        <v>0</v>
      </c>
      <c r="AA475" t="s">
        <v>145</v>
      </c>
      <c r="AB475">
        <f>2*(((1/3)*AA472)+((1/12)*AB472))</f>
        <v>0.14133333333333331</v>
      </c>
      <c r="AC475" t="s">
        <v>145</v>
      </c>
      <c r="AD475">
        <f>2*(1/3)*AD472</f>
        <v>0.57866666666666655</v>
      </c>
      <c r="AG475" t="s">
        <v>145</v>
      </c>
      <c r="AH475">
        <f>2*(((1/3)*AG474)+((1/12)*AH474))</f>
        <v>1.7526666666666664</v>
      </c>
      <c r="AI475" t="s">
        <v>145</v>
      </c>
      <c r="AJ475">
        <f>2*(1/3)*AJ474</f>
        <v>4.3866666666666667</v>
      </c>
    </row>
  </sheetData>
  <mergeCells count="25">
    <mergeCell ref="B459:C459"/>
    <mergeCell ref="B440:C440"/>
    <mergeCell ref="B421:C421"/>
    <mergeCell ref="B402:C402"/>
    <mergeCell ref="B383:C383"/>
    <mergeCell ref="B364:C364"/>
    <mergeCell ref="B345:C345"/>
    <mergeCell ref="B326:C326"/>
    <mergeCell ref="B307:C307"/>
    <mergeCell ref="B288:C288"/>
    <mergeCell ref="B269:C269"/>
    <mergeCell ref="B250:C250"/>
    <mergeCell ref="B231:C231"/>
    <mergeCell ref="B212:C212"/>
    <mergeCell ref="B193:C193"/>
    <mergeCell ref="B174:C174"/>
    <mergeCell ref="B155:C155"/>
    <mergeCell ref="B136:C136"/>
    <mergeCell ref="B117:C117"/>
    <mergeCell ref="B98:C98"/>
    <mergeCell ref="B79:C79"/>
    <mergeCell ref="B60:C60"/>
    <mergeCell ref="B41:C41"/>
    <mergeCell ref="B22:C22"/>
    <mergeCell ref="B3:C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4644-4BBC-4577-976C-6C6B1EDC8FDB}">
  <dimension ref="C3:AU475"/>
  <sheetViews>
    <sheetView workbookViewId="0">
      <selection activeCell="AW482" sqref="AW482"/>
    </sheetView>
  </sheetViews>
  <sheetFormatPr defaultRowHeight="15"/>
  <sheetData>
    <row r="3" spans="3:47">
      <c r="C3" s="75"/>
      <c r="D3" s="76"/>
      <c r="E3" s="77" t="s">
        <v>146</v>
      </c>
      <c r="F3" s="78"/>
      <c r="G3" s="77" t="s">
        <v>127</v>
      </c>
      <c r="H3" s="79"/>
      <c r="I3" s="51"/>
      <c r="J3" s="77" t="s">
        <v>128</v>
      </c>
      <c r="K3" s="79"/>
      <c r="L3" s="78"/>
      <c r="M3" s="77" t="s">
        <v>129</v>
      </c>
      <c r="N3" s="79"/>
      <c r="O3" s="78"/>
      <c r="P3" s="77" t="s">
        <v>130</v>
      </c>
      <c r="Q3" s="80"/>
      <c r="R3" s="79"/>
      <c r="S3" s="79"/>
      <c r="T3" s="51"/>
      <c r="U3" s="77" t="s">
        <v>131</v>
      </c>
      <c r="V3" s="79"/>
      <c r="W3" s="78"/>
      <c r="X3" s="77" t="s">
        <v>132</v>
      </c>
      <c r="Y3" s="80"/>
      <c r="Z3" s="79"/>
      <c r="AA3" s="79"/>
      <c r="AB3" s="51"/>
      <c r="AC3" s="77" t="s">
        <v>147</v>
      </c>
      <c r="AD3" s="79"/>
      <c r="AE3" s="78"/>
      <c r="AF3" s="77" t="s">
        <v>148</v>
      </c>
      <c r="AG3" s="80"/>
      <c r="AH3" s="79"/>
      <c r="AI3" s="79"/>
      <c r="AJ3" s="51"/>
      <c r="AK3" s="77" t="s">
        <v>135</v>
      </c>
      <c r="AL3" s="79"/>
      <c r="AM3" s="78"/>
      <c r="AN3" s="77" t="s">
        <v>136</v>
      </c>
      <c r="AO3" s="80"/>
      <c r="AP3" s="79"/>
      <c r="AQ3" s="79"/>
      <c r="AR3" s="51"/>
      <c r="AS3" s="77" t="s">
        <v>137</v>
      </c>
      <c r="AT3" s="79"/>
      <c r="AU3" s="81"/>
    </row>
    <row r="4" spans="3:47">
      <c r="C4" s="19" t="s">
        <v>149</v>
      </c>
      <c r="D4" s="18" t="s">
        <v>15</v>
      </c>
      <c r="E4" s="52" t="s">
        <v>94</v>
      </c>
      <c r="F4" s="53" t="s">
        <v>150</v>
      </c>
      <c r="G4" s="52" t="s">
        <v>94</v>
      </c>
      <c r="H4" s="54" t="s">
        <v>151</v>
      </c>
      <c r="I4" s="54" t="s">
        <v>150</v>
      </c>
      <c r="J4" s="52" t="s">
        <v>94</v>
      </c>
      <c r="K4" s="53" t="s">
        <v>151</v>
      </c>
      <c r="L4" s="53" t="s">
        <v>150</v>
      </c>
      <c r="M4" s="52" t="s">
        <v>94</v>
      </c>
      <c r="N4" s="53" t="s">
        <v>151</v>
      </c>
      <c r="O4" s="53" t="s">
        <v>150</v>
      </c>
      <c r="P4" s="52" t="s">
        <v>94</v>
      </c>
      <c r="Q4" s="53"/>
      <c r="R4" s="53" t="s">
        <v>151</v>
      </c>
      <c r="S4" s="53" t="s">
        <v>150</v>
      </c>
      <c r="T4" s="53"/>
      <c r="U4" s="52" t="s">
        <v>94</v>
      </c>
      <c r="V4" s="53" t="s">
        <v>151</v>
      </c>
      <c r="W4" s="53" t="s">
        <v>150</v>
      </c>
      <c r="X4" s="52" t="s">
        <v>94</v>
      </c>
      <c r="Y4" s="53"/>
      <c r="Z4" s="53" t="s">
        <v>151</v>
      </c>
      <c r="AA4" s="53" t="s">
        <v>150</v>
      </c>
      <c r="AB4" s="53"/>
      <c r="AC4" s="52" t="s">
        <v>94</v>
      </c>
      <c r="AD4" s="53" t="s">
        <v>151</v>
      </c>
      <c r="AE4" s="53" t="s">
        <v>150</v>
      </c>
      <c r="AF4" s="52" t="s">
        <v>94</v>
      </c>
      <c r="AG4" s="53"/>
      <c r="AH4" s="53" t="s">
        <v>151</v>
      </c>
      <c r="AI4" s="53" t="s">
        <v>150</v>
      </c>
      <c r="AJ4" s="53"/>
      <c r="AK4" s="52" t="s">
        <v>94</v>
      </c>
      <c r="AL4" s="53" t="s">
        <v>151</v>
      </c>
      <c r="AM4" s="53" t="s">
        <v>150</v>
      </c>
      <c r="AN4" s="52" t="s">
        <v>94</v>
      </c>
      <c r="AO4" s="53"/>
      <c r="AP4" s="53" t="s">
        <v>151</v>
      </c>
      <c r="AQ4" s="53" t="s">
        <v>150</v>
      </c>
      <c r="AR4" s="53"/>
      <c r="AS4" s="52" t="s">
        <v>94</v>
      </c>
      <c r="AT4" s="53" t="s">
        <v>151</v>
      </c>
      <c r="AU4" s="55" t="s">
        <v>150</v>
      </c>
    </row>
    <row r="5" spans="3:47">
      <c r="C5" s="15" t="s">
        <v>45</v>
      </c>
      <c r="D5" s="20">
        <v>0</v>
      </c>
      <c r="E5" s="56">
        <v>3</v>
      </c>
      <c r="F5" s="57">
        <f>E5*D5</f>
        <v>0</v>
      </c>
      <c r="G5" s="56">
        <v>1</v>
      </c>
      <c r="H5" s="12">
        <v>0</v>
      </c>
      <c r="I5" s="57">
        <f>H5*G5*D5</f>
        <v>0</v>
      </c>
      <c r="J5" s="56">
        <v>1</v>
      </c>
      <c r="K5" s="12">
        <v>0</v>
      </c>
      <c r="L5" s="57">
        <f>K5*J5*D5</f>
        <v>0</v>
      </c>
      <c r="M5" s="56">
        <v>0.5</v>
      </c>
      <c r="N5" s="12">
        <v>0</v>
      </c>
      <c r="O5" s="57">
        <f>N5*M5*D5</f>
        <v>0</v>
      </c>
      <c r="P5" s="56">
        <v>0.5</v>
      </c>
      <c r="Q5" s="22"/>
      <c r="R5" s="12">
        <v>0</v>
      </c>
      <c r="S5" s="57">
        <f>R5*P5*D5</f>
        <v>0</v>
      </c>
      <c r="T5" s="57"/>
      <c r="U5" s="56">
        <v>0.5</v>
      </c>
      <c r="V5" s="12">
        <v>0</v>
      </c>
      <c r="W5" s="57">
        <f>V5*U5*D5</f>
        <v>0</v>
      </c>
      <c r="X5" s="56">
        <v>0.5</v>
      </c>
      <c r="Y5" s="22"/>
      <c r="Z5" s="12">
        <v>0</v>
      </c>
      <c r="AA5" s="57">
        <f>Z5*X5*D5</f>
        <v>0</v>
      </c>
      <c r="AB5" s="57"/>
      <c r="AC5" s="56">
        <v>0.5</v>
      </c>
      <c r="AD5" s="12">
        <v>0</v>
      </c>
      <c r="AE5" s="57">
        <f>AD5*AC5*D5</f>
        <v>0</v>
      </c>
      <c r="AF5" s="56">
        <v>0.5</v>
      </c>
      <c r="AG5" s="22"/>
      <c r="AH5" s="12">
        <v>0</v>
      </c>
      <c r="AI5" s="57">
        <f>AH5*AF5*D5</f>
        <v>0</v>
      </c>
      <c r="AJ5" s="57"/>
      <c r="AK5" s="56">
        <v>0.5</v>
      </c>
      <c r="AL5" s="12">
        <v>0</v>
      </c>
      <c r="AM5" s="57">
        <f>AL5*AK5*D5</f>
        <v>0</v>
      </c>
      <c r="AN5" s="56">
        <v>0.5</v>
      </c>
      <c r="AO5" s="22"/>
      <c r="AP5" s="58">
        <v>0</v>
      </c>
      <c r="AQ5" s="57">
        <f>AP5*AN5*D5</f>
        <v>0</v>
      </c>
      <c r="AR5" s="57"/>
      <c r="AS5" s="56">
        <v>0.5</v>
      </c>
      <c r="AT5" s="12">
        <v>0</v>
      </c>
      <c r="AU5" s="59">
        <f>AT5*AS5*D5</f>
        <v>0</v>
      </c>
    </row>
    <row r="6" spans="3:47">
      <c r="C6" s="15" t="s">
        <v>3</v>
      </c>
      <c r="D6" s="20">
        <v>0</v>
      </c>
      <c r="E6" s="56">
        <v>10</v>
      </c>
      <c r="F6" s="57">
        <f>E6*D6</f>
        <v>0</v>
      </c>
      <c r="G6" s="56">
        <v>4</v>
      </c>
      <c r="H6" s="12">
        <v>1</v>
      </c>
      <c r="I6" s="57">
        <f>H6*G6*D6</f>
        <v>0</v>
      </c>
      <c r="J6" s="56">
        <v>3</v>
      </c>
      <c r="K6" s="12">
        <v>1</v>
      </c>
      <c r="L6" s="57">
        <f>K6*J6*D6</f>
        <v>0</v>
      </c>
      <c r="M6" s="56">
        <v>2</v>
      </c>
      <c r="N6" s="12">
        <v>0.5</v>
      </c>
      <c r="O6" s="57">
        <f t="shared" ref="O6:O9" si="0">N6*M6*D6</f>
        <v>0</v>
      </c>
      <c r="P6" s="56">
        <v>2</v>
      </c>
      <c r="Q6" s="22"/>
      <c r="R6" s="12">
        <v>0.5</v>
      </c>
      <c r="S6" s="57">
        <f t="shared" ref="S6:S9" si="1">R6*P6*D6</f>
        <v>0</v>
      </c>
      <c r="T6" s="57"/>
      <c r="U6" s="56">
        <v>2</v>
      </c>
      <c r="V6" s="12">
        <v>0.5</v>
      </c>
      <c r="W6" s="57">
        <f>V6*U6*D6</f>
        <v>0</v>
      </c>
      <c r="X6" s="56">
        <v>2</v>
      </c>
      <c r="Y6" s="22"/>
      <c r="Z6" s="12">
        <v>0.5</v>
      </c>
      <c r="AA6" s="57">
        <f t="shared" ref="AA6:AA11" si="2">Z6*X6*D6</f>
        <v>0</v>
      </c>
      <c r="AB6" s="57"/>
      <c r="AC6" s="56">
        <v>2</v>
      </c>
      <c r="AD6" s="12">
        <v>0.5</v>
      </c>
      <c r="AE6" s="57">
        <f t="shared" ref="AE6:AE13" si="3">AD6*AC6*D6</f>
        <v>0</v>
      </c>
      <c r="AF6" s="56">
        <v>2</v>
      </c>
      <c r="AG6" s="22"/>
      <c r="AH6" s="12">
        <v>0.5</v>
      </c>
      <c r="AI6" s="57">
        <f>AH6*AF6*D6</f>
        <v>0</v>
      </c>
      <c r="AJ6" s="57"/>
      <c r="AK6" s="56">
        <v>2</v>
      </c>
      <c r="AL6" s="12">
        <v>0.5</v>
      </c>
      <c r="AM6" s="57">
        <f t="shared" ref="AM6:AM15" si="4">AL6*AK6*D6</f>
        <v>0</v>
      </c>
      <c r="AN6" s="56">
        <v>2</v>
      </c>
      <c r="AO6" s="22"/>
      <c r="AP6" s="58">
        <v>0.5</v>
      </c>
      <c r="AQ6" s="57">
        <f t="shared" ref="AQ6:AQ15" si="5">AP6*AN6*D6</f>
        <v>0</v>
      </c>
      <c r="AR6" s="57"/>
      <c r="AS6" s="56">
        <v>2</v>
      </c>
      <c r="AT6" s="12">
        <v>0.5</v>
      </c>
      <c r="AU6" s="59">
        <f t="shared" ref="AU6:AU17" si="6">AT6*AS6*D6</f>
        <v>0</v>
      </c>
    </row>
    <row r="7" spans="3:47">
      <c r="C7" s="15" t="s">
        <v>52</v>
      </c>
      <c r="D7" s="20">
        <v>0</v>
      </c>
      <c r="E7" s="56">
        <v>-1</v>
      </c>
      <c r="F7" s="57">
        <f>E7*D7</f>
        <v>0</v>
      </c>
      <c r="G7" s="56">
        <v>1</v>
      </c>
      <c r="H7" s="12">
        <v>2</v>
      </c>
      <c r="I7" s="57">
        <f>H7*G7*D7</f>
        <v>0</v>
      </c>
      <c r="J7" s="56">
        <v>3</v>
      </c>
      <c r="K7" s="12">
        <v>2</v>
      </c>
      <c r="L7" s="57">
        <f>K7*J7*D7</f>
        <v>0</v>
      </c>
      <c r="M7" s="56">
        <v>1</v>
      </c>
      <c r="N7" s="12">
        <v>1</v>
      </c>
      <c r="O7" s="57">
        <f t="shared" si="0"/>
        <v>0</v>
      </c>
      <c r="P7" s="56">
        <v>1</v>
      </c>
      <c r="Q7" s="22"/>
      <c r="R7" s="12">
        <v>1</v>
      </c>
      <c r="S7" s="57">
        <f t="shared" si="1"/>
        <v>0</v>
      </c>
      <c r="T7" s="57"/>
      <c r="U7" s="56">
        <v>1</v>
      </c>
      <c r="V7" s="12">
        <v>1</v>
      </c>
      <c r="W7" s="57">
        <f t="shared" ref="W7:W11" si="7">V7*U7*D7</f>
        <v>0</v>
      </c>
      <c r="X7" s="56">
        <v>1</v>
      </c>
      <c r="Y7" s="22"/>
      <c r="Z7" s="12">
        <v>1</v>
      </c>
      <c r="AA7" s="57">
        <f t="shared" si="2"/>
        <v>0</v>
      </c>
      <c r="AB7" s="57"/>
      <c r="AC7" s="56">
        <v>1</v>
      </c>
      <c r="AD7" s="12">
        <v>1</v>
      </c>
      <c r="AE7" s="57">
        <f t="shared" si="3"/>
        <v>0</v>
      </c>
      <c r="AF7" s="56">
        <v>1</v>
      </c>
      <c r="AG7" s="22"/>
      <c r="AH7" s="12">
        <v>1</v>
      </c>
      <c r="AI7" s="57">
        <f t="shared" ref="AI7:AI13" si="8">AH7*AF7*D7</f>
        <v>0</v>
      </c>
      <c r="AJ7" s="57"/>
      <c r="AK7" s="56">
        <v>1</v>
      </c>
      <c r="AL7" s="12">
        <v>1</v>
      </c>
      <c r="AM7" s="57">
        <f t="shared" si="4"/>
        <v>0</v>
      </c>
      <c r="AN7" s="56">
        <v>1</v>
      </c>
      <c r="AO7" s="22"/>
      <c r="AP7" s="58">
        <v>1</v>
      </c>
      <c r="AQ7" s="57">
        <f t="shared" si="5"/>
        <v>0</v>
      </c>
      <c r="AR7" s="57"/>
      <c r="AS7" s="56">
        <v>1</v>
      </c>
      <c r="AT7" s="12">
        <v>1</v>
      </c>
      <c r="AU7" s="59">
        <f t="shared" si="6"/>
        <v>0</v>
      </c>
    </row>
    <row r="8" spans="3:47">
      <c r="C8" s="15" t="s">
        <v>5</v>
      </c>
      <c r="D8" s="20">
        <v>0</v>
      </c>
      <c r="E8" s="60" t="s">
        <v>152</v>
      </c>
      <c r="F8" s="61">
        <f>F7+F6+F5</f>
        <v>0</v>
      </c>
      <c r="G8" s="62"/>
      <c r="H8" s="61" t="s">
        <v>152</v>
      </c>
      <c r="I8" s="61">
        <f>SUM(I5:I7)</f>
        <v>0</v>
      </c>
      <c r="J8" s="56">
        <v>1</v>
      </c>
      <c r="K8" s="12">
        <v>3</v>
      </c>
      <c r="L8" s="57">
        <f>K8*J8*D8</f>
        <v>0</v>
      </c>
      <c r="M8" s="56">
        <v>2</v>
      </c>
      <c r="N8" s="12">
        <v>1.5</v>
      </c>
      <c r="O8" s="57">
        <f t="shared" si="0"/>
        <v>0</v>
      </c>
      <c r="P8" s="56">
        <v>2</v>
      </c>
      <c r="Q8" s="22"/>
      <c r="R8" s="12">
        <v>1.5</v>
      </c>
      <c r="S8" s="57">
        <f t="shared" si="1"/>
        <v>0</v>
      </c>
      <c r="T8" s="57"/>
      <c r="U8" s="56">
        <v>2</v>
      </c>
      <c r="V8" s="12">
        <v>1.5</v>
      </c>
      <c r="W8" s="57">
        <f t="shared" si="7"/>
        <v>0</v>
      </c>
      <c r="X8" s="56">
        <v>2</v>
      </c>
      <c r="Y8" s="22"/>
      <c r="Z8" s="12">
        <v>1.5</v>
      </c>
      <c r="AA8" s="57">
        <f t="shared" si="2"/>
        <v>0</v>
      </c>
      <c r="AB8" s="57"/>
      <c r="AC8" s="56">
        <v>2</v>
      </c>
      <c r="AD8" s="12">
        <v>1.5</v>
      </c>
      <c r="AE8" s="57">
        <f t="shared" si="3"/>
        <v>0</v>
      </c>
      <c r="AF8" s="56">
        <v>2</v>
      </c>
      <c r="AG8" s="22"/>
      <c r="AH8" s="12">
        <v>1.5</v>
      </c>
      <c r="AI8" s="57">
        <f t="shared" si="8"/>
        <v>0</v>
      </c>
      <c r="AJ8" s="57"/>
      <c r="AK8" s="56">
        <v>2</v>
      </c>
      <c r="AL8" s="12">
        <v>1.5</v>
      </c>
      <c r="AM8" s="57">
        <f t="shared" si="4"/>
        <v>0</v>
      </c>
      <c r="AN8" s="56">
        <v>2</v>
      </c>
      <c r="AO8" s="22"/>
      <c r="AP8" s="58">
        <v>1.5</v>
      </c>
      <c r="AQ8" s="57">
        <f t="shared" si="5"/>
        <v>0</v>
      </c>
      <c r="AR8" s="57"/>
      <c r="AS8" s="56">
        <v>2</v>
      </c>
      <c r="AT8" s="12">
        <v>1.5</v>
      </c>
      <c r="AU8" s="59">
        <f t="shared" si="6"/>
        <v>0</v>
      </c>
    </row>
    <row r="9" spans="3:47">
      <c r="C9" s="15" t="s">
        <v>46</v>
      </c>
      <c r="D9" s="20">
        <v>0</v>
      </c>
      <c r="J9" s="62"/>
      <c r="K9" s="61" t="s">
        <v>152</v>
      </c>
      <c r="L9" s="61">
        <f>SUM(L5:L8)</f>
        <v>0</v>
      </c>
      <c r="M9" s="56">
        <v>0.5</v>
      </c>
      <c r="N9" s="12">
        <v>2</v>
      </c>
      <c r="O9" s="57">
        <f t="shared" si="0"/>
        <v>0</v>
      </c>
      <c r="P9" s="56">
        <v>0.5</v>
      </c>
      <c r="Q9" s="22">
        <v>5</v>
      </c>
      <c r="R9" s="12">
        <v>2</v>
      </c>
      <c r="S9" s="57">
        <f t="shared" si="1"/>
        <v>0</v>
      </c>
      <c r="T9" s="57">
        <f>D9*Q9*R9</f>
        <v>0</v>
      </c>
      <c r="U9" s="56">
        <v>1.5</v>
      </c>
      <c r="V9" s="12">
        <v>2</v>
      </c>
      <c r="W9" s="57">
        <f t="shared" si="7"/>
        <v>0</v>
      </c>
      <c r="X9" s="56">
        <v>1.5</v>
      </c>
      <c r="Y9" s="22"/>
      <c r="Z9" s="12">
        <v>2</v>
      </c>
      <c r="AA9" s="57">
        <f t="shared" si="2"/>
        <v>0</v>
      </c>
      <c r="AB9" s="57"/>
      <c r="AC9" s="56">
        <v>1.5</v>
      </c>
      <c r="AD9" s="12">
        <v>2</v>
      </c>
      <c r="AE9" s="57">
        <f t="shared" si="3"/>
        <v>0</v>
      </c>
      <c r="AF9" s="56">
        <v>1.5</v>
      </c>
      <c r="AG9" s="22"/>
      <c r="AH9" s="12">
        <v>2</v>
      </c>
      <c r="AI9" s="57">
        <f t="shared" si="8"/>
        <v>0</v>
      </c>
      <c r="AJ9" s="57"/>
      <c r="AK9" s="56">
        <v>1.5</v>
      </c>
      <c r="AL9" s="12">
        <v>2</v>
      </c>
      <c r="AM9" s="57">
        <f t="shared" si="4"/>
        <v>0</v>
      </c>
      <c r="AN9" s="56">
        <v>1.5</v>
      </c>
      <c r="AO9" s="22"/>
      <c r="AP9" s="58">
        <v>2</v>
      </c>
      <c r="AQ9" s="57">
        <f t="shared" si="5"/>
        <v>0</v>
      </c>
      <c r="AR9" s="57"/>
      <c r="AS9" s="56">
        <v>1.5</v>
      </c>
      <c r="AT9" s="12">
        <v>2</v>
      </c>
      <c r="AU9" s="59">
        <f t="shared" si="6"/>
        <v>0</v>
      </c>
    </row>
    <row r="10" spans="3:47">
      <c r="C10" s="15" t="s">
        <v>7</v>
      </c>
      <c r="D10" s="20">
        <v>0</v>
      </c>
      <c r="M10" s="62"/>
      <c r="N10" s="61" t="s">
        <v>152</v>
      </c>
      <c r="O10" s="61">
        <f>SUM(O5:O9)</f>
        <v>0</v>
      </c>
      <c r="P10" s="56"/>
      <c r="Q10" s="22">
        <v>8</v>
      </c>
      <c r="R10" s="12">
        <v>3</v>
      </c>
      <c r="S10" s="57"/>
      <c r="T10" s="57">
        <f t="shared" ref="T10:T11" si="9">D10*Q10*R10</f>
        <v>0</v>
      </c>
      <c r="U10" s="56">
        <v>4</v>
      </c>
      <c r="V10" s="12">
        <v>3</v>
      </c>
      <c r="W10" s="57">
        <f t="shared" si="7"/>
        <v>0</v>
      </c>
      <c r="X10" s="56">
        <v>4</v>
      </c>
      <c r="Y10" s="22"/>
      <c r="Z10" s="12">
        <v>3</v>
      </c>
      <c r="AA10" s="57">
        <f t="shared" si="2"/>
        <v>0</v>
      </c>
      <c r="AB10" s="57"/>
      <c r="AC10" s="56">
        <v>4</v>
      </c>
      <c r="AD10" s="12">
        <v>3</v>
      </c>
      <c r="AE10" s="57">
        <f t="shared" si="3"/>
        <v>0</v>
      </c>
      <c r="AF10" s="56">
        <v>4</v>
      </c>
      <c r="AG10" s="22"/>
      <c r="AH10" s="12">
        <v>3</v>
      </c>
      <c r="AI10" s="57">
        <f t="shared" si="8"/>
        <v>0</v>
      </c>
      <c r="AJ10" s="57"/>
      <c r="AK10" s="56">
        <v>4</v>
      </c>
      <c r="AL10" s="12">
        <v>3</v>
      </c>
      <c r="AM10" s="57">
        <f t="shared" si="4"/>
        <v>0</v>
      </c>
      <c r="AN10" s="56">
        <v>4</v>
      </c>
      <c r="AO10" s="22"/>
      <c r="AP10" s="58">
        <v>3</v>
      </c>
      <c r="AQ10" s="57">
        <f t="shared" si="5"/>
        <v>0</v>
      </c>
      <c r="AR10" s="57"/>
      <c r="AS10" s="56">
        <v>4</v>
      </c>
      <c r="AT10" s="12">
        <v>3</v>
      </c>
      <c r="AU10" s="59">
        <f t="shared" si="6"/>
        <v>0</v>
      </c>
    </row>
    <row r="11" spans="3:47">
      <c r="C11" s="15" t="s">
        <v>47</v>
      </c>
      <c r="D11" s="20">
        <v>0</v>
      </c>
      <c r="P11" s="56"/>
      <c r="Q11" s="22">
        <v>-1</v>
      </c>
      <c r="R11" s="63">
        <v>4</v>
      </c>
      <c r="S11" s="64"/>
      <c r="T11" s="57">
        <f t="shared" si="9"/>
        <v>0</v>
      </c>
      <c r="U11" s="56">
        <v>1</v>
      </c>
      <c r="V11" s="12">
        <v>4</v>
      </c>
      <c r="W11" s="57">
        <f t="shared" si="7"/>
        <v>0</v>
      </c>
      <c r="X11" s="56">
        <v>1</v>
      </c>
      <c r="Y11" s="22">
        <v>5</v>
      </c>
      <c r="Z11" s="12">
        <v>4</v>
      </c>
      <c r="AA11" s="57">
        <f t="shared" si="2"/>
        <v>0</v>
      </c>
      <c r="AB11" s="57">
        <f>Y11*Z11*D11</f>
        <v>0</v>
      </c>
      <c r="AC11" s="56">
        <v>2</v>
      </c>
      <c r="AD11" s="12">
        <v>4</v>
      </c>
      <c r="AE11" s="57">
        <f t="shared" si="3"/>
        <v>0</v>
      </c>
      <c r="AF11" s="56">
        <v>2</v>
      </c>
      <c r="AG11" s="22"/>
      <c r="AH11" s="12">
        <v>4</v>
      </c>
      <c r="AI11" s="57">
        <f t="shared" si="8"/>
        <v>0</v>
      </c>
      <c r="AJ11" s="57"/>
      <c r="AK11" s="56">
        <v>2</v>
      </c>
      <c r="AL11" s="12">
        <v>4</v>
      </c>
      <c r="AM11" s="57">
        <f t="shared" si="4"/>
        <v>0</v>
      </c>
      <c r="AN11" s="56">
        <v>2</v>
      </c>
      <c r="AO11" s="22"/>
      <c r="AP11" s="58">
        <v>4</v>
      </c>
      <c r="AQ11" s="57">
        <f t="shared" si="5"/>
        <v>0</v>
      </c>
      <c r="AR11" s="57"/>
      <c r="AS11" s="56">
        <v>2</v>
      </c>
      <c r="AT11" s="12">
        <v>4</v>
      </c>
      <c r="AU11" s="59">
        <f t="shared" si="6"/>
        <v>0</v>
      </c>
    </row>
    <row r="12" spans="3:47">
      <c r="C12" s="15" t="s">
        <v>9</v>
      </c>
      <c r="D12" s="20">
        <v>0</v>
      </c>
      <c r="P12" s="62"/>
      <c r="Q12" s="65"/>
      <c r="R12" s="65" t="s">
        <v>152</v>
      </c>
      <c r="S12" s="65">
        <f>SUM(S5:S11)</f>
        <v>0</v>
      </c>
      <c r="T12" s="65">
        <f>SUM(T5:T11)</f>
        <v>0</v>
      </c>
      <c r="U12" s="62"/>
      <c r="V12" s="61" t="s">
        <v>152</v>
      </c>
      <c r="W12" s="61">
        <f>SUM(W5:W11)</f>
        <v>0</v>
      </c>
      <c r="X12" s="56"/>
      <c r="Y12" s="22">
        <v>8</v>
      </c>
      <c r="Z12" s="12">
        <v>5</v>
      </c>
      <c r="AA12" s="57"/>
      <c r="AB12" s="57">
        <f t="shared" ref="AB12:AB13" si="10">Y12*Z12*D12</f>
        <v>0</v>
      </c>
      <c r="AC12" s="56">
        <v>4</v>
      </c>
      <c r="AD12" s="12">
        <v>5</v>
      </c>
      <c r="AE12" s="57">
        <f t="shared" si="3"/>
        <v>0</v>
      </c>
      <c r="AF12" s="56">
        <v>4</v>
      </c>
      <c r="AG12" s="22"/>
      <c r="AH12" s="12">
        <v>5</v>
      </c>
      <c r="AI12" s="57">
        <f t="shared" si="8"/>
        <v>0</v>
      </c>
      <c r="AJ12" s="57"/>
      <c r="AK12" s="56">
        <v>4</v>
      </c>
      <c r="AL12" s="12">
        <v>5</v>
      </c>
      <c r="AM12" s="57">
        <f t="shared" si="4"/>
        <v>0</v>
      </c>
      <c r="AN12" s="56">
        <v>4</v>
      </c>
      <c r="AO12" s="22"/>
      <c r="AP12" s="58">
        <v>5</v>
      </c>
      <c r="AQ12" s="57">
        <f t="shared" si="5"/>
        <v>0</v>
      </c>
      <c r="AR12" s="57"/>
      <c r="AS12" s="56">
        <v>4</v>
      </c>
      <c r="AT12" s="12">
        <v>5</v>
      </c>
      <c r="AU12" s="59">
        <f t="shared" si="6"/>
        <v>0</v>
      </c>
    </row>
    <row r="13" spans="3:47">
      <c r="C13" s="15" t="s">
        <v>10</v>
      </c>
      <c r="D13" s="20">
        <v>0</v>
      </c>
      <c r="X13" s="56"/>
      <c r="Y13" s="22">
        <v>-1</v>
      </c>
      <c r="Z13" s="63">
        <v>6</v>
      </c>
      <c r="AA13" s="64"/>
      <c r="AB13" s="57">
        <f t="shared" si="10"/>
        <v>0</v>
      </c>
      <c r="AC13" s="56">
        <v>1</v>
      </c>
      <c r="AD13" s="12">
        <v>6</v>
      </c>
      <c r="AE13" s="57">
        <f t="shared" si="3"/>
        <v>0</v>
      </c>
      <c r="AF13" s="56">
        <v>1</v>
      </c>
      <c r="AG13" s="22">
        <v>5</v>
      </c>
      <c r="AH13" s="12">
        <v>6</v>
      </c>
      <c r="AI13" s="57">
        <f t="shared" si="8"/>
        <v>0</v>
      </c>
      <c r="AJ13" s="57">
        <f>D13*AH13*AG13</f>
        <v>0</v>
      </c>
      <c r="AK13" s="56">
        <v>2</v>
      </c>
      <c r="AL13" s="12">
        <v>6</v>
      </c>
      <c r="AM13" s="57">
        <f t="shared" si="4"/>
        <v>0</v>
      </c>
      <c r="AN13" s="56">
        <v>2</v>
      </c>
      <c r="AO13" s="22"/>
      <c r="AP13" s="58">
        <v>6</v>
      </c>
      <c r="AQ13" s="57">
        <f t="shared" si="5"/>
        <v>0</v>
      </c>
      <c r="AR13" s="57"/>
      <c r="AS13" s="56">
        <v>2</v>
      </c>
      <c r="AT13" s="12">
        <v>6</v>
      </c>
      <c r="AU13" s="59">
        <f t="shared" si="6"/>
        <v>0</v>
      </c>
    </row>
    <row r="14" spans="3:47">
      <c r="C14" s="15" t="s">
        <v>11</v>
      </c>
      <c r="D14" s="20">
        <v>3.2530000000000001</v>
      </c>
      <c r="X14" s="62"/>
      <c r="Y14" s="65"/>
      <c r="Z14" s="61" t="s">
        <v>153</v>
      </c>
      <c r="AA14" s="61">
        <f>SUM(AA5:AA11)</f>
        <v>0</v>
      </c>
      <c r="AB14" s="61">
        <f>SUM(AB5:AB13)</f>
        <v>0</v>
      </c>
      <c r="AC14" s="62"/>
      <c r="AD14" s="61" t="s">
        <v>152</v>
      </c>
      <c r="AE14" s="61">
        <f>SUM(AE5:AE13)</f>
        <v>0</v>
      </c>
      <c r="AF14" s="56"/>
      <c r="AG14" s="22">
        <v>8</v>
      </c>
      <c r="AH14" s="12">
        <v>7</v>
      </c>
      <c r="AI14" s="57"/>
      <c r="AJ14" s="57">
        <f t="shared" ref="AJ14:AJ15" si="11">D14*AH14*AG14</f>
        <v>182.16800000000001</v>
      </c>
      <c r="AK14" s="56">
        <v>4</v>
      </c>
      <c r="AL14" s="12">
        <v>7</v>
      </c>
      <c r="AM14" s="57">
        <f t="shared" si="4"/>
        <v>91.084000000000003</v>
      </c>
      <c r="AN14" s="56">
        <v>4</v>
      </c>
      <c r="AO14" s="22"/>
      <c r="AP14" s="58">
        <v>7</v>
      </c>
      <c r="AQ14" s="57">
        <f t="shared" si="5"/>
        <v>91.084000000000003</v>
      </c>
      <c r="AR14" s="57"/>
      <c r="AS14" s="56">
        <v>4</v>
      </c>
      <c r="AT14" s="12">
        <v>7</v>
      </c>
      <c r="AU14" s="59">
        <f t="shared" si="6"/>
        <v>91.084000000000003</v>
      </c>
    </row>
    <row r="15" spans="3:47">
      <c r="C15" s="15" t="s">
        <v>48</v>
      </c>
      <c r="D15" s="20">
        <v>4.8239999999999998</v>
      </c>
      <c r="AF15" s="56"/>
      <c r="AG15" s="22">
        <v>-1</v>
      </c>
      <c r="AH15" s="63">
        <v>8</v>
      </c>
      <c r="AI15" s="64"/>
      <c r="AJ15" s="57">
        <f t="shared" si="11"/>
        <v>-38.591999999999999</v>
      </c>
      <c r="AK15" s="56">
        <v>1</v>
      </c>
      <c r="AL15" s="12">
        <v>8</v>
      </c>
      <c r="AM15" s="57">
        <f t="shared" si="4"/>
        <v>38.591999999999999</v>
      </c>
      <c r="AN15" s="56">
        <v>1</v>
      </c>
      <c r="AO15" s="22">
        <v>5</v>
      </c>
      <c r="AP15" s="58">
        <v>8</v>
      </c>
      <c r="AQ15" s="57">
        <f t="shared" si="5"/>
        <v>38.591999999999999</v>
      </c>
      <c r="AR15" s="57">
        <f>D15*AP15*AO15</f>
        <v>192.95999999999998</v>
      </c>
      <c r="AS15" s="56">
        <v>2</v>
      </c>
      <c r="AT15" s="12">
        <v>8</v>
      </c>
      <c r="AU15" s="59">
        <f t="shared" si="6"/>
        <v>77.183999999999997</v>
      </c>
    </row>
    <row r="16" spans="3:47">
      <c r="C16" s="15" t="s">
        <v>49</v>
      </c>
      <c r="D16" s="20">
        <v>5.4550000000000001</v>
      </c>
      <c r="AF16" s="62"/>
      <c r="AG16" s="65"/>
      <c r="AH16" s="61" t="s">
        <v>154</v>
      </c>
      <c r="AI16" s="61">
        <f>SUM(AI5:AI13)</f>
        <v>0</v>
      </c>
      <c r="AJ16" s="61">
        <f>SUM(AJ5:AJ15)</f>
        <v>143.57600000000002</v>
      </c>
      <c r="AK16" s="62"/>
      <c r="AL16" s="61" t="s">
        <v>152</v>
      </c>
      <c r="AM16" s="61">
        <f>SUM(AM5:AM15)</f>
        <v>129.67599999999999</v>
      </c>
      <c r="AN16" s="56"/>
      <c r="AO16" s="22">
        <v>8</v>
      </c>
      <c r="AP16" s="58">
        <v>9</v>
      </c>
      <c r="AQ16" s="57"/>
      <c r="AR16" s="57">
        <f t="shared" ref="AR16:AR17" si="12">D16*AP16*AO16</f>
        <v>392.76</v>
      </c>
      <c r="AS16" s="56">
        <v>4</v>
      </c>
      <c r="AT16" s="12">
        <v>9</v>
      </c>
      <c r="AU16" s="59">
        <f t="shared" si="6"/>
        <v>196.38</v>
      </c>
    </row>
    <row r="17" spans="3:47">
      <c r="C17" s="15" t="s">
        <v>50</v>
      </c>
      <c r="D17" s="21">
        <v>5.8070000000000004</v>
      </c>
      <c r="AN17" s="56"/>
      <c r="AO17" s="22">
        <v>-1</v>
      </c>
      <c r="AP17" s="66">
        <v>10</v>
      </c>
      <c r="AQ17" s="64"/>
      <c r="AR17" s="57">
        <f t="shared" si="12"/>
        <v>-58.070000000000007</v>
      </c>
      <c r="AS17" s="56">
        <v>1</v>
      </c>
      <c r="AT17" s="12">
        <v>10</v>
      </c>
      <c r="AU17" s="59">
        <f t="shared" si="6"/>
        <v>58.070000000000007</v>
      </c>
    </row>
    <row r="18" spans="3:47">
      <c r="AN18" s="62"/>
      <c r="AO18" s="65"/>
      <c r="AP18" s="61" t="s">
        <v>152</v>
      </c>
      <c r="AQ18" s="61">
        <f>SUM(AQ13:AQ16)</f>
        <v>129.67599999999999</v>
      </c>
      <c r="AR18" s="61">
        <f>SUM(AR5:AR17)</f>
        <v>527.65</v>
      </c>
      <c r="AS18" s="62"/>
      <c r="AT18" s="61" t="s">
        <v>152</v>
      </c>
      <c r="AU18" s="67">
        <f>SUM(AU5:AU17)</f>
        <v>422.71800000000002</v>
      </c>
    </row>
    <row r="19" spans="3:47">
      <c r="E19" s="14" t="s">
        <v>155</v>
      </c>
      <c r="F19" s="14">
        <f>F8*0.5/24</f>
        <v>0</v>
      </c>
      <c r="G19" s="16"/>
      <c r="H19" s="16" t="s">
        <v>155</v>
      </c>
      <c r="I19" s="16">
        <f>2*0.5*0.5*I8/3</f>
        <v>0</v>
      </c>
      <c r="J19" s="14"/>
      <c r="K19" s="14" t="s">
        <v>155</v>
      </c>
      <c r="L19" s="14">
        <f>2*0.5*0.5*3*L9/8</f>
        <v>0</v>
      </c>
      <c r="M19" s="17"/>
      <c r="N19" s="17" t="s">
        <v>155</v>
      </c>
      <c r="O19" s="17">
        <f>2*1*1*O10/3</f>
        <v>0</v>
      </c>
      <c r="P19" s="14"/>
      <c r="Q19" s="14"/>
      <c r="R19" s="14" t="s">
        <v>155</v>
      </c>
      <c r="S19" s="14">
        <f>2*1*1*((S12/3)+(T12/12))</f>
        <v>0</v>
      </c>
      <c r="T19" s="14"/>
      <c r="U19" s="16"/>
      <c r="V19" s="16" t="s">
        <v>155</v>
      </c>
      <c r="W19" s="16">
        <f>2*1*1*W12/3</f>
        <v>0</v>
      </c>
      <c r="X19" s="14"/>
      <c r="Y19" s="14"/>
      <c r="Z19" s="14" t="s">
        <v>155</v>
      </c>
      <c r="AA19" s="14">
        <f>2*1*1*((AA14/3)+(AB14/12))</f>
        <v>0</v>
      </c>
      <c r="AB19" s="14"/>
      <c r="AC19" s="17"/>
      <c r="AD19" s="17" t="s">
        <v>155</v>
      </c>
      <c r="AE19" s="17">
        <f>2*1*1*AE14/3</f>
        <v>0</v>
      </c>
      <c r="AF19" s="14"/>
      <c r="AG19" s="14"/>
      <c r="AH19" s="14" t="s">
        <v>155</v>
      </c>
      <c r="AI19" s="14">
        <f>2*1*1*((AI16/3)+(AJ16/12))</f>
        <v>23.929333333333336</v>
      </c>
      <c r="AJ19" s="14"/>
      <c r="AK19" s="16"/>
      <c r="AL19" s="16" t="s">
        <v>155</v>
      </c>
      <c r="AM19" s="16">
        <f>2*1*1*AM16/3</f>
        <v>86.450666666666663</v>
      </c>
      <c r="AN19" s="14"/>
      <c r="AO19" s="14"/>
      <c r="AP19" s="14" t="s">
        <v>155</v>
      </c>
      <c r="AQ19" s="14">
        <f>2*1*1*((AQ18/3)+(AR18/12))</f>
        <v>174.39233333333334</v>
      </c>
      <c r="AR19" s="14"/>
      <c r="AS19" s="17"/>
      <c r="AT19" s="17" t="s">
        <v>155</v>
      </c>
      <c r="AU19" s="17">
        <f>2*1*1*AU18/3</f>
        <v>281.81200000000001</v>
      </c>
    </row>
    <row r="22" spans="3:47">
      <c r="C22" s="75"/>
      <c r="D22" s="76"/>
      <c r="E22" s="77" t="s">
        <v>146</v>
      </c>
      <c r="F22" s="78"/>
      <c r="G22" s="77" t="s">
        <v>127</v>
      </c>
      <c r="H22" s="79"/>
      <c r="I22" s="51"/>
      <c r="J22" s="77" t="s">
        <v>128</v>
      </c>
      <c r="K22" s="79"/>
      <c r="L22" s="78"/>
      <c r="M22" s="77" t="s">
        <v>129</v>
      </c>
      <c r="N22" s="79"/>
      <c r="O22" s="78"/>
      <c r="P22" s="77" t="s">
        <v>130</v>
      </c>
      <c r="Q22" s="80"/>
      <c r="R22" s="79"/>
      <c r="S22" s="79"/>
      <c r="T22" s="51"/>
      <c r="U22" s="77" t="s">
        <v>131</v>
      </c>
      <c r="V22" s="79"/>
      <c r="W22" s="78"/>
      <c r="X22" s="77" t="s">
        <v>132</v>
      </c>
      <c r="Y22" s="80"/>
      <c r="Z22" s="79"/>
      <c r="AA22" s="79"/>
      <c r="AB22" s="51"/>
      <c r="AC22" s="77" t="s">
        <v>147</v>
      </c>
      <c r="AD22" s="79"/>
      <c r="AE22" s="78"/>
      <c r="AF22" s="77" t="s">
        <v>148</v>
      </c>
      <c r="AG22" s="80"/>
      <c r="AH22" s="79"/>
      <c r="AI22" s="79"/>
      <c r="AJ22" s="51"/>
      <c r="AK22" s="77" t="s">
        <v>135</v>
      </c>
      <c r="AL22" s="79"/>
      <c r="AM22" s="78"/>
      <c r="AN22" s="77" t="s">
        <v>136</v>
      </c>
      <c r="AO22" s="80"/>
      <c r="AP22" s="79"/>
      <c r="AQ22" s="79"/>
      <c r="AR22" s="51"/>
      <c r="AS22" s="77" t="s">
        <v>137</v>
      </c>
      <c r="AT22" s="79"/>
      <c r="AU22" s="81"/>
    </row>
    <row r="23" spans="3:47">
      <c r="C23" s="19" t="s">
        <v>149</v>
      </c>
      <c r="D23" s="18" t="s">
        <v>16</v>
      </c>
      <c r="E23" s="52" t="s">
        <v>94</v>
      </c>
      <c r="F23" s="53" t="s">
        <v>150</v>
      </c>
      <c r="G23" s="52" t="s">
        <v>94</v>
      </c>
      <c r="H23" s="54" t="s">
        <v>151</v>
      </c>
      <c r="I23" s="54" t="s">
        <v>150</v>
      </c>
      <c r="J23" s="52" t="s">
        <v>94</v>
      </c>
      <c r="K23" s="53" t="s">
        <v>151</v>
      </c>
      <c r="L23" s="53" t="s">
        <v>150</v>
      </c>
      <c r="M23" s="52" t="s">
        <v>94</v>
      </c>
      <c r="N23" s="53" t="s">
        <v>151</v>
      </c>
      <c r="O23" s="53" t="s">
        <v>150</v>
      </c>
      <c r="P23" s="52" t="s">
        <v>94</v>
      </c>
      <c r="Q23" s="53"/>
      <c r="R23" s="53" t="s">
        <v>151</v>
      </c>
      <c r="S23" s="53" t="s">
        <v>150</v>
      </c>
      <c r="T23" s="53"/>
      <c r="U23" s="52" t="s">
        <v>94</v>
      </c>
      <c r="V23" s="53" t="s">
        <v>151</v>
      </c>
      <c r="W23" s="53" t="s">
        <v>150</v>
      </c>
      <c r="X23" s="52" t="s">
        <v>94</v>
      </c>
      <c r="Y23" s="53"/>
      <c r="Z23" s="53" t="s">
        <v>151</v>
      </c>
      <c r="AA23" s="53" t="s">
        <v>150</v>
      </c>
      <c r="AB23" s="53"/>
      <c r="AC23" s="52" t="s">
        <v>94</v>
      </c>
      <c r="AD23" s="53" t="s">
        <v>151</v>
      </c>
      <c r="AE23" s="53" t="s">
        <v>150</v>
      </c>
      <c r="AF23" s="52" t="s">
        <v>94</v>
      </c>
      <c r="AG23" s="53"/>
      <c r="AH23" s="53" t="s">
        <v>151</v>
      </c>
      <c r="AI23" s="53" t="s">
        <v>150</v>
      </c>
      <c r="AJ23" s="53"/>
      <c r="AK23" s="52" t="s">
        <v>94</v>
      </c>
      <c r="AL23" s="53" t="s">
        <v>151</v>
      </c>
      <c r="AM23" s="53" t="s">
        <v>150</v>
      </c>
      <c r="AN23" s="52" t="s">
        <v>94</v>
      </c>
      <c r="AO23" s="53"/>
      <c r="AP23" s="53" t="s">
        <v>151</v>
      </c>
      <c r="AQ23" s="53" t="s">
        <v>150</v>
      </c>
      <c r="AR23" s="53"/>
      <c r="AS23" s="52" t="s">
        <v>94</v>
      </c>
      <c r="AT23" s="53" t="s">
        <v>151</v>
      </c>
      <c r="AU23" s="55" t="s">
        <v>150</v>
      </c>
    </row>
    <row r="24" spans="3:47">
      <c r="C24" s="15" t="s">
        <v>45</v>
      </c>
      <c r="D24" s="20">
        <v>0</v>
      </c>
      <c r="E24" s="56">
        <v>3</v>
      </c>
      <c r="F24" s="57">
        <f>E24*D24</f>
        <v>0</v>
      </c>
      <c r="G24" s="56">
        <v>1</v>
      </c>
      <c r="H24" s="12">
        <v>0</v>
      </c>
      <c r="I24" s="57">
        <f>H24*G24*D24</f>
        <v>0</v>
      </c>
      <c r="J24" s="56">
        <v>1</v>
      </c>
      <c r="K24" s="12">
        <v>0</v>
      </c>
      <c r="L24" s="57">
        <f>K24*J24*D24</f>
        <v>0</v>
      </c>
      <c r="M24" s="56">
        <v>0.5</v>
      </c>
      <c r="N24" s="12">
        <v>0</v>
      </c>
      <c r="O24" s="57">
        <f>N24*M24*D24</f>
        <v>0</v>
      </c>
      <c r="P24" s="56">
        <v>0.5</v>
      </c>
      <c r="Q24" s="22"/>
      <c r="R24" s="12">
        <v>0</v>
      </c>
      <c r="S24" s="57">
        <f>R24*P24*D24</f>
        <v>0</v>
      </c>
      <c r="T24" s="57"/>
      <c r="U24" s="56">
        <v>0.5</v>
      </c>
      <c r="V24" s="12">
        <v>0</v>
      </c>
      <c r="W24" s="57">
        <f>V24*U24*D24</f>
        <v>0</v>
      </c>
      <c r="X24" s="56">
        <v>0.5</v>
      </c>
      <c r="Y24" s="22"/>
      <c r="Z24" s="12">
        <v>0</v>
      </c>
      <c r="AA24" s="57">
        <f>Z24*X24*D24</f>
        <v>0</v>
      </c>
      <c r="AB24" s="57"/>
      <c r="AC24" s="56">
        <v>0.5</v>
      </c>
      <c r="AD24" s="12">
        <v>0</v>
      </c>
      <c r="AE24" s="57">
        <f>AD24*AC24*D24</f>
        <v>0</v>
      </c>
      <c r="AF24" s="56">
        <v>0.5</v>
      </c>
      <c r="AG24" s="22"/>
      <c r="AH24" s="12">
        <v>0</v>
      </c>
      <c r="AI24" s="57">
        <f>AH24*AF24*D24</f>
        <v>0</v>
      </c>
      <c r="AJ24" s="57"/>
      <c r="AK24" s="56">
        <v>0.5</v>
      </c>
      <c r="AL24" s="12">
        <v>0</v>
      </c>
      <c r="AM24" s="57">
        <f>AL24*AK24*D24</f>
        <v>0</v>
      </c>
      <c r="AN24" s="56">
        <v>0.5</v>
      </c>
      <c r="AO24" s="22"/>
      <c r="AP24" s="58">
        <v>0</v>
      </c>
      <c r="AQ24" s="57">
        <f>AP24*AN24*D24</f>
        <v>0</v>
      </c>
      <c r="AR24" s="57"/>
      <c r="AS24" s="56">
        <v>0.5</v>
      </c>
      <c r="AT24" s="12">
        <v>0</v>
      </c>
      <c r="AU24" s="59">
        <f>AT24*AS24*D24</f>
        <v>0</v>
      </c>
    </row>
    <row r="25" spans="3:47">
      <c r="C25" s="15" t="s">
        <v>3</v>
      </c>
      <c r="D25" s="20">
        <v>0</v>
      </c>
      <c r="E25" s="56">
        <v>10</v>
      </c>
      <c r="F25" s="57">
        <f>E25*D25</f>
        <v>0</v>
      </c>
      <c r="G25" s="56">
        <v>4</v>
      </c>
      <c r="H25" s="12">
        <v>1</v>
      </c>
      <c r="I25" s="57">
        <f>H25*G25*D25</f>
        <v>0</v>
      </c>
      <c r="J25" s="56">
        <v>3</v>
      </c>
      <c r="K25" s="12">
        <v>1</v>
      </c>
      <c r="L25" s="57">
        <f>K25*J25*D25</f>
        <v>0</v>
      </c>
      <c r="M25" s="56">
        <v>2</v>
      </c>
      <c r="N25" s="12">
        <v>0.5</v>
      </c>
      <c r="O25" s="57">
        <f t="shared" ref="O25:O28" si="13">N25*M25*D25</f>
        <v>0</v>
      </c>
      <c r="P25" s="56">
        <v>2</v>
      </c>
      <c r="Q25" s="22"/>
      <c r="R25" s="12">
        <v>0.5</v>
      </c>
      <c r="S25" s="57">
        <f t="shared" ref="S25:S28" si="14">R25*P25*D25</f>
        <v>0</v>
      </c>
      <c r="T25" s="57"/>
      <c r="U25" s="56">
        <v>2</v>
      </c>
      <c r="V25" s="12">
        <v>0.5</v>
      </c>
      <c r="W25" s="57">
        <f>V25*U25*D25</f>
        <v>0</v>
      </c>
      <c r="X25" s="56">
        <v>2</v>
      </c>
      <c r="Y25" s="22"/>
      <c r="Z25" s="12">
        <v>0.5</v>
      </c>
      <c r="AA25" s="57">
        <f t="shared" ref="AA25:AA30" si="15">Z25*X25*D25</f>
        <v>0</v>
      </c>
      <c r="AB25" s="57"/>
      <c r="AC25" s="56">
        <v>2</v>
      </c>
      <c r="AD25" s="12">
        <v>0.5</v>
      </c>
      <c r="AE25" s="57">
        <f t="shared" ref="AE25:AE32" si="16">AD25*AC25*D25</f>
        <v>0</v>
      </c>
      <c r="AF25" s="56">
        <v>2</v>
      </c>
      <c r="AG25" s="22"/>
      <c r="AH25" s="12">
        <v>0.5</v>
      </c>
      <c r="AI25" s="57">
        <f>AH25*AF25*D25</f>
        <v>0</v>
      </c>
      <c r="AJ25" s="57"/>
      <c r="AK25" s="56">
        <v>2</v>
      </c>
      <c r="AL25" s="12">
        <v>0.5</v>
      </c>
      <c r="AM25" s="57">
        <f t="shared" ref="AM25:AM34" si="17">AL25*AK25*D25</f>
        <v>0</v>
      </c>
      <c r="AN25" s="56">
        <v>2</v>
      </c>
      <c r="AO25" s="22"/>
      <c r="AP25" s="58">
        <v>0.5</v>
      </c>
      <c r="AQ25" s="57">
        <f t="shared" ref="AQ25:AQ34" si="18">AP25*AN25*D25</f>
        <v>0</v>
      </c>
      <c r="AR25" s="57"/>
      <c r="AS25" s="56">
        <v>2</v>
      </c>
      <c r="AT25" s="12">
        <v>0.5</v>
      </c>
      <c r="AU25" s="59">
        <f t="shared" ref="AU25:AU36" si="19">AT25*AS25*D25</f>
        <v>0</v>
      </c>
    </row>
    <row r="26" spans="3:47">
      <c r="C26" s="15" t="s">
        <v>52</v>
      </c>
      <c r="D26" s="20">
        <v>0</v>
      </c>
      <c r="E26" s="56">
        <v>-1</v>
      </c>
      <c r="F26" s="57">
        <f>E26*D26</f>
        <v>0</v>
      </c>
      <c r="G26" s="56">
        <v>1</v>
      </c>
      <c r="H26" s="12">
        <v>2</v>
      </c>
      <c r="I26" s="57">
        <f>H26*G26*D26</f>
        <v>0</v>
      </c>
      <c r="J26" s="56">
        <v>3</v>
      </c>
      <c r="K26" s="12">
        <v>2</v>
      </c>
      <c r="L26" s="57">
        <f>K26*J26*D26</f>
        <v>0</v>
      </c>
      <c r="M26" s="56">
        <v>1</v>
      </c>
      <c r="N26" s="12">
        <v>1</v>
      </c>
      <c r="O26" s="57">
        <f t="shared" si="13"/>
        <v>0</v>
      </c>
      <c r="P26" s="56">
        <v>1</v>
      </c>
      <c r="Q26" s="22"/>
      <c r="R26" s="12">
        <v>1</v>
      </c>
      <c r="S26" s="57">
        <f t="shared" si="14"/>
        <v>0</v>
      </c>
      <c r="T26" s="57"/>
      <c r="U26" s="56">
        <v>1</v>
      </c>
      <c r="V26" s="12">
        <v>1</v>
      </c>
      <c r="W26" s="57">
        <f t="shared" ref="W26:W30" si="20">V26*U26*D26</f>
        <v>0</v>
      </c>
      <c r="X26" s="56">
        <v>1</v>
      </c>
      <c r="Y26" s="22"/>
      <c r="Z26" s="12">
        <v>1</v>
      </c>
      <c r="AA26" s="57">
        <f t="shared" si="15"/>
        <v>0</v>
      </c>
      <c r="AB26" s="57"/>
      <c r="AC26" s="56">
        <v>1</v>
      </c>
      <c r="AD26" s="12">
        <v>1</v>
      </c>
      <c r="AE26" s="57">
        <f t="shared" si="16"/>
        <v>0</v>
      </c>
      <c r="AF26" s="56">
        <v>1</v>
      </c>
      <c r="AG26" s="22"/>
      <c r="AH26" s="12">
        <v>1</v>
      </c>
      <c r="AI26" s="57">
        <f t="shared" ref="AI26:AI32" si="21">AH26*AF26*D26</f>
        <v>0</v>
      </c>
      <c r="AJ26" s="57"/>
      <c r="AK26" s="56">
        <v>1</v>
      </c>
      <c r="AL26" s="12">
        <v>1</v>
      </c>
      <c r="AM26" s="57">
        <f t="shared" si="17"/>
        <v>0</v>
      </c>
      <c r="AN26" s="56">
        <v>1</v>
      </c>
      <c r="AO26" s="22"/>
      <c r="AP26" s="58">
        <v>1</v>
      </c>
      <c r="AQ26" s="57">
        <f t="shared" si="18"/>
        <v>0</v>
      </c>
      <c r="AR26" s="57"/>
      <c r="AS26" s="56">
        <v>1</v>
      </c>
      <c r="AT26" s="12">
        <v>1</v>
      </c>
      <c r="AU26" s="59">
        <f t="shared" si="19"/>
        <v>0</v>
      </c>
    </row>
    <row r="27" spans="3:47">
      <c r="C27" s="15" t="s">
        <v>5</v>
      </c>
      <c r="D27" s="20">
        <v>0</v>
      </c>
      <c r="E27" s="60" t="s">
        <v>152</v>
      </c>
      <c r="F27" s="61">
        <f>F26+F25+F24</f>
        <v>0</v>
      </c>
      <c r="G27" s="62"/>
      <c r="H27" s="61" t="s">
        <v>152</v>
      </c>
      <c r="I27" s="61">
        <f>SUM(I24:I26)</f>
        <v>0</v>
      </c>
      <c r="J27" s="56">
        <v>1</v>
      </c>
      <c r="K27" s="12">
        <v>3</v>
      </c>
      <c r="L27" s="57">
        <f>K27*J27*D27</f>
        <v>0</v>
      </c>
      <c r="M27" s="56">
        <v>2</v>
      </c>
      <c r="N27" s="12">
        <v>1.5</v>
      </c>
      <c r="O27" s="57">
        <f t="shared" si="13"/>
        <v>0</v>
      </c>
      <c r="P27" s="56">
        <v>2</v>
      </c>
      <c r="Q27" s="22"/>
      <c r="R27" s="12">
        <v>1.5</v>
      </c>
      <c r="S27" s="57">
        <f t="shared" si="14"/>
        <v>0</v>
      </c>
      <c r="T27" s="57"/>
      <c r="U27" s="56">
        <v>2</v>
      </c>
      <c r="V27" s="12">
        <v>1.5</v>
      </c>
      <c r="W27" s="57">
        <f t="shared" si="20"/>
        <v>0</v>
      </c>
      <c r="X27" s="56">
        <v>2</v>
      </c>
      <c r="Y27" s="22"/>
      <c r="Z27" s="12">
        <v>1.5</v>
      </c>
      <c r="AA27" s="57">
        <f t="shared" si="15"/>
        <v>0</v>
      </c>
      <c r="AB27" s="57"/>
      <c r="AC27" s="56">
        <v>2</v>
      </c>
      <c r="AD27" s="12">
        <v>1.5</v>
      </c>
      <c r="AE27" s="57">
        <f t="shared" si="16"/>
        <v>0</v>
      </c>
      <c r="AF27" s="56">
        <v>2</v>
      </c>
      <c r="AG27" s="22"/>
      <c r="AH27" s="12">
        <v>1.5</v>
      </c>
      <c r="AI27" s="57">
        <f t="shared" si="21"/>
        <v>0</v>
      </c>
      <c r="AJ27" s="57"/>
      <c r="AK27" s="56">
        <v>2</v>
      </c>
      <c r="AL27" s="12">
        <v>1.5</v>
      </c>
      <c r="AM27" s="57">
        <f t="shared" si="17"/>
        <v>0</v>
      </c>
      <c r="AN27" s="56">
        <v>2</v>
      </c>
      <c r="AO27" s="22"/>
      <c r="AP27" s="58">
        <v>1.5</v>
      </c>
      <c r="AQ27" s="57">
        <f t="shared" si="18"/>
        <v>0</v>
      </c>
      <c r="AR27" s="57"/>
      <c r="AS27" s="56">
        <v>2</v>
      </c>
      <c r="AT27" s="12">
        <v>1.5</v>
      </c>
      <c r="AU27" s="59">
        <f t="shared" si="19"/>
        <v>0</v>
      </c>
    </row>
    <row r="28" spans="3:47">
      <c r="C28" s="15" t="s">
        <v>46</v>
      </c>
      <c r="D28" s="20">
        <v>0</v>
      </c>
      <c r="J28" s="62"/>
      <c r="K28" s="61" t="s">
        <v>152</v>
      </c>
      <c r="L28" s="61">
        <f>SUM(L24:L27)</f>
        <v>0</v>
      </c>
      <c r="M28" s="56">
        <v>0.5</v>
      </c>
      <c r="N28" s="12">
        <v>2</v>
      </c>
      <c r="O28" s="57">
        <f t="shared" si="13"/>
        <v>0</v>
      </c>
      <c r="P28" s="56">
        <v>0.5</v>
      </c>
      <c r="Q28" s="22">
        <v>5</v>
      </c>
      <c r="R28" s="12">
        <v>2</v>
      </c>
      <c r="S28" s="57">
        <f t="shared" si="14"/>
        <v>0</v>
      </c>
      <c r="T28" s="57">
        <f>D28*Q28*R28</f>
        <v>0</v>
      </c>
      <c r="U28" s="56">
        <v>1.5</v>
      </c>
      <c r="V28" s="12">
        <v>2</v>
      </c>
      <c r="W28" s="57">
        <f t="shared" si="20"/>
        <v>0</v>
      </c>
      <c r="X28" s="56">
        <v>1.5</v>
      </c>
      <c r="Y28" s="22"/>
      <c r="Z28" s="12">
        <v>2</v>
      </c>
      <c r="AA28" s="57">
        <f t="shared" si="15"/>
        <v>0</v>
      </c>
      <c r="AB28" s="57"/>
      <c r="AC28" s="56">
        <v>1.5</v>
      </c>
      <c r="AD28" s="12">
        <v>2</v>
      </c>
      <c r="AE28" s="57">
        <f t="shared" si="16"/>
        <v>0</v>
      </c>
      <c r="AF28" s="56">
        <v>1.5</v>
      </c>
      <c r="AG28" s="22"/>
      <c r="AH28" s="12">
        <v>2</v>
      </c>
      <c r="AI28" s="57">
        <f t="shared" si="21"/>
        <v>0</v>
      </c>
      <c r="AJ28" s="57"/>
      <c r="AK28" s="56">
        <v>1.5</v>
      </c>
      <c r="AL28" s="12">
        <v>2</v>
      </c>
      <c r="AM28" s="57">
        <f t="shared" si="17"/>
        <v>0</v>
      </c>
      <c r="AN28" s="56">
        <v>1.5</v>
      </c>
      <c r="AO28" s="22"/>
      <c r="AP28" s="58">
        <v>2</v>
      </c>
      <c r="AQ28" s="57">
        <f t="shared" si="18"/>
        <v>0</v>
      </c>
      <c r="AR28" s="57"/>
      <c r="AS28" s="56">
        <v>1.5</v>
      </c>
      <c r="AT28" s="12">
        <v>2</v>
      </c>
      <c r="AU28" s="59">
        <f t="shared" si="19"/>
        <v>0</v>
      </c>
    </row>
    <row r="29" spans="3:47">
      <c r="C29" s="15" t="s">
        <v>7</v>
      </c>
      <c r="D29" s="20">
        <v>0</v>
      </c>
      <c r="M29" s="62"/>
      <c r="N29" s="61" t="s">
        <v>152</v>
      </c>
      <c r="O29" s="61">
        <f>SUM(O24:O28)</f>
        <v>0</v>
      </c>
      <c r="P29" s="56"/>
      <c r="Q29" s="22">
        <v>8</v>
      </c>
      <c r="R29" s="12">
        <v>3</v>
      </c>
      <c r="S29" s="57"/>
      <c r="T29" s="57">
        <f t="shared" ref="T29:T30" si="22">D29*Q29*R29</f>
        <v>0</v>
      </c>
      <c r="U29" s="56">
        <v>4</v>
      </c>
      <c r="V29" s="12">
        <v>3</v>
      </c>
      <c r="W29" s="57">
        <f t="shared" si="20"/>
        <v>0</v>
      </c>
      <c r="X29" s="56">
        <v>4</v>
      </c>
      <c r="Y29" s="22"/>
      <c r="Z29" s="12">
        <v>3</v>
      </c>
      <c r="AA29" s="57">
        <f t="shared" si="15"/>
        <v>0</v>
      </c>
      <c r="AB29" s="57"/>
      <c r="AC29" s="56">
        <v>4</v>
      </c>
      <c r="AD29" s="12">
        <v>3</v>
      </c>
      <c r="AE29" s="57">
        <f t="shared" si="16"/>
        <v>0</v>
      </c>
      <c r="AF29" s="56">
        <v>4</v>
      </c>
      <c r="AG29" s="22"/>
      <c r="AH29" s="12">
        <v>3</v>
      </c>
      <c r="AI29" s="57">
        <f t="shared" si="21"/>
        <v>0</v>
      </c>
      <c r="AJ29" s="57"/>
      <c r="AK29" s="56">
        <v>4</v>
      </c>
      <c r="AL29" s="12">
        <v>3</v>
      </c>
      <c r="AM29" s="57">
        <f t="shared" si="17"/>
        <v>0</v>
      </c>
      <c r="AN29" s="56">
        <v>4</v>
      </c>
      <c r="AO29" s="22"/>
      <c r="AP29" s="58">
        <v>3</v>
      </c>
      <c r="AQ29" s="57">
        <f t="shared" si="18"/>
        <v>0</v>
      </c>
      <c r="AR29" s="57"/>
      <c r="AS29" s="56">
        <v>4</v>
      </c>
      <c r="AT29" s="12">
        <v>3</v>
      </c>
      <c r="AU29" s="59">
        <f t="shared" si="19"/>
        <v>0</v>
      </c>
    </row>
    <row r="30" spans="3:47">
      <c r="C30" s="15" t="s">
        <v>47</v>
      </c>
      <c r="D30" s="20">
        <v>0</v>
      </c>
      <c r="P30" s="56"/>
      <c r="Q30" s="22">
        <v>-1</v>
      </c>
      <c r="R30" s="63">
        <v>4</v>
      </c>
      <c r="S30" s="64"/>
      <c r="T30" s="57">
        <f t="shared" si="22"/>
        <v>0</v>
      </c>
      <c r="U30" s="56">
        <v>1</v>
      </c>
      <c r="V30" s="12">
        <v>4</v>
      </c>
      <c r="W30" s="57">
        <f t="shared" si="20"/>
        <v>0</v>
      </c>
      <c r="X30" s="56">
        <v>1</v>
      </c>
      <c r="Y30" s="22">
        <v>5</v>
      </c>
      <c r="Z30" s="12">
        <v>4</v>
      </c>
      <c r="AA30" s="57">
        <f t="shared" si="15"/>
        <v>0</v>
      </c>
      <c r="AB30" s="57">
        <f>Y30*Z30*D30</f>
        <v>0</v>
      </c>
      <c r="AC30" s="56">
        <v>2</v>
      </c>
      <c r="AD30" s="12">
        <v>4</v>
      </c>
      <c r="AE30" s="57">
        <f t="shared" si="16"/>
        <v>0</v>
      </c>
      <c r="AF30" s="56">
        <v>2</v>
      </c>
      <c r="AG30" s="22"/>
      <c r="AH30" s="12">
        <v>4</v>
      </c>
      <c r="AI30" s="57">
        <f t="shared" si="21"/>
        <v>0</v>
      </c>
      <c r="AJ30" s="57"/>
      <c r="AK30" s="56">
        <v>2</v>
      </c>
      <c r="AL30" s="12">
        <v>4</v>
      </c>
      <c r="AM30" s="57">
        <f t="shared" si="17"/>
        <v>0</v>
      </c>
      <c r="AN30" s="56">
        <v>2</v>
      </c>
      <c r="AO30" s="22"/>
      <c r="AP30" s="58">
        <v>4</v>
      </c>
      <c r="AQ30" s="57">
        <f t="shared" si="18"/>
        <v>0</v>
      </c>
      <c r="AR30" s="57"/>
      <c r="AS30" s="56">
        <v>2</v>
      </c>
      <c r="AT30" s="12">
        <v>4</v>
      </c>
      <c r="AU30" s="59">
        <f t="shared" si="19"/>
        <v>0</v>
      </c>
    </row>
    <row r="31" spans="3:47">
      <c r="C31" s="15" t="s">
        <v>9</v>
      </c>
      <c r="D31" s="20">
        <v>0.16700000000000001</v>
      </c>
      <c r="P31" s="62"/>
      <c r="Q31" s="65"/>
      <c r="R31" s="65" t="s">
        <v>152</v>
      </c>
      <c r="S31" s="65">
        <f>SUM(S24:S30)</f>
        <v>0</v>
      </c>
      <c r="T31" s="65">
        <f>SUM(T24:T30)</f>
        <v>0</v>
      </c>
      <c r="U31" s="62"/>
      <c r="V31" s="61" t="s">
        <v>152</v>
      </c>
      <c r="W31" s="61">
        <f>SUM(W24:W30)</f>
        <v>0</v>
      </c>
      <c r="X31" s="56"/>
      <c r="Y31" s="22">
        <v>8</v>
      </c>
      <c r="Z31" s="12">
        <v>5</v>
      </c>
      <c r="AA31" s="57"/>
      <c r="AB31" s="57">
        <f t="shared" ref="AB31:AB32" si="23">Y31*Z31*D31</f>
        <v>6.6800000000000006</v>
      </c>
      <c r="AC31" s="56">
        <v>4</v>
      </c>
      <c r="AD31" s="12">
        <v>5</v>
      </c>
      <c r="AE31" s="57">
        <f t="shared" si="16"/>
        <v>3.3400000000000003</v>
      </c>
      <c r="AF31" s="56">
        <v>4</v>
      </c>
      <c r="AG31" s="22"/>
      <c r="AH31" s="12">
        <v>5</v>
      </c>
      <c r="AI31" s="57">
        <f t="shared" si="21"/>
        <v>3.3400000000000003</v>
      </c>
      <c r="AJ31" s="57"/>
      <c r="AK31" s="56">
        <v>4</v>
      </c>
      <c r="AL31" s="12">
        <v>5</v>
      </c>
      <c r="AM31" s="57">
        <f t="shared" si="17"/>
        <v>3.3400000000000003</v>
      </c>
      <c r="AN31" s="56">
        <v>4</v>
      </c>
      <c r="AO31" s="22"/>
      <c r="AP31" s="58">
        <v>5</v>
      </c>
      <c r="AQ31" s="57">
        <f t="shared" si="18"/>
        <v>3.3400000000000003</v>
      </c>
      <c r="AR31" s="57"/>
      <c r="AS31" s="56">
        <v>4</v>
      </c>
      <c r="AT31" s="12">
        <v>5</v>
      </c>
      <c r="AU31" s="59">
        <f t="shared" si="19"/>
        <v>3.3400000000000003</v>
      </c>
    </row>
    <row r="32" spans="3:47">
      <c r="C32" s="15" t="s">
        <v>10</v>
      </c>
      <c r="D32" s="20">
        <v>3.0750000000000002</v>
      </c>
      <c r="X32" s="56"/>
      <c r="Y32" s="22">
        <v>-1</v>
      </c>
      <c r="Z32" s="63">
        <v>6</v>
      </c>
      <c r="AA32" s="64"/>
      <c r="AB32" s="57">
        <f t="shared" si="23"/>
        <v>-18.450000000000003</v>
      </c>
      <c r="AC32" s="56">
        <v>1</v>
      </c>
      <c r="AD32" s="12">
        <v>6</v>
      </c>
      <c r="AE32" s="57">
        <f t="shared" si="16"/>
        <v>18.450000000000003</v>
      </c>
      <c r="AF32" s="56">
        <v>1</v>
      </c>
      <c r="AG32" s="22">
        <v>5</v>
      </c>
      <c r="AH32" s="12">
        <v>6</v>
      </c>
      <c r="AI32" s="57">
        <f t="shared" si="21"/>
        <v>18.450000000000003</v>
      </c>
      <c r="AJ32" s="57">
        <f>D32*AH32*AG32</f>
        <v>92.250000000000014</v>
      </c>
      <c r="AK32" s="56">
        <v>2</v>
      </c>
      <c r="AL32" s="12">
        <v>6</v>
      </c>
      <c r="AM32" s="57">
        <f t="shared" si="17"/>
        <v>36.900000000000006</v>
      </c>
      <c r="AN32" s="56">
        <v>2</v>
      </c>
      <c r="AO32" s="22"/>
      <c r="AP32" s="58">
        <v>6</v>
      </c>
      <c r="AQ32" s="57">
        <f t="shared" si="18"/>
        <v>36.900000000000006</v>
      </c>
      <c r="AR32" s="57"/>
      <c r="AS32" s="56">
        <v>2</v>
      </c>
      <c r="AT32" s="12">
        <v>6</v>
      </c>
      <c r="AU32" s="59">
        <f t="shared" si="19"/>
        <v>36.900000000000006</v>
      </c>
    </row>
    <row r="33" spans="3:47">
      <c r="C33" s="15" t="s">
        <v>11</v>
      </c>
      <c r="D33" s="20">
        <v>5.0019999999999998</v>
      </c>
      <c r="X33" s="62"/>
      <c r="Y33" s="65"/>
      <c r="Z33" s="61" t="s">
        <v>153</v>
      </c>
      <c r="AA33" s="61">
        <f>SUM(AA24:AA30)</f>
        <v>0</v>
      </c>
      <c r="AB33" s="61">
        <f>SUM(AB24:AB32)</f>
        <v>-11.770000000000003</v>
      </c>
      <c r="AC33" s="62"/>
      <c r="AD33" s="61" t="s">
        <v>152</v>
      </c>
      <c r="AE33" s="61">
        <f>SUM(AE24:AE32)</f>
        <v>21.790000000000003</v>
      </c>
      <c r="AF33" s="56"/>
      <c r="AG33" s="22">
        <v>8</v>
      </c>
      <c r="AH33" s="12">
        <v>7</v>
      </c>
      <c r="AI33" s="57"/>
      <c r="AJ33" s="57">
        <f t="shared" ref="AJ33:AJ34" si="24">D33*AH33*AG33</f>
        <v>280.11199999999997</v>
      </c>
      <c r="AK33" s="56">
        <v>4</v>
      </c>
      <c r="AL33" s="12">
        <v>7</v>
      </c>
      <c r="AM33" s="57">
        <f t="shared" si="17"/>
        <v>140.05599999999998</v>
      </c>
      <c r="AN33" s="56">
        <v>4</v>
      </c>
      <c r="AO33" s="22"/>
      <c r="AP33" s="58">
        <v>7</v>
      </c>
      <c r="AQ33" s="57">
        <f t="shared" si="18"/>
        <v>140.05599999999998</v>
      </c>
      <c r="AR33" s="57"/>
      <c r="AS33" s="56">
        <v>4</v>
      </c>
      <c r="AT33" s="12">
        <v>7</v>
      </c>
      <c r="AU33" s="59">
        <f t="shared" si="19"/>
        <v>140.05599999999998</v>
      </c>
    </row>
    <row r="34" spans="3:47">
      <c r="C34" s="15" t="s">
        <v>48</v>
      </c>
      <c r="D34" s="20">
        <v>5.85</v>
      </c>
      <c r="AF34" s="56"/>
      <c r="AG34" s="22">
        <v>-1</v>
      </c>
      <c r="AH34" s="63">
        <v>8</v>
      </c>
      <c r="AI34" s="64"/>
      <c r="AJ34" s="57">
        <f t="shared" si="24"/>
        <v>-46.8</v>
      </c>
      <c r="AK34" s="56">
        <v>1</v>
      </c>
      <c r="AL34" s="12">
        <v>8</v>
      </c>
      <c r="AM34" s="57">
        <f t="shared" si="17"/>
        <v>46.8</v>
      </c>
      <c r="AN34" s="56">
        <v>1</v>
      </c>
      <c r="AO34" s="22">
        <v>5</v>
      </c>
      <c r="AP34" s="58">
        <v>8</v>
      </c>
      <c r="AQ34" s="57">
        <f t="shared" si="18"/>
        <v>46.8</v>
      </c>
      <c r="AR34" s="57">
        <f>D34*AP34*AO34</f>
        <v>234</v>
      </c>
      <c r="AS34" s="56">
        <v>2</v>
      </c>
      <c r="AT34" s="12">
        <v>8</v>
      </c>
      <c r="AU34" s="59">
        <f t="shared" si="19"/>
        <v>93.6</v>
      </c>
    </row>
    <row r="35" spans="3:47">
      <c r="C35" s="15" t="s">
        <v>49</v>
      </c>
      <c r="D35" s="20">
        <v>6.3289999999999997</v>
      </c>
      <c r="AF35" s="62"/>
      <c r="AG35" s="65"/>
      <c r="AH35" s="61" t="s">
        <v>154</v>
      </c>
      <c r="AI35" s="61">
        <f>SUM(AI24:AI32)</f>
        <v>21.790000000000003</v>
      </c>
      <c r="AJ35" s="61">
        <f>SUM(AJ24:AJ34)</f>
        <v>325.56199999999995</v>
      </c>
      <c r="AK35" s="62"/>
      <c r="AL35" s="61" t="s">
        <v>152</v>
      </c>
      <c r="AM35" s="61">
        <f>SUM(AM24:AM34)</f>
        <v>227.096</v>
      </c>
      <c r="AN35" s="56"/>
      <c r="AO35" s="22">
        <v>8</v>
      </c>
      <c r="AP35" s="58">
        <v>9</v>
      </c>
      <c r="AQ35" s="57"/>
      <c r="AR35" s="57">
        <f t="shared" ref="AR35:AR36" si="25">D35*AP35*AO35</f>
        <v>455.68799999999999</v>
      </c>
      <c r="AS35" s="56">
        <v>4</v>
      </c>
      <c r="AT35" s="12">
        <v>9</v>
      </c>
      <c r="AU35" s="59">
        <f t="shared" si="19"/>
        <v>227.84399999999999</v>
      </c>
    </row>
    <row r="36" spans="3:47">
      <c r="C36" s="15" t="s">
        <v>50</v>
      </c>
      <c r="D36" s="21">
        <v>6.6509999999999998</v>
      </c>
      <c r="AN36" s="56"/>
      <c r="AO36" s="22">
        <v>-1</v>
      </c>
      <c r="AP36" s="66">
        <v>10</v>
      </c>
      <c r="AQ36" s="64"/>
      <c r="AR36" s="57">
        <f t="shared" si="25"/>
        <v>-66.509999999999991</v>
      </c>
      <c r="AS36" s="56">
        <v>1</v>
      </c>
      <c r="AT36" s="12">
        <v>10</v>
      </c>
      <c r="AU36" s="59">
        <f t="shared" si="19"/>
        <v>66.509999999999991</v>
      </c>
    </row>
    <row r="37" spans="3:47">
      <c r="AN37" s="62"/>
      <c r="AO37" s="65"/>
      <c r="AP37" s="61" t="s">
        <v>152</v>
      </c>
      <c r="AQ37" s="61">
        <f>SUM(AQ32:AQ35)</f>
        <v>223.75599999999997</v>
      </c>
      <c r="AR37" s="61">
        <f>SUM(AR24:AR36)</f>
        <v>623.178</v>
      </c>
      <c r="AS37" s="62"/>
      <c r="AT37" s="61" t="s">
        <v>152</v>
      </c>
      <c r="AU37" s="67">
        <f>SUM(AU24:AU36)</f>
        <v>568.25</v>
      </c>
    </row>
    <row r="38" spans="3:47">
      <c r="E38" s="14" t="s">
        <v>155</v>
      </c>
      <c r="F38" s="14">
        <f>F27*0.5/24</f>
        <v>0</v>
      </c>
      <c r="G38" s="16"/>
      <c r="H38" s="16" t="s">
        <v>155</v>
      </c>
      <c r="I38" s="16">
        <f>2*0.5*0.5*I27/3</f>
        <v>0</v>
      </c>
      <c r="J38" s="14"/>
      <c r="K38" s="14" t="s">
        <v>155</v>
      </c>
      <c r="L38" s="14">
        <f>2*0.5*0.5*3*L28/8</f>
        <v>0</v>
      </c>
      <c r="M38" s="17"/>
      <c r="N38" s="17" t="s">
        <v>155</v>
      </c>
      <c r="O38" s="17">
        <f>2*1*1*O29/3</f>
        <v>0</v>
      </c>
      <c r="P38" s="14"/>
      <c r="Q38" s="14"/>
      <c r="R38" s="14" t="s">
        <v>155</v>
      </c>
      <c r="S38" s="14">
        <f>2*1*1*((S31/3)+(T31/12))</f>
        <v>0</v>
      </c>
      <c r="T38" s="14"/>
      <c r="U38" s="16"/>
      <c r="V38" s="16" t="s">
        <v>155</v>
      </c>
      <c r="W38" s="16">
        <f>2*1*1*W31/3</f>
        <v>0</v>
      </c>
      <c r="X38" s="14"/>
      <c r="Y38" s="14"/>
      <c r="Z38" s="14" t="s">
        <v>155</v>
      </c>
      <c r="AA38" s="14">
        <f>2*1*1*((AA33/3)+(AB33/12))</f>
        <v>-1.9616666666666671</v>
      </c>
      <c r="AB38" s="14"/>
      <c r="AC38" s="17"/>
      <c r="AD38" s="17" t="s">
        <v>155</v>
      </c>
      <c r="AE38" s="17">
        <f>2*1*1*AE33/3</f>
        <v>14.526666666666669</v>
      </c>
      <c r="AF38" s="14"/>
      <c r="AG38" s="14"/>
      <c r="AH38" s="14" t="s">
        <v>155</v>
      </c>
      <c r="AI38" s="14">
        <f>2*1*1*((AI35/3)+(AJ35/12))</f>
        <v>68.786999999999992</v>
      </c>
      <c r="AJ38" s="14"/>
      <c r="AK38" s="16"/>
      <c r="AL38" s="16" t="s">
        <v>155</v>
      </c>
      <c r="AM38" s="16">
        <f>2*1*1*AM35/3</f>
        <v>151.39733333333334</v>
      </c>
      <c r="AN38" s="14"/>
      <c r="AO38" s="14"/>
      <c r="AP38" s="14" t="s">
        <v>155</v>
      </c>
      <c r="AQ38" s="14">
        <f>2*1*1*((AQ37/3)+(AR37/12))</f>
        <v>253.03366666666665</v>
      </c>
      <c r="AR38" s="14"/>
      <c r="AS38" s="17"/>
      <c r="AT38" s="17" t="s">
        <v>155</v>
      </c>
      <c r="AU38" s="17">
        <f>2*1*1*AU37/3</f>
        <v>378.83333333333331</v>
      </c>
    </row>
    <row r="41" spans="3:47">
      <c r="C41" s="75"/>
      <c r="D41" s="76"/>
      <c r="E41" s="77" t="s">
        <v>146</v>
      </c>
      <c r="F41" s="78"/>
      <c r="G41" s="77" t="s">
        <v>127</v>
      </c>
      <c r="H41" s="79"/>
      <c r="I41" s="51"/>
      <c r="J41" s="77" t="s">
        <v>128</v>
      </c>
      <c r="K41" s="79"/>
      <c r="L41" s="78"/>
      <c r="M41" s="77" t="s">
        <v>129</v>
      </c>
      <c r="N41" s="79"/>
      <c r="O41" s="78"/>
      <c r="P41" s="77" t="s">
        <v>130</v>
      </c>
      <c r="Q41" s="80"/>
      <c r="R41" s="79"/>
      <c r="S41" s="79"/>
      <c r="T41" s="51"/>
      <c r="U41" s="77" t="s">
        <v>131</v>
      </c>
      <c r="V41" s="79"/>
      <c r="W41" s="78"/>
      <c r="X41" s="77" t="s">
        <v>132</v>
      </c>
      <c r="Y41" s="80"/>
      <c r="Z41" s="79"/>
      <c r="AA41" s="79"/>
      <c r="AB41" s="51"/>
      <c r="AC41" s="77" t="s">
        <v>147</v>
      </c>
      <c r="AD41" s="79"/>
      <c r="AE41" s="78"/>
      <c r="AF41" s="77" t="s">
        <v>148</v>
      </c>
      <c r="AG41" s="80"/>
      <c r="AH41" s="79"/>
      <c r="AI41" s="79"/>
      <c r="AJ41" s="51"/>
      <c r="AK41" s="77" t="s">
        <v>135</v>
      </c>
      <c r="AL41" s="79"/>
      <c r="AM41" s="78"/>
      <c r="AN41" s="77" t="s">
        <v>136</v>
      </c>
      <c r="AO41" s="80"/>
      <c r="AP41" s="79"/>
      <c r="AQ41" s="79"/>
      <c r="AR41" s="51"/>
      <c r="AS41" s="77" t="s">
        <v>137</v>
      </c>
      <c r="AT41" s="79"/>
      <c r="AU41" s="81"/>
    </row>
    <row r="42" spans="3:47">
      <c r="C42" s="19" t="s">
        <v>149</v>
      </c>
      <c r="D42" s="18" t="s">
        <v>17</v>
      </c>
      <c r="E42" s="52" t="s">
        <v>94</v>
      </c>
      <c r="F42" s="53" t="s">
        <v>150</v>
      </c>
      <c r="G42" s="52" t="s">
        <v>94</v>
      </c>
      <c r="H42" s="54" t="s">
        <v>151</v>
      </c>
      <c r="I42" s="54" t="s">
        <v>150</v>
      </c>
      <c r="J42" s="52" t="s">
        <v>94</v>
      </c>
      <c r="K42" s="53" t="s">
        <v>151</v>
      </c>
      <c r="L42" s="53" t="s">
        <v>150</v>
      </c>
      <c r="M42" s="52" t="s">
        <v>94</v>
      </c>
      <c r="N42" s="53" t="s">
        <v>151</v>
      </c>
      <c r="O42" s="53" t="s">
        <v>150</v>
      </c>
      <c r="P42" s="52" t="s">
        <v>94</v>
      </c>
      <c r="Q42" s="53"/>
      <c r="R42" s="53" t="s">
        <v>151</v>
      </c>
      <c r="S42" s="53" t="s">
        <v>150</v>
      </c>
      <c r="T42" s="53"/>
      <c r="U42" s="52" t="s">
        <v>94</v>
      </c>
      <c r="V42" s="53" t="s">
        <v>151</v>
      </c>
      <c r="W42" s="53" t="s">
        <v>150</v>
      </c>
      <c r="X42" s="52" t="s">
        <v>94</v>
      </c>
      <c r="Y42" s="53"/>
      <c r="Z42" s="53" t="s">
        <v>151</v>
      </c>
      <c r="AA42" s="53" t="s">
        <v>150</v>
      </c>
      <c r="AB42" s="53"/>
      <c r="AC42" s="52" t="s">
        <v>94</v>
      </c>
      <c r="AD42" s="53" t="s">
        <v>151</v>
      </c>
      <c r="AE42" s="53" t="s">
        <v>150</v>
      </c>
      <c r="AF42" s="52" t="s">
        <v>94</v>
      </c>
      <c r="AG42" s="53"/>
      <c r="AH42" s="53" t="s">
        <v>151</v>
      </c>
      <c r="AI42" s="53" t="s">
        <v>150</v>
      </c>
      <c r="AJ42" s="53"/>
      <c r="AK42" s="52" t="s">
        <v>94</v>
      </c>
      <c r="AL42" s="53" t="s">
        <v>151</v>
      </c>
      <c r="AM42" s="53" t="s">
        <v>150</v>
      </c>
      <c r="AN42" s="52" t="s">
        <v>94</v>
      </c>
      <c r="AO42" s="53"/>
      <c r="AP42" s="53" t="s">
        <v>151</v>
      </c>
      <c r="AQ42" s="53" t="s">
        <v>150</v>
      </c>
      <c r="AR42" s="53"/>
      <c r="AS42" s="52" t="s">
        <v>94</v>
      </c>
      <c r="AT42" s="53" t="s">
        <v>151</v>
      </c>
      <c r="AU42" s="55" t="s">
        <v>150</v>
      </c>
    </row>
    <row r="43" spans="3:47">
      <c r="C43" s="15" t="s">
        <v>45</v>
      </c>
      <c r="D43" s="20">
        <v>0</v>
      </c>
      <c r="E43" s="56">
        <v>3</v>
      </c>
      <c r="F43" s="57">
        <f>E43*D43</f>
        <v>0</v>
      </c>
      <c r="G43" s="56">
        <v>1</v>
      </c>
      <c r="H43" s="12">
        <v>0</v>
      </c>
      <c r="I43" s="57">
        <f>H43*G43*D43</f>
        <v>0</v>
      </c>
      <c r="J43" s="56">
        <v>1</v>
      </c>
      <c r="K43" s="12">
        <v>0</v>
      </c>
      <c r="L43" s="57">
        <f>K43*J43*D43</f>
        <v>0</v>
      </c>
      <c r="M43" s="56">
        <v>0.5</v>
      </c>
      <c r="N43" s="12">
        <v>0</v>
      </c>
      <c r="O43" s="57">
        <f>N43*M43*D43</f>
        <v>0</v>
      </c>
      <c r="P43" s="56">
        <v>0.5</v>
      </c>
      <c r="Q43" s="22"/>
      <c r="R43" s="12">
        <v>0</v>
      </c>
      <c r="S43" s="57">
        <f>R43*P43*D43</f>
        <v>0</v>
      </c>
      <c r="T43" s="57"/>
      <c r="U43" s="56">
        <v>0.5</v>
      </c>
      <c r="V43" s="12">
        <v>0</v>
      </c>
      <c r="W43" s="57">
        <f>V43*U43*D43</f>
        <v>0</v>
      </c>
      <c r="X43" s="56">
        <v>0.5</v>
      </c>
      <c r="Y43" s="22"/>
      <c r="Z43" s="12">
        <v>0</v>
      </c>
      <c r="AA43" s="57">
        <f>Z43*X43*D43</f>
        <v>0</v>
      </c>
      <c r="AB43" s="57"/>
      <c r="AC43" s="56">
        <v>0.5</v>
      </c>
      <c r="AD43" s="12">
        <v>0</v>
      </c>
      <c r="AE43" s="57">
        <f>AD43*AC43*D43</f>
        <v>0</v>
      </c>
      <c r="AF43" s="56">
        <v>0.5</v>
      </c>
      <c r="AG43" s="22"/>
      <c r="AH43" s="12">
        <v>0</v>
      </c>
      <c r="AI43" s="57">
        <f>AH43*AF43*D43</f>
        <v>0</v>
      </c>
      <c r="AJ43" s="57"/>
      <c r="AK43" s="56">
        <v>0.5</v>
      </c>
      <c r="AL43" s="12">
        <v>0</v>
      </c>
      <c r="AM43" s="57">
        <f>AL43*AK43*D43</f>
        <v>0</v>
      </c>
      <c r="AN43" s="56">
        <v>0.5</v>
      </c>
      <c r="AO43" s="22"/>
      <c r="AP43" s="58">
        <v>0</v>
      </c>
      <c r="AQ43" s="57">
        <f>AP43*AN43*D43</f>
        <v>0</v>
      </c>
      <c r="AR43" s="57"/>
      <c r="AS43" s="56">
        <v>0.5</v>
      </c>
      <c r="AT43" s="12">
        <v>0</v>
      </c>
      <c r="AU43" s="59">
        <f>AT43*AS43*D43</f>
        <v>0</v>
      </c>
    </row>
    <row r="44" spans="3:47">
      <c r="C44" s="15" t="s">
        <v>3</v>
      </c>
      <c r="D44" s="20">
        <v>0.158</v>
      </c>
      <c r="E44" s="56">
        <v>10</v>
      </c>
      <c r="F44" s="57">
        <f>E44*D44</f>
        <v>1.58</v>
      </c>
      <c r="G44" s="56">
        <v>4</v>
      </c>
      <c r="H44" s="12">
        <v>1</v>
      </c>
      <c r="I44" s="57">
        <f>H44*G44*D44</f>
        <v>0.63200000000000001</v>
      </c>
      <c r="J44" s="56">
        <v>3</v>
      </c>
      <c r="K44" s="12">
        <v>1</v>
      </c>
      <c r="L44" s="57">
        <f>K44*J44*D44</f>
        <v>0.47399999999999998</v>
      </c>
      <c r="M44" s="56">
        <v>2</v>
      </c>
      <c r="N44" s="12">
        <v>0.5</v>
      </c>
      <c r="O44" s="57">
        <f t="shared" ref="O44:O47" si="26">N44*M44*D44</f>
        <v>0.158</v>
      </c>
      <c r="P44" s="56">
        <v>2</v>
      </c>
      <c r="Q44" s="22"/>
      <c r="R44" s="12">
        <v>0.5</v>
      </c>
      <c r="S44" s="57">
        <f t="shared" ref="S44:S47" si="27">R44*P44*D44</f>
        <v>0.158</v>
      </c>
      <c r="T44" s="57"/>
      <c r="U44" s="56">
        <v>2</v>
      </c>
      <c r="V44" s="12">
        <v>0.5</v>
      </c>
      <c r="W44" s="57">
        <f>V44*U44*D44</f>
        <v>0.158</v>
      </c>
      <c r="X44" s="56">
        <v>2</v>
      </c>
      <c r="Y44" s="22"/>
      <c r="Z44" s="12">
        <v>0.5</v>
      </c>
      <c r="AA44" s="57">
        <f t="shared" ref="AA44:AA49" si="28">Z44*X44*D44</f>
        <v>0.158</v>
      </c>
      <c r="AB44" s="57"/>
      <c r="AC44" s="56">
        <v>2</v>
      </c>
      <c r="AD44" s="12">
        <v>0.5</v>
      </c>
      <c r="AE44" s="57">
        <f t="shared" ref="AE44:AE51" si="29">AD44*AC44*D44</f>
        <v>0.158</v>
      </c>
      <c r="AF44" s="56">
        <v>2</v>
      </c>
      <c r="AG44" s="22"/>
      <c r="AH44" s="12">
        <v>0.5</v>
      </c>
      <c r="AI44" s="57">
        <f>AH44*AF44*D44</f>
        <v>0.158</v>
      </c>
      <c r="AJ44" s="57"/>
      <c r="AK44" s="56">
        <v>2</v>
      </c>
      <c r="AL44" s="12">
        <v>0.5</v>
      </c>
      <c r="AM44" s="57">
        <f t="shared" ref="AM44:AM53" si="30">AL44*AK44*D44</f>
        <v>0.158</v>
      </c>
      <c r="AN44" s="56">
        <v>2</v>
      </c>
      <c r="AO44" s="22"/>
      <c r="AP44" s="58">
        <v>0.5</v>
      </c>
      <c r="AQ44" s="57">
        <f t="shared" ref="AQ44:AQ53" si="31">AP44*AN44*D44</f>
        <v>0.158</v>
      </c>
      <c r="AR44" s="57"/>
      <c r="AS44" s="56">
        <v>2</v>
      </c>
      <c r="AT44" s="12">
        <v>0.5</v>
      </c>
      <c r="AU44" s="59">
        <f t="shared" ref="AU44:AU55" si="32">AT44*AS44*D44</f>
        <v>0.158</v>
      </c>
    </row>
    <row r="45" spans="3:47">
      <c r="C45" s="15" t="s">
        <v>52</v>
      </c>
      <c r="D45" s="20">
        <v>0.33200000000000002</v>
      </c>
      <c r="E45" s="56">
        <v>-1</v>
      </c>
      <c r="F45" s="57">
        <f>E45*D45</f>
        <v>-0.33200000000000002</v>
      </c>
      <c r="G45" s="56">
        <v>1</v>
      </c>
      <c r="H45" s="12">
        <v>2</v>
      </c>
      <c r="I45" s="57">
        <f>H45*G45*D45</f>
        <v>0.66400000000000003</v>
      </c>
      <c r="J45" s="56">
        <v>3</v>
      </c>
      <c r="K45" s="12">
        <v>2</v>
      </c>
      <c r="L45" s="57">
        <f>K45*J45*D45</f>
        <v>1.992</v>
      </c>
      <c r="M45" s="56">
        <v>1</v>
      </c>
      <c r="N45" s="12">
        <v>1</v>
      </c>
      <c r="O45" s="57">
        <f t="shared" si="26"/>
        <v>0.33200000000000002</v>
      </c>
      <c r="P45" s="56">
        <v>1</v>
      </c>
      <c r="Q45" s="22"/>
      <c r="R45" s="12">
        <v>1</v>
      </c>
      <c r="S45" s="57">
        <f t="shared" si="27"/>
        <v>0.33200000000000002</v>
      </c>
      <c r="T45" s="57"/>
      <c r="U45" s="56">
        <v>1</v>
      </c>
      <c r="V45" s="12">
        <v>1</v>
      </c>
      <c r="W45" s="57">
        <f t="shared" ref="W45:W49" si="33">V45*U45*D45</f>
        <v>0.33200000000000002</v>
      </c>
      <c r="X45" s="56">
        <v>1</v>
      </c>
      <c r="Y45" s="22"/>
      <c r="Z45" s="12">
        <v>1</v>
      </c>
      <c r="AA45" s="57">
        <f t="shared" si="28"/>
        <v>0.33200000000000002</v>
      </c>
      <c r="AB45" s="57"/>
      <c r="AC45" s="56">
        <v>1</v>
      </c>
      <c r="AD45" s="12">
        <v>1</v>
      </c>
      <c r="AE45" s="57">
        <f t="shared" si="29"/>
        <v>0.33200000000000002</v>
      </c>
      <c r="AF45" s="56">
        <v>1</v>
      </c>
      <c r="AG45" s="22"/>
      <c r="AH45" s="12">
        <v>1</v>
      </c>
      <c r="AI45" s="57">
        <f t="shared" ref="AI45:AI51" si="34">AH45*AF45*D45</f>
        <v>0.33200000000000002</v>
      </c>
      <c r="AJ45" s="57"/>
      <c r="AK45" s="56">
        <v>1</v>
      </c>
      <c r="AL45" s="12">
        <v>1</v>
      </c>
      <c r="AM45" s="57">
        <f t="shared" si="30"/>
        <v>0.33200000000000002</v>
      </c>
      <c r="AN45" s="56">
        <v>1</v>
      </c>
      <c r="AO45" s="22"/>
      <c r="AP45" s="58">
        <v>1</v>
      </c>
      <c r="AQ45" s="57">
        <f t="shared" si="31"/>
        <v>0.33200000000000002</v>
      </c>
      <c r="AR45" s="57"/>
      <c r="AS45" s="56">
        <v>1</v>
      </c>
      <c r="AT45" s="12">
        <v>1</v>
      </c>
      <c r="AU45" s="59">
        <f t="shared" si="32"/>
        <v>0.33200000000000002</v>
      </c>
    </row>
    <row r="46" spans="3:47">
      <c r="C46" s="15" t="s">
        <v>5</v>
      </c>
      <c r="D46" s="20">
        <v>0.42499999999999999</v>
      </c>
      <c r="E46" s="60" t="s">
        <v>152</v>
      </c>
      <c r="F46" s="61">
        <f>F45+F44+F43</f>
        <v>1.248</v>
      </c>
      <c r="G46" s="62"/>
      <c r="H46" s="61" t="s">
        <v>152</v>
      </c>
      <c r="I46" s="61">
        <f>SUM(I43:I45)</f>
        <v>1.296</v>
      </c>
      <c r="J46" s="56">
        <v>1</v>
      </c>
      <c r="K46" s="12">
        <v>3</v>
      </c>
      <c r="L46" s="57">
        <f>K46*J46*D46</f>
        <v>1.2749999999999999</v>
      </c>
      <c r="M46" s="56">
        <v>2</v>
      </c>
      <c r="N46" s="12">
        <v>1.5</v>
      </c>
      <c r="O46" s="57">
        <f t="shared" si="26"/>
        <v>1.2749999999999999</v>
      </c>
      <c r="P46" s="56">
        <v>2</v>
      </c>
      <c r="Q46" s="22"/>
      <c r="R46" s="12">
        <v>1.5</v>
      </c>
      <c r="S46" s="57">
        <f t="shared" si="27"/>
        <v>1.2749999999999999</v>
      </c>
      <c r="T46" s="57"/>
      <c r="U46" s="56">
        <v>2</v>
      </c>
      <c r="V46" s="12">
        <v>1.5</v>
      </c>
      <c r="W46" s="57">
        <f t="shared" si="33"/>
        <v>1.2749999999999999</v>
      </c>
      <c r="X46" s="56">
        <v>2</v>
      </c>
      <c r="Y46" s="22"/>
      <c r="Z46" s="12">
        <v>1.5</v>
      </c>
      <c r="AA46" s="57">
        <f t="shared" si="28"/>
        <v>1.2749999999999999</v>
      </c>
      <c r="AB46" s="57"/>
      <c r="AC46" s="56">
        <v>2</v>
      </c>
      <c r="AD46" s="12">
        <v>1.5</v>
      </c>
      <c r="AE46" s="57">
        <f t="shared" si="29"/>
        <v>1.2749999999999999</v>
      </c>
      <c r="AF46" s="56">
        <v>2</v>
      </c>
      <c r="AG46" s="22"/>
      <c r="AH46" s="12">
        <v>1.5</v>
      </c>
      <c r="AI46" s="57">
        <f t="shared" si="34"/>
        <v>1.2749999999999999</v>
      </c>
      <c r="AJ46" s="57"/>
      <c r="AK46" s="56">
        <v>2</v>
      </c>
      <c r="AL46" s="12">
        <v>1.5</v>
      </c>
      <c r="AM46" s="57">
        <f t="shared" si="30"/>
        <v>1.2749999999999999</v>
      </c>
      <c r="AN46" s="56">
        <v>2</v>
      </c>
      <c r="AO46" s="22"/>
      <c r="AP46" s="58">
        <v>1.5</v>
      </c>
      <c r="AQ46" s="57">
        <f t="shared" si="31"/>
        <v>1.2749999999999999</v>
      </c>
      <c r="AR46" s="57"/>
      <c r="AS46" s="56">
        <v>2</v>
      </c>
      <c r="AT46" s="12">
        <v>1.5</v>
      </c>
      <c r="AU46" s="59">
        <f t="shared" si="32"/>
        <v>1.2749999999999999</v>
      </c>
    </row>
    <row r="47" spans="3:47">
      <c r="C47" s="15" t="s">
        <v>46</v>
      </c>
      <c r="D47" s="20">
        <v>0.40400000000000003</v>
      </c>
      <c r="J47" s="62"/>
      <c r="K47" s="61" t="s">
        <v>152</v>
      </c>
      <c r="L47" s="61">
        <f>SUM(L43:L46)</f>
        <v>3.7410000000000001</v>
      </c>
      <c r="M47" s="56">
        <v>0.5</v>
      </c>
      <c r="N47" s="12">
        <v>2</v>
      </c>
      <c r="O47" s="57">
        <f t="shared" si="26"/>
        <v>0.40400000000000003</v>
      </c>
      <c r="P47" s="56">
        <v>0.5</v>
      </c>
      <c r="Q47" s="22">
        <v>5</v>
      </c>
      <c r="R47" s="12">
        <v>2</v>
      </c>
      <c r="S47" s="57">
        <f t="shared" si="27"/>
        <v>0.40400000000000003</v>
      </c>
      <c r="T47" s="57">
        <f>D47*Q47*R47</f>
        <v>4.04</v>
      </c>
      <c r="U47" s="56">
        <v>1.5</v>
      </c>
      <c r="V47" s="12">
        <v>2</v>
      </c>
      <c r="W47" s="57">
        <f t="shared" si="33"/>
        <v>1.2120000000000002</v>
      </c>
      <c r="X47" s="56">
        <v>1.5</v>
      </c>
      <c r="Y47" s="22"/>
      <c r="Z47" s="12">
        <v>2</v>
      </c>
      <c r="AA47" s="57">
        <f t="shared" si="28"/>
        <v>1.2120000000000002</v>
      </c>
      <c r="AB47" s="57"/>
      <c r="AC47" s="56">
        <v>1.5</v>
      </c>
      <c r="AD47" s="12">
        <v>2</v>
      </c>
      <c r="AE47" s="57">
        <f t="shared" si="29"/>
        <v>1.2120000000000002</v>
      </c>
      <c r="AF47" s="56">
        <v>1.5</v>
      </c>
      <c r="AG47" s="22"/>
      <c r="AH47" s="12">
        <v>2</v>
      </c>
      <c r="AI47" s="57">
        <f t="shared" si="34"/>
        <v>1.2120000000000002</v>
      </c>
      <c r="AJ47" s="57"/>
      <c r="AK47" s="56">
        <v>1.5</v>
      </c>
      <c r="AL47" s="12">
        <v>2</v>
      </c>
      <c r="AM47" s="57">
        <f t="shared" si="30"/>
        <v>1.2120000000000002</v>
      </c>
      <c r="AN47" s="56">
        <v>1.5</v>
      </c>
      <c r="AO47" s="22"/>
      <c r="AP47" s="58">
        <v>2</v>
      </c>
      <c r="AQ47" s="57">
        <f t="shared" si="31"/>
        <v>1.2120000000000002</v>
      </c>
      <c r="AR47" s="57"/>
      <c r="AS47" s="56">
        <v>1.5</v>
      </c>
      <c r="AT47" s="12">
        <v>2</v>
      </c>
      <c r="AU47" s="59">
        <f t="shared" si="32"/>
        <v>1.2120000000000002</v>
      </c>
    </row>
    <row r="48" spans="3:47">
      <c r="C48" s="15" t="s">
        <v>7</v>
      </c>
      <c r="D48" s="20">
        <v>0.29499999999999998</v>
      </c>
      <c r="M48" s="62"/>
      <c r="N48" s="61" t="s">
        <v>152</v>
      </c>
      <c r="O48" s="61">
        <f>SUM(O43:O47)</f>
        <v>2.169</v>
      </c>
      <c r="P48" s="56"/>
      <c r="Q48" s="22">
        <v>8</v>
      </c>
      <c r="R48" s="12">
        <v>3</v>
      </c>
      <c r="S48" s="57"/>
      <c r="T48" s="57">
        <f t="shared" ref="T48:T49" si="35">D48*Q48*R48</f>
        <v>7.08</v>
      </c>
      <c r="U48" s="56">
        <v>4</v>
      </c>
      <c r="V48" s="12">
        <v>3</v>
      </c>
      <c r="W48" s="57">
        <f t="shared" si="33"/>
        <v>3.54</v>
      </c>
      <c r="X48" s="56">
        <v>4</v>
      </c>
      <c r="Y48" s="22"/>
      <c r="Z48" s="12">
        <v>3</v>
      </c>
      <c r="AA48" s="57">
        <f t="shared" si="28"/>
        <v>3.54</v>
      </c>
      <c r="AB48" s="57"/>
      <c r="AC48" s="56">
        <v>4</v>
      </c>
      <c r="AD48" s="12">
        <v>3</v>
      </c>
      <c r="AE48" s="57">
        <f t="shared" si="29"/>
        <v>3.54</v>
      </c>
      <c r="AF48" s="56">
        <v>4</v>
      </c>
      <c r="AG48" s="22"/>
      <c r="AH48" s="12">
        <v>3</v>
      </c>
      <c r="AI48" s="57">
        <f t="shared" si="34"/>
        <v>3.54</v>
      </c>
      <c r="AJ48" s="57"/>
      <c r="AK48" s="56">
        <v>4</v>
      </c>
      <c r="AL48" s="12">
        <v>3</v>
      </c>
      <c r="AM48" s="57">
        <f t="shared" si="30"/>
        <v>3.54</v>
      </c>
      <c r="AN48" s="56">
        <v>4</v>
      </c>
      <c r="AO48" s="22"/>
      <c r="AP48" s="58">
        <v>3</v>
      </c>
      <c r="AQ48" s="57">
        <f t="shared" si="31"/>
        <v>3.54</v>
      </c>
      <c r="AR48" s="57"/>
      <c r="AS48" s="56">
        <v>4</v>
      </c>
      <c r="AT48" s="12">
        <v>3</v>
      </c>
      <c r="AU48" s="59">
        <f t="shared" si="32"/>
        <v>3.54</v>
      </c>
    </row>
    <row r="49" spans="3:47">
      <c r="C49" s="15" t="s">
        <v>47</v>
      </c>
      <c r="D49" s="20">
        <v>0.80300000000000005</v>
      </c>
      <c r="P49" s="56"/>
      <c r="Q49" s="22">
        <v>-1</v>
      </c>
      <c r="R49" s="63">
        <v>4</v>
      </c>
      <c r="S49" s="64"/>
      <c r="T49" s="57">
        <f t="shared" si="35"/>
        <v>-3.2120000000000002</v>
      </c>
      <c r="U49" s="56">
        <v>1</v>
      </c>
      <c r="V49" s="12">
        <v>4</v>
      </c>
      <c r="W49" s="57">
        <f t="shared" si="33"/>
        <v>3.2120000000000002</v>
      </c>
      <c r="X49" s="56">
        <v>1</v>
      </c>
      <c r="Y49" s="22">
        <v>5</v>
      </c>
      <c r="Z49" s="12">
        <v>4</v>
      </c>
      <c r="AA49" s="57">
        <f t="shared" si="28"/>
        <v>3.2120000000000002</v>
      </c>
      <c r="AB49" s="57">
        <f>Y49*Z49*D49</f>
        <v>16.060000000000002</v>
      </c>
      <c r="AC49" s="56">
        <v>2</v>
      </c>
      <c r="AD49" s="12">
        <v>4</v>
      </c>
      <c r="AE49" s="57">
        <f t="shared" si="29"/>
        <v>6.4240000000000004</v>
      </c>
      <c r="AF49" s="56">
        <v>2</v>
      </c>
      <c r="AG49" s="22"/>
      <c r="AH49" s="12">
        <v>4</v>
      </c>
      <c r="AI49" s="57">
        <f t="shared" si="34"/>
        <v>6.4240000000000004</v>
      </c>
      <c r="AJ49" s="57"/>
      <c r="AK49" s="56">
        <v>2</v>
      </c>
      <c r="AL49" s="12">
        <v>4</v>
      </c>
      <c r="AM49" s="57">
        <f t="shared" si="30"/>
        <v>6.4240000000000004</v>
      </c>
      <c r="AN49" s="56">
        <v>2</v>
      </c>
      <c r="AO49" s="22"/>
      <c r="AP49" s="58">
        <v>4</v>
      </c>
      <c r="AQ49" s="57">
        <f t="shared" si="31"/>
        <v>6.4240000000000004</v>
      </c>
      <c r="AR49" s="57"/>
      <c r="AS49" s="56">
        <v>2</v>
      </c>
      <c r="AT49" s="12">
        <v>4</v>
      </c>
      <c r="AU49" s="59">
        <f t="shared" si="32"/>
        <v>6.4240000000000004</v>
      </c>
    </row>
    <row r="50" spans="3:47">
      <c r="C50" s="15" t="s">
        <v>9</v>
      </c>
      <c r="D50" s="20">
        <v>3.327</v>
      </c>
      <c r="P50" s="62"/>
      <c r="Q50" s="65"/>
      <c r="R50" s="65" t="s">
        <v>152</v>
      </c>
      <c r="S50" s="65">
        <f>SUM(S43:S49)</f>
        <v>2.169</v>
      </c>
      <c r="T50" s="65">
        <f>SUM(T43:T49)</f>
        <v>7.9080000000000013</v>
      </c>
      <c r="U50" s="62"/>
      <c r="V50" s="61" t="s">
        <v>152</v>
      </c>
      <c r="W50" s="61">
        <f>SUM(W43:W49)</f>
        <v>9.729000000000001</v>
      </c>
      <c r="X50" s="56"/>
      <c r="Y50" s="22">
        <v>8</v>
      </c>
      <c r="Z50" s="12">
        <v>5</v>
      </c>
      <c r="AA50" s="57"/>
      <c r="AB50" s="57">
        <f t="shared" ref="AB50:AB51" si="36">Y50*Z50*D50</f>
        <v>133.07999999999998</v>
      </c>
      <c r="AC50" s="56">
        <v>4</v>
      </c>
      <c r="AD50" s="12">
        <v>5</v>
      </c>
      <c r="AE50" s="57">
        <f t="shared" si="29"/>
        <v>66.539999999999992</v>
      </c>
      <c r="AF50" s="56">
        <v>4</v>
      </c>
      <c r="AG50" s="22"/>
      <c r="AH50" s="12">
        <v>5</v>
      </c>
      <c r="AI50" s="57">
        <f t="shared" si="34"/>
        <v>66.539999999999992</v>
      </c>
      <c r="AJ50" s="57"/>
      <c r="AK50" s="56">
        <v>4</v>
      </c>
      <c r="AL50" s="12">
        <v>5</v>
      </c>
      <c r="AM50" s="57">
        <f t="shared" si="30"/>
        <v>66.539999999999992</v>
      </c>
      <c r="AN50" s="56">
        <v>4</v>
      </c>
      <c r="AO50" s="22"/>
      <c r="AP50" s="58">
        <v>5</v>
      </c>
      <c r="AQ50" s="57">
        <f t="shared" si="31"/>
        <v>66.539999999999992</v>
      </c>
      <c r="AR50" s="57"/>
      <c r="AS50" s="56">
        <v>4</v>
      </c>
      <c r="AT50" s="12">
        <v>5</v>
      </c>
      <c r="AU50" s="59">
        <f t="shared" si="32"/>
        <v>66.539999999999992</v>
      </c>
    </row>
    <row r="51" spans="3:47">
      <c r="C51" s="15" t="s">
        <v>10</v>
      </c>
      <c r="D51" s="20">
        <v>5.1509999999999998</v>
      </c>
      <c r="X51" s="56"/>
      <c r="Y51" s="22">
        <v>-1</v>
      </c>
      <c r="Z51" s="63">
        <v>6</v>
      </c>
      <c r="AA51" s="64"/>
      <c r="AB51" s="57">
        <f t="shared" si="36"/>
        <v>-30.905999999999999</v>
      </c>
      <c r="AC51" s="56">
        <v>1</v>
      </c>
      <c r="AD51" s="12">
        <v>6</v>
      </c>
      <c r="AE51" s="57">
        <f t="shared" si="29"/>
        <v>30.905999999999999</v>
      </c>
      <c r="AF51" s="56">
        <v>1</v>
      </c>
      <c r="AG51" s="22">
        <v>5</v>
      </c>
      <c r="AH51" s="12">
        <v>6</v>
      </c>
      <c r="AI51" s="57">
        <f t="shared" si="34"/>
        <v>30.905999999999999</v>
      </c>
      <c r="AJ51" s="57">
        <f>D51*AH51*AG51</f>
        <v>154.53</v>
      </c>
      <c r="AK51" s="56">
        <v>2</v>
      </c>
      <c r="AL51" s="12">
        <v>6</v>
      </c>
      <c r="AM51" s="57">
        <f t="shared" si="30"/>
        <v>61.811999999999998</v>
      </c>
      <c r="AN51" s="56">
        <v>2</v>
      </c>
      <c r="AO51" s="22"/>
      <c r="AP51" s="58">
        <v>6</v>
      </c>
      <c r="AQ51" s="57">
        <f t="shared" si="31"/>
        <v>61.811999999999998</v>
      </c>
      <c r="AR51" s="57"/>
      <c r="AS51" s="56">
        <v>2</v>
      </c>
      <c r="AT51" s="12">
        <v>6</v>
      </c>
      <c r="AU51" s="59">
        <f t="shared" si="32"/>
        <v>61.811999999999998</v>
      </c>
    </row>
    <row r="52" spans="3:47">
      <c r="C52" s="15" t="s">
        <v>11</v>
      </c>
      <c r="D52" s="20">
        <v>6.1230000000000002</v>
      </c>
      <c r="X52" s="62"/>
      <c r="Y52" s="65"/>
      <c r="Z52" s="61" t="s">
        <v>153</v>
      </c>
      <c r="AA52" s="61">
        <f>SUM(AA43:AA49)</f>
        <v>9.729000000000001</v>
      </c>
      <c r="AB52" s="61">
        <f>SUM(AB43:AB51)</f>
        <v>118.23399999999998</v>
      </c>
      <c r="AC52" s="62"/>
      <c r="AD52" s="61" t="s">
        <v>152</v>
      </c>
      <c r="AE52" s="61">
        <f>SUM(AE43:AE51)</f>
        <v>110.387</v>
      </c>
      <c r="AF52" s="56"/>
      <c r="AG52" s="22">
        <v>8</v>
      </c>
      <c r="AH52" s="12">
        <v>7</v>
      </c>
      <c r="AI52" s="57"/>
      <c r="AJ52" s="57">
        <f t="shared" ref="AJ52:AJ53" si="37">D52*AH52*AG52</f>
        <v>342.88800000000003</v>
      </c>
      <c r="AK52" s="56">
        <v>4</v>
      </c>
      <c r="AL52" s="12">
        <v>7</v>
      </c>
      <c r="AM52" s="57">
        <f t="shared" si="30"/>
        <v>171.44400000000002</v>
      </c>
      <c r="AN52" s="56">
        <v>4</v>
      </c>
      <c r="AO52" s="22"/>
      <c r="AP52" s="58">
        <v>7</v>
      </c>
      <c r="AQ52" s="57">
        <f t="shared" si="31"/>
        <v>171.44400000000002</v>
      </c>
      <c r="AR52" s="57"/>
      <c r="AS52" s="56">
        <v>4</v>
      </c>
      <c r="AT52" s="12">
        <v>7</v>
      </c>
      <c r="AU52" s="59">
        <f t="shared" si="32"/>
        <v>171.44400000000002</v>
      </c>
    </row>
    <row r="53" spans="3:47">
      <c r="C53" s="15" t="s">
        <v>48</v>
      </c>
      <c r="D53" s="20">
        <v>6.6989999999999998</v>
      </c>
      <c r="AF53" s="56"/>
      <c r="AG53" s="22">
        <v>-1</v>
      </c>
      <c r="AH53" s="63">
        <v>8</v>
      </c>
      <c r="AI53" s="64"/>
      <c r="AJ53" s="57">
        <f t="shared" si="37"/>
        <v>-53.591999999999999</v>
      </c>
      <c r="AK53" s="56">
        <v>1</v>
      </c>
      <c r="AL53" s="12">
        <v>8</v>
      </c>
      <c r="AM53" s="57">
        <f t="shared" si="30"/>
        <v>53.591999999999999</v>
      </c>
      <c r="AN53" s="56">
        <v>1</v>
      </c>
      <c r="AO53" s="22">
        <v>5</v>
      </c>
      <c r="AP53" s="58">
        <v>8</v>
      </c>
      <c r="AQ53" s="57">
        <f t="shared" si="31"/>
        <v>53.591999999999999</v>
      </c>
      <c r="AR53" s="57">
        <f>D53*AP53*AO53</f>
        <v>267.95999999999998</v>
      </c>
      <c r="AS53" s="56">
        <v>2</v>
      </c>
      <c r="AT53" s="12">
        <v>8</v>
      </c>
      <c r="AU53" s="59">
        <f t="shared" si="32"/>
        <v>107.184</v>
      </c>
    </row>
    <row r="54" spans="3:47">
      <c r="C54" s="15" t="s">
        <v>49</v>
      </c>
      <c r="D54" s="20">
        <v>7.0650000000000004</v>
      </c>
      <c r="AF54" s="62"/>
      <c r="AG54" s="65"/>
      <c r="AH54" s="61" t="s">
        <v>154</v>
      </c>
      <c r="AI54" s="61">
        <f>SUM(AI43:AI51)</f>
        <v>110.387</v>
      </c>
      <c r="AJ54" s="61">
        <f>SUM(AJ43:AJ53)</f>
        <v>443.82600000000002</v>
      </c>
      <c r="AK54" s="62"/>
      <c r="AL54" s="61" t="s">
        <v>152</v>
      </c>
      <c r="AM54" s="61">
        <f>SUM(AM43:AM53)</f>
        <v>366.32900000000001</v>
      </c>
      <c r="AN54" s="56"/>
      <c r="AO54" s="22">
        <v>8</v>
      </c>
      <c r="AP54" s="58">
        <v>9</v>
      </c>
      <c r="AQ54" s="57"/>
      <c r="AR54" s="57">
        <f t="shared" ref="AR54:AR55" si="38">D54*AP54*AO54</f>
        <v>508.68</v>
      </c>
      <c r="AS54" s="56">
        <v>4</v>
      </c>
      <c r="AT54" s="12">
        <v>9</v>
      </c>
      <c r="AU54" s="59">
        <f t="shared" si="32"/>
        <v>254.34</v>
      </c>
    </row>
    <row r="55" spans="3:47">
      <c r="C55" s="15" t="s">
        <v>50</v>
      </c>
      <c r="D55" s="21">
        <v>7.3330000000000002</v>
      </c>
      <c r="AN55" s="56"/>
      <c r="AO55" s="22">
        <v>-1</v>
      </c>
      <c r="AP55" s="66">
        <v>10</v>
      </c>
      <c r="AQ55" s="64"/>
      <c r="AR55" s="57">
        <f t="shared" si="38"/>
        <v>-73.33</v>
      </c>
      <c r="AS55" s="56">
        <v>1</v>
      </c>
      <c r="AT55" s="12">
        <v>10</v>
      </c>
      <c r="AU55" s="59">
        <f t="shared" si="32"/>
        <v>73.33</v>
      </c>
    </row>
    <row r="56" spans="3:47">
      <c r="AN56" s="62"/>
      <c r="AO56" s="65"/>
      <c r="AP56" s="61" t="s">
        <v>152</v>
      </c>
      <c r="AQ56" s="61">
        <f>SUM(AQ51:AQ54)</f>
        <v>286.84800000000001</v>
      </c>
      <c r="AR56" s="61">
        <f>SUM(AR43:AR55)</f>
        <v>703.31</v>
      </c>
      <c r="AS56" s="62"/>
      <c r="AT56" s="61" t="s">
        <v>152</v>
      </c>
      <c r="AU56" s="67">
        <f>SUM(AU43:AU55)</f>
        <v>747.59100000000012</v>
      </c>
    </row>
    <row r="57" spans="3:47">
      <c r="E57" s="14" t="s">
        <v>155</v>
      </c>
      <c r="F57" s="14">
        <f>F46*0.5/24</f>
        <v>2.5999999999999999E-2</v>
      </c>
      <c r="G57" s="16"/>
      <c r="H57" s="16" t="s">
        <v>155</v>
      </c>
      <c r="I57" s="16">
        <f>2*0.5*0.5*I46/3</f>
        <v>0.216</v>
      </c>
      <c r="J57" s="14"/>
      <c r="K57" s="14" t="s">
        <v>155</v>
      </c>
      <c r="L57" s="14">
        <f>2*0.5*0.5*3*L47/8</f>
        <v>0.70143750000000005</v>
      </c>
      <c r="M57" s="17"/>
      <c r="N57" s="17" t="s">
        <v>155</v>
      </c>
      <c r="O57" s="17">
        <f>2*1*1*O48/3</f>
        <v>1.446</v>
      </c>
      <c r="P57" s="14"/>
      <c r="Q57" s="14"/>
      <c r="R57" s="14" t="s">
        <v>155</v>
      </c>
      <c r="S57" s="14">
        <f>2*1*1*((S50/3)+(T50/12))</f>
        <v>2.7640000000000002</v>
      </c>
      <c r="T57" s="14"/>
      <c r="U57" s="16"/>
      <c r="V57" s="16" t="s">
        <v>155</v>
      </c>
      <c r="W57" s="16">
        <f>2*1*1*W50/3</f>
        <v>6.4860000000000007</v>
      </c>
      <c r="X57" s="14"/>
      <c r="Y57" s="14"/>
      <c r="Z57" s="14" t="s">
        <v>155</v>
      </c>
      <c r="AA57" s="14">
        <f>2*1*1*((AA52/3)+(AB52/12))</f>
        <v>26.191666666666663</v>
      </c>
      <c r="AB57" s="14"/>
      <c r="AC57" s="17"/>
      <c r="AD57" s="17" t="s">
        <v>155</v>
      </c>
      <c r="AE57" s="17">
        <f>2*1*1*AE52/3</f>
        <v>73.591333333333338</v>
      </c>
      <c r="AF57" s="14"/>
      <c r="AG57" s="14"/>
      <c r="AH57" s="14" t="s">
        <v>155</v>
      </c>
      <c r="AI57" s="14">
        <f>2*1*1*((AI54/3)+(AJ54/12))</f>
        <v>147.56233333333336</v>
      </c>
      <c r="AJ57" s="14"/>
      <c r="AK57" s="16"/>
      <c r="AL57" s="16" t="s">
        <v>155</v>
      </c>
      <c r="AM57" s="16">
        <f>2*1*1*AM54/3</f>
        <v>244.21933333333334</v>
      </c>
      <c r="AN57" s="14"/>
      <c r="AO57" s="14"/>
      <c r="AP57" s="14" t="s">
        <v>155</v>
      </c>
      <c r="AQ57" s="14">
        <f>2*1*1*((AQ56/3)+(AR56/12))</f>
        <v>308.45033333333333</v>
      </c>
      <c r="AR57" s="14"/>
      <c r="AS57" s="17"/>
      <c r="AT57" s="17" t="s">
        <v>155</v>
      </c>
      <c r="AU57" s="17">
        <f>2*1*1*AU56/3</f>
        <v>498.39400000000006</v>
      </c>
    </row>
    <row r="60" spans="3:47">
      <c r="C60" s="75"/>
      <c r="D60" s="76"/>
      <c r="E60" s="77" t="s">
        <v>146</v>
      </c>
      <c r="F60" s="78"/>
      <c r="G60" s="77" t="s">
        <v>127</v>
      </c>
      <c r="H60" s="79"/>
      <c r="I60" s="51"/>
      <c r="J60" s="77" t="s">
        <v>128</v>
      </c>
      <c r="K60" s="79"/>
      <c r="L60" s="78"/>
      <c r="M60" s="77" t="s">
        <v>129</v>
      </c>
      <c r="N60" s="79"/>
      <c r="O60" s="78"/>
      <c r="P60" s="77" t="s">
        <v>130</v>
      </c>
      <c r="Q60" s="80"/>
      <c r="R60" s="79"/>
      <c r="S60" s="79"/>
      <c r="T60" s="51"/>
      <c r="U60" s="77" t="s">
        <v>131</v>
      </c>
      <c r="V60" s="79"/>
      <c r="W60" s="78"/>
      <c r="X60" s="77" t="s">
        <v>132</v>
      </c>
      <c r="Y60" s="80"/>
      <c r="Z60" s="79"/>
      <c r="AA60" s="79"/>
      <c r="AB60" s="51"/>
      <c r="AC60" s="77" t="s">
        <v>147</v>
      </c>
      <c r="AD60" s="79"/>
      <c r="AE60" s="78"/>
      <c r="AF60" s="77" t="s">
        <v>148</v>
      </c>
      <c r="AG60" s="80"/>
      <c r="AH60" s="79"/>
      <c r="AI60" s="79"/>
      <c r="AJ60" s="51"/>
      <c r="AK60" s="77" t="s">
        <v>135</v>
      </c>
      <c r="AL60" s="79"/>
      <c r="AM60" s="78"/>
      <c r="AN60" s="77" t="s">
        <v>136</v>
      </c>
      <c r="AO60" s="80"/>
      <c r="AP60" s="79"/>
      <c r="AQ60" s="79"/>
      <c r="AR60" s="51"/>
      <c r="AS60" s="77" t="s">
        <v>137</v>
      </c>
      <c r="AT60" s="79"/>
      <c r="AU60" s="81"/>
    </row>
    <row r="61" spans="3:47">
      <c r="C61" s="19" t="s">
        <v>149</v>
      </c>
      <c r="D61" s="18" t="s">
        <v>18</v>
      </c>
      <c r="E61" s="52" t="s">
        <v>94</v>
      </c>
      <c r="F61" s="53" t="s">
        <v>150</v>
      </c>
      <c r="G61" s="52" t="s">
        <v>94</v>
      </c>
      <c r="H61" s="54" t="s">
        <v>151</v>
      </c>
      <c r="I61" s="54" t="s">
        <v>150</v>
      </c>
      <c r="J61" s="52" t="s">
        <v>94</v>
      </c>
      <c r="K61" s="53" t="s">
        <v>151</v>
      </c>
      <c r="L61" s="53" t="s">
        <v>150</v>
      </c>
      <c r="M61" s="52" t="s">
        <v>94</v>
      </c>
      <c r="N61" s="53" t="s">
        <v>151</v>
      </c>
      <c r="O61" s="53" t="s">
        <v>150</v>
      </c>
      <c r="P61" s="52" t="s">
        <v>94</v>
      </c>
      <c r="Q61" s="53"/>
      <c r="R61" s="53" t="s">
        <v>151</v>
      </c>
      <c r="S61" s="53" t="s">
        <v>150</v>
      </c>
      <c r="T61" s="53"/>
      <c r="U61" s="52" t="s">
        <v>94</v>
      </c>
      <c r="V61" s="53" t="s">
        <v>151</v>
      </c>
      <c r="W61" s="53" t="s">
        <v>150</v>
      </c>
      <c r="X61" s="52" t="s">
        <v>94</v>
      </c>
      <c r="Y61" s="53"/>
      <c r="Z61" s="53" t="s">
        <v>151</v>
      </c>
      <c r="AA61" s="53" t="s">
        <v>150</v>
      </c>
      <c r="AB61" s="53"/>
      <c r="AC61" s="52" t="s">
        <v>94</v>
      </c>
      <c r="AD61" s="53" t="s">
        <v>151</v>
      </c>
      <c r="AE61" s="53" t="s">
        <v>150</v>
      </c>
      <c r="AF61" s="52" t="s">
        <v>94</v>
      </c>
      <c r="AG61" s="53"/>
      <c r="AH61" s="53" t="s">
        <v>151</v>
      </c>
      <c r="AI61" s="53" t="s">
        <v>150</v>
      </c>
      <c r="AJ61" s="53"/>
      <c r="AK61" s="52" t="s">
        <v>94</v>
      </c>
      <c r="AL61" s="53" t="s">
        <v>151</v>
      </c>
      <c r="AM61" s="53" t="s">
        <v>150</v>
      </c>
      <c r="AN61" s="52" t="s">
        <v>94</v>
      </c>
      <c r="AO61" s="53"/>
      <c r="AP61" s="53" t="s">
        <v>151</v>
      </c>
      <c r="AQ61" s="53" t="s">
        <v>150</v>
      </c>
      <c r="AR61" s="53"/>
      <c r="AS61" s="52" t="s">
        <v>94</v>
      </c>
      <c r="AT61" s="53" t="s">
        <v>151</v>
      </c>
      <c r="AU61" s="55" t="s">
        <v>150</v>
      </c>
    </row>
    <row r="62" spans="3:47">
      <c r="C62" s="15" t="s">
        <v>45</v>
      </c>
      <c r="D62" s="20">
        <v>0</v>
      </c>
      <c r="E62" s="56">
        <v>3</v>
      </c>
      <c r="F62" s="57">
        <f>E62*D62</f>
        <v>0</v>
      </c>
      <c r="G62" s="56">
        <v>1</v>
      </c>
      <c r="H62" s="12">
        <v>0</v>
      </c>
      <c r="I62" s="57">
        <f>H62*G62*D62</f>
        <v>0</v>
      </c>
      <c r="J62" s="56">
        <v>1</v>
      </c>
      <c r="K62" s="12">
        <v>0</v>
      </c>
      <c r="L62" s="57">
        <f>K62*J62*D62</f>
        <v>0</v>
      </c>
      <c r="M62" s="56">
        <v>0.5</v>
      </c>
      <c r="N62" s="12">
        <v>0</v>
      </c>
      <c r="O62" s="57">
        <f>N62*M62*D62</f>
        <v>0</v>
      </c>
      <c r="P62" s="56">
        <v>0.5</v>
      </c>
      <c r="Q62" s="22"/>
      <c r="R62" s="12">
        <v>0</v>
      </c>
      <c r="S62" s="57">
        <f>R62*P62*D62</f>
        <v>0</v>
      </c>
      <c r="T62" s="57"/>
      <c r="U62" s="56">
        <v>0.5</v>
      </c>
      <c r="V62" s="12">
        <v>0</v>
      </c>
      <c r="W62" s="57">
        <f>V62*U62*D62</f>
        <v>0</v>
      </c>
      <c r="X62" s="56">
        <v>0.5</v>
      </c>
      <c r="Y62" s="22"/>
      <c r="Z62" s="12">
        <v>0</v>
      </c>
      <c r="AA62" s="57">
        <f>Z62*X62*D62</f>
        <v>0</v>
      </c>
      <c r="AB62" s="57"/>
      <c r="AC62" s="56">
        <v>0.5</v>
      </c>
      <c r="AD62" s="12">
        <v>0</v>
      </c>
      <c r="AE62" s="57">
        <f>AD62*AC62*D62</f>
        <v>0</v>
      </c>
      <c r="AF62" s="56">
        <v>0.5</v>
      </c>
      <c r="AG62" s="22"/>
      <c r="AH62" s="12">
        <v>0</v>
      </c>
      <c r="AI62" s="57">
        <f>AH62*AF62*D62</f>
        <v>0</v>
      </c>
      <c r="AJ62" s="57"/>
      <c r="AK62" s="56">
        <v>0.5</v>
      </c>
      <c r="AL62" s="12">
        <v>0</v>
      </c>
      <c r="AM62" s="57">
        <f>AL62*AK62*D62</f>
        <v>0</v>
      </c>
      <c r="AN62" s="56">
        <v>0.5</v>
      </c>
      <c r="AO62" s="22"/>
      <c r="AP62" s="58">
        <v>0</v>
      </c>
      <c r="AQ62" s="57">
        <f>AP62*AN62*D62</f>
        <v>0</v>
      </c>
      <c r="AR62" s="57"/>
      <c r="AS62" s="56">
        <v>0.5</v>
      </c>
      <c r="AT62" s="12">
        <v>0</v>
      </c>
      <c r="AU62" s="59">
        <f>AT62*AS62*D62</f>
        <v>0</v>
      </c>
    </row>
    <row r="63" spans="3:47">
      <c r="C63" s="15" t="s">
        <v>3</v>
      </c>
      <c r="D63" s="20">
        <v>0.39100000000000001</v>
      </c>
      <c r="E63" s="56">
        <v>10</v>
      </c>
      <c r="F63" s="57">
        <f>E63*D63</f>
        <v>3.91</v>
      </c>
      <c r="G63" s="56">
        <v>4</v>
      </c>
      <c r="H63" s="12">
        <v>1</v>
      </c>
      <c r="I63" s="57">
        <f>H63*G63*D63</f>
        <v>1.5640000000000001</v>
      </c>
      <c r="J63" s="56">
        <v>3</v>
      </c>
      <c r="K63" s="12">
        <v>1</v>
      </c>
      <c r="L63" s="57">
        <f>K63*J63*D63</f>
        <v>1.173</v>
      </c>
      <c r="M63" s="56">
        <v>2</v>
      </c>
      <c r="N63" s="12">
        <v>0.5</v>
      </c>
      <c r="O63" s="57">
        <f t="shared" ref="O63:O66" si="39">N63*M63*D63</f>
        <v>0.39100000000000001</v>
      </c>
      <c r="P63" s="56">
        <v>2</v>
      </c>
      <c r="Q63" s="22"/>
      <c r="R63" s="12">
        <v>0.5</v>
      </c>
      <c r="S63" s="57">
        <f t="shared" ref="S63:S66" si="40">R63*P63*D63</f>
        <v>0.39100000000000001</v>
      </c>
      <c r="T63" s="57"/>
      <c r="U63" s="56">
        <v>2</v>
      </c>
      <c r="V63" s="12">
        <v>0.5</v>
      </c>
      <c r="W63" s="57">
        <f>V63*U63*D63</f>
        <v>0.39100000000000001</v>
      </c>
      <c r="X63" s="56">
        <v>2</v>
      </c>
      <c r="Y63" s="22"/>
      <c r="Z63" s="12">
        <v>0.5</v>
      </c>
      <c r="AA63" s="57">
        <f t="shared" ref="AA63:AA68" si="41">Z63*X63*D63</f>
        <v>0.39100000000000001</v>
      </c>
      <c r="AB63" s="57"/>
      <c r="AC63" s="56">
        <v>2</v>
      </c>
      <c r="AD63" s="12">
        <v>0.5</v>
      </c>
      <c r="AE63" s="57">
        <f t="shared" ref="AE63:AE70" si="42">AD63*AC63*D63</f>
        <v>0.39100000000000001</v>
      </c>
      <c r="AF63" s="56">
        <v>2</v>
      </c>
      <c r="AG63" s="22"/>
      <c r="AH63" s="12">
        <v>0.5</v>
      </c>
      <c r="AI63" s="57">
        <f>AH63*AF63*D63</f>
        <v>0.39100000000000001</v>
      </c>
      <c r="AJ63" s="57"/>
      <c r="AK63" s="56">
        <v>2</v>
      </c>
      <c r="AL63" s="12">
        <v>0.5</v>
      </c>
      <c r="AM63" s="57">
        <f t="shared" ref="AM63:AM72" si="43">AL63*AK63*D63</f>
        <v>0.39100000000000001</v>
      </c>
      <c r="AN63" s="56">
        <v>2</v>
      </c>
      <c r="AO63" s="22"/>
      <c r="AP63" s="58">
        <v>0.5</v>
      </c>
      <c r="AQ63" s="57">
        <f t="shared" ref="AQ63:AQ72" si="44">AP63*AN63*D63</f>
        <v>0.39100000000000001</v>
      </c>
      <c r="AR63" s="57"/>
      <c r="AS63" s="56">
        <v>2</v>
      </c>
      <c r="AT63" s="12">
        <v>0.5</v>
      </c>
      <c r="AU63" s="59">
        <f t="shared" ref="AU63:AU74" si="45">AT63*AS63*D63</f>
        <v>0.39100000000000001</v>
      </c>
    </row>
    <row r="64" spans="3:47">
      <c r="C64" s="15" t="s">
        <v>52</v>
      </c>
      <c r="D64" s="20">
        <v>0.66400000000000003</v>
      </c>
      <c r="E64" s="56">
        <v>-1</v>
      </c>
      <c r="F64" s="57">
        <f>E64*D64</f>
        <v>-0.66400000000000003</v>
      </c>
      <c r="G64" s="56">
        <v>1</v>
      </c>
      <c r="H64" s="12">
        <v>2</v>
      </c>
      <c r="I64" s="57">
        <f>H64*G64*D64</f>
        <v>1.3280000000000001</v>
      </c>
      <c r="J64" s="56">
        <v>3</v>
      </c>
      <c r="K64" s="12">
        <v>2</v>
      </c>
      <c r="L64" s="57">
        <f>K64*J64*D64</f>
        <v>3.984</v>
      </c>
      <c r="M64" s="56">
        <v>1</v>
      </c>
      <c r="N64" s="12">
        <v>1</v>
      </c>
      <c r="O64" s="57">
        <f t="shared" si="39"/>
        <v>0.66400000000000003</v>
      </c>
      <c r="P64" s="56">
        <v>1</v>
      </c>
      <c r="Q64" s="22"/>
      <c r="R64" s="12">
        <v>1</v>
      </c>
      <c r="S64" s="57">
        <f t="shared" si="40"/>
        <v>0.66400000000000003</v>
      </c>
      <c r="T64" s="57"/>
      <c r="U64" s="56">
        <v>1</v>
      </c>
      <c r="V64" s="12">
        <v>1</v>
      </c>
      <c r="W64" s="57">
        <f t="shared" ref="W64:W68" si="46">V64*U64*D64</f>
        <v>0.66400000000000003</v>
      </c>
      <c r="X64" s="56">
        <v>1</v>
      </c>
      <c r="Y64" s="22"/>
      <c r="Z64" s="12">
        <v>1</v>
      </c>
      <c r="AA64" s="57">
        <f t="shared" si="41"/>
        <v>0.66400000000000003</v>
      </c>
      <c r="AB64" s="57"/>
      <c r="AC64" s="56">
        <v>1</v>
      </c>
      <c r="AD64" s="12">
        <v>1</v>
      </c>
      <c r="AE64" s="57">
        <f t="shared" si="42"/>
        <v>0.66400000000000003</v>
      </c>
      <c r="AF64" s="56">
        <v>1</v>
      </c>
      <c r="AG64" s="22"/>
      <c r="AH64" s="12">
        <v>1</v>
      </c>
      <c r="AI64" s="57">
        <f t="shared" ref="AI64:AI70" si="47">AH64*AF64*D64</f>
        <v>0.66400000000000003</v>
      </c>
      <c r="AJ64" s="57"/>
      <c r="AK64" s="56">
        <v>1</v>
      </c>
      <c r="AL64" s="12">
        <v>1</v>
      </c>
      <c r="AM64" s="57">
        <f t="shared" si="43"/>
        <v>0.66400000000000003</v>
      </c>
      <c r="AN64" s="56">
        <v>1</v>
      </c>
      <c r="AO64" s="22"/>
      <c r="AP64" s="58">
        <v>1</v>
      </c>
      <c r="AQ64" s="57">
        <f t="shared" si="44"/>
        <v>0.66400000000000003</v>
      </c>
      <c r="AR64" s="57"/>
      <c r="AS64" s="56">
        <v>1</v>
      </c>
      <c r="AT64" s="12">
        <v>1</v>
      </c>
      <c r="AU64" s="59">
        <f t="shared" si="45"/>
        <v>0.66400000000000003</v>
      </c>
    </row>
    <row r="65" spans="3:47">
      <c r="C65" s="15" t="s">
        <v>5</v>
      </c>
      <c r="D65" s="20">
        <v>0.79</v>
      </c>
      <c r="E65" s="60" t="s">
        <v>152</v>
      </c>
      <c r="F65" s="61">
        <f>F64+F63+F62</f>
        <v>3.246</v>
      </c>
      <c r="G65" s="62"/>
      <c r="H65" s="61" t="s">
        <v>152</v>
      </c>
      <c r="I65" s="61">
        <f>SUM(I62:I64)</f>
        <v>2.8920000000000003</v>
      </c>
      <c r="J65" s="56">
        <v>1</v>
      </c>
      <c r="K65" s="12">
        <v>3</v>
      </c>
      <c r="L65" s="57">
        <f>K65*J65*D65</f>
        <v>2.37</v>
      </c>
      <c r="M65" s="56">
        <v>2</v>
      </c>
      <c r="N65" s="12">
        <v>1.5</v>
      </c>
      <c r="O65" s="57">
        <f t="shared" si="39"/>
        <v>2.37</v>
      </c>
      <c r="P65" s="56">
        <v>2</v>
      </c>
      <c r="Q65" s="22"/>
      <c r="R65" s="12">
        <v>1.5</v>
      </c>
      <c r="S65" s="57">
        <f t="shared" si="40"/>
        <v>2.37</v>
      </c>
      <c r="T65" s="57"/>
      <c r="U65" s="56">
        <v>2</v>
      </c>
      <c r="V65" s="12">
        <v>1.5</v>
      </c>
      <c r="W65" s="57">
        <f t="shared" si="46"/>
        <v>2.37</v>
      </c>
      <c r="X65" s="56">
        <v>2</v>
      </c>
      <c r="Y65" s="22"/>
      <c r="Z65" s="12">
        <v>1.5</v>
      </c>
      <c r="AA65" s="57">
        <f t="shared" si="41"/>
        <v>2.37</v>
      </c>
      <c r="AB65" s="57"/>
      <c r="AC65" s="56">
        <v>2</v>
      </c>
      <c r="AD65" s="12">
        <v>1.5</v>
      </c>
      <c r="AE65" s="57">
        <f t="shared" si="42"/>
        <v>2.37</v>
      </c>
      <c r="AF65" s="56">
        <v>2</v>
      </c>
      <c r="AG65" s="22"/>
      <c r="AH65" s="12">
        <v>1.5</v>
      </c>
      <c r="AI65" s="57">
        <f t="shared" si="47"/>
        <v>2.37</v>
      </c>
      <c r="AJ65" s="57"/>
      <c r="AK65" s="56">
        <v>2</v>
      </c>
      <c r="AL65" s="12">
        <v>1.5</v>
      </c>
      <c r="AM65" s="57">
        <f t="shared" si="43"/>
        <v>2.37</v>
      </c>
      <c r="AN65" s="56">
        <v>2</v>
      </c>
      <c r="AO65" s="22"/>
      <c r="AP65" s="58">
        <v>1.5</v>
      </c>
      <c r="AQ65" s="57">
        <f t="shared" si="44"/>
        <v>2.37</v>
      </c>
      <c r="AR65" s="57"/>
      <c r="AS65" s="56">
        <v>2</v>
      </c>
      <c r="AT65" s="12">
        <v>1.5</v>
      </c>
      <c r="AU65" s="59">
        <f t="shared" si="45"/>
        <v>2.37</v>
      </c>
    </row>
    <row r="66" spans="3:47">
      <c r="C66" s="15" t="s">
        <v>46</v>
      </c>
      <c r="D66" s="20">
        <v>0.83299999999999996</v>
      </c>
      <c r="J66" s="62"/>
      <c r="K66" s="61" t="s">
        <v>152</v>
      </c>
      <c r="L66" s="61">
        <f>SUM(L62:L65)</f>
        <v>7.5270000000000001</v>
      </c>
      <c r="M66" s="56">
        <v>0.5</v>
      </c>
      <c r="N66" s="12">
        <v>2</v>
      </c>
      <c r="O66" s="57">
        <f t="shared" si="39"/>
        <v>0.83299999999999996</v>
      </c>
      <c r="P66" s="56">
        <v>0.5</v>
      </c>
      <c r="Q66" s="22">
        <v>5</v>
      </c>
      <c r="R66" s="12">
        <v>2</v>
      </c>
      <c r="S66" s="57">
        <f t="shared" si="40"/>
        <v>0.83299999999999996</v>
      </c>
      <c r="T66" s="57">
        <f>D66*Q66*R66</f>
        <v>8.33</v>
      </c>
      <c r="U66" s="56">
        <v>1.5</v>
      </c>
      <c r="V66" s="12">
        <v>2</v>
      </c>
      <c r="W66" s="57">
        <f t="shared" si="46"/>
        <v>2.4989999999999997</v>
      </c>
      <c r="X66" s="56">
        <v>1.5</v>
      </c>
      <c r="Y66" s="22"/>
      <c r="Z66" s="12">
        <v>2</v>
      </c>
      <c r="AA66" s="57">
        <f t="shared" si="41"/>
        <v>2.4989999999999997</v>
      </c>
      <c r="AB66" s="57"/>
      <c r="AC66" s="56">
        <v>1.5</v>
      </c>
      <c r="AD66" s="12">
        <v>2</v>
      </c>
      <c r="AE66" s="57">
        <f t="shared" si="42"/>
        <v>2.4989999999999997</v>
      </c>
      <c r="AF66" s="56">
        <v>1.5</v>
      </c>
      <c r="AG66" s="22"/>
      <c r="AH66" s="12">
        <v>2</v>
      </c>
      <c r="AI66" s="57">
        <f t="shared" si="47"/>
        <v>2.4989999999999997</v>
      </c>
      <c r="AJ66" s="57"/>
      <c r="AK66" s="56">
        <v>1.5</v>
      </c>
      <c r="AL66" s="12">
        <v>2</v>
      </c>
      <c r="AM66" s="57">
        <f t="shared" si="43"/>
        <v>2.4989999999999997</v>
      </c>
      <c r="AN66" s="56">
        <v>1.5</v>
      </c>
      <c r="AO66" s="22"/>
      <c r="AP66" s="58">
        <v>2</v>
      </c>
      <c r="AQ66" s="57">
        <f t="shared" si="44"/>
        <v>2.4989999999999997</v>
      </c>
      <c r="AR66" s="57"/>
      <c r="AS66" s="56">
        <v>1.5</v>
      </c>
      <c r="AT66" s="12">
        <v>2</v>
      </c>
      <c r="AU66" s="59">
        <f t="shared" si="45"/>
        <v>2.4989999999999997</v>
      </c>
    </row>
    <row r="67" spans="3:47">
      <c r="C67" s="15" t="s">
        <v>7</v>
      </c>
      <c r="D67" s="20">
        <v>1.391</v>
      </c>
      <c r="M67" s="62"/>
      <c r="N67" s="61" t="s">
        <v>152</v>
      </c>
      <c r="O67" s="61">
        <f>SUM(O62:O66)</f>
        <v>4.258</v>
      </c>
      <c r="P67" s="56"/>
      <c r="Q67" s="22">
        <v>8</v>
      </c>
      <c r="R67" s="12">
        <v>3</v>
      </c>
      <c r="S67" s="57"/>
      <c r="T67" s="57">
        <f t="shared" ref="T67:T68" si="48">D67*Q67*R67</f>
        <v>33.384</v>
      </c>
      <c r="U67" s="56">
        <v>4</v>
      </c>
      <c r="V67" s="12">
        <v>3</v>
      </c>
      <c r="W67" s="57">
        <f t="shared" si="46"/>
        <v>16.692</v>
      </c>
      <c r="X67" s="56">
        <v>4</v>
      </c>
      <c r="Y67" s="22"/>
      <c r="Z67" s="12">
        <v>3</v>
      </c>
      <c r="AA67" s="57">
        <f t="shared" si="41"/>
        <v>16.692</v>
      </c>
      <c r="AB67" s="57"/>
      <c r="AC67" s="56">
        <v>4</v>
      </c>
      <c r="AD67" s="12">
        <v>3</v>
      </c>
      <c r="AE67" s="57">
        <f t="shared" si="42"/>
        <v>16.692</v>
      </c>
      <c r="AF67" s="56">
        <v>4</v>
      </c>
      <c r="AG67" s="22"/>
      <c r="AH67" s="12">
        <v>3</v>
      </c>
      <c r="AI67" s="57">
        <f t="shared" si="47"/>
        <v>16.692</v>
      </c>
      <c r="AJ67" s="57"/>
      <c r="AK67" s="56">
        <v>4</v>
      </c>
      <c r="AL67" s="12">
        <v>3</v>
      </c>
      <c r="AM67" s="57">
        <f t="shared" si="43"/>
        <v>16.692</v>
      </c>
      <c r="AN67" s="56">
        <v>4</v>
      </c>
      <c r="AO67" s="22"/>
      <c r="AP67" s="58">
        <v>3</v>
      </c>
      <c r="AQ67" s="57">
        <f t="shared" si="44"/>
        <v>16.692</v>
      </c>
      <c r="AR67" s="57"/>
      <c r="AS67" s="56">
        <v>4</v>
      </c>
      <c r="AT67" s="12">
        <v>3</v>
      </c>
      <c r="AU67" s="59">
        <f t="shared" si="45"/>
        <v>16.692</v>
      </c>
    </row>
    <row r="68" spans="3:47">
      <c r="C68" s="15" t="s">
        <v>47</v>
      </c>
      <c r="D68" s="20">
        <v>3.5630000000000002</v>
      </c>
      <c r="P68" s="56"/>
      <c r="Q68" s="22">
        <v>-1</v>
      </c>
      <c r="R68" s="63">
        <v>4</v>
      </c>
      <c r="S68" s="64"/>
      <c r="T68" s="57">
        <f t="shared" si="48"/>
        <v>-14.252000000000001</v>
      </c>
      <c r="U68" s="56">
        <v>1</v>
      </c>
      <c r="V68" s="12">
        <v>4</v>
      </c>
      <c r="W68" s="57">
        <f t="shared" si="46"/>
        <v>14.252000000000001</v>
      </c>
      <c r="X68" s="56">
        <v>1</v>
      </c>
      <c r="Y68" s="22">
        <v>5</v>
      </c>
      <c r="Z68" s="12">
        <v>4</v>
      </c>
      <c r="AA68" s="57">
        <f t="shared" si="41"/>
        <v>14.252000000000001</v>
      </c>
      <c r="AB68" s="57">
        <f>Y68*Z68*D68</f>
        <v>71.260000000000005</v>
      </c>
      <c r="AC68" s="56">
        <v>2</v>
      </c>
      <c r="AD68" s="12">
        <v>4</v>
      </c>
      <c r="AE68" s="57">
        <f t="shared" si="42"/>
        <v>28.504000000000001</v>
      </c>
      <c r="AF68" s="56">
        <v>2</v>
      </c>
      <c r="AG68" s="22"/>
      <c r="AH68" s="12">
        <v>4</v>
      </c>
      <c r="AI68" s="57">
        <f t="shared" si="47"/>
        <v>28.504000000000001</v>
      </c>
      <c r="AJ68" s="57"/>
      <c r="AK68" s="56">
        <v>2</v>
      </c>
      <c r="AL68" s="12">
        <v>4</v>
      </c>
      <c r="AM68" s="57">
        <f t="shared" si="43"/>
        <v>28.504000000000001</v>
      </c>
      <c r="AN68" s="56">
        <v>2</v>
      </c>
      <c r="AO68" s="22"/>
      <c r="AP68" s="58">
        <v>4</v>
      </c>
      <c r="AQ68" s="57">
        <f t="shared" si="44"/>
        <v>28.504000000000001</v>
      </c>
      <c r="AR68" s="57"/>
      <c r="AS68" s="56">
        <v>2</v>
      </c>
      <c r="AT68" s="12">
        <v>4</v>
      </c>
      <c r="AU68" s="59">
        <f t="shared" si="45"/>
        <v>28.504000000000001</v>
      </c>
    </row>
    <row r="69" spans="3:47">
      <c r="C69" s="15" t="s">
        <v>9</v>
      </c>
      <c r="D69" s="20">
        <v>5.484</v>
      </c>
      <c r="P69" s="62"/>
      <c r="Q69" s="65"/>
      <c r="R69" s="65" t="s">
        <v>152</v>
      </c>
      <c r="S69" s="65">
        <f>SUM(S62:S68)</f>
        <v>4.258</v>
      </c>
      <c r="T69" s="65">
        <f>SUM(T62:T68)</f>
        <v>27.461999999999996</v>
      </c>
      <c r="U69" s="62"/>
      <c r="V69" s="61" t="s">
        <v>152</v>
      </c>
      <c r="W69" s="61">
        <f>SUM(W62:W68)</f>
        <v>36.868000000000002</v>
      </c>
      <c r="X69" s="56"/>
      <c r="Y69" s="22">
        <v>8</v>
      </c>
      <c r="Z69" s="12">
        <v>5</v>
      </c>
      <c r="AA69" s="57"/>
      <c r="AB69" s="57">
        <f t="shared" ref="AB69:AB70" si="49">Y69*Z69*D69</f>
        <v>219.36</v>
      </c>
      <c r="AC69" s="56">
        <v>4</v>
      </c>
      <c r="AD69" s="12">
        <v>5</v>
      </c>
      <c r="AE69" s="57">
        <f t="shared" si="42"/>
        <v>109.68</v>
      </c>
      <c r="AF69" s="56">
        <v>4</v>
      </c>
      <c r="AG69" s="22"/>
      <c r="AH69" s="12">
        <v>5</v>
      </c>
      <c r="AI69" s="57">
        <f t="shared" si="47"/>
        <v>109.68</v>
      </c>
      <c r="AJ69" s="57"/>
      <c r="AK69" s="56">
        <v>4</v>
      </c>
      <c r="AL69" s="12">
        <v>5</v>
      </c>
      <c r="AM69" s="57">
        <f t="shared" si="43"/>
        <v>109.68</v>
      </c>
      <c r="AN69" s="56">
        <v>4</v>
      </c>
      <c r="AO69" s="22"/>
      <c r="AP69" s="58">
        <v>5</v>
      </c>
      <c r="AQ69" s="57">
        <f t="shared" si="44"/>
        <v>109.68</v>
      </c>
      <c r="AR69" s="57"/>
      <c r="AS69" s="56">
        <v>4</v>
      </c>
      <c r="AT69" s="12">
        <v>5</v>
      </c>
      <c r="AU69" s="59">
        <f t="shared" si="45"/>
        <v>109.68</v>
      </c>
    </row>
    <row r="70" spans="3:47">
      <c r="C70" s="15" t="s">
        <v>10</v>
      </c>
      <c r="D70" s="20">
        <v>6.41</v>
      </c>
      <c r="X70" s="56"/>
      <c r="Y70" s="22">
        <v>-1</v>
      </c>
      <c r="Z70" s="63">
        <v>6</v>
      </c>
      <c r="AA70" s="64"/>
      <c r="AB70" s="57">
        <f t="shared" si="49"/>
        <v>-38.46</v>
      </c>
      <c r="AC70" s="56">
        <v>1</v>
      </c>
      <c r="AD70" s="12">
        <v>6</v>
      </c>
      <c r="AE70" s="57">
        <f t="shared" si="42"/>
        <v>38.46</v>
      </c>
      <c r="AF70" s="56">
        <v>1</v>
      </c>
      <c r="AG70" s="22">
        <v>5</v>
      </c>
      <c r="AH70" s="12">
        <v>6</v>
      </c>
      <c r="AI70" s="57">
        <f t="shared" si="47"/>
        <v>38.46</v>
      </c>
      <c r="AJ70" s="57">
        <f>D70*AH70*AG70</f>
        <v>192.3</v>
      </c>
      <c r="AK70" s="56">
        <v>2</v>
      </c>
      <c r="AL70" s="12">
        <v>6</v>
      </c>
      <c r="AM70" s="57">
        <f t="shared" si="43"/>
        <v>76.92</v>
      </c>
      <c r="AN70" s="56">
        <v>2</v>
      </c>
      <c r="AO70" s="22"/>
      <c r="AP70" s="58">
        <v>6</v>
      </c>
      <c r="AQ70" s="57">
        <f t="shared" si="44"/>
        <v>76.92</v>
      </c>
      <c r="AR70" s="57"/>
      <c r="AS70" s="56">
        <v>2</v>
      </c>
      <c r="AT70" s="12">
        <v>6</v>
      </c>
      <c r="AU70" s="59">
        <f t="shared" si="45"/>
        <v>76.92</v>
      </c>
    </row>
    <row r="71" spans="3:47">
      <c r="C71" s="15" t="s">
        <v>11</v>
      </c>
      <c r="D71" s="20">
        <v>7.0039999999999996</v>
      </c>
      <c r="X71" s="62"/>
      <c r="Y71" s="65"/>
      <c r="Z71" s="61" t="s">
        <v>153</v>
      </c>
      <c r="AA71" s="61">
        <f>SUM(AA62:AA68)</f>
        <v>36.868000000000002</v>
      </c>
      <c r="AB71" s="61">
        <f>SUM(AB62:AB70)</f>
        <v>252.16</v>
      </c>
      <c r="AC71" s="62"/>
      <c r="AD71" s="61" t="s">
        <v>152</v>
      </c>
      <c r="AE71" s="61">
        <f>SUM(AE62:AE70)</f>
        <v>199.26000000000002</v>
      </c>
      <c r="AF71" s="56"/>
      <c r="AG71" s="22">
        <v>8</v>
      </c>
      <c r="AH71" s="12">
        <v>7</v>
      </c>
      <c r="AI71" s="57"/>
      <c r="AJ71" s="57">
        <f t="shared" ref="AJ71:AJ72" si="50">D71*AH71*AG71</f>
        <v>392.22399999999999</v>
      </c>
      <c r="AK71" s="56">
        <v>4</v>
      </c>
      <c r="AL71" s="12">
        <v>7</v>
      </c>
      <c r="AM71" s="57">
        <f t="shared" si="43"/>
        <v>196.11199999999999</v>
      </c>
      <c r="AN71" s="56">
        <v>4</v>
      </c>
      <c r="AO71" s="22"/>
      <c r="AP71" s="58">
        <v>7</v>
      </c>
      <c r="AQ71" s="57">
        <f t="shared" si="44"/>
        <v>196.11199999999999</v>
      </c>
      <c r="AR71" s="57"/>
      <c r="AS71" s="56">
        <v>4</v>
      </c>
      <c r="AT71" s="12">
        <v>7</v>
      </c>
      <c r="AU71" s="59">
        <f t="shared" si="45"/>
        <v>196.11199999999999</v>
      </c>
    </row>
    <row r="72" spans="3:47">
      <c r="C72" s="15" t="s">
        <v>48</v>
      </c>
      <c r="D72" s="20">
        <v>7.399</v>
      </c>
      <c r="AF72" s="56"/>
      <c r="AG72" s="22">
        <v>-1</v>
      </c>
      <c r="AH72" s="63">
        <v>8</v>
      </c>
      <c r="AI72" s="64"/>
      <c r="AJ72" s="57">
        <f t="shared" si="50"/>
        <v>-59.192</v>
      </c>
      <c r="AK72" s="56">
        <v>1</v>
      </c>
      <c r="AL72" s="12">
        <v>8</v>
      </c>
      <c r="AM72" s="57">
        <f t="shared" si="43"/>
        <v>59.192</v>
      </c>
      <c r="AN72" s="56">
        <v>1</v>
      </c>
      <c r="AO72" s="22">
        <v>5</v>
      </c>
      <c r="AP72" s="58">
        <v>8</v>
      </c>
      <c r="AQ72" s="57">
        <f t="shared" si="44"/>
        <v>59.192</v>
      </c>
      <c r="AR72" s="57">
        <f>D72*AP72*AO72</f>
        <v>295.95999999999998</v>
      </c>
      <c r="AS72" s="56">
        <v>2</v>
      </c>
      <c r="AT72" s="12">
        <v>8</v>
      </c>
      <c r="AU72" s="59">
        <f t="shared" si="45"/>
        <v>118.384</v>
      </c>
    </row>
    <row r="73" spans="3:47">
      <c r="C73" s="15" t="s">
        <v>49</v>
      </c>
      <c r="D73" s="20">
        <v>7.67</v>
      </c>
      <c r="AF73" s="62"/>
      <c r="AG73" s="65"/>
      <c r="AH73" s="61" t="s">
        <v>154</v>
      </c>
      <c r="AI73" s="61">
        <f>SUM(AI62:AI70)</f>
        <v>199.26000000000002</v>
      </c>
      <c r="AJ73" s="61">
        <f>SUM(AJ62:AJ72)</f>
        <v>525.33199999999999</v>
      </c>
      <c r="AK73" s="62"/>
      <c r="AL73" s="61" t="s">
        <v>152</v>
      </c>
      <c r="AM73" s="61">
        <f>SUM(AM62:AM72)</f>
        <v>493.024</v>
      </c>
      <c r="AN73" s="56"/>
      <c r="AO73" s="22">
        <v>8</v>
      </c>
      <c r="AP73" s="58">
        <v>9</v>
      </c>
      <c r="AQ73" s="57"/>
      <c r="AR73" s="57">
        <f t="shared" ref="AR73:AR74" si="51">D73*AP73*AO73</f>
        <v>552.24</v>
      </c>
      <c r="AS73" s="56">
        <v>4</v>
      </c>
      <c r="AT73" s="12">
        <v>9</v>
      </c>
      <c r="AU73" s="59">
        <f t="shared" si="45"/>
        <v>276.12</v>
      </c>
    </row>
    <row r="74" spans="3:47">
      <c r="C74" s="15" t="s">
        <v>50</v>
      </c>
      <c r="D74" s="21">
        <v>7.8819999999999997</v>
      </c>
      <c r="AN74" s="56"/>
      <c r="AO74" s="22">
        <v>-1</v>
      </c>
      <c r="AP74" s="66">
        <v>10</v>
      </c>
      <c r="AQ74" s="64"/>
      <c r="AR74" s="57">
        <f t="shared" si="51"/>
        <v>-78.819999999999993</v>
      </c>
      <c r="AS74" s="56">
        <v>1</v>
      </c>
      <c r="AT74" s="12">
        <v>10</v>
      </c>
      <c r="AU74" s="59">
        <f t="shared" si="45"/>
        <v>78.819999999999993</v>
      </c>
    </row>
    <row r="75" spans="3:47">
      <c r="AN75" s="62"/>
      <c r="AO75" s="65"/>
      <c r="AP75" s="61" t="s">
        <v>152</v>
      </c>
      <c r="AQ75" s="61">
        <f>SUM(AQ70:AQ73)</f>
        <v>332.22399999999999</v>
      </c>
      <c r="AR75" s="61">
        <f>SUM(AR62:AR74)</f>
        <v>769.38000000000011</v>
      </c>
      <c r="AS75" s="62"/>
      <c r="AT75" s="61" t="s">
        <v>152</v>
      </c>
      <c r="AU75" s="67">
        <f>SUM(AU62:AU74)</f>
        <v>907.15599999999995</v>
      </c>
    </row>
    <row r="76" spans="3:47">
      <c r="E76" s="14" t="s">
        <v>155</v>
      </c>
      <c r="F76" s="14">
        <f>F65*0.5/24</f>
        <v>6.7625000000000005E-2</v>
      </c>
      <c r="G76" s="16"/>
      <c r="H76" s="16" t="s">
        <v>155</v>
      </c>
      <c r="I76" s="16">
        <f>2*0.5*0.5*I65/3</f>
        <v>0.48200000000000004</v>
      </c>
      <c r="J76" s="14"/>
      <c r="K76" s="14" t="s">
        <v>155</v>
      </c>
      <c r="L76" s="14">
        <f>2*0.5*0.5*3*L66/8</f>
        <v>1.4113125</v>
      </c>
      <c r="M76" s="17"/>
      <c r="N76" s="17" t="s">
        <v>155</v>
      </c>
      <c r="O76" s="17">
        <f>2*1*1*O67/3</f>
        <v>2.8386666666666667</v>
      </c>
      <c r="P76" s="14"/>
      <c r="Q76" s="14"/>
      <c r="R76" s="14" t="s">
        <v>155</v>
      </c>
      <c r="S76" s="14">
        <f>2*1*1*((S69/3)+(T69/12))</f>
        <v>7.4156666666666657</v>
      </c>
      <c r="T76" s="14"/>
      <c r="U76" s="16"/>
      <c r="V76" s="16" t="s">
        <v>155</v>
      </c>
      <c r="W76" s="16">
        <f>2*1*1*W69/3</f>
        <v>24.578666666666667</v>
      </c>
      <c r="X76" s="14"/>
      <c r="Y76" s="14"/>
      <c r="Z76" s="14" t="s">
        <v>155</v>
      </c>
      <c r="AA76" s="14">
        <f>2*1*1*((AA71/3)+(AB71/12))</f>
        <v>66.605333333333334</v>
      </c>
      <c r="AB76" s="14"/>
      <c r="AC76" s="17"/>
      <c r="AD76" s="17" t="s">
        <v>155</v>
      </c>
      <c r="AE76" s="17">
        <f>2*1*1*AE71/3</f>
        <v>132.84</v>
      </c>
      <c r="AF76" s="14"/>
      <c r="AG76" s="14"/>
      <c r="AH76" s="14" t="s">
        <v>155</v>
      </c>
      <c r="AI76" s="14">
        <f>2*1*1*((AI73/3)+(AJ73/12))</f>
        <v>220.39533333333333</v>
      </c>
      <c r="AJ76" s="14"/>
      <c r="AK76" s="16"/>
      <c r="AL76" s="16" t="s">
        <v>155</v>
      </c>
      <c r="AM76" s="16">
        <f>2*1*1*AM73/3</f>
        <v>328.68266666666665</v>
      </c>
      <c r="AN76" s="14"/>
      <c r="AO76" s="14"/>
      <c r="AP76" s="14" t="s">
        <v>155</v>
      </c>
      <c r="AQ76" s="14">
        <f>2*1*1*((AQ75/3)+(AR75/12))</f>
        <v>349.71266666666668</v>
      </c>
      <c r="AR76" s="14"/>
      <c r="AS76" s="17"/>
      <c r="AT76" s="17" t="s">
        <v>155</v>
      </c>
      <c r="AU76" s="17">
        <f>2*1*1*AU75/3</f>
        <v>604.77066666666667</v>
      </c>
    </row>
    <row r="79" spans="3:47">
      <c r="C79" s="75"/>
      <c r="D79" s="76"/>
      <c r="E79" s="77" t="s">
        <v>146</v>
      </c>
      <c r="F79" s="78"/>
      <c r="G79" s="77" t="s">
        <v>127</v>
      </c>
      <c r="H79" s="79"/>
      <c r="I79" s="51"/>
      <c r="J79" s="77" t="s">
        <v>128</v>
      </c>
      <c r="K79" s="79"/>
      <c r="L79" s="78"/>
      <c r="M79" s="77" t="s">
        <v>129</v>
      </c>
      <c r="N79" s="79"/>
      <c r="O79" s="78"/>
      <c r="P79" s="77" t="s">
        <v>130</v>
      </c>
      <c r="Q79" s="80"/>
      <c r="R79" s="79"/>
      <c r="S79" s="79"/>
      <c r="T79" s="51"/>
      <c r="U79" s="77" t="s">
        <v>131</v>
      </c>
      <c r="V79" s="79"/>
      <c r="W79" s="78"/>
      <c r="X79" s="77" t="s">
        <v>132</v>
      </c>
      <c r="Y79" s="80"/>
      <c r="Z79" s="79"/>
      <c r="AA79" s="79"/>
      <c r="AB79" s="51"/>
      <c r="AC79" s="77" t="s">
        <v>147</v>
      </c>
      <c r="AD79" s="79"/>
      <c r="AE79" s="78"/>
      <c r="AF79" s="77" t="s">
        <v>148</v>
      </c>
      <c r="AG79" s="80"/>
      <c r="AH79" s="79"/>
      <c r="AI79" s="79"/>
      <c r="AJ79" s="51"/>
      <c r="AK79" s="77" t="s">
        <v>135</v>
      </c>
      <c r="AL79" s="79"/>
      <c r="AM79" s="78"/>
      <c r="AN79" s="77" t="s">
        <v>136</v>
      </c>
      <c r="AO79" s="80"/>
      <c r="AP79" s="79"/>
      <c r="AQ79" s="79"/>
      <c r="AR79" s="51"/>
      <c r="AS79" s="77" t="s">
        <v>137</v>
      </c>
      <c r="AT79" s="79"/>
      <c r="AU79" s="81"/>
    </row>
    <row r="80" spans="3:47">
      <c r="C80" s="19" t="s">
        <v>149</v>
      </c>
      <c r="D80" s="18" t="s">
        <v>19</v>
      </c>
      <c r="E80" s="52" t="s">
        <v>94</v>
      </c>
      <c r="F80" s="53" t="s">
        <v>150</v>
      </c>
      <c r="G80" s="52" t="s">
        <v>94</v>
      </c>
      <c r="H80" s="54" t="s">
        <v>151</v>
      </c>
      <c r="I80" s="54" t="s">
        <v>150</v>
      </c>
      <c r="J80" s="52" t="s">
        <v>94</v>
      </c>
      <c r="K80" s="53" t="s">
        <v>151</v>
      </c>
      <c r="L80" s="53" t="s">
        <v>150</v>
      </c>
      <c r="M80" s="52" t="s">
        <v>94</v>
      </c>
      <c r="N80" s="53" t="s">
        <v>151</v>
      </c>
      <c r="O80" s="53" t="s">
        <v>150</v>
      </c>
      <c r="P80" s="52" t="s">
        <v>94</v>
      </c>
      <c r="Q80" s="53"/>
      <c r="R80" s="53" t="s">
        <v>151</v>
      </c>
      <c r="S80" s="53" t="s">
        <v>150</v>
      </c>
      <c r="T80" s="53"/>
      <c r="U80" s="52" t="s">
        <v>94</v>
      </c>
      <c r="V80" s="53" t="s">
        <v>151</v>
      </c>
      <c r="W80" s="53" t="s">
        <v>150</v>
      </c>
      <c r="X80" s="52" t="s">
        <v>94</v>
      </c>
      <c r="Y80" s="53"/>
      <c r="Z80" s="53" t="s">
        <v>151</v>
      </c>
      <c r="AA80" s="53" t="s">
        <v>150</v>
      </c>
      <c r="AB80" s="53"/>
      <c r="AC80" s="52" t="s">
        <v>94</v>
      </c>
      <c r="AD80" s="53" t="s">
        <v>151</v>
      </c>
      <c r="AE80" s="53" t="s">
        <v>150</v>
      </c>
      <c r="AF80" s="52" t="s">
        <v>94</v>
      </c>
      <c r="AG80" s="53"/>
      <c r="AH80" s="53" t="s">
        <v>151</v>
      </c>
      <c r="AI80" s="53" t="s">
        <v>150</v>
      </c>
      <c r="AJ80" s="53"/>
      <c r="AK80" s="52" t="s">
        <v>94</v>
      </c>
      <c r="AL80" s="53" t="s">
        <v>151</v>
      </c>
      <c r="AM80" s="53" t="s">
        <v>150</v>
      </c>
      <c r="AN80" s="52" t="s">
        <v>94</v>
      </c>
      <c r="AO80" s="53"/>
      <c r="AP80" s="53" t="s">
        <v>151</v>
      </c>
      <c r="AQ80" s="53" t="s">
        <v>150</v>
      </c>
      <c r="AR80" s="53"/>
      <c r="AS80" s="52" t="s">
        <v>94</v>
      </c>
      <c r="AT80" s="53" t="s">
        <v>151</v>
      </c>
      <c r="AU80" s="55" t="s">
        <v>150</v>
      </c>
    </row>
    <row r="81" spans="3:47">
      <c r="C81" s="15" t="s">
        <v>45</v>
      </c>
      <c r="D81" s="20">
        <v>0</v>
      </c>
      <c r="E81" s="56">
        <v>3</v>
      </c>
      <c r="F81" s="57">
        <f>E81*D81</f>
        <v>0</v>
      </c>
      <c r="G81" s="56">
        <v>1</v>
      </c>
      <c r="H81" s="12">
        <v>0</v>
      </c>
      <c r="I81" s="57">
        <f>H81*G81*D81</f>
        <v>0</v>
      </c>
      <c r="J81" s="56">
        <v>1</v>
      </c>
      <c r="K81" s="12">
        <v>0</v>
      </c>
      <c r="L81" s="57">
        <f>K81*J81*D81</f>
        <v>0</v>
      </c>
      <c r="M81" s="56">
        <v>0.5</v>
      </c>
      <c r="N81" s="12">
        <v>0</v>
      </c>
      <c r="O81" s="57">
        <f>N81*M81*D81</f>
        <v>0</v>
      </c>
      <c r="P81" s="56">
        <v>0.5</v>
      </c>
      <c r="Q81" s="22"/>
      <c r="R81" s="12">
        <v>0</v>
      </c>
      <c r="S81" s="57">
        <f>R81*P81*D81</f>
        <v>0</v>
      </c>
      <c r="T81" s="57"/>
      <c r="U81" s="56">
        <v>0.5</v>
      </c>
      <c r="V81" s="12">
        <v>0</v>
      </c>
      <c r="W81" s="57">
        <f>V81*U81*D81</f>
        <v>0</v>
      </c>
      <c r="X81" s="56">
        <v>0.5</v>
      </c>
      <c r="Y81" s="22"/>
      <c r="Z81" s="12">
        <v>0</v>
      </c>
      <c r="AA81" s="57">
        <f>Z81*X81*D81</f>
        <v>0</v>
      </c>
      <c r="AB81" s="57"/>
      <c r="AC81" s="56">
        <v>0.5</v>
      </c>
      <c r="AD81" s="12">
        <v>0</v>
      </c>
      <c r="AE81" s="57">
        <f>AD81*AC81*D81</f>
        <v>0</v>
      </c>
      <c r="AF81" s="56">
        <v>0.5</v>
      </c>
      <c r="AG81" s="22"/>
      <c r="AH81" s="12">
        <v>0</v>
      </c>
      <c r="AI81" s="57">
        <f>AH81*AF81*D81</f>
        <v>0</v>
      </c>
      <c r="AJ81" s="57"/>
      <c r="AK81" s="56">
        <v>0.5</v>
      </c>
      <c r="AL81" s="12">
        <v>0</v>
      </c>
      <c r="AM81" s="57">
        <f>AL81*AK81*D81</f>
        <v>0</v>
      </c>
      <c r="AN81" s="56">
        <v>0.5</v>
      </c>
      <c r="AO81" s="22"/>
      <c r="AP81" s="58">
        <v>0</v>
      </c>
      <c r="AQ81" s="57">
        <f>AP81*AN81*D81</f>
        <v>0</v>
      </c>
      <c r="AR81" s="57"/>
      <c r="AS81" s="56">
        <v>0.5</v>
      </c>
      <c r="AT81" s="12">
        <v>0</v>
      </c>
      <c r="AU81" s="59">
        <f>AT81*AS81*D81</f>
        <v>0</v>
      </c>
    </row>
    <row r="82" spans="3:47">
      <c r="C82" s="15" t="s">
        <v>3</v>
      </c>
      <c r="D82" s="20">
        <v>1.0649999999999999</v>
      </c>
      <c r="E82" s="56">
        <v>10</v>
      </c>
      <c r="F82" s="57">
        <f>E82*D82</f>
        <v>10.649999999999999</v>
      </c>
      <c r="G82" s="56">
        <v>4</v>
      </c>
      <c r="H82" s="12">
        <v>1</v>
      </c>
      <c r="I82" s="57">
        <f>H82*G82*D82</f>
        <v>4.26</v>
      </c>
      <c r="J82" s="56">
        <v>3</v>
      </c>
      <c r="K82" s="12">
        <v>1</v>
      </c>
      <c r="L82" s="57">
        <f>K82*J82*D82</f>
        <v>3.1949999999999998</v>
      </c>
      <c r="M82" s="56">
        <v>2</v>
      </c>
      <c r="N82" s="12">
        <v>0.5</v>
      </c>
      <c r="O82" s="57">
        <f t="shared" ref="O82:O85" si="52">N82*M82*D82</f>
        <v>1.0649999999999999</v>
      </c>
      <c r="P82" s="56">
        <v>2</v>
      </c>
      <c r="Q82" s="22"/>
      <c r="R82" s="12">
        <v>0.5</v>
      </c>
      <c r="S82" s="57">
        <f t="shared" ref="S82:S85" si="53">R82*P82*D82</f>
        <v>1.0649999999999999</v>
      </c>
      <c r="T82" s="57"/>
      <c r="U82" s="56">
        <v>2</v>
      </c>
      <c r="V82" s="12">
        <v>0.5</v>
      </c>
      <c r="W82" s="57">
        <f>V82*U82*D82</f>
        <v>1.0649999999999999</v>
      </c>
      <c r="X82" s="56">
        <v>2</v>
      </c>
      <c r="Y82" s="22"/>
      <c r="Z82" s="12">
        <v>0.5</v>
      </c>
      <c r="AA82" s="57">
        <f t="shared" ref="AA82:AA87" si="54">Z82*X82*D82</f>
        <v>1.0649999999999999</v>
      </c>
      <c r="AB82" s="57"/>
      <c r="AC82" s="56">
        <v>2</v>
      </c>
      <c r="AD82" s="12">
        <v>0.5</v>
      </c>
      <c r="AE82" s="57">
        <f t="shared" ref="AE82:AE89" si="55">AD82*AC82*D82</f>
        <v>1.0649999999999999</v>
      </c>
      <c r="AF82" s="56">
        <v>2</v>
      </c>
      <c r="AG82" s="22"/>
      <c r="AH82" s="12">
        <v>0.5</v>
      </c>
      <c r="AI82" s="57">
        <f>AH82*AF82*D82</f>
        <v>1.0649999999999999</v>
      </c>
      <c r="AJ82" s="57"/>
      <c r="AK82" s="56">
        <v>2</v>
      </c>
      <c r="AL82" s="12">
        <v>0.5</v>
      </c>
      <c r="AM82" s="57">
        <f t="shared" ref="AM82:AM91" si="56">AL82*AK82*D82</f>
        <v>1.0649999999999999</v>
      </c>
      <c r="AN82" s="56">
        <v>2</v>
      </c>
      <c r="AO82" s="22"/>
      <c r="AP82" s="58">
        <v>0.5</v>
      </c>
      <c r="AQ82" s="57">
        <f t="shared" ref="AQ82:AQ91" si="57">AP82*AN82*D82</f>
        <v>1.0649999999999999</v>
      </c>
      <c r="AR82" s="57"/>
      <c r="AS82" s="56">
        <v>2</v>
      </c>
      <c r="AT82" s="12">
        <v>0.5</v>
      </c>
      <c r="AU82" s="59">
        <f t="shared" ref="AU82:AU93" si="58">AT82*AS82*D82</f>
        <v>1.0649999999999999</v>
      </c>
    </row>
    <row r="83" spans="3:47">
      <c r="C83" s="15" t="s">
        <v>52</v>
      </c>
      <c r="D83" s="20">
        <v>1.5049999999999999</v>
      </c>
      <c r="E83" s="56">
        <v>-1</v>
      </c>
      <c r="F83" s="57">
        <f>E83*D83</f>
        <v>-1.5049999999999999</v>
      </c>
      <c r="G83" s="56">
        <v>1</v>
      </c>
      <c r="H83" s="12">
        <v>2</v>
      </c>
      <c r="I83" s="57">
        <f>H83*G83*D83</f>
        <v>3.01</v>
      </c>
      <c r="J83" s="56">
        <v>3</v>
      </c>
      <c r="K83" s="12">
        <v>2</v>
      </c>
      <c r="L83" s="57">
        <f>K83*J83*D83</f>
        <v>9.0299999999999994</v>
      </c>
      <c r="M83" s="56">
        <v>1</v>
      </c>
      <c r="N83" s="12">
        <v>1</v>
      </c>
      <c r="O83" s="57">
        <f t="shared" si="52"/>
        <v>1.5049999999999999</v>
      </c>
      <c r="P83" s="56">
        <v>1</v>
      </c>
      <c r="Q83" s="22"/>
      <c r="R83" s="12">
        <v>1</v>
      </c>
      <c r="S83" s="57">
        <f t="shared" si="53"/>
        <v>1.5049999999999999</v>
      </c>
      <c r="T83" s="57"/>
      <c r="U83" s="56">
        <v>1</v>
      </c>
      <c r="V83" s="12">
        <v>1</v>
      </c>
      <c r="W83" s="57">
        <f t="shared" ref="W83:W87" si="59">V83*U83*D83</f>
        <v>1.5049999999999999</v>
      </c>
      <c r="X83" s="56">
        <v>1</v>
      </c>
      <c r="Y83" s="22"/>
      <c r="Z83" s="12">
        <v>1</v>
      </c>
      <c r="AA83" s="57">
        <f t="shared" si="54"/>
        <v>1.5049999999999999</v>
      </c>
      <c r="AB83" s="57"/>
      <c r="AC83" s="56">
        <v>1</v>
      </c>
      <c r="AD83" s="12">
        <v>1</v>
      </c>
      <c r="AE83" s="57">
        <f t="shared" si="55"/>
        <v>1.5049999999999999</v>
      </c>
      <c r="AF83" s="56">
        <v>1</v>
      </c>
      <c r="AG83" s="22"/>
      <c r="AH83" s="12">
        <v>1</v>
      </c>
      <c r="AI83" s="57">
        <f t="shared" ref="AI83:AI89" si="60">AH83*AF83*D83</f>
        <v>1.5049999999999999</v>
      </c>
      <c r="AJ83" s="57"/>
      <c r="AK83" s="56">
        <v>1</v>
      </c>
      <c r="AL83" s="12">
        <v>1</v>
      </c>
      <c r="AM83" s="57">
        <f t="shared" si="56"/>
        <v>1.5049999999999999</v>
      </c>
      <c r="AN83" s="56">
        <v>1</v>
      </c>
      <c r="AO83" s="22"/>
      <c r="AP83" s="58">
        <v>1</v>
      </c>
      <c r="AQ83" s="57">
        <f t="shared" si="57"/>
        <v>1.5049999999999999</v>
      </c>
      <c r="AR83" s="57"/>
      <c r="AS83" s="56">
        <v>1</v>
      </c>
      <c r="AT83" s="12">
        <v>1</v>
      </c>
      <c r="AU83" s="59">
        <f t="shared" si="58"/>
        <v>1.5049999999999999</v>
      </c>
    </row>
    <row r="84" spans="3:47">
      <c r="C84" s="15" t="s">
        <v>5</v>
      </c>
      <c r="D84" s="20">
        <v>1.7549999999999999</v>
      </c>
      <c r="E84" s="60" t="s">
        <v>152</v>
      </c>
      <c r="F84" s="61">
        <f>F83+F82+F81</f>
        <v>9.1449999999999996</v>
      </c>
      <c r="G84" s="62"/>
      <c r="H84" s="61" t="s">
        <v>152</v>
      </c>
      <c r="I84" s="61">
        <f>SUM(I81:I83)</f>
        <v>7.27</v>
      </c>
      <c r="J84" s="56">
        <v>1</v>
      </c>
      <c r="K84" s="12">
        <v>3</v>
      </c>
      <c r="L84" s="57">
        <f>K84*J84*D84</f>
        <v>5.2649999999999997</v>
      </c>
      <c r="M84" s="56">
        <v>2</v>
      </c>
      <c r="N84" s="12">
        <v>1.5</v>
      </c>
      <c r="O84" s="57">
        <f t="shared" si="52"/>
        <v>5.2649999999999997</v>
      </c>
      <c r="P84" s="56">
        <v>2</v>
      </c>
      <c r="Q84" s="22"/>
      <c r="R84" s="12">
        <v>1.5</v>
      </c>
      <c r="S84" s="57">
        <f t="shared" si="53"/>
        <v>5.2649999999999997</v>
      </c>
      <c r="T84" s="57"/>
      <c r="U84" s="56">
        <v>2</v>
      </c>
      <c r="V84" s="12">
        <v>1.5</v>
      </c>
      <c r="W84" s="57">
        <f t="shared" si="59"/>
        <v>5.2649999999999997</v>
      </c>
      <c r="X84" s="56">
        <v>2</v>
      </c>
      <c r="Y84" s="22"/>
      <c r="Z84" s="12">
        <v>1.5</v>
      </c>
      <c r="AA84" s="57">
        <f t="shared" si="54"/>
        <v>5.2649999999999997</v>
      </c>
      <c r="AB84" s="57"/>
      <c r="AC84" s="56">
        <v>2</v>
      </c>
      <c r="AD84" s="12">
        <v>1.5</v>
      </c>
      <c r="AE84" s="57">
        <f t="shared" si="55"/>
        <v>5.2649999999999997</v>
      </c>
      <c r="AF84" s="56">
        <v>2</v>
      </c>
      <c r="AG84" s="22"/>
      <c r="AH84" s="12">
        <v>1.5</v>
      </c>
      <c r="AI84" s="57">
        <f t="shared" si="60"/>
        <v>5.2649999999999997</v>
      </c>
      <c r="AJ84" s="57"/>
      <c r="AK84" s="56">
        <v>2</v>
      </c>
      <c r="AL84" s="12">
        <v>1.5</v>
      </c>
      <c r="AM84" s="57">
        <f t="shared" si="56"/>
        <v>5.2649999999999997</v>
      </c>
      <c r="AN84" s="56">
        <v>2</v>
      </c>
      <c r="AO84" s="22"/>
      <c r="AP84" s="58">
        <v>1.5</v>
      </c>
      <c r="AQ84" s="57">
        <f t="shared" si="57"/>
        <v>5.2649999999999997</v>
      </c>
      <c r="AR84" s="57"/>
      <c r="AS84" s="56">
        <v>2</v>
      </c>
      <c r="AT84" s="12">
        <v>1.5</v>
      </c>
      <c r="AU84" s="59">
        <f t="shared" si="58"/>
        <v>5.2649999999999997</v>
      </c>
    </row>
    <row r="85" spans="3:47">
      <c r="C85" s="15" t="s">
        <v>46</v>
      </c>
      <c r="D85" s="20">
        <v>2.1019999999999999</v>
      </c>
      <c r="J85" s="62"/>
      <c r="K85" s="61" t="s">
        <v>152</v>
      </c>
      <c r="L85" s="61">
        <f>SUM(L81:L84)</f>
        <v>17.489999999999998</v>
      </c>
      <c r="M85" s="56">
        <v>0.5</v>
      </c>
      <c r="N85" s="12">
        <v>2</v>
      </c>
      <c r="O85" s="57">
        <f t="shared" si="52"/>
        <v>2.1019999999999999</v>
      </c>
      <c r="P85" s="56">
        <v>0.5</v>
      </c>
      <c r="Q85" s="22">
        <v>5</v>
      </c>
      <c r="R85" s="12">
        <v>2</v>
      </c>
      <c r="S85" s="57">
        <f t="shared" si="53"/>
        <v>2.1019999999999999</v>
      </c>
      <c r="T85" s="57">
        <f>D85*Q85*R85</f>
        <v>21.02</v>
      </c>
      <c r="U85" s="56">
        <v>1.5</v>
      </c>
      <c r="V85" s="12">
        <v>2</v>
      </c>
      <c r="W85" s="57">
        <f t="shared" si="59"/>
        <v>6.3059999999999992</v>
      </c>
      <c r="X85" s="56">
        <v>1.5</v>
      </c>
      <c r="Y85" s="22"/>
      <c r="Z85" s="12">
        <v>2</v>
      </c>
      <c r="AA85" s="57">
        <f t="shared" si="54"/>
        <v>6.3059999999999992</v>
      </c>
      <c r="AB85" s="57"/>
      <c r="AC85" s="56">
        <v>1.5</v>
      </c>
      <c r="AD85" s="12">
        <v>2</v>
      </c>
      <c r="AE85" s="57">
        <f t="shared" si="55"/>
        <v>6.3059999999999992</v>
      </c>
      <c r="AF85" s="56">
        <v>1.5</v>
      </c>
      <c r="AG85" s="22"/>
      <c r="AH85" s="12">
        <v>2</v>
      </c>
      <c r="AI85" s="57">
        <f t="shared" si="60"/>
        <v>6.3059999999999992</v>
      </c>
      <c r="AJ85" s="57"/>
      <c r="AK85" s="56">
        <v>1.5</v>
      </c>
      <c r="AL85" s="12">
        <v>2</v>
      </c>
      <c r="AM85" s="57">
        <f t="shared" si="56"/>
        <v>6.3059999999999992</v>
      </c>
      <c r="AN85" s="56">
        <v>1.5</v>
      </c>
      <c r="AO85" s="22"/>
      <c r="AP85" s="58">
        <v>2</v>
      </c>
      <c r="AQ85" s="57">
        <f t="shared" si="57"/>
        <v>6.3059999999999992</v>
      </c>
      <c r="AR85" s="57"/>
      <c r="AS85" s="56">
        <v>1.5</v>
      </c>
      <c r="AT85" s="12">
        <v>2</v>
      </c>
      <c r="AU85" s="59">
        <f t="shared" si="58"/>
        <v>6.3059999999999992</v>
      </c>
    </row>
    <row r="86" spans="3:47">
      <c r="C86" s="15" t="s">
        <v>7</v>
      </c>
      <c r="D86" s="20">
        <v>4.1829999999999998</v>
      </c>
      <c r="M86" s="62"/>
      <c r="N86" s="61" t="s">
        <v>152</v>
      </c>
      <c r="O86" s="61">
        <f>SUM(O81:O85)</f>
        <v>9.9369999999999994</v>
      </c>
      <c r="P86" s="56"/>
      <c r="Q86" s="22">
        <v>8</v>
      </c>
      <c r="R86" s="12">
        <v>3</v>
      </c>
      <c r="S86" s="57"/>
      <c r="T86" s="57">
        <f t="shared" ref="T86:T87" si="61">D86*Q86*R86</f>
        <v>100.392</v>
      </c>
      <c r="U86" s="56">
        <v>4</v>
      </c>
      <c r="V86" s="12">
        <v>3</v>
      </c>
      <c r="W86" s="57">
        <f t="shared" si="59"/>
        <v>50.195999999999998</v>
      </c>
      <c r="X86" s="56">
        <v>4</v>
      </c>
      <c r="Y86" s="22"/>
      <c r="Z86" s="12">
        <v>3</v>
      </c>
      <c r="AA86" s="57">
        <f t="shared" si="54"/>
        <v>50.195999999999998</v>
      </c>
      <c r="AB86" s="57"/>
      <c r="AC86" s="56">
        <v>4</v>
      </c>
      <c r="AD86" s="12">
        <v>3</v>
      </c>
      <c r="AE86" s="57">
        <f t="shared" si="55"/>
        <v>50.195999999999998</v>
      </c>
      <c r="AF86" s="56">
        <v>4</v>
      </c>
      <c r="AG86" s="22"/>
      <c r="AH86" s="12">
        <v>3</v>
      </c>
      <c r="AI86" s="57">
        <f t="shared" si="60"/>
        <v>50.195999999999998</v>
      </c>
      <c r="AJ86" s="57"/>
      <c r="AK86" s="56">
        <v>4</v>
      </c>
      <c r="AL86" s="12">
        <v>3</v>
      </c>
      <c r="AM86" s="57">
        <f t="shared" si="56"/>
        <v>50.195999999999998</v>
      </c>
      <c r="AN86" s="56">
        <v>4</v>
      </c>
      <c r="AO86" s="22"/>
      <c r="AP86" s="58">
        <v>3</v>
      </c>
      <c r="AQ86" s="57">
        <f t="shared" si="57"/>
        <v>50.195999999999998</v>
      </c>
      <c r="AR86" s="57"/>
      <c r="AS86" s="56">
        <v>4</v>
      </c>
      <c r="AT86" s="12">
        <v>3</v>
      </c>
      <c r="AU86" s="59">
        <f t="shared" si="58"/>
        <v>50.195999999999998</v>
      </c>
    </row>
    <row r="87" spans="3:47">
      <c r="C87" s="15" t="s">
        <v>47</v>
      </c>
      <c r="D87" s="20">
        <v>5.7839999999999998</v>
      </c>
      <c r="P87" s="56"/>
      <c r="Q87" s="22">
        <v>-1</v>
      </c>
      <c r="R87" s="63">
        <v>4</v>
      </c>
      <c r="S87" s="64"/>
      <c r="T87" s="57">
        <f t="shared" si="61"/>
        <v>-23.135999999999999</v>
      </c>
      <c r="U87" s="56">
        <v>1</v>
      </c>
      <c r="V87" s="12">
        <v>4</v>
      </c>
      <c r="W87" s="57">
        <f t="shared" si="59"/>
        <v>23.135999999999999</v>
      </c>
      <c r="X87" s="56">
        <v>1</v>
      </c>
      <c r="Y87" s="22">
        <v>5</v>
      </c>
      <c r="Z87" s="12">
        <v>4</v>
      </c>
      <c r="AA87" s="57">
        <f t="shared" si="54"/>
        <v>23.135999999999999</v>
      </c>
      <c r="AB87" s="57">
        <f>Y87*Z87*D87</f>
        <v>115.67999999999999</v>
      </c>
      <c r="AC87" s="56">
        <v>2</v>
      </c>
      <c r="AD87" s="12">
        <v>4</v>
      </c>
      <c r="AE87" s="57">
        <f t="shared" si="55"/>
        <v>46.271999999999998</v>
      </c>
      <c r="AF87" s="56">
        <v>2</v>
      </c>
      <c r="AG87" s="22"/>
      <c r="AH87" s="12">
        <v>4</v>
      </c>
      <c r="AI87" s="57">
        <f t="shared" si="60"/>
        <v>46.271999999999998</v>
      </c>
      <c r="AJ87" s="57"/>
      <c r="AK87" s="56">
        <v>2</v>
      </c>
      <c r="AL87" s="12">
        <v>4</v>
      </c>
      <c r="AM87" s="57">
        <f t="shared" si="56"/>
        <v>46.271999999999998</v>
      </c>
      <c r="AN87" s="56">
        <v>2</v>
      </c>
      <c r="AO87" s="22"/>
      <c r="AP87" s="58">
        <v>4</v>
      </c>
      <c r="AQ87" s="57">
        <f t="shared" si="57"/>
        <v>46.271999999999998</v>
      </c>
      <c r="AR87" s="57"/>
      <c r="AS87" s="56">
        <v>2</v>
      </c>
      <c r="AT87" s="12">
        <v>4</v>
      </c>
      <c r="AU87" s="59">
        <f t="shared" si="58"/>
        <v>46.271999999999998</v>
      </c>
    </row>
    <row r="88" spans="3:47">
      <c r="C88" s="15" t="s">
        <v>9</v>
      </c>
      <c r="D88" s="20">
        <v>6.7220000000000004</v>
      </c>
      <c r="P88" s="62"/>
      <c r="Q88" s="65"/>
      <c r="R88" s="65" t="s">
        <v>152</v>
      </c>
      <c r="S88" s="65">
        <f>SUM(S81:S87)</f>
        <v>9.9369999999999994</v>
      </c>
      <c r="T88" s="65">
        <f>SUM(T81:T87)</f>
        <v>98.275999999999996</v>
      </c>
      <c r="U88" s="62"/>
      <c r="V88" s="61" t="s">
        <v>152</v>
      </c>
      <c r="W88" s="61">
        <f>SUM(W81:W87)</f>
        <v>87.472999999999985</v>
      </c>
      <c r="X88" s="56"/>
      <c r="Y88" s="22">
        <v>8</v>
      </c>
      <c r="Z88" s="12">
        <v>5</v>
      </c>
      <c r="AA88" s="57"/>
      <c r="AB88" s="57">
        <f t="shared" ref="AB88:AB89" si="62">Y88*Z88*D88</f>
        <v>268.88</v>
      </c>
      <c r="AC88" s="56">
        <v>4</v>
      </c>
      <c r="AD88" s="12">
        <v>5</v>
      </c>
      <c r="AE88" s="57">
        <f t="shared" si="55"/>
        <v>134.44</v>
      </c>
      <c r="AF88" s="56">
        <v>4</v>
      </c>
      <c r="AG88" s="22"/>
      <c r="AH88" s="12">
        <v>5</v>
      </c>
      <c r="AI88" s="57">
        <f t="shared" si="60"/>
        <v>134.44</v>
      </c>
      <c r="AJ88" s="57"/>
      <c r="AK88" s="56">
        <v>4</v>
      </c>
      <c r="AL88" s="12">
        <v>5</v>
      </c>
      <c r="AM88" s="57">
        <f t="shared" si="56"/>
        <v>134.44</v>
      </c>
      <c r="AN88" s="56">
        <v>4</v>
      </c>
      <c r="AO88" s="22"/>
      <c r="AP88" s="58">
        <v>5</v>
      </c>
      <c r="AQ88" s="57">
        <f t="shared" si="57"/>
        <v>134.44</v>
      </c>
      <c r="AR88" s="57"/>
      <c r="AS88" s="56">
        <v>4</v>
      </c>
      <c r="AT88" s="12">
        <v>5</v>
      </c>
      <c r="AU88" s="59">
        <f t="shared" si="58"/>
        <v>134.44</v>
      </c>
    </row>
    <row r="89" spans="3:47">
      <c r="C89" s="15" t="s">
        <v>10</v>
      </c>
      <c r="D89" s="20">
        <v>7.3150000000000004</v>
      </c>
      <c r="X89" s="56"/>
      <c r="Y89" s="22">
        <v>-1</v>
      </c>
      <c r="Z89" s="63">
        <v>6</v>
      </c>
      <c r="AA89" s="64"/>
      <c r="AB89" s="57">
        <f t="shared" si="62"/>
        <v>-43.89</v>
      </c>
      <c r="AC89" s="56">
        <v>1</v>
      </c>
      <c r="AD89" s="12">
        <v>6</v>
      </c>
      <c r="AE89" s="57">
        <f t="shared" si="55"/>
        <v>43.89</v>
      </c>
      <c r="AF89" s="56">
        <v>1</v>
      </c>
      <c r="AG89" s="22">
        <v>5</v>
      </c>
      <c r="AH89" s="12">
        <v>6</v>
      </c>
      <c r="AI89" s="57">
        <f t="shared" si="60"/>
        <v>43.89</v>
      </c>
      <c r="AJ89" s="57">
        <f>D89*AH89*AG89</f>
        <v>219.45</v>
      </c>
      <c r="AK89" s="56">
        <v>2</v>
      </c>
      <c r="AL89" s="12">
        <v>6</v>
      </c>
      <c r="AM89" s="57">
        <f t="shared" si="56"/>
        <v>87.78</v>
      </c>
      <c r="AN89" s="56">
        <v>2</v>
      </c>
      <c r="AO89" s="22"/>
      <c r="AP89" s="58">
        <v>6</v>
      </c>
      <c r="AQ89" s="57">
        <f t="shared" si="57"/>
        <v>87.78</v>
      </c>
      <c r="AR89" s="57"/>
      <c r="AS89" s="56">
        <v>2</v>
      </c>
      <c r="AT89" s="12">
        <v>6</v>
      </c>
      <c r="AU89" s="59">
        <f t="shared" si="58"/>
        <v>87.78</v>
      </c>
    </row>
    <row r="90" spans="3:47">
      <c r="C90" s="15" t="s">
        <v>11</v>
      </c>
      <c r="D90" s="20">
        <v>7.7030000000000003</v>
      </c>
      <c r="X90" s="62"/>
      <c r="Y90" s="65"/>
      <c r="Z90" s="61" t="s">
        <v>153</v>
      </c>
      <c r="AA90" s="61">
        <f>SUM(AA81:AA87)</f>
        <v>87.472999999999985</v>
      </c>
      <c r="AB90" s="61">
        <f>SUM(AB81:AB89)</f>
        <v>340.67</v>
      </c>
      <c r="AC90" s="62"/>
      <c r="AD90" s="61" t="s">
        <v>152</v>
      </c>
      <c r="AE90" s="61">
        <f>SUM(AE81:AE89)</f>
        <v>288.93899999999996</v>
      </c>
      <c r="AF90" s="56"/>
      <c r="AG90" s="22">
        <v>8</v>
      </c>
      <c r="AH90" s="12">
        <v>7</v>
      </c>
      <c r="AI90" s="57"/>
      <c r="AJ90" s="57">
        <f t="shared" ref="AJ90:AJ91" si="63">D90*AH90*AG90</f>
        <v>431.36799999999999</v>
      </c>
      <c r="AK90" s="56">
        <v>4</v>
      </c>
      <c r="AL90" s="12">
        <v>7</v>
      </c>
      <c r="AM90" s="57">
        <f t="shared" si="56"/>
        <v>215.684</v>
      </c>
      <c r="AN90" s="56">
        <v>4</v>
      </c>
      <c r="AO90" s="22"/>
      <c r="AP90" s="58">
        <v>7</v>
      </c>
      <c r="AQ90" s="57">
        <f t="shared" si="57"/>
        <v>215.684</v>
      </c>
      <c r="AR90" s="57"/>
      <c r="AS90" s="56">
        <v>4</v>
      </c>
      <c r="AT90" s="12">
        <v>7</v>
      </c>
      <c r="AU90" s="59">
        <f t="shared" si="58"/>
        <v>215.684</v>
      </c>
    </row>
    <row r="91" spans="3:47">
      <c r="C91" s="15" t="s">
        <v>48</v>
      </c>
      <c r="D91" s="20">
        <v>7.9660000000000002</v>
      </c>
      <c r="AF91" s="56"/>
      <c r="AG91" s="22">
        <v>-1</v>
      </c>
      <c r="AH91" s="63">
        <v>8</v>
      </c>
      <c r="AI91" s="64"/>
      <c r="AJ91" s="57">
        <f t="shared" si="63"/>
        <v>-63.728000000000002</v>
      </c>
      <c r="AK91" s="56">
        <v>1</v>
      </c>
      <c r="AL91" s="12">
        <v>8</v>
      </c>
      <c r="AM91" s="57">
        <f t="shared" si="56"/>
        <v>63.728000000000002</v>
      </c>
      <c r="AN91" s="56">
        <v>1</v>
      </c>
      <c r="AO91" s="22">
        <v>5</v>
      </c>
      <c r="AP91" s="58">
        <v>8</v>
      </c>
      <c r="AQ91" s="57">
        <f t="shared" si="57"/>
        <v>63.728000000000002</v>
      </c>
      <c r="AR91" s="57">
        <f>D91*AP91*AO91</f>
        <v>318.64</v>
      </c>
      <c r="AS91" s="56">
        <v>2</v>
      </c>
      <c r="AT91" s="12">
        <v>8</v>
      </c>
      <c r="AU91" s="59">
        <f t="shared" si="58"/>
        <v>127.456</v>
      </c>
    </row>
    <row r="92" spans="3:47">
      <c r="C92" s="15" t="s">
        <v>49</v>
      </c>
      <c r="D92" s="20">
        <v>8.16</v>
      </c>
      <c r="AF92" s="62"/>
      <c r="AG92" s="65"/>
      <c r="AH92" s="61" t="s">
        <v>154</v>
      </c>
      <c r="AI92" s="61">
        <f>SUM(AI81:AI89)</f>
        <v>288.93899999999996</v>
      </c>
      <c r="AJ92" s="61">
        <f>SUM(AJ81:AJ91)</f>
        <v>587.09</v>
      </c>
      <c r="AK92" s="62"/>
      <c r="AL92" s="61" t="s">
        <v>152</v>
      </c>
      <c r="AM92" s="61">
        <f>SUM(AM81:AM91)</f>
        <v>612.24099999999987</v>
      </c>
      <c r="AN92" s="56"/>
      <c r="AO92" s="22">
        <v>8</v>
      </c>
      <c r="AP92" s="58">
        <v>9</v>
      </c>
      <c r="AQ92" s="57"/>
      <c r="AR92" s="57">
        <f t="shared" ref="AR92:AR93" si="64">D92*AP92*AO92</f>
        <v>587.52</v>
      </c>
      <c r="AS92" s="56">
        <v>4</v>
      </c>
      <c r="AT92" s="12">
        <v>9</v>
      </c>
      <c r="AU92" s="59">
        <f t="shared" si="58"/>
        <v>293.76</v>
      </c>
    </row>
    <row r="93" spans="3:47">
      <c r="C93" s="15" t="s">
        <v>50</v>
      </c>
      <c r="D93" s="21">
        <v>8.3170000000000002</v>
      </c>
      <c r="AN93" s="56"/>
      <c r="AO93" s="22">
        <v>-1</v>
      </c>
      <c r="AP93" s="66">
        <v>10</v>
      </c>
      <c r="AQ93" s="64"/>
      <c r="AR93" s="57">
        <f t="shared" si="64"/>
        <v>-83.17</v>
      </c>
      <c r="AS93" s="56">
        <v>1</v>
      </c>
      <c r="AT93" s="12">
        <v>10</v>
      </c>
      <c r="AU93" s="59">
        <f t="shared" si="58"/>
        <v>83.17</v>
      </c>
    </row>
    <row r="94" spans="3:47">
      <c r="AN94" s="62"/>
      <c r="AO94" s="65"/>
      <c r="AP94" s="61" t="s">
        <v>152</v>
      </c>
      <c r="AQ94" s="61">
        <f>SUM(AQ89:AQ92)</f>
        <v>367.19200000000001</v>
      </c>
      <c r="AR94" s="61">
        <f>SUM(AR81:AR93)</f>
        <v>822.99</v>
      </c>
      <c r="AS94" s="62"/>
      <c r="AT94" s="61" t="s">
        <v>152</v>
      </c>
      <c r="AU94" s="67">
        <f>SUM(AU81:AU93)</f>
        <v>1052.8989999999999</v>
      </c>
    </row>
    <row r="95" spans="3:47">
      <c r="E95" s="14" t="s">
        <v>155</v>
      </c>
      <c r="F95" s="14">
        <f>F84*0.5/24</f>
        <v>0.19052083333333333</v>
      </c>
      <c r="G95" s="16"/>
      <c r="H95" s="16" t="s">
        <v>155</v>
      </c>
      <c r="I95" s="16">
        <f>2*0.5*0.5*I84/3</f>
        <v>1.2116666666666667</v>
      </c>
      <c r="J95" s="14"/>
      <c r="K95" s="14" t="s">
        <v>155</v>
      </c>
      <c r="L95" s="14">
        <f>2*0.5*0.5*3*L85/8</f>
        <v>3.2793749999999999</v>
      </c>
      <c r="M95" s="17"/>
      <c r="N95" s="17" t="s">
        <v>155</v>
      </c>
      <c r="O95" s="17">
        <f>2*1*1*O86/3</f>
        <v>6.6246666666666663</v>
      </c>
      <c r="P95" s="14"/>
      <c r="Q95" s="14"/>
      <c r="R95" s="14" t="s">
        <v>155</v>
      </c>
      <c r="S95" s="14">
        <f>2*1*1*((S88/3)+(T88/12))</f>
        <v>23.003999999999998</v>
      </c>
      <c r="T95" s="14"/>
      <c r="U95" s="16"/>
      <c r="V95" s="16" t="s">
        <v>155</v>
      </c>
      <c r="W95" s="16">
        <f>2*1*1*W88/3</f>
        <v>58.315333333333321</v>
      </c>
      <c r="X95" s="14"/>
      <c r="Y95" s="14"/>
      <c r="Z95" s="14" t="s">
        <v>155</v>
      </c>
      <c r="AA95" s="14">
        <f>2*1*1*((AA90/3)+(AB90/12))</f>
        <v>115.09366666666665</v>
      </c>
      <c r="AB95" s="14"/>
      <c r="AC95" s="17"/>
      <c r="AD95" s="17" t="s">
        <v>155</v>
      </c>
      <c r="AE95" s="17">
        <f>2*1*1*AE90/3</f>
        <v>192.62599999999998</v>
      </c>
      <c r="AF95" s="14"/>
      <c r="AG95" s="14"/>
      <c r="AH95" s="14" t="s">
        <v>155</v>
      </c>
      <c r="AI95" s="14">
        <f>2*1*1*((AI92/3)+(AJ92/12))</f>
        <v>290.47433333333333</v>
      </c>
      <c r="AJ95" s="14"/>
      <c r="AK95" s="16"/>
      <c r="AL95" s="16" t="s">
        <v>155</v>
      </c>
      <c r="AM95" s="16">
        <f>2*1*1*AM92/3</f>
        <v>408.1606666666666</v>
      </c>
      <c r="AN95" s="14"/>
      <c r="AO95" s="14"/>
      <c r="AP95" s="14" t="s">
        <v>155</v>
      </c>
      <c r="AQ95" s="14">
        <f>2*1*1*((AQ94/3)+(AR94/12))</f>
        <v>381.95966666666664</v>
      </c>
      <c r="AR95" s="14"/>
      <c r="AS95" s="17"/>
      <c r="AT95" s="17" t="s">
        <v>155</v>
      </c>
      <c r="AU95" s="17">
        <f>2*1*1*AU94/3</f>
        <v>701.93266666666659</v>
      </c>
    </row>
    <row r="98" spans="3:47">
      <c r="C98" s="75"/>
      <c r="D98" s="76"/>
      <c r="E98" s="77" t="s">
        <v>146</v>
      </c>
      <c r="F98" s="78"/>
      <c r="G98" s="77" t="s">
        <v>127</v>
      </c>
      <c r="H98" s="79"/>
      <c r="I98" s="51"/>
      <c r="J98" s="77" t="s">
        <v>128</v>
      </c>
      <c r="K98" s="79"/>
      <c r="L98" s="78"/>
      <c r="M98" s="77" t="s">
        <v>129</v>
      </c>
      <c r="N98" s="79"/>
      <c r="O98" s="78"/>
      <c r="P98" s="77" t="s">
        <v>130</v>
      </c>
      <c r="Q98" s="80"/>
      <c r="R98" s="79"/>
      <c r="S98" s="79"/>
      <c r="T98" s="51"/>
      <c r="U98" s="77" t="s">
        <v>131</v>
      </c>
      <c r="V98" s="79"/>
      <c r="W98" s="78"/>
      <c r="X98" s="77" t="s">
        <v>132</v>
      </c>
      <c r="Y98" s="80"/>
      <c r="Z98" s="79"/>
      <c r="AA98" s="79"/>
      <c r="AB98" s="51"/>
      <c r="AC98" s="77" t="s">
        <v>147</v>
      </c>
      <c r="AD98" s="79"/>
      <c r="AE98" s="78"/>
      <c r="AF98" s="77" t="s">
        <v>148</v>
      </c>
      <c r="AG98" s="80"/>
      <c r="AH98" s="79"/>
      <c r="AI98" s="79"/>
      <c r="AJ98" s="51"/>
      <c r="AK98" s="77" t="s">
        <v>135</v>
      </c>
      <c r="AL98" s="79"/>
      <c r="AM98" s="78"/>
      <c r="AN98" s="77" t="s">
        <v>136</v>
      </c>
      <c r="AO98" s="80"/>
      <c r="AP98" s="79"/>
      <c r="AQ98" s="79"/>
      <c r="AR98" s="51"/>
      <c r="AS98" s="77" t="s">
        <v>137</v>
      </c>
      <c r="AT98" s="79"/>
      <c r="AU98" s="81"/>
    </row>
    <row r="99" spans="3:47">
      <c r="C99" s="19" t="s">
        <v>149</v>
      </c>
      <c r="D99" s="18" t="s">
        <v>20</v>
      </c>
      <c r="E99" s="52" t="s">
        <v>94</v>
      </c>
      <c r="F99" s="53" t="s">
        <v>150</v>
      </c>
      <c r="G99" s="52" t="s">
        <v>94</v>
      </c>
      <c r="H99" s="54" t="s">
        <v>151</v>
      </c>
      <c r="I99" s="54" t="s">
        <v>150</v>
      </c>
      <c r="J99" s="52" t="s">
        <v>94</v>
      </c>
      <c r="K99" s="53" t="s">
        <v>151</v>
      </c>
      <c r="L99" s="53" t="s">
        <v>150</v>
      </c>
      <c r="M99" s="52" t="s">
        <v>94</v>
      </c>
      <c r="N99" s="53" t="s">
        <v>151</v>
      </c>
      <c r="O99" s="53" t="s">
        <v>150</v>
      </c>
      <c r="P99" s="52" t="s">
        <v>94</v>
      </c>
      <c r="Q99" s="53"/>
      <c r="R99" s="53" t="s">
        <v>151</v>
      </c>
      <c r="S99" s="53" t="s">
        <v>150</v>
      </c>
      <c r="T99" s="53"/>
      <c r="U99" s="52" t="s">
        <v>94</v>
      </c>
      <c r="V99" s="53" t="s">
        <v>151</v>
      </c>
      <c r="W99" s="53" t="s">
        <v>150</v>
      </c>
      <c r="X99" s="52" t="s">
        <v>94</v>
      </c>
      <c r="Y99" s="53"/>
      <c r="Z99" s="53" t="s">
        <v>151</v>
      </c>
      <c r="AA99" s="53" t="s">
        <v>150</v>
      </c>
      <c r="AB99" s="53"/>
      <c r="AC99" s="52" t="s">
        <v>94</v>
      </c>
      <c r="AD99" s="53" t="s">
        <v>151</v>
      </c>
      <c r="AE99" s="53" t="s">
        <v>150</v>
      </c>
      <c r="AF99" s="52" t="s">
        <v>94</v>
      </c>
      <c r="AG99" s="53"/>
      <c r="AH99" s="53" t="s">
        <v>151</v>
      </c>
      <c r="AI99" s="53" t="s">
        <v>150</v>
      </c>
      <c r="AJ99" s="53"/>
      <c r="AK99" s="52" t="s">
        <v>94</v>
      </c>
      <c r="AL99" s="53" t="s">
        <v>151</v>
      </c>
      <c r="AM99" s="53" t="s">
        <v>150</v>
      </c>
      <c r="AN99" s="52" t="s">
        <v>94</v>
      </c>
      <c r="AO99" s="53"/>
      <c r="AP99" s="53" t="s">
        <v>151</v>
      </c>
      <c r="AQ99" s="53" t="s">
        <v>150</v>
      </c>
      <c r="AR99" s="53"/>
      <c r="AS99" s="52" t="s">
        <v>94</v>
      </c>
      <c r="AT99" s="53" t="s">
        <v>151</v>
      </c>
      <c r="AU99" s="55" t="s">
        <v>150</v>
      </c>
    </row>
    <row r="100" spans="3:47">
      <c r="C100" s="15" t="s">
        <v>45</v>
      </c>
      <c r="D100" s="20">
        <v>0</v>
      </c>
      <c r="E100" s="56">
        <v>3</v>
      </c>
      <c r="F100" s="57">
        <f>E100*D100</f>
        <v>0</v>
      </c>
      <c r="G100" s="56">
        <v>1</v>
      </c>
      <c r="H100" s="12">
        <v>0</v>
      </c>
      <c r="I100" s="57">
        <f>H100*G100*D100</f>
        <v>0</v>
      </c>
      <c r="J100" s="56">
        <v>1</v>
      </c>
      <c r="K100" s="12">
        <v>0</v>
      </c>
      <c r="L100" s="57">
        <f>K100*J100*D100</f>
        <v>0</v>
      </c>
      <c r="M100" s="56">
        <v>0.5</v>
      </c>
      <c r="N100" s="12">
        <v>0</v>
      </c>
      <c r="O100" s="57">
        <f>N100*M100*D100</f>
        <v>0</v>
      </c>
      <c r="P100" s="56">
        <v>0.5</v>
      </c>
      <c r="Q100" s="22"/>
      <c r="R100" s="12">
        <v>0</v>
      </c>
      <c r="S100" s="57">
        <f>R100*P100*D100</f>
        <v>0</v>
      </c>
      <c r="T100" s="57"/>
      <c r="U100" s="56">
        <v>0.5</v>
      </c>
      <c r="V100" s="12">
        <v>0</v>
      </c>
      <c r="W100" s="57">
        <f>V100*U100*D100</f>
        <v>0</v>
      </c>
      <c r="X100" s="56">
        <v>0.5</v>
      </c>
      <c r="Y100" s="22"/>
      <c r="Z100" s="12">
        <v>0</v>
      </c>
      <c r="AA100" s="57">
        <f>Z100*X100*D100</f>
        <v>0</v>
      </c>
      <c r="AB100" s="57"/>
      <c r="AC100" s="56">
        <v>0.5</v>
      </c>
      <c r="AD100" s="12">
        <v>0</v>
      </c>
      <c r="AE100" s="57">
        <f>AD100*AC100*D100</f>
        <v>0</v>
      </c>
      <c r="AF100" s="56">
        <v>0.5</v>
      </c>
      <c r="AG100" s="22"/>
      <c r="AH100" s="12">
        <v>0</v>
      </c>
      <c r="AI100" s="57">
        <f>AH100*AF100*D100</f>
        <v>0</v>
      </c>
      <c r="AJ100" s="57"/>
      <c r="AK100" s="56">
        <v>0.5</v>
      </c>
      <c r="AL100" s="12">
        <v>0</v>
      </c>
      <c r="AM100" s="57">
        <f>AL100*AK100*D100</f>
        <v>0</v>
      </c>
      <c r="AN100" s="56">
        <v>0.5</v>
      </c>
      <c r="AO100" s="22"/>
      <c r="AP100" s="58">
        <v>0</v>
      </c>
      <c r="AQ100" s="57">
        <f>AP100*AN100*D100</f>
        <v>0</v>
      </c>
      <c r="AR100" s="57"/>
      <c r="AS100" s="56">
        <v>0.5</v>
      </c>
      <c r="AT100" s="12">
        <v>0</v>
      </c>
      <c r="AU100" s="59">
        <f>AT100*AS100*D100</f>
        <v>0</v>
      </c>
    </row>
    <row r="101" spans="3:47">
      <c r="C101" s="15" t="s">
        <v>3</v>
      </c>
      <c r="D101" s="20">
        <v>3.117</v>
      </c>
      <c r="E101" s="56">
        <v>10</v>
      </c>
      <c r="F101" s="57">
        <f>E101*D101</f>
        <v>31.17</v>
      </c>
      <c r="G101" s="56">
        <v>4</v>
      </c>
      <c r="H101" s="12">
        <v>1</v>
      </c>
      <c r="I101" s="57">
        <f>H101*G101*D101</f>
        <v>12.468</v>
      </c>
      <c r="J101" s="56">
        <v>3</v>
      </c>
      <c r="K101" s="12">
        <v>1</v>
      </c>
      <c r="L101" s="57">
        <f>K101*J101*D101</f>
        <v>9.3509999999999991</v>
      </c>
      <c r="M101" s="56">
        <v>2</v>
      </c>
      <c r="N101" s="12">
        <v>0.5</v>
      </c>
      <c r="O101" s="57">
        <f t="shared" ref="O101:O104" si="65">N101*M101*D101</f>
        <v>3.117</v>
      </c>
      <c r="P101" s="56">
        <v>2</v>
      </c>
      <c r="Q101" s="22"/>
      <c r="R101" s="12">
        <v>0.5</v>
      </c>
      <c r="S101" s="57">
        <f t="shared" ref="S101:S104" si="66">R101*P101*D101</f>
        <v>3.117</v>
      </c>
      <c r="T101" s="57"/>
      <c r="U101" s="56">
        <v>2</v>
      </c>
      <c r="V101" s="12">
        <v>0.5</v>
      </c>
      <c r="W101" s="57">
        <f>V101*U101*D101</f>
        <v>3.117</v>
      </c>
      <c r="X101" s="56">
        <v>2</v>
      </c>
      <c r="Y101" s="22"/>
      <c r="Z101" s="12">
        <v>0.5</v>
      </c>
      <c r="AA101" s="57">
        <f t="shared" ref="AA101:AA106" si="67">Z101*X101*D101</f>
        <v>3.117</v>
      </c>
      <c r="AB101" s="57"/>
      <c r="AC101" s="56">
        <v>2</v>
      </c>
      <c r="AD101" s="12">
        <v>0.5</v>
      </c>
      <c r="AE101" s="57">
        <f t="shared" ref="AE101:AE108" si="68">AD101*AC101*D101</f>
        <v>3.117</v>
      </c>
      <c r="AF101" s="56">
        <v>2</v>
      </c>
      <c r="AG101" s="22"/>
      <c r="AH101" s="12">
        <v>0.5</v>
      </c>
      <c r="AI101" s="57">
        <f>AH101*AF101*D101</f>
        <v>3.117</v>
      </c>
      <c r="AJ101" s="57"/>
      <c r="AK101" s="56">
        <v>2</v>
      </c>
      <c r="AL101" s="12">
        <v>0.5</v>
      </c>
      <c r="AM101" s="57">
        <f t="shared" ref="AM101:AM110" si="69">AL101*AK101*D101</f>
        <v>3.117</v>
      </c>
      <c r="AN101" s="56">
        <v>2</v>
      </c>
      <c r="AO101" s="22"/>
      <c r="AP101" s="58">
        <v>0.5</v>
      </c>
      <c r="AQ101" s="57">
        <f t="shared" ref="AQ101:AQ110" si="70">AP101*AN101*D101</f>
        <v>3.117</v>
      </c>
      <c r="AR101" s="57"/>
      <c r="AS101" s="56">
        <v>2</v>
      </c>
      <c r="AT101" s="12">
        <v>0.5</v>
      </c>
      <c r="AU101" s="59">
        <f t="shared" ref="AU101:AU112" si="71">AT101*AS101*D101</f>
        <v>3.117</v>
      </c>
    </row>
    <row r="102" spans="3:47">
      <c r="C102" s="15" t="s">
        <v>52</v>
      </c>
      <c r="D102" s="20">
        <v>4.1820000000000004</v>
      </c>
      <c r="E102" s="56">
        <v>-1</v>
      </c>
      <c r="F102" s="57">
        <f>E102*D102</f>
        <v>-4.1820000000000004</v>
      </c>
      <c r="G102" s="56">
        <v>1</v>
      </c>
      <c r="H102" s="12">
        <v>2</v>
      </c>
      <c r="I102" s="57">
        <f>H102*G102*D102</f>
        <v>8.3640000000000008</v>
      </c>
      <c r="J102" s="56">
        <v>3</v>
      </c>
      <c r="K102" s="12">
        <v>2</v>
      </c>
      <c r="L102" s="57">
        <f>K102*J102*D102</f>
        <v>25.092000000000002</v>
      </c>
      <c r="M102" s="56">
        <v>1</v>
      </c>
      <c r="N102" s="12">
        <v>1</v>
      </c>
      <c r="O102" s="57">
        <f t="shared" si="65"/>
        <v>4.1820000000000004</v>
      </c>
      <c r="P102" s="56">
        <v>1</v>
      </c>
      <c r="Q102" s="22"/>
      <c r="R102" s="12">
        <v>1</v>
      </c>
      <c r="S102" s="57">
        <f t="shared" si="66"/>
        <v>4.1820000000000004</v>
      </c>
      <c r="T102" s="57"/>
      <c r="U102" s="56">
        <v>1</v>
      </c>
      <c r="V102" s="12">
        <v>1</v>
      </c>
      <c r="W102" s="57">
        <f t="shared" ref="W102:W106" si="72">V102*U102*D102</f>
        <v>4.1820000000000004</v>
      </c>
      <c r="X102" s="56">
        <v>1</v>
      </c>
      <c r="Y102" s="22"/>
      <c r="Z102" s="12">
        <v>1</v>
      </c>
      <c r="AA102" s="57">
        <f t="shared" si="67"/>
        <v>4.1820000000000004</v>
      </c>
      <c r="AB102" s="57"/>
      <c r="AC102" s="56">
        <v>1</v>
      </c>
      <c r="AD102" s="12">
        <v>1</v>
      </c>
      <c r="AE102" s="57">
        <f t="shared" si="68"/>
        <v>4.1820000000000004</v>
      </c>
      <c r="AF102" s="56">
        <v>1</v>
      </c>
      <c r="AG102" s="22"/>
      <c r="AH102" s="12">
        <v>1</v>
      </c>
      <c r="AI102" s="57">
        <f t="shared" ref="AI102:AI108" si="73">AH102*AF102*D102</f>
        <v>4.1820000000000004</v>
      </c>
      <c r="AJ102" s="57"/>
      <c r="AK102" s="56">
        <v>1</v>
      </c>
      <c r="AL102" s="12">
        <v>1</v>
      </c>
      <c r="AM102" s="57">
        <f t="shared" si="69"/>
        <v>4.1820000000000004</v>
      </c>
      <c r="AN102" s="56">
        <v>1</v>
      </c>
      <c r="AO102" s="22"/>
      <c r="AP102" s="58">
        <v>1</v>
      </c>
      <c r="AQ102" s="57">
        <f t="shared" si="70"/>
        <v>4.1820000000000004</v>
      </c>
      <c r="AR102" s="57"/>
      <c r="AS102" s="56">
        <v>1</v>
      </c>
      <c r="AT102" s="12">
        <v>1</v>
      </c>
      <c r="AU102" s="59">
        <f t="shared" si="71"/>
        <v>4.1820000000000004</v>
      </c>
    </row>
    <row r="103" spans="3:47">
      <c r="C103" s="15" t="s">
        <v>5</v>
      </c>
      <c r="D103" s="20">
        <v>5.2919999999999998</v>
      </c>
      <c r="E103" s="60" t="s">
        <v>152</v>
      </c>
      <c r="F103" s="61">
        <f>F102+F101+F100</f>
        <v>26.988</v>
      </c>
      <c r="G103" s="62"/>
      <c r="H103" s="61" t="s">
        <v>152</v>
      </c>
      <c r="I103" s="61">
        <f>SUM(I100:I102)</f>
        <v>20.832000000000001</v>
      </c>
      <c r="J103" s="56">
        <v>1</v>
      </c>
      <c r="K103" s="12">
        <v>3</v>
      </c>
      <c r="L103" s="57">
        <f>K103*J103*D103</f>
        <v>15.875999999999999</v>
      </c>
      <c r="M103" s="56">
        <v>2</v>
      </c>
      <c r="N103" s="12">
        <v>1.5</v>
      </c>
      <c r="O103" s="57">
        <f t="shared" si="65"/>
        <v>15.875999999999999</v>
      </c>
      <c r="P103" s="56">
        <v>2</v>
      </c>
      <c r="Q103" s="22"/>
      <c r="R103" s="12">
        <v>1.5</v>
      </c>
      <c r="S103" s="57">
        <f t="shared" si="66"/>
        <v>15.875999999999999</v>
      </c>
      <c r="T103" s="57"/>
      <c r="U103" s="56">
        <v>2</v>
      </c>
      <c r="V103" s="12">
        <v>1.5</v>
      </c>
      <c r="W103" s="57">
        <f t="shared" si="72"/>
        <v>15.875999999999999</v>
      </c>
      <c r="X103" s="56">
        <v>2</v>
      </c>
      <c r="Y103" s="22"/>
      <c r="Z103" s="12">
        <v>1.5</v>
      </c>
      <c r="AA103" s="57">
        <f t="shared" si="67"/>
        <v>15.875999999999999</v>
      </c>
      <c r="AB103" s="57"/>
      <c r="AC103" s="56">
        <v>2</v>
      </c>
      <c r="AD103" s="12">
        <v>1.5</v>
      </c>
      <c r="AE103" s="57">
        <f t="shared" si="68"/>
        <v>15.875999999999999</v>
      </c>
      <c r="AF103" s="56">
        <v>2</v>
      </c>
      <c r="AG103" s="22"/>
      <c r="AH103" s="12">
        <v>1.5</v>
      </c>
      <c r="AI103" s="57">
        <f t="shared" si="73"/>
        <v>15.875999999999999</v>
      </c>
      <c r="AJ103" s="57"/>
      <c r="AK103" s="56">
        <v>2</v>
      </c>
      <c r="AL103" s="12">
        <v>1.5</v>
      </c>
      <c r="AM103" s="57">
        <f t="shared" si="69"/>
        <v>15.875999999999999</v>
      </c>
      <c r="AN103" s="56">
        <v>2</v>
      </c>
      <c r="AO103" s="22"/>
      <c r="AP103" s="58">
        <v>1.5</v>
      </c>
      <c r="AQ103" s="57">
        <f t="shared" si="70"/>
        <v>15.875999999999999</v>
      </c>
      <c r="AR103" s="57"/>
      <c r="AS103" s="56">
        <v>2</v>
      </c>
      <c r="AT103" s="12">
        <v>1.5</v>
      </c>
      <c r="AU103" s="59">
        <f t="shared" si="71"/>
        <v>15.875999999999999</v>
      </c>
    </row>
    <row r="104" spans="3:47">
      <c r="C104" s="15" t="s">
        <v>46</v>
      </c>
      <c r="D104" s="20">
        <v>6.2530000000000001</v>
      </c>
      <c r="J104" s="62"/>
      <c r="K104" s="61" t="s">
        <v>152</v>
      </c>
      <c r="L104" s="61">
        <f>SUM(L100:L103)</f>
        <v>50.318999999999996</v>
      </c>
      <c r="M104" s="56">
        <v>0.5</v>
      </c>
      <c r="N104" s="12">
        <v>2</v>
      </c>
      <c r="O104" s="57">
        <f t="shared" si="65"/>
        <v>6.2530000000000001</v>
      </c>
      <c r="P104" s="56">
        <v>0.5</v>
      </c>
      <c r="Q104" s="22">
        <v>5</v>
      </c>
      <c r="R104" s="12">
        <v>2</v>
      </c>
      <c r="S104" s="57">
        <f t="shared" si="66"/>
        <v>6.2530000000000001</v>
      </c>
      <c r="T104" s="57">
        <f>D104*Q104*R104</f>
        <v>62.53</v>
      </c>
      <c r="U104" s="56">
        <v>1.5</v>
      </c>
      <c r="V104" s="12">
        <v>2</v>
      </c>
      <c r="W104" s="57">
        <f t="shared" si="72"/>
        <v>18.759</v>
      </c>
      <c r="X104" s="56">
        <v>1.5</v>
      </c>
      <c r="Y104" s="22"/>
      <c r="Z104" s="12">
        <v>2</v>
      </c>
      <c r="AA104" s="57">
        <f t="shared" si="67"/>
        <v>18.759</v>
      </c>
      <c r="AB104" s="57"/>
      <c r="AC104" s="56">
        <v>1.5</v>
      </c>
      <c r="AD104" s="12">
        <v>2</v>
      </c>
      <c r="AE104" s="57">
        <f t="shared" si="68"/>
        <v>18.759</v>
      </c>
      <c r="AF104" s="56">
        <v>1.5</v>
      </c>
      <c r="AG104" s="22"/>
      <c r="AH104" s="12">
        <v>2</v>
      </c>
      <c r="AI104" s="57">
        <f t="shared" si="73"/>
        <v>18.759</v>
      </c>
      <c r="AJ104" s="57"/>
      <c r="AK104" s="56">
        <v>1.5</v>
      </c>
      <c r="AL104" s="12">
        <v>2</v>
      </c>
      <c r="AM104" s="57">
        <f t="shared" si="69"/>
        <v>18.759</v>
      </c>
      <c r="AN104" s="56">
        <v>1.5</v>
      </c>
      <c r="AO104" s="22"/>
      <c r="AP104" s="58">
        <v>2</v>
      </c>
      <c r="AQ104" s="57">
        <f t="shared" si="70"/>
        <v>18.759</v>
      </c>
      <c r="AR104" s="57"/>
      <c r="AS104" s="56">
        <v>1.5</v>
      </c>
      <c r="AT104" s="12">
        <v>2</v>
      </c>
      <c r="AU104" s="59">
        <f t="shared" si="71"/>
        <v>18.759</v>
      </c>
    </row>
    <row r="105" spans="3:47">
      <c r="C105" s="15" t="s">
        <v>7</v>
      </c>
      <c r="D105" s="20">
        <v>7.3959999999999999</v>
      </c>
      <c r="M105" s="62"/>
      <c r="N105" s="61" t="s">
        <v>152</v>
      </c>
      <c r="O105" s="61">
        <f>SUM(O100:O104)</f>
        <v>29.428000000000001</v>
      </c>
      <c r="P105" s="56"/>
      <c r="Q105" s="22">
        <v>8</v>
      </c>
      <c r="R105" s="12">
        <v>3</v>
      </c>
      <c r="S105" s="57"/>
      <c r="T105" s="57">
        <f t="shared" ref="T105:T106" si="74">D105*Q105*R105</f>
        <v>177.50399999999999</v>
      </c>
      <c r="U105" s="56">
        <v>4</v>
      </c>
      <c r="V105" s="12">
        <v>3</v>
      </c>
      <c r="W105" s="57">
        <f t="shared" si="72"/>
        <v>88.751999999999995</v>
      </c>
      <c r="X105" s="56">
        <v>4</v>
      </c>
      <c r="Y105" s="22"/>
      <c r="Z105" s="12">
        <v>3</v>
      </c>
      <c r="AA105" s="57">
        <f t="shared" si="67"/>
        <v>88.751999999999995</v>
      </c>
      <c r="AB105" s="57"/>
      <c r="AC105" s="56">
        <v>4</v>
      </c>
      <c r="AD105" s="12">
        <v>3</v>
      </c>
      <c r="AE105" s="57">
        <f t="shared" si="68"/>
        <v>88.751999999999995</v>
      </c>
      <c r="AF105" s="56">
        <v>4</v>
      </c>
      <c r="AG105" s="22"/>
      <c r="AH105" s="12">
        <v>3</v>
      </c>
      <c r="AI105" s="57">
        <f t="shared" si="73"/>
        <v>88.751999999999995</v>
      </c>
      <c r="AJ105" s="57"/>
      <c r="AK105" s="56">
        <v>4</v>
      </c>
      <c r="AL105" s="12">
        <v>3</v>
      </c>
      <c r="AM105" s="57">
        <f t="shared" si="69"/>
        <v>88.751999999999995</v>
      </c>
      <c r="AN105" s="56">
        <v>4</v>
      </c>
      <c r="AO105" s="22"/>
      <c r="AP105" s="58">
        <v>3</v>
      </c>
      <c r="AQ105" s="57">
        <f t="shared" si="70"/>
        <v>88.751999999999995</v>
      </c>
      <c r="AR105" s="57"/>
      <c r="AS105" s="56">
        <v>4</v>
      </c>
      <c r="AT105" s="12">
        <v>3</v>
      </c>
      <c r="AU105" s="59">
        <f t="shared" si="71"/>
        <v>88.751999999999995</v>
      </c>
    </row>
    <row r="106" spans="3:47">
      <c r="C106" s="15" t="s">
        <v>47</v>
      </c>
      <c r="D106" s="20">
        <v>8.0289999999999999</v>
      </c>
      <c r="P106" s="56"/>
      <c r="Q106" s="22">
        <v>-1</v>
      </c>
      <c r="R106" s="63">
        <v>4</v>
      </c>
      <c r="S106" s="64"/>
      <c r="T106" s="57">
        <f t="shared" si="74"/>
        <v>-32.116</v>
      </c>
      <c r="U106" s="56">
        <v>1</v>
      </c>
      <c r="V106" s="12">
        <v>4</v>
      </c>
      <c r="W106" s="57">
        <f t="shared" si="72"/>
        <v>32.116</v>
      </c>
      <c r="X106" s="56">
        <v>1</v>
      </c>
      <c r="Y106" s="22">
        <v>5</v>
      </c>
      <c r="Z106" s="12">
        <v>4</v>
      </c>
      <c r="AA106" s="57">
        <f t="shared" si="67"/>
        <v>32.116</v>
      </c>
      <c r="AB106" s="57">
        <f>Y106*Z106*D106</f>
        <v>160.57999999999998</v>
      </c>
      <c r="AC106" s="56">
        <v>2</v>
      </c>
      <c r="AD106" s="12">
        <v>4</v>
      </c>
      <c r="AE106" s="57">
        <f t="shared" si="68"/>
        <v>64.231999999999999</v>
      </c>
      <c r="AF106" s="56">
        <v>2</v>
      </c>
      <c r="AG106" s="22"/>
      <c r="AH106" s="12">
        <v>4</v>
      </c>
      <c r="AI106" s="57">
        <f t="shared" si="73"/>
        <v>64.231999999999999</v>
      </c>
      <c r="AJ106" s="57"/>
      <c r="AK106" s="56">
        <v>2</v>
      </c>
      <c r="AL106" s="12">
        <v>4</v>
      </c>
      <c r="AM106" s="57">
        <f t="shared" si="69"/>
        <v>64.231999999999999</v>
      </c>
      <c r="AN106" s="56">
        <v>2</v>
      </c>
      <c r="AO106" s="22"/>
      <c r="AP106" s="58">
        <v>4</v>
      </c>
      <c r="AQ106" s="57">
        <f t="shared" si="70"/>
        <v>64.231999999999999</v>
      </c>
      <c r="AR106" s="57"/>
      <c r="AS106" s="56">
        <v>2</v>
      </c>
      <c r="AT106" s="12">
        <v>4</v>
      </c>
      <c r="AU106" s="59">
        <f t="shared" si="71"/>
        <v>64.231999999999999</v>
      </c>
    </row>
    <row r="107" spans="3:47">
      <c r="C107" s="15" t="s">
        <v>9</v>
      </c>
      <c r="D107" s="20">
        <v>8.3480000000000008</v>
      </c>
      <c r="P107" s="62"/>
      <c r="Q107" s="65"/>
      <c r="R107" s="65" t="s">
        <v>152</v>
      </c>
      <c r="S107" s="65">
        <f>SUM(S100:S106)</f>
        <v>29.428000000000001</v>
      </c>
      <c r="T107" s="65">
        <f>SUM(T100:T106)</f>
        <v>207.91800000000001</v>
      </c>
      <c r="U107" s="62"/>
      <c r="V107" s="61" t="s">
        <v>152</v>
      </c>
      <c r="W107" s="61">
        <f>SUM(W100:W106)</f>
        <v>162.80199999999996</v>
      </c>
      <c r="X107" s="56"/>
      <c r="Y107" s="22">
        <v>8</v>
      </c>
      <c r="Z107" s="12">
        <v>5</v>
      </c>
      <c r="AA107" s="57"/>
      <c r="AB107" s="57">
        <f t="shared" ref="AB107:AB108" si="75">Y107*Z107*D107</f>
        <v>333.92</v>
      </c>
      <c r="AC107" s="56">
        <v>4</v>
      </c>
      <c r="AD107" s="12">
        <v>5</v>
      </c>
      <c r="AE107" s="57">
        <f t="shared" si="68"/>
        <v>166.96</v>
      </c>
      <c r="AF107" s="56">
        <v>4</v>
      </c>
      <c r="AG107" s="22"/>
      <c r="AH107" s="12">
        <v>5</v>
      </c>
      <c r="AI107" s="57">
        <f t="shared" si="73"/>
        <v>166.96</v>
      </c>
      <c r="AJ107" s="57"/>
      <c r="AK107" s="56">
        <v>4</v>
      </c>
      <c r="AL107" s="12">
        <v>5</v>
      </c>
      <c r="AM107" s="57">
        <f t="shared" si="69"/>
        <v>166.96</v>
      </c>
      <c r="AN107" s="56">
        <v>4</v>
      </c>
      <c r="AO107" s="22"/>
      <c r="AP107" s="58">
        <v>5</v>
      </c>
      <c r="AQ107" s="57">
        <f t="shared" si="70"/>
        <v>166.96</v>
      </c>
      <c r="AR107" s="57"/>
      <c r="AS107" s="56">
        <v>4</v>
      </c>
      <c r="AT107" s="12">
        <v>5</v>
      </c>
      <c r="AU107" s="59">
        <f t="shared" si="71"/>
        <v>166.96</v>
      </c>
    </row>
    <row r="108" spans="3:47">
      <c r="C108" s="15" t="s">
        <v>10</v>
      </c>
      <c r="D108" s="20">
        <v>8.5419999999999998</v>
      </c>
      <c r="X108" s="56"/>
      <c r="Y108" s="22">
        <v>-1</v>
      </c>
      <c r="Z108" s="63">
        <v>6</v>
      </c>
      <c r="AA108" s="64"/>
      <c r="AB108" s="57">
        <f t="shared" si="75"/>
        <v>-51.251999999999995</v>
      </c>
      <c r="AC108" s="56">
        <v>1</v>
      </c>
      <c r="AD108" s="12">
        <v>6</v>
      </c>
      <c r="AE108" s="57">
        <f t="shared" si="68"/>
        <v>51.251999999999995</v>
      </c>
      <c r="AF108" s="56">
        <v>1</v>
      </c>
      <c r="AG108" s="22">
        <v>5</v>
      </c>
      <c r="AH108" s="12">
        <v>6</v>
      </c>
      <c r="AI108" s="57">
        <f t="shared" si="73"/>
        <v>51.251999999999995</v>
      </c>
      <c r="AJ108" s="57">
        <f>D108*AH108*AG108</f>
        <v>256.26</v>
      </c>
      <c r="AK108" s="56">
        <v>2</v>
      </c>
      <c r="AL108" s="12">
        <v>6</v>
      </c>
      <c r="AM108" s="57">
        <f t="shared" si="69"/>
        <v>102.50399999999999</v>
      </c>
      <c r="AN108" s="56">
        <v>2</v>
      </c>
      <c r="AO108" s="22"/>
      <c r="AP108" s="58">
        <v>6</v>
      </c>
      <c r="AQ108" s="57">
        <f t="shared" si="70"/>
        <v>102.50399999999999</v>
      </c>
      <c r="AR108" s="57"/>
      <c r="AS108" s="56">
        <v>2</v>
      </c>
      <c r="AT108" s="12">
        <v>6</v>
      </c>
      <c r="AU108" s="59">
        <f t="shared" si="71"/>
        <v>102.50399999999999</v>
      </c>
    </row>
    <row r="109" spans="3:47">
      <c r="C109" s="15" t="s">
        <v>11</v>
      </c>
      <c r="D109" s="20">
        <v>8.6739999999999995</v>
      </c>
      <c r="X109" s="62"/>
      <c r="Y109" s="65"/>
      <c r="Z109" s="61" t="s">
        <v>153</v>
      </c>
      <c r="AA109" s="61">
        <f>SUM(AA100:AA106)</f>
        <v>162.80199999999996</v>
      </c>
      <c r="AB109" s="61">
        <f>SUM(AB100:AB108)</f>
        <v>443.24799999999999</v>
      </c>
      <c r="AC109" s="62"/>
      <c r="AD109" s="61" t="s">
        <v>152</v>
      </c>
      <c r="AE109" s="61">
        <f>SUM(AE100:AE108)</f>
        <v>413.13</v>
      </c>
      <c r="AF109" s="56"/>
      <c r="AG109" s="22">
        <v>8</v>
      </c>
      <c r="AH109" s="12">
        <v>7</v>
      </c>
      <c r="AI109" s="57"/>
      <c r="AJ109" s="57">
        <f t="shared" ref="AJ109:AJ110" si="76">D109*AH109*AG109</f>
        <v>485.74399999999997</v>
      </c>
      <c r="AK109" s="56">
        <v>4</v>
      </c>
      <c r="AL109" s="12">
        <v>7</v>
      </c>
      <c r="AM109" s="57">
        <f t="shared" si="69"/>
        <v>242.87199999999999</v>
      </c>
      <c r="AN109" s="56">
        <v>4</v>
      </c>
      <c r="AO109" s="22"/>
      <c r="AP109" s="58">
        <v>7</v>
      </c>
      <c r="AQ109" s="57">
        <f t="shared" si="70"/>
        <v>242.87199999999999</v>
      </c>
      <c r="AR109" s="57"/>
      <c r="AS109" s="56">
        <v>4</v>
      </c>
      <c r="AT109" s="12">
        <v>7</v>
      </c>
      <c r="AU109" s="59">
        <f t="shared" si="71"/>
        <v>242.87199999999999</v>
      </c>
    </row>
    <row r="110" spans="3:47">
      <c r="C110" s="15" t="s">
        <v>48</v>
      </c>
      <c r="D110" s="20">
        <v>8.7710000000000008</v>
      </c>
      <c r="AF110" s="56"/>
      <c r="AG110" s="22">
        <v>-1</v>
      </c>
      <c r="AH110" s="63">
        <v>8</v>
      </c>
      <c r="AI110" s="64"/>
      <c r="AJ110" s="57">
        <f t="shared" si="76"/>
        <v>-70.168000000000006</v>
      </c>
      <c r="AK110" s="56">
        <v>1</v>
      </c>
      <c r="AL110" s="12">
        <v>8</v>
      </c>
      <c r="AM110" s="57">
        <f t="shared" si="69"/>
        <v>70.168000000000006</v>
      </c>
      <c r="AN110" s="56">
        <v>1</v>
      </c>
      <c r="AO110" s="22">
        <v>5</v>
      </c>
      <c r="AP110" s="58">
        <v>8</v>
      </c>
      <c r="AQ110" s="57">
        <f t="shared" si="70"/>
        <v>70.168000000000006</v>
      </c>
      <c r="AR110" s="57">
        <f>D110*AP110*AO110</f>
        <v>350.84000000000003</v>
      </c>
      <c r="AS110" s="56">
        <v>2</v>
      </c>
      <c r="AT110" s="12">
        <v>8</v>
      </c>
      <c r="AU110" s="59">
        <f t="shared" si="71"/>
        <v>140.33600000000001</v>
      </c>
    </row>
    <row r="111" spans="3:47">
      <c r="C111" s="15" t="s">
        <v>49</v>
      </c>
      <c r="D111" s="20">
        <v>8.8510000000000009</v>
      </c>
      <c r="AF111" s="62"/>
      <c r="AG111" s="65"/>
      <c r="AH111" s="61" t="s">
        <v>154</v>
      </c>
      <c r="AI111" s="61">
        <f>SUM(AI100:AI108)</f>
        <v>413.13</v>
      </c>
      <c r="AJ111" s="61">
        <f>SUM(AJ100:AJ110)</f>
        <v>671.8359999999999</v>
      </c>
      <c r="AK111" s="62"/>
      <c r="AL111" s="61" t="s">
        <v>152</v>
      </c>
      <c r="AM111" s="61">
        <f>SUM(AM100:AM110)</f>
        <v>777.42199999999991</v>
      </c>
      <c r="AN111" s="56"/>
      <c r="AO111" s="22">
        <v>8</v>
      </c>
      <c r="AP111" s="58">
        <v>9</v>
      </c>
      <c r="AQ111" s="57"/>
      <c r="AR111" s="57">
        <f t="shared" ref="AR111:AR112" si="77">D111*AP111*AO111</f>
        <v>637.27200000000005</v>
      </c>
      <c r="AS111" s="56">
        <v>4</v>
      </c>
      <c r="AT111" s="12">
        <v>9</v>
      </c>
      <c r="AU111" s="59">
        <f t="shared" si="71"/>
        <v>318.63600000000002</v>
      </c>
    </row>
    <row r="112" spans="3:47">
      <c r="C112" s="15" t="s">
        <v>50</v>
      </c>
      <c r="D112" s="21">
        <v>8.9179999999999993</v>
      </c>
      <c r="AN112" s="56"/>
      <c r="AO112" s="22">
        <v>-1</v>
      </c>
      <c r="AP112" s="66">
        <v>10</v>
      </c>
      <c r="AQ112" s="64"/>
      <c r="AR112" s="57">
        <f t="shared" si="77"/>
        <v>-89.179999999999993</v>
      </c>
      <c r="AS112" s="56">
        <v>1</v>
      </c>
      <c r="AT112" s="12">
        <v>10</v>
      </c>
      <c r="AU112" s="59">
        <f t="shared" si="71"/>
        <v>89.179999999999993</v>
      </c>
    </row>
    <row r="113" spans="3:47">
      <c r="AN113" s="62"/>
      <c r="AO113" s="65"/>
      <c r="AP113" s="61" t="s">
        <v>152</v>
      </c>
      <c r="AQ113" s="61">
        <f>SUM(AQ108:AQ111)</f>
        <v>415.54399999999998</v>
      </c>
      <c r="AR113" s="61">
        <f>SUM(AR100:AR112)</f>
        <v>898.93200000000013</v>
      </c>
      <c r="AS113" s="62"/>
      <c r="AT113" s="61" t="s">
        <v>152</v>
      </c>
      <c r="AU113" s="67">
        <f>SUM(AU100:AU112)</f>
        <v>1255.4059999999999</v>
      </c>
    </row>
    <row r="114" spans="3:47">
      <c r="E114" s="14" t="s">
        <v>155</v>
      </c>
      <c r="F114" s="14">
        <f>F103*0.5/24</f>
        <v>0.56225000000000003</v>
      </c>
      <c r="G114" s="16"/>
      <c r="H114" s="16" t="s">
        <v>155</v>
      </c>
      <c r="I114" s="16">
        <f>2*0.5*0.5*I103/3</f>
        <v>3.472</v>
      </c>
      <c r="J114" s="14"/>
      <c r="K114" s="14" t="s">
        <v>155</v>
      </c>
      <c r="L114" s="14">
        <f>2*0.5*0.5*3*L104/8</f>
        <v>9.4348124999999996</v>
      </c>
      <c r="M114" s="17"/>
      <c r="N114" s="17" t="s">
        <v>155</v>
      </c>
      <c r="O114" s="17">
        <f>2*1*1*O105/3</f>
        <v>19.618666666666666</v>
      </c>
      <c r="P114" s="14"/>
      <c r="Q114" s="14"/>
      <c r="R114" s="14" t="s">
        <v>155</v>
      </c>
      <c r="S114" s="14">
        <f>2*1*1*((S107/3)+(T107/12))</f>
        <v>54.271666666666661</v>
      </c>
      <c r="T114" s="14"/>
      <c r="U114" s="16"/>
      <c r="V114" s="16" t="s">
        <v>155</v>
      </c>
      <c r="W114" s="16">
        <f>2*1*1*W107/3</f>
        <v>108.53466666666664</v>
      </c>
      <c r="X114" s="14"/>
      <c r="Y114" s="14"/>
      <c r="Z114" s="14" t="s">
        <v>155</v>
      </c>
      <c r="AA114" s="14">
        <f>2*1*1*((AA109/3)+(AB109/12))</f>
        <v>182.40933333333331</v>
      </c>
      <c r="AB114" s="14"/>
      <c r="AC114" s="17"/>
      <c r="AD114" s="17" t="s">
        <v>155</v>
      </c>
      <c r="AE114" s="17">
        <f>2*1*1*AE109/3</f>
        <v>275.42</v>
      </c>
      <c r="AF114" s="14"/>
      <c r="AG114" s="14"/>
      <c r="AH114" s="14" t="s">
        <v>155</v>
      </c>
      <c r="AI114" s="14">
        <f>2*1*1*((AI111/3)+(AJ111/12))</f>
        <v>387.39266666666668</v>
      </c>
      <c r="AJ114" s="14"/>
      <c r="AK114" s="16"/>
      <c r="AL114" s="16" t="s">
        <v>155</v>
      </c>
      <c r="AM114" s="16">
        <f>2*1*1*AM111/3</f>
        <v>518.28133333333324</v>
      </c>
      <c r="AN114" s="14"/>
      <c r="AO114" s="14"/>
      <c r="AP114" s="14" t="s">
        <v>155</v>
      </c>
      <c r="AQ114" s="14">
        <f>2*1*1*((AQ113/3)+(AR113/12))</f>
        <v>426.8513333333334</v>
      </c>
      <c r="AR114" s="14"/>
      <c r="AS114" s="17"/>
      <c r="AT114" s="17" t="s">
        <v>155</v>
      </c>
      <c r="AU114" s="17">
        <f>2*1*1*AU113/3</f>
        <v>836.9373333333333</v>
      </c>
    </row>
    <row r="117" spans="3:47">
      <c r="C117" s="75"/>
      <c r="D117" s="76"/>
      <c r="E117" s="77" t="s">
        <v>146</v>
      </c>
      <c r="F117" s="78"/>
      <c r="G117" s="77" t="s">
        <v>127</v>
      </c>
      <c r="H117" s="79"/>
      <c r="I117" s="51"/>
      <c r="J117" s="77" t="s">
        <v>128</v>
      </c>
      <c r="K117" s="79"/>
      <c r="L117" s="78"/>
      <c r="M117" s="77" t="s">
        <v>129</v>
      </c>
      <c r="N117" s="79"/>
      <c r="O117" s="78"/>
      <c r="P117" s="77" t="s">
        <v>130</v>
      </c>
      <c r="Q117" s="80"/>
      <c r="R117" s="79"/>
      <c r="S117" s="79"/>
      <c r="T117" s="51"/>
      <c r="U117" s="77" t="s">
        <v>131</v>
      </c>
      <c r="V117" s="79"/>
      <c r="W117" s="78"/>
      <c r="X117" s="77" t="s">
        <v>132</v>
      </c>
      <c r="Y117" s="80"/>
      <c r="Z117" s="79"/>
      <c r="AA117" s="79"/>
      <c r="AB117" s="51"/>
      <c r="AC117" s="77" t="s">
        <v>147</v>
      </c>
      <c r="AD117" s="79"/>
      <c r="AE117" s="78"/>
      <c r="AF117" s="77" t="s">
        <v>148</v>
      </c>
      <c r="AG117" s="80"/>
      <c r="AH117" s="79"/>
      <c r="AI117" s="79"/>
      <c r="AJ117" s="51"/>
      <c r="AK117" s="77" t="s">
        <v>135</v>
      </c>
      <c r="AL117" s="79"/>
      <c r="AM117" s="78"/>
      <c r="AN117" s="77" t="s">
        <v>136</v>
      </c>
      <c r="AO117" s="80"/>
      <c r="AP117" s="79"/>
      <c r="AQ117" s="79"/>
      <c r="AR117" s="51"/>
      <c r="AS117" s="77" t="s">
        <v>137</v>
      </c>
      <c r="AT117" s="79"/>
      <c r="AU117" s="81"/>
    </row>
    <row r="118" spans="3:47">
      <c r="C118" s="19" t="s">
        <v>149</v>
      </c>
      <c r="D118" s="18" t="s">
        <v>21</v>
      </c>
      <c r="E118" s="52" t="s">
        <v>94</v>
      </c>
      <c r="F118" s="53" t="s">
        <v>150</v>
      </c>
      <c r="G118" s="52" t="s">
        <v>94</v>
      </c>
      <c r="H118" s="54" t="s">
        <v>151</v>
      </c>
      <c r="I118" s="54" t="s">
        <v>150</v>
      </c>
      <c r="J118" s="52" t="s">
        <v>94</v>
      </c>
      <c r="K118" s="53" t="s">
        <v>151</v>
      </c>
      <c r="L118" s="53" t="s">
        <v>150</v>
      </c>
      <c r="M118" s="52" t="s">
        <v>94</v>
      </c>
      <c r="N118" s="53" t="s">
        <v>151</v>
      </c>
      <c r="O118" s="53" t="s">
        <v>150</v>
      </c>
      <c r="P118" s="52" t="s">
        <v>94</v>
      </c>
      <c r="Q118" s="53"/>
      <c r="R118" s="53" t="s">
        <v>151</v>
      </c>
      <c r="S118" s="53" t="s">
        <v>150</v>
      </c>
      <c r="T118" s="53"/>
      <c r="U118" s="52" t="s">
        <v>94</v>
      </c>
      <c r="V118" s="53" t="s">
        <v>151</v>
      </c>
      <c r="W118" s="53" t="s">
        <v>150</v>
      </c>
      <c r="X118" s="52" t="s">
        <v>94</v>
      </c>
      <c r="Y118" s="53"/>
      <c r="Z118" s="53" t="s">
        <v>151</v>
      </c>
      <c r="AA118" s="53" t="s">
        <v>150</v>
      </c>
      <c r="AB118" s="53"/>
      <c r="AC118" s="52" t="s">
        <v>94</v>
      </c>
      <c r="AD118" s="53" t="s">
        <v>151</v>
      </c>
      <c r="AE118" s="53" t="s">
        <v>150</v>
      </c>
      <c r="AF118" s="52" t="s">
        <v>94</v>
      </c>
      <c r="AG118" s="53"/>
      <c r="AH118" s="53" t="s">
        <v>151</v>
      </c>
      <c r="AI118" s="53" t="s">
        <v>150</v>
      </c>
      <c r="AJ118" s="53"/>
      <c r="AK118" s="52" t="s">
        <v>94</v>
      </c>
      <c r="AL118" s="53" t="s">
        <v>151</v>
      </c>
      <c r="AM118" s="53" t="s">
        <v>150</v>
      </c>
      <c r="AN118" s="52" t="s">
        <v>94</v>
      </c>
      <c r="AO118" s="53"/>
      <c r="AP118" s="53" t="s">
        <v>151</v>
      </c>
      <c r="AQ118" s="53" t="s">
        <v>150</v>
      </c>
      <c r="AR118" s="53"/>
      <c r="AS118" s="52" t="s">
        <v>94</v>
      </c>
      <c r="AT118" s="53" t="s">
        <v>151</v>
      </c>
      <c r="AU118" s="55" t="s">
        <v>150</v>
      </c>
    </row>
    <row r="119" spans="3:47">
      <c r="C119" s="15" t="s">
        <v>45</v>
      </c>
      <c r="D119" s="20">
        <v>0</v>
      </c>
      <c r="E119" s="56">
        <v>3</v>
      </c>
      <c r="F119" s="57">
        <f>E119*D119</f>
        <v>0</v>
      </c>
      <c r="G119" s="56">
        <v>1</v>
      </c>
      <c r="H119" s="12">
        <v>0</v>
      </c>
      <c r="I119" s="57">
        <f>H119*G119*D119</f>
        <v>0</v>
      </c>
      <c r="J119" s="56">
        <v>1</v>
      </c>
      <c r="K119" s="12">
        <v>0</v>
      </c>
      <c r="L119" s="57">
        <f>K119*J119*D119</f>
        <v>0</v>
      </c>
      <c r="M119" s="56">
        <v>0.5</v>
      </c>
      <c r="N119" s="12">
        <v>0</v>
      </c>
      <c r="O119" s="57">
        <f>N119*M119*D119</f>
        <v>0</v>
      </c>
      <c r="P119" s="56">
        <v>0.5</v>
      </c>
      <c r="Q119" s="22"/>
      <c r="R119" s="12">
        <v>0</v>
      </c>
      <c r="S119" s="57">
        <f>R119*P119*D119</f>
        <v>0</v>
      </c>
      <c r="T119" s="57"/>
      <c r="U119" s="56">
        <v>0.5</v>
      </c>
      <c r="V119" s="12">
        <v>0</v>
      </c>
      <c r="W119" s="57">
        <f>V119*U119*D119</f>
        <v>0</v>
      </c>
      <c r="X119" s="56">
        <v>0.5</v>
      </c>
      <c r="Y119" s="22"/>
      <c r="Z119" s="12">
        <v>0</v>
      </c>
      <c r="AA119" s="57">
        <f>Z119*X119*D119</f>
        <v>0</v>
      </c>
      <c r="AB119" s="57"/>
      <c r="AC119" s="56">
        <v>0.5</v>
      </c>
      <c r="AD119" s="12">
        <v>0</v>
      </c>
      <c r="AE119" s="57">
        <f>AD119*AC119*D119</f>
        <v>0</v>
      </c>
      <c r="AF119" s="56">
        <v>0.5</v>
      </c>
      <c r="AG119" s="22"/>
      <c r="AH119" s="12">
        <v>0</v>
      </c>
      <c r="AI119" s="57">
        <f>AH119*AF119*D119</f>
        <v>0</v>
      </c>
      <c r="AJ119" s="57"/>
      <c r="AK119" s="56">
        <v>0.5</v>
      </c>
      <c r="AL119" s="12">
        <v>0</v>
      </c>
      <c r="AM119" s="57">
        <f>AL119*AK119*D119</f>
        <v>0</v>
      </c>
      <c r="AN119" s="56">
        <v>0.5</v>
      </c>
      <c r="AO119" s="22"/>
      <c r="AP119" s="58">
        <v>0</v>
      </c>
      <c r="AQ119" s="57">
        <f>AP119*AN119*D119</f>
        <v>0</v>
      </c>
      <c r="AR119" s="57"/>
      <c r="AS119" s="56">
        <v>0.5</v>
      </c>
      <c r="AT119" s="12">
        <v>0</v>
      </c>
      <c r="AU119" s="59">
        <f>AT119*AS119*D119</f>
        <v>0</v>
      </c>
    </row>
    <row r="120" spans="3:47">
      <c r="C120" s="15" t="s">
        <v>3</v>
      </c>
      <c r="D120" s="20">
        <v>6.2009999999999996</v>
      </c>
      <c r="E120" s="56">
        <v>10</v>
      </c>
      <c r="F120" s="57">
        <f>E120*D120</f>
        <v>62.01</v>
      </c>
      <c r="G120" s="56">
        <v>4</v>
      </c>
      <c r="H120" s="12">
        <v>1</v>
      </c>
      <c r="I120" s="57">
        <f>H120*G120*D120</f>
        <v>24.803999999999998</v>
      </c>
      <c r="J120" s="56">
        <v>3</v>
      </c>
      <c r="K120" s="12">
        <v>1</v>
      </c>
      <c r="L120" s="57">
        <f>K120*J120*D120</f>
        <v>18.602999999999998</v>
      </c>
      <c r="M120" s="56">
        <v>2</v>
      </c>
      <c r="N120" s="12">
        <v>0.5</v>
      </c>
      <c r="O120" s="57">
        <f t="shared" ref="O120:O123" si="78">N120*M120*D120</f>
        <v>6.2009999999999996</v>
      </c>
      <c r="P120" s="56">
        <v>2</v>
      </c>
      <c r="Q120" s="22"/>
      <c r="R120" s="12">
        <v>0.5</v>
      </c>
      <c r="S120" s="57">
        <f t="shared" ref="S120:S123" si="79">R120*P120*D120</f>
        <v>6.2009999999999996</v>
      </c>
      <c r="T120" s="57"/>
      <c r="U120" s="56">
        <v>2</v>
      </c>
      <c r="V120" s="12">
        <v>0.5</v>
      </c>
      <c r="W120" s="57">
        <f>V120*U120*D120</f>
        <v>6.2009999999999996</v>
      </c>
      <c r="X120" s="56">
        <v>2</v>
      </c>
      <c r="Y120" s="22"/>
      <c r="Z120" s="12">
        <v>0.5</v>
      </c>
      <c r="AA120" s="57">
        <f t="shared" ref="AA120:AA125" si="80">Z120*X120*D120</f>
        <v>6.2009999999999996</v>
      </c>
      <c r="AB120" s="57"/>
      <c r="AC120" s="56">
        <v>2</v>
      </c>
      <c r="AD120" s="12">
        <v>0.5</v>
      </c>
      <c r="AE120" s="57">
        <f t="shared" ref="AE120:AE127" si="81">AD120*AC120*D120</f>
        <v>6.2009999999999996</v>
      </c>
      <c r="AF120" s="56">
        <v>2</v>
      </c>
      <c r="AG120" s="22"/>
      <c r="AH120" s="12">
        <v>0.5</v>
      </c>
      <c r="AI120" s="57">
        <f>AH120*AF120*D120</f>
        <v>6.2009999999999996</v>
      </c>
      <c r="AJ120" s="57"/>
      <c r="AK120" s="56">
        <v>2</v>
      </c>
      <c r="AL120" s="12">
        <v>0.5</v>
      </c>
      <c r="AM120" s="57">
        <f t="shared" ref="AM120:AM129" si="82">AL120*AK120*D120</f>
        <v>6.2009999999999996</v>
      </c>
      <c r="AN120" s="56">
        <v>2</v>
      </c>
      <c r="AO120" s="22"/>
      <c r="AP120" s="58">
        <v>0.5</v>
      </c>
      <c r="AQ120" s="57">
        <f t="shared" ref="AQ120:AQ129" si="83">AP120*AN120*D120</f>
        <v>6.2009999999999996</v>
      </c>
      <c r="AR120" s="57"/>
      <c r="AS120" s="56">
        <v>2</v>
      </c>
      <c r="AT120" s="12">
        <v>0.5</v>
      </c>
      <c r="AU120" s="59">
        <f t="shared" ref="AU120:AU131" si="84">AT120*AS120*D120</f>
        <v>6.2009999999999996</v>
      </c>
    </row>
    <row r="121" spans="3:47">
      <c r="C121" s="15" t="s">
        <v>52</v>
      </c>
      <c r="D121" s="20">
        <v>7.3949999999999996</v>
      </c>
      <c r="E121" s="56">
        <v>-1</v>
      </c>
      <c r="F121" s="57">
        <f>E121*D121</f>
        <v>-7.3949999999999996</v>
      </c>
      <c r="G121" s="56">
        <v>1</v>
      </c>
      <c r="H121" s="12">
        <v>2</v>
      </c>
      <c r="I121" s="57">
        <f>H121*G121*D121</f>
        <v>14.79</v>
      </c>
      <c r="J121" s="56">
        <v>3</v>
      </c>
      <c r="K121" s="12">
        <v>2</v>
      </c>
      <c r="L121" s="57">
        <f>K121*J121*D121</f>
        <v>44.37</v>
      </c>
      <c r="M121" s="56">
        <v>1</v>
      </c>
      <c r="N121" s="12">
        <v>1</v>
      </c>
      <c r="O121" s="57">
        <f t="shared" si="78"/>
        <v>7.3949999999999996</v>
      </c>
      <c r="P121" s="56">
        <v>1</v>
      </c>
      <c r="Q121" s="22"/>
      <c r="R121" s="12">
        <v>1</v>
      </c>
      <c r="S121" s="57">
        <f t="shared" si="79"/>
        <v>7.3949999999999996</v>
      </c>
      <c r="T121" s="57"/>
      <c r="U121" s="56">
        <v>1</v>
      </c>
      <c r="V121" s="12">
        <v>1</v>
      </c>
      <c r="W121" s="57">
        <f t="shared" ref="W121:W125" si="85">V121*U121*D121</f>
        <v>7.3949999999999996</v>
      </c>
      <c r="X121" s="56">
        <v>1</v>
      </c>
      <c r="Y121" s="22"/>
      <c r="Z121" s="12">
        <v>1</v>
      </c>
      <c r="AA121" s="57">
        <f t="shared" si="80"/>
        <v>7.3949999999999996</v>
      </c>
      <c r="AB121" s="57"/>
      <c r="AC121" s="56">
        <v>1</v>
      </c>
      <c r="AD121" s="12">
        <v>1</v>
      </c>
      <c r="AE121" s="57">
        <f t="shared" si="81"/>
        <v>7.3949999999999996</v>
      </c>
      <c r="AF121" s="56">
        <v>1</v>
      </c>
      <c r="AG121" s="22"/>
      <c r="AH121" s="12">
        <v>1</v>
      </c>
      <c r="AI121" s="57">
        <f t="shared" ref="AI121:AI127" si="86">AH121*AF121*D121</f>
        <v>7.3949999999999996</v>
      </c>
      <c r="AJ121" s="57"/>
      <c r="AK121" s="56">
        <v>1</v>
      </c>
      <c r="AL121" s="12">
        <v>1</v>
      </c>
      <c r="AM121" s="57">
        <f t="shared" si="82"/>
        <v>7.3949999999999996</v>
      </c>
      <c r="AN121" s="56">
        <v>1</v>
      </c>
      <c r="AO121" s="22"/>
      <c r="AP121" s="58">
        <v>1</v>
      </c>
      <c r="AQ121" s="57">
        <f t="shared" si="83"/>
        <v>7.3949999999999996</v>
      </c>
      <c r="AR121" s="57"/>
      <c r="AS121" s="56">
        <v>1</v>
      </c>
      <c r="AT121" s="12">
        <v>1</v>
      </c>
      <c r="AU121" s="59">
        <f t="shared" si="84"/>
        <v>7.3949999999999996</v>
      </c>
    </row>
    <row r="122" spans="3:47">
      <c r="C122" s="15" t="s">
        <v>5</v>
      </c>
      <c r="D122" s="20">
        <v>8.1259999999999994</v>
      </c>
      <c r="E122" s="60" t="s">
        <v>152</v>
      </c>
      <c r="F122" s="61">
        <f>F121+F120+F119</f>
        <v>54.614999999999995</v>
      </c>
      <c r="G122" s="62"/>
      <c r="H122" s="61" t="s">
        <v>152</v>
      </c>
      <c r="I122" s="61">
        <f>SUM(I119:I121)</f>
        <v>39.593999999999994</v>
      </c>
      <c r="J122" s="56">
        <v>1</v>
      </c>
      <c r="K122" s="12">
        <v>3</v>
      </c>
      <c r="L122" s="57">
        <f>K122*J122*D122</f>
        <v>24.378</v>
      </c>
      <c r="M122" s="56">
        <v>2</v>
      </c>
      <c r="N122" s="12">
        <v>1.5</v>
      </c>
      <c r="O122" s="57">
        <f t="shared" si="78"/>
        <v>24.378</v>
      </c>
      <c r="P122" s="56">
        <v>2</v>
      </c>
      <c r="Q122" s="22"/>
      <c r="R122" s="12">
        <v>1.5</v>
      </c>
      <c r="S122" s="57">
        <f t="shared" si="79"/>
        <v>24.378</v>
      </c>
      <c r="T122" s="57"/>
      <c r="U122" s="56">
        <v>2</v>
      </c>
      <c r="V122" s="12">
        <v>1.5</v>
      </c>
      <c r="W122" s="57">
        <f t="shared" si="85"/>
        <v>24.378</v>
      </c>
      <c r="X122" s="56">
        <v>2</v>
      </c>
      <c r="Y122" s="22"/>
      <c r="Z122" s="12">
        <v>1.5</v>
      </c>
      <c r="AA122" s="57">
        <f t="shared" si="80"/>
        <v>24.378</v>
      </c>
      <c r="AB122" s="57"/>
      <c r="AC122" s="56">
        <v>2</v>
      </c>
      <c r="AD122" s="12">
        <v>1.5</v>
      </c>
      <c r="AE122" s="57">
        <f t="shared" si="81"/>
        <v>24.378</v>
      </c>
      <c r="AF122" s="56">
        <v>2</v>
      </c>
      <c r="AG122" s="22"/>
      <c r="AH122" s="12">
        <v>1.5</v>
      </c>
      <c r="AI122" s="57">
        <f t="shared" si="86"/>
        <v>24.378</v>
      </c>
      <c r="AJ122" s="57"/>
      <c r="AK122" s="56">
        <v>2</v>
      </c>
      <c r="AL122" s="12">
        <v>1.5</v>
      </c>
      <c r="AM122" s="57">
        <f t="shared" si="82"/>
        <v>24.378</v>
      </c>
      <c r="AN122" s="56">
        <v>2</v>
      </c>
      <c r="AO122" s="22"/>
      <c r="AP122" s="58">
        <v>1.5</v>
      </c>
      <c r="AQ122" s="57">
        <f t="shared" si="83"/>
        <v>24.378</v>
      </c>
      <c r="AR122" s="57"/>
      <c r="AS122" s="56">
        <v>2</v>
      </c>
      <c r="AT122" s="12">
        <v>1.5</v>
      </c>
      <c r="AU122" s="59">
        <f t="shared" si="84"/>
        <v>24.378</v>
      </c>
    </row>
    <row r="123" spans="3:47">
      <c r="C123" s="15" t="s">
        <v>46</v>
      </c>
      <c r="D123" s="20">
        <v>8.57</v>
      </c>
      <c r="J123" s="62"/>
      <c r="K123" s="61" t="s">
        <v>152</v>
      </c>
      <c r="L123" s="61">
        <f>SUM(L119:L122)</f>
        <v>87.350999999999999</v>
      </c>
      <c r="M123" s="56">
        <v>0.5</v>
      </c>
      <c r="N123" s="12">
        <v>2</v>
      </c>
      <c r="O123" s="57">
        <f t="shared" si="78"/>
        <v>8.57</v>
      </c>
      <c r="P123" s="56">
        <v>0.5</v>
      </c>
      <c r="Q123" s="22">
        <v>5</v>
      </c>
      <c r="R123" s="12">
        <v>2</v>
      </c>
      <c r="S123" s="57">
        <f t="shared" si="79"/>
        <v>8.57</v>
      </c>
      <c r="T123" s="57">
        <f>D123*Q123*R123</f>
        <v>85.7</v>
      </c>
      <c r="U123" s="56">
        <v>1.5</v>
      </c>
      <c r="V123" s="12">
        <v>2</v>
      </c>
      <c r="W123" s="57">
        <f t="shared" si="85"/>
        <v>25.71</v>
      </c>
      <c r="X123" s="56">
        <v>1.5</v>
      </c>
      <c r="Y123" s="22"/>
      <c r="Z123" s="12">
        <v>2</v>
      </c>
      <c r="AA123" s="57">
        <f t="shared" si="80"/>
        <v>25.71</v>
      </c>
      <c r="AB123" s="57"/>
      <c r="AC123" s="56">
        <v>1.5</v>
      </c>
      <c r="AD123" s="12">
        <v>2</v>
      </c>
      <c r="AE123" s="57">
        <f t="shared" si="81"/>
        <v>25.71</v>
      </c>
      <c r="AF123" s="56">
        <v>1.5</v>
      </c>
      <c r="AG123" s="22"/>
      <c r="AH123" s="12">
        <v>2</v>
      </c>
      <c r="AI123" s="57">
        <f t="shared" si="86"/>
        <v>25.71</v>
      </c>
      <c r="AJ123" s="57"/>
      <c r="AK123" s="56">
        <v>1.5</v>
      </c>
      <c r="AL123" s="12">
        <v>2</v>
      </c>
      <c r="AM123" s="57">
        <f t="shared" si="82"/>
        <v>25.71</v>
      </c>
      <c r="AN123" s="56">
        <v>1.5</v>
      </c>
      <c r="AO123" s="22"/>
      <c r="AP123" s="58">
        <v>2</v>
      </c>
      <c r="AQ123" s="57">
        <f t="shared" si="83"/>
        <v>25.71</v>
      </c>
      <c r="AR123" s="57"/>
      <c r="AS123" s="56">
        <v>1.5</v>
      </c>
      <c r="AT123" s="12">
        <v>2</v>
      </c>
      <c r="AU123" s="59">
        <f t="shared" si="84"/>
        <v>25.71</v>
      </c>
    </row>
    <row r="124" spans="3:47">
      <c r="C124" s="15" t="s">
        <v>7</v>
      </c>
      <c r="D124" s="20">
        <v>8.9600000000000009</v>
      </c>
      <c r="M124" s="62"/>
      <c r="N124" s="61" t="s">
        <v>152</v>
      </c>
      <c r="O124" s="61">
        <f>SUM(O119:O123)</f>
        <v>46.544000000000004</v>
      </c>
      <c r="P124" s="56"/>
      <c r="Q124" s="22">
        <v>8</v>
      </c>
      <c r="R124" s="12">
        <v>3</v>
      </c>
      <c r="S124" s="57"/>
      <c r="T124" s="57">
        <f t="shared" ref="T124:T125" si="87">D124*Q124*R124</f>
        <v>215.04000000000002</v>
      </c>
      <c r="U124" s="56">
        <v>4</v>
      </c>
      <c r="V124" s="12">
        <v>3</v>
      </c>
      <c r="W124" s="57">
        <f t="shared" si="85"/>
        <v>107.52000000000001</v>
      </c>
      <c r="X124" s="56">
        <v>4</v>
      </c>
      <c r="Y124" s="22"/>
      <c r="Z124" s="12">
        <v>3</v>
      </c>
      <c r="AA124" s="57">
        <f t="shared" si="80"/>
        <v>107.52000000000001</v>
      </c>
      <c r="AB124" s="57"/>
      <c r="AC124" s="56">
        <v>4</v>
      </c>
      <c r="AD124" s="12">
        <v>3</v>
      </c>
      <c r="AE124" s="57">
        <f t="shared" si="81"/>
        <v>107.52000000000001</v>
      </c>
      <c r="AF124" s="56">
        <v>4</v>
      </c>
      <c r="AG124" s="22"/>
      <c r="AH124" s="12">
        <v>3</v>
      </c>
      <c r="AI124" s="57">
        <f t="shared" si="86"/>
        <v>107.52000000000001</v>
      </c>
      <c r="AJ124" s="57"/>
      <c r="AK124" s="56">
        <v>4</v>
      </c>
      <c r="AL124" s="12">
        <v>3</v>
      </c>
      <c r="AM124" s="57">
        <f t="shared" si="82"/>
        <v>107.52000000000001</v>
      </c>
      <c r="AN124" s="56">
        <v>4</v>
      </c>
      <c r="AO124" s="22"/>
      <c r="AP124" s="58">
        <v>3</v>
      </c>
      <c r="AQ124" s="57">
        <f t="shared" si="83"/>
        <v>107.52000000000001</v>
      </c>
      <c r="AR124" s="57"/>
      <c r="AS124" s="56">
        <v>4</v>
      </c>
      <c r="AT124" s="12">
        <v>3</v>
      </c>
      <c r="AU124" s="59">
        <f t="shared" si="84"/>
        <v>107.52000000000001</v>
      </c>
    </row>
    <row r="125" spans="3:47">
      <c r="C125" s="15" t="s">
        <v>47</v>
      </c>
      <c r="D125" s="20">
        <v>9.0679999999999996</v>
      </c>
      <c r="P125" s="56"/>
      <c r="Q125" s="22">
        <v>-1</v>
      </c>
      <c r="R125" s="63">
        <v>4</v>
      </c>
      <c r="S125" s="64"/>
      <c r="T125" s="57">
        <f t="shared" si="87"/>
        <v>-36.271999999999998</v>
      </c>
      <c r="U125" s="56">
        <v>1</v>
      </c>
      <c r="V125" s="12">
        <v>4</v>
      </c>
      <c r="W125" s="57">
        <f t="shared" si="85"/>
        <v>36.271999999999998</v>
      </c>
      <c r="X125" s="56">
        <v>1</v>
      </c>
      <c r="Y125" s="22">
        <v>5</v>
      </c>
      <c r="Z125" s="12">
        <v>4</v>
      </c>
      <c r="AA125" s="57">
        <f t="shared" si="80"/>
        <v>36.271999999999998</v>
      </c>
      <c r="AB125" s="57">
        <f>Y125*Z125*D125</f>
        <v>181.35999999999999</v>
      </c>
      <c r="AC125" s="56">
        <v>2</v>
      </c>
      <c r="AD125" s="12">
        <v>4</v>
      </c>
      <c r="AE125" s="57">
        <f t="shared" si="81"/>
        <v>72.543999999999997</v>
      </c>
      <c r="AF125" s="56">
        <v>2</v>
      </c>
      <c r="AG125" s="22"/>
      <c r="AH125" s="12">
        <v>4</v>
      </c>
      <c r="AI125" s="57">
        <f t="shared" si="86"/>
        <v>72.543999999999997</v>
      </c>
      <c r="AJ125" s="57"/>
      <c r="AK125" s="56">
        <v>2</v>
      </c>
      <c r="AL125" s="12">
        <v>4</v>
      </c>
      <c r="AM125" s="57">
        <f t="shared" si="82"/>
        <v>72.543999999999997</v>
      </c>
      <c r="AN125" s="56">
        <v>2</v>
      </c>
      <c r="AO125" s="22"/>
      <c r="AP125" s="58">
        <v>4</v>
      </c>
      <c r="AQ125" s="57">
        <f t="shared" si="83"/>
        <v>72.543999999999997</v>
      </c>
      <c r="AR125" s="57"/>
      <c r="AS125" s="56">
        <v>2</v>
      </c>
      <c r="AT125" s="12">
        <v>4</v>
      </c>
      <c r="AU125" s="59">
        <f t="shared" si="84"/>
        <v>72.543999999999997</v>
      </c>
    </row>
    <row r="126" spans="3:47">
      <c r="C126" s="15" t="s">
        <v>9</v>
      </c>
      <c r="D126" s="20">
        <v>9.1240000000000006</v>
      </c>
      <c r="P126" s="62"/>
      <c r="Q126" s="65"/>
      <c r="R126" s="65" t="s">
        <v>152</v>
      </c>
      <c r="S126" s="65">
        <f>SUM(S119:S125)</f>
        <v>46.544000000000004</v>
      </c>
      <c r="T126" s="65">
        <f>SUM(T119:T125)</f>
        <v>264.46800000000002</v>
      </c>
      <c r="U126" s="62"/>
      <c r="V126" s="61" t="s">
        <v>152</v>
      </c>
      <c r="W126" s="61">
        <f>SUM(W119:W125)</f>
        <v>207.476</v>
      </c>
      <c r="X126" s="56"/>
      <c r="Y126" s="22">
        <v>8</v>
      </c>
      <c r="Z126" s="12">
        <v>5</v>
      </c>
      <c r="AA126" s="57"/>
      <c r="AB126" s="57">
        <f t="shared" ref="AB126:AB127" si="88">Y126*Z126*D126</f>
        <v>364.96000000000004</v>
      </c>
      <c r="AC126" s="56">
        <v>4</v>
      </c>
      <c r="AD126" s="12">
        <v>5</v>
      </c>
      <c r="AE126" s="57">
        <f t="shared" si="81"/>
        <v>182.48000000000002</v>
      </c>
      <c r="AF126" s="56">
        <v>4</v>
      </c>
      <c r="AG126" s="22"/>
      <c r="AH126" s="12">
        <v>5</v>
      </c>
      <c r="AI126" s="57">
        <f t="shared" si="86"/>
        <v>182.48000000000002</v>
      </c>
      <c r="AJ126" s="57"/>
      <c r="AK126" s="56">
        <v>4</v>
      </c>
      <c r="AL126" s="12">
        <v>5</v>
      </c>
      <c r="AM126" s="57">
        <f t="shared" si="82"/>
        <v>182.48000000000002</v>
      </c>
      <c r="AN126" s="56">
        <v>4</v>
      </c>
      <c r="AO126" s="22"/>
      <c r="AP126" s="58">
        <v>5</v>
      </c>
      <c r="AQ126" s="57">
        <f t="shared" si="83"/>
        <v>182.48000000000002</v>
      </c>
      <c r="AR126" s="57"/>
      <c r="AS126" s="56">
        <v>4</v>
      </c>
      <c r="AT126" s="12">
        <v>5</v>
      </c>
      <c r="AU126" s="59">
        <f t="shared" si="84"/>
        <v>182.48000000000002</v>
      </c>
    </row>
    <row r="127" spans="3:47">
      <c r="C127" s="15" t="s">
        <v>10</v>
      </c>
      <c r="D127" s="20">
        <v>9.1620000000000008</v>
      </c>
      <c r="X127" s="56"/>
      <c r="Y127" s="22">
        <v>-1</v>
      </c>
      <c r="Z127" s="63">
        <v>6</v>
      </c>
      <c r="AA127" s="64"/>
      <c r="AB127" s="57">
        <f t="shared" si="88"/>
        <v>-54.972000000000008</v>
      </c>
      <c r="AC127" s="56">
        <v>1</v>
      </c>
      <c r="AD127" s="12">
        <v>6</v>
      </c>
      <c r="AE127" s="57">
        <f t="shared" si="81"/>
        <v>54.972000000000008</v>
      </c>
      <c r="AF127" s="56">
        <v>1</v>
      </c>
      <c r="AG127" s="22">
        <v>5</v>
      </c>
      <c r="AH127" s="12">
        <v>6</v>
      </c>
      <c r="AI127" s="57">
        <f t="shared" si="86"/>
        <v>54.972000000000008</v>
      </c>
      <c r="AJ127" s="57">
        <f>D127*AH127*AG127</f>
        <v>274.86</v>
      </c>
      <c r="AK127" s="56">
        <v>2</v>
      </c>
      <c r="AL127" s="12">
        <v>6</v>
      </c>
      <c r="AM127" s="57">
        <f t="shared" si="82"/>
        <v>109.94400000000002</v>
      </c>
      <c r="AN127" s="56">
        <v>2</v>
      </c>
      <c r="AO127" s="22"/>
      <c r="AP127" s="58">
        <v>6</v>
      </c>
      <c r="AQ127" s="57">
        <f t="shared" si="83"/>
        <v>109.94400000000002</v>
      </c>
      <c r="AR127" s="57"/>
      <c r="AS127" s="56">
        <v>2</v>
      </c>
      <c r="AT127" s="12">
        <v>6</v>
      </c>
      <c r="AU127" s="59">
        <f t="shared" si="84"/>
        <v>109.94400000000002</v>
      </c>
    </row>
    <row r="128" spans="3:47">
      <c r="C128" s="15" t="s">
        <v>11</v>
      </c>
      <c r="D128" s="20">
        <v>9.1890000000000001</v>
      </c>
      <c r="X128" s="62"/>
      <c r="Y128" s="65"/>
      <c r="Z128" s="61" t="s">
        <v>153</v>
      </c>
      <c r="AA128" s="61">
        <f>SUM(AA119:AA125)</f>
        <v>207.476</v>
      </c>
      <c r="AB128" s="61">
        <f>SUM(AB119:AB127)</f>
        <v>491.34800000000007</v>
      </c>
      <c r="AC128" s="62"/>
      <c r="AD128" s="61" t="s">
        <v>152</v>
      </c>
      <c r="AE128" s="61">
        <f>SUM(AE119:AE127)</f>
        <v>481.20000000000005</v>
      </c>
      <c r="AF128" s="56"/>
      <c r="AG128" s="22">
        <v>8</v>
      </c>
      <c r="AH128" s="12">
        <v>7</v>
      </c>
      <c r="AI128" s="57"/>
      <c r="AJ128" s="57">
        <f t="shared" ref="AJ128:AJ129" si="89">D128*AH128*AG128</f>
        <v>514.58400000000006</v>
      </c>
      <c r="AK128" s="56">
        <v>4</v>
      </c>
      <c r="AL128" s="12">
        <v>7</v>
      </c>
      <c r="AM128" s="57">
        <f t="shared" si="82"/>
        <v>257.29200000000003</v>
      </c>
      <c r="AN128" s="56">
        <v>4</v>
      </c>
      <c r="AO128" s="22"/>
      <c r="AP128" s="58">
        <v>7</v>
      </c>
      <c r="AQ128" s="57">
        <f t="shared" si="83"/>
        <v>257.29200000000003</v>
      </c>
      <c r="AR128" s="57"/>
      <c r="AS128" s="56">
        <v>4</v>
      </c>
      <c r="AT128" s="12">
        <v>7</v>
      </c>
      <c r="AU128" s="59">
        <f t="shared" si="84"/>
        <v>257.29200000000003</v>
      </c>
    </row>
    <row r="129" spans="3:47">
      <c r="C129" s="15" t="s">
        <v>48</v>
      </c>
      <c r="D129" s="20">
        <v>9.2100000000000009</v>
      </c>
      <c r="AF129" s="56"/>
      <c r="AG129" s="22">
        <v>-1</v>
      </c>
      <c r="AH129" s="63">
        <v>8</v>
      </c>
      <c r="AI129" s="64"/>
      <c r="AJ129" s="57">
        <f t="shared" si="89"/>
        <v>-73.680000000000007</v>
      </c>
      <c r="AK129" s="56">
        <v>1</v>
      </c>
      <c r="AL129" s="12">
        <v>8</v>
      </c>
      <c r="AM129" s="57">
        <f t="shared" si="82"/>
        <v>73.680000000000007</v>
      </c>
      <c r="AN129" s="56">
        <v>1</v>
      </c>
      <c r="AO129" s="22">
        <v>5</v>
      </c>
      <c r="AP129" s="58">
        <v>8</v>
      </c>
      <c r="AQ129" s="57">
        <f t="shared" si="83"/>
        <v>73.680000000000007</v>
      </c>
      <c r="AR129" s="57">
        <f>D129*AP129*AO129</f>
        <v>368.40000000000003</v>
      </c>
      <c r="AS129" s="56">
        <v>2</v>
      </c>
      <c r="AT129" s="12">
        <v>8</v>
      </c>
      <c r="AU129" s="59">
        <f t="shared" si="84"/>
        <v>147.36000000000001</v>
      </c>
    </row>
    <row r="130" spans="3:47">
      <c r="C130" s="15" t="s">
        <v>49</v>
      </c>
      <c r="D130" s="20">
        <v>9.2289999999999992</v>
      </c>
      <c r="AF130" s="62"/>
      <c r="AG130" s="65"/>
      <c r="AH130" s="61" t="s">
        <v>154</v>
      </c>
      <c r="AI130" s="61">
        <f>SUM(AI119:AI127)</f>
        <v>481.20000000000005</v>
      </c>
      <c r="AJ130" s="61">
        <f>SUM(AJ119:AJ129)</f>
        <v>715.76400000000012</v>
      </c>
      <c r="AK130" s="62"/>
      <c r="AL130" s="61" t="s">
        <v>152</v>
      </c>
      <c r="AM130" s="61">
        <f>SUM(AM119:AM129)</f>
        <v>867.14400000000001</v>
      </c>
      <c r="AN130" s="56"/>
      <c r="AO130" s="22">
        <v>8</v>
      </c>
      <c r="AP130" s="58">
        <v>9</v>
      </c>
      <c r="AQ130" s="57"/>
      <c r="AR130" s="57">
        <f t="shared" ref="AR130:AR131" si="90">D130*AP130*AO130</f>
        <v>664.48799999999994</v>
      </c>
      <c r="AS130" s="56">
        <v>4</v>
      </c>
      <c r="AT130" s="12">
        <v>9</v>
      </c>
      <c r="AU130" s="59">
        <f t="shared" si="84"/>
        <v>332.24399999999997</v>
      </c>
    </row>
    <row r="131" spans="3:47">
      <c r="C131" s="15" t="s">
        <v>50</v>
      </c>
      <c r="D131" s="21">
        <v>9.2449999999999992</v>
      </c>
      <c r="AN131" s="56"/>
      <c r="AO131" s="22">
        <v>-1</v>
      </c>
      <c r="AP131" s="66">
        <v>10</v>
      </c>
      <c r="AQ131" s="64"/>
      <c r="AR131" s="57">
        <f t="shared" si="90"/>
        <v>-92.449999999999989</v>
      </c>
      <c r="AS131" s="56">
        <v>1</v>
      </c>
      <c r="AT131" s="12">
        <v>10</v>
      </c>
      <c r="AU131" s="59">
        <f t="shared" si="84"/>
        <v>92.449999999999989</v>
      </c>
    </row>
    <row r="132" spans="3:47">
      <c r="AN132" s="62"/>
      <c r="AO132" s="65"/>
      <c r="AP132" s="61" t="s">
        <v>152</v>
      </c>
      <c r="AQ132" s="61">
        <f>SUM(AQ127:AQ130)</f>
        <v>440.91600000000005</v>
      </c>
      <c r="AR132" s="61">
        <f>SUM(AR119:AR131)</f>
        <v>940.43799999999987</v>
      </c>
      <c r="AS132" s="62"/>
      <c r="AT132" s="61" t="s">
        <v>152</v>
      </c>
      <c r="AU132" s="67">
        <f>SUM(AU119:AU131)</f>
        <v>1365.518</v>
      </c>
    </row>
    <row r="133" spans="3:47">
      <c r="E133" s="14" t="s">
        <v>155</v>
      </c>
      <c r="F133" s="14">
        <f>F122*0.5/24</f>
        <v>1.1378124999999999</v>
      </c>
      <c r="G133" s="16"/>
      <c r="H133" s="16" t="s">
        <v>155</v>
      </c>
      <c r="I133" s="16">
        <f>2*0.5*0.5*I122/3</f>
        <v>6.5989999999999993</v>
      </c>
      <c r="J133" s="14"/>
      <c r="K133" s="14" t="s">
        <v>155</v>
      </c>
      <c r="L133" s="14">
        <f>2*0.5*0.5*3*L123/8</f>
        <v>16.3783125</v>
      </c>
      <c r="M133" s="17"/>
      <c r="N133" s="17" t="s">
        <v>155</v>
      </c>
      <c r="O133" s="17">
        <f>2*1*1*O124/3</f>
        <v>31.029333333333337</v>
      </c>
      <c r="P133" s="14"/>
      <c r="Q133" s="14"/>
      <c r="R133" s="14" t="s">
        <v>155</v>
      </c>
      <c r="S133" s="14">
        <f>2*1*1*((S126/3)+(T126/12))</f>
        <v>75.107333333333344</v>
      </c>
      <c r="T133" s="14"/>
      <c r="U133" s="16"/>
      <c r="V133" s="16" t="s">
        <v>155</v>
      </c>
      <c r="W133" s="16">
        <f>2*1*1*W126/3</f>
        <v>138.31733333333332</v>
      </c>
      <c r="X133" s="14"/>
      <c r="Y133" s="14"/>
      <c r="Z133" s="14" t="s">
        <v>155</v>
      </c>
      <c r="AA133" s="14">
        <f>2*1*1*((AA128/3)+(AB128/12))</f>
        <v>220.20866666666666</v>
      </c>
      <c r="AB133" s="14"/>
      <c r="AC133" s="17"/>
      <c r="AD133" s="17" t="s">
        <v>155</v>
      </c>
      <c r="AE133" s="17">
        <f>2*1*1*AE128/3</f>
        <v>320.8</v>
      </c>
      <c r="AF133" s="14"/>
      <c r="AG133" s="14"/>
      <c r="AH133" s="14" t="s">
        <v>155</v>
      </c>
      <c r="AI133" s="14">
        <f>2*1*1*((AI130/3)+(AJ130/12))</f>
        <v>440.09400000000005</v>
      </c>
      <c r="AJ133" s="14"/>
      <c r="AK133" s="16"/>
      <c r="AL133" s="16" t="s">
        <v>155</v>
      </c>
      <c r="AM133" s="16">
        <f>2*1*1*AM130/3</f>
        <v>578.096</v>
      </c>
      <c r="AN133" s="14"/>
      <c r="AO133" s="14"/>
      <c r="AP133" s="14" t="s">
        <v>155</v>
      </c>
      <c r="AQ133" s="14">
        <f>2*1*1*((AQ132/3)+(AR132/12))</f>
        <v>450.68366666666668</v>
      </c>
      <c r="AR133" s="14"/>
      <c r="AS133" s="17"/>
      <c r="AT133" s="17" t="s">
        <v>155</v>
      </c>
      <c r="AU133" s="17">
        <f>2*1*1*AU132/3</f>
        <v>910.34533333333331</v>
      </c>
    </row>
    <row r="136" spans="3:47">
      <c r="C136" s="75"/>
      <c r="D136" s="76"/>
      <c r="E136" s="77" t="s">
        <v>146</v>
      </c>
      <c r="F136" s="78"/>
      <c r="G136" s="77" t="s">
        <v>127</v>
      </c>
      <c r="H136" s="79"/>
      <c r="I136" s="51"/>
      <c r="J136" s="77" t="s">
        <v>128</v>
      </c>
      <c r="K136" s="79"/>
      <c r="L136" s="78"/>
      <c r="M136" s="77" t="s">
        <v>129</v>
      </c>
      <c r="N136" s="79"/>
      <c r="O136" s="78"/>
      <c r="P136" s="77" t="s">
        <v>130</v>
      </c>
      <c r="Q136" s="80"/>
      <c r="R136" s="79"/>
      <c r="S136" s="79"/>
      <c r="T136" s="51"/>
      <c r="U136" s="77" t="s">
        <v>131</v>
      </c>
      <c r="V136" s="79"/>
      <c r="W136" s="78"/>
      <c r="X136" s="77" t="s">
        <v>132</v>
      </c>
      <c r="Y136" s="80"/>
      <c r="Z136" s="79"/>
      <c r="AA136" s="79"/>
      <c r="AB136" s="51"/>
      <c r="AC136" s="77" t="s">
        <v>147</v>
      </c>
      <c r="AD136" s="79"/>
      <c r="AE136" s="78"/>
      <c r="AF136" s="77" t="s">
        <v>148</v>
      </c>
      <c r="AG136" s="80"/>
      <c r="AH136" s="79"/>
      <c r="AI136" s="79"/>
      <c r="AJ136" s="51"/>
      <c r="AK136" s="77" t="s">
        <v>135</v>
      </c>
      <c r="AL136" s="79"/>
      <c r="AM136" s="78"/>
      <c r="AN136" s="77" t="s">
        <v>136</v>
      </c>
      <c r="AO136" s="80"/>
      <c r="AP136" s="79"/>
      <c r="AQ136" s="79"/>
      <c r="AR136" s="51"/>
      <c r="AS136" s="77" t="s">
        <v>137</v>
      </c>
      <c r="AT136" s="79"/>
      <c r="AU136" s="81"/>
    </row>
    <row r="137" spans="3:47">
      <c r="C137" s="19" t="s">
        <v>149</v>
      </c>
      <c r="D137" s="18" t="s">
        <v>22</v>
      </c>
      <c r="E137" s="52" t="s">
        <v>94</v>
      </c>
      <c r="F137" s="53" t="s">
        <v>150</v>
      </c>
      <c r="G137" s="52" t="s">
        <v>94</v>
      </c>
      <c r="H137" s="54" t="s">
        <v>151</v>
      </c>
      <c r="I137" s="54" t="s">
        <v>150</v>
      </c>
      <c r="J137" s="52" t="s">
        <v>94</v>
      </c>
      <c r="K137" s="53" t="s">
        <v>151</v>
      </c>
      <c r="L137" s="53" t="s">
        <v>150</v>
      </c>
      <c r="M137" s="52" t="s">
        <v>94</v>
      </c>
      <c r="N137" s="53" t="s">
        <v>151</v>
      </c>
      <c r="O137" s="53" t="s">
        <v>150</v>
      </c>
      <c r="P137" s="52" t="s">
        <v>94</v>
      </c>
      <c r="Q137" s="53"/>
      <c r="R137" s="53" t="s">
        <v>151</v>
      </c>
      <c r="S137" s="53" t="s">
        <v>150</v>
      </c>
      <c r="T137" s="53"/>
      <c r="U137" s="52" t="s">
        <v>94</v>
      </c>
      <c r="V137" s="53" t="s">
        <v>151</v>
      </c>
      <c r="W137" s="53" t="s">
        <v>150</v>
      </c>
      <c r="X137" s="52" t="s">
        <v>94</v>
      </c>
      <c r="Y137" s="53"/>
      <c r="Z137" s="53" t="s">
        <v>151</v>
      </c>
      <c r="AA137" s="53" t="s">
        <v>150</v>
      </c>
      <c r="AB137" s="53"/>
      <c r="AC137" s="52" t="s">
        <v>94</v>
      </c>
      <c r="AD137" s="53" t="s">
        <v>151</v>
      </c>
      <c r="AE137" s="53" t="s">
        <v>150</v>
      </c>
      <c r="AF137" s="52" t="s">
        <v>94</v>
      </c>
      <c r="AG137" s="53"/>
      <c r="AH137" s="53" t="s">
        <v>151</v>
      </c>
      <c r="AI137" s="53" t="s">
        <v>150</v>
      </c>
      <c r="AJ137" s="53"/>
      <c r="AK137" s="52" t="s">
        <v>94</v>
      </c>
      <c r="AL137" s="53" t="s">
        <v>151</v>
      </c>
      <c r="AM137" s="53" t="s">
        <v>150</v>
      </c>
      <c r="AN137" s="52" t="s">
        <v>94</v>
      </c>
      <c r="AO137" s="53"/>
      <c r="AP137" s="53" t="s">
        <v>151</v>
      </c>
      <c r="AQ137" s="53" t="s">
        <v>150</v>
      </c>
      <c r="AR137" s="53"/>
      <c r="AS137" s="52" t="s">
        <v>94</v>
      </c>
      <c r="AT137" s="53" t="s">
        <v>151</v>
      </c>
      <c r="AU137" s="55" t="s">
        <v>150</v>
      </c>
    </row>
    <row r="138" spans="3:47">
      <c r="C138" s="15" t="s">
        <v>45</v>
      </c>
      <c r="D138" s="20">
        <v>0</v>
      </c>
      <c r="E138" s="56">
        <v>3</v>
      </c>
      <c r="F138" s="57">
        <f>E138*D138</f>
        <v>0</v>
      </c>
      <c r="G138" s="56">
        <v>1</v>
      </c>
      <c r="H138" s="12">
        <v>0</v>
      </c>
      <c r="I138" s="57">
        <f>H138*G138*D138</f>
        <v>0</v>
      </c>
      <c r="J138" s="56">
        <v>1</v>
      </c>
      <c r="K138" s="12">
        <v>0</v>
      </c>
      <c r="L138" s="57">
        <f>K138*J138*D138</f>
        <v>0</v>
      </c>
      <c r="M138" s="56">
        <v>0.5</v>
      </c>
      <c r="N138" s="12">
        <v>0</v>
      </c>
      <c r="O138" s="57">
        <f>N138*M138*D138</f>
        <v>0</v>
      </c>
      <c r="P138" s="56">
        <v>0.5</v>
      </c>
      <c r="Q138" s="22"/>
      <c r="R138" s="12">
        <v>0</v>
      </c>
      <c r="S138" s="57">
        <f>R138*P138*D138</f>
        <v>0</v>
      </c>
      <c r="T138" s="57"/>
      <c r="U138" s="56">
        <v>0.5</v>
      </c>
      <c r="V138" s="12">
        <v>0</v>
      </c>
      <c r="W138" s="57">
        <f>V138*U138*D138</f>
        <v>0</v>
      </c>
      <c r="X138" s="56">
        <v>0.5</v>
      </c>
      <c r="Y138" s="22"/>
      <c r="Z138" s="12">
        <v>0</v>
      </c>
      <c r="AA138" s="57">
        <f>Z138*X138*D138</f>
        <v>0</v>
      </c>
      <c r="AB138" s="57"/>
      <c r="AC138" s="56">
        <v>0.5</v>
      </c>
      <c r="AD138" s="12">
        <v>0</v>
      </c>
      <c r="AE138" s="57">
        <f>AD138*AC138*D138</f>
        <v>0</v>
      </c>
      <c r="AF138" s="56">
        <v>0.5</v>
      </c>
      <c r="AG138" s="22"/>
      <c r="AH138" s="12">
        <v>0</v>
      </c>
      <c r="AI138" s="57">
        <f>AH138*AF138*D138</f>
        <v>0</v>
      </c>
      <c r="AJ138" s="57"/>
      <c r="AK138" s="56">
        <v>0.5</v>
      </c>
      <c r="AL138" s="12">
        <v>0</v>
      </c>
      <c r="AM138" s="57">
        <f>AL138*AK138*D138</f>
        <v>0</v>
      </c>
      <c r="AN138" s="56">
        <v>0.5</v>
      </c>
      <c r="AO138" s="22"/>
      <c r="AP138" s="58">
        <v>0</v>
      </c>
      <c r="AQ138" s="57">
        <f>AP138*AN138*D138</f>
        <v>0</v>
      </c>
      <c r="AR138" s="57"/>
      <c r="AS138" s="56">
        <v>0.5</v>
      </c>
      <c r="AT138" s="12">
        <v>0</v>
      </c>
      <c r="AU138" s="59">
        <f>AT138*AS138*D138</f>
        <v>0</v>
      </c>
    </row>
    <row r="139" spans="3:47">
      <c r="C139" s="15" t="s">
        <v>3</v>
      </c>
      <c r="D139" s="20">
        <v>7.9080000000000004</v>
      </c>
      <c r="E139" s="56">
        <v>10</v>
      </c>
      <c r="F139" s="57">
        <f>E139*D139</f>
        <v>79.08</v>
      </c>
      <c r="G139" s="56">
        <v>4</v>
      </c>
      <c r="H139" s="12">
        <v>1</v>
      </c>
      <c r="I139" s="57">
        <f>H139*G139*D139</f>
        <v>31.632000000000001</v>
      </c>
      <c r="J139" s="56">
        <v>3</v>
      </c>
      <c r="K139" s="12">
        <v>1</v>
      </c>
      <c r="L139" s="57">
        <f>K139*J139*D139</f>
        <v>23.724</v>
      </c>
      <c r="M139" s="56">
        <v>2</v>
      </c>
      <c r="N139" s="12">
        <v>0.5</v>
      </c>
      <c r="O139" s="57">
        <f t="shared" ref="O139:O142" si="91">N139*M139*D139</f>
        <v>7.9080000000000004</v>
      </c>
      <c r="P139" s="56">
        <v>2</v>
      </c>
      <c r="Q139" s="22"/>
      <c r="R139" s="12">
        <v>0.5</v>
      </c>
      <c r="S139" s="57">
        <f t="shared" ref="S139:S142" si="92">R139*P139*D139</f>
        <v>7.9080000000000004</v>
      </c>
      <c r="T139" s="57"/>
      <c r="U139" s="56">
        <v>2</v>
      </c>
      <c r="V139" s="12">
        <v>0.5</v>
      </c>
      <c r="W139" s="57">
        <f>V139*U139*D139</f>
        <v>7.9080000000000004</v>
      </c>
      <c r="X139" s="56">
        <v>2</v>
      </c>
      <c r="Y139" s="22"/>
      <c r="Z139" s="12">
        <v>0.5</v>
      </c>
      <c r="AA139" s="57">
        <f t="shared" ref="AA139:AA144" si="93">Z139*X139*D139</f>
        <v>7.9080000000000004</v>
      </c>
      <c r="AB139" s="57"/>
      <c r="AC139" s="56">
        <v>2</v>
      </c>
      <c r="AD139" s="12">
        <v>0.5</v>
      </c>
      <c r="AE139" s="57">
        <f t="shared" ref="AE139:AE146" si="94">AD139*AC139*D139</f>
        <v>7.9080000000000004</v>
      </c>
      <c r="AF139" s="56">
        <v>2</v>
      </c>
      <c r="AG139" s="22"/>
      <c r="AH139" s="12">
        <v>0.5</v>
      </c>
      <c r="AI139" s="57">
        <f>AH139*AF139*D139</f>
        <v>7.9080000000000004</v>
      </c>
      <c r="AJ139" s="57"/>
      <c r="AK139" s="56">
        <v>2</v>
      </c>
      <c r="AL139" s="12">
        <v>0.5</v>
      </c>
      <c r="AM139" s="57">
        <f t="shared" ref="AM139:AM148" si="95">AL139*AK139*D139</f>
        <v>7.9080000000000004</v>
      </c>
      <c r="AN139" s="56">
        <v>2</v>
      </c>
      <c r="AO139" s="22"/>
      <c r="AP139" s="58">
        <v>0.5</v>
      </c>
      <c r="AQ139" s="57">
        <f t="shared" ref="AQ139:AQ148" si="96">AP139*AN139*D139</f>
        <v>7.9080000000000004</v>
      </c>
      <c r="AR139" s="57"/>
      <c r="AS139" s="56">
        <v>2</v>
      </c>
      <c r="AT139" s="12">
        <v>0.5</v>
      </c>
      <c r="AU139" s="59">
        <f t="shared" ref="AU139:AU150" si="97">AT139*AS139*D139</f>
        <v>7.9080000000000004</v>
      </c>
    </row>
    <row r="140" spans="3:47">
      <c r="C140" s="15" t="s">
        <v>52</v>
      </c>
      <c r="D140" s="20">
        <v>8.6820000000000004</v>
      </c>
      <c r="E140" s="56">
        <v>-1</v>
      </c>
      <c r="F140" s="57">
        <f>E140*D140</f>
        <v>-8.6820000000000004</v>
      </c>
      <c r="G140" s="56">
        <v>1</v>
      </c>
      <c r="H140" s="12">
        <v>2</v>
      </c>
      <c r="I140" s="57">
        <f>H140*G140*D140</f>
        <v>17.364000000000001</v>
      </c>
      <c r="J140" s="56">
        <v>3</v>
      </c>
      <c r="K140" s="12">
        <v>2</v>
      </c>
      <c r="L140" s="57">
        <f>K140*J140*D140</f>
        <v>52.091999999999999</v>
      </c>
      <c r="M140" s="56">
        <v>1</v>
      </c>
      <c r="N140" s="12">
        <v>1</v>
      </c>
      <c r="O140" s="57">
        <f t="shared" si="91"/>
        <v>8.6820000000000004</v>
      </c>
      <c r="P140" s="56">
        <v>1</v>
      </c>
      <c r="Q140" s="22"/>
      <c r="R140" s="12">
        <v>1</v>
      </c>
      <c r="S140" s="57">
        <f t="shared" si="92"/>
        <v>8.6820000000000004</v>
      </c>
      <c r="T140" s="57"/>
      <c r="U140" s="56">
        <v>1</v>
      </c>
      <c r="V140" s="12">
        <v>1</v>
      </c>
      <c r="W140" s="57">
        <f t="shared" ref="W140:W144" si="98">V140*U140*D140</f>
        <v>8.6820000000000004</v>
      </c>
      <c r="X140" s="56">
        <v>1</v>
      </c>
      <c r="Y140" s="22"/>
      <c r="Z140" s="12">
        <v>1</v>
      </c>
      <c r="AA140" s="57">
        <f t="shared" si="93"/>
        <v>8.6820000000000004</v>
      </c>
      <c r="AB140" s="57"/>
      <c r="AC140" s="56">
        <v>1</v>
      </c>
      <c r="AD140" s="12">
        <v>1</v>
      </c>
      <c r="AE140" s="57">
        <f t="shared" si="94"/>
        <v>8.6820000000000004</v>
      </c>
      <c r="AF140" s="56">
        <v>1</v>
      </c>
      <c r="AG140" s="22"/>
      <c r="AH140" s="12">
        <v>1</v>
      </c>
      <c r="AI140" s="57">
        <f t="shared" ref="AI140:AI146" si="99">AH140*AF140*D140</f>
        <v>8.6820000000000004</v>
      </c>
      <c r="AJ140" s="57"/>
      <c r="AK140" s="56">
        <v>1</v>
      </c>
      <c r="AL140" s="12">
        <v>1</v>
      </c>
      <c r="AM140" s="57">
        <f t="shared" si="95"/>
        <v>8.6820000000000004</v>
      </c>
      <c r="AN140" s="56">
        <v>1</v>
      </c>
      <c r="AO140" s="22"/>
      <c r="AP140" s="58">
        <v>1</v>
      </c>
      <c r="AQ140" s="57">
        <f t="shared" si="96"/>
        <v>8.6820000000000004</v>
      </c>
      <c r="AR140" s="57"/>
      <c r="AS140" s="56">
        <v>1</v>
      </c>
      <c r="AT140" s="12">
        <v>1</v>
      </c>
      <c r="AU140" s="59">
        <f t="shared" si="97"/>
        <v>8.6820000000000004</v>
      </c>
    </row>
    <row r="141" spans="3:47">
      <c r="C141" s="15" t="s">
        <v>5</v>
      </c>
      <c r="D141" s="20">
        <v>9.0609999999999999</v>
      </c>
      <c r="E141" s="60" t="s">
        <v>152</v>
      </c>
      <c r="F141" s="61">
        <f>F140+F139+F138</f>
        <v>70.397999999999996</v>
      </c>
      <c r="G141" s="62"/>
      <c r="H141" s="61" t="s">
        <v>152</v>
      </c>
      <c r="I141" s="61">
        <f>SUM(I138:I140)</f>
        <v>48.996000000000002</v>
      </c>
      <c r="J141" s="56">
        <v>1</v>
      </c>
      <c r="K141" s="12">
        <v>3</v>
      </c>
      <c r="L141" s="57">
        <f>K141*J141*D141</f>
        <v>27.183</v>
      </c>
      <c r="M141" s="56">
        <v>2</v>
      </c>
      <c r="N141" s="12">
        <v>1.5</v>
      </c>
      <c r="O141" s="57">
        <f t="shared" si="91"/>
        <v>27.183</v>
      </c>
      <c r="P141" s="56">
        <v>2</v>
      </c>
      <c r="Q141" s="22"/>
      <c r="R141" s="12">
        <v>1.5</v>
      </c>
      <c r="S141" s="57">
        <f t="shared" si="92"/>
        <v>27.183</v>
      </c>
      <c r="T141" s="57"/>
      <c r="U141" s="56">
        <v>2</v>
      </c>
      <c r="V141" s="12">
        <v>1.5</v>
      </c>
      <c r="W141" s="57">
        <f t="shared" si="98"/>
        <v>27.183</v>
      </c>
      <c r="X141" s="56">
        <v>2</v>
      </c>
      <c r="Y141" s="22"/>
      <c r="Z141" s="12">
        <v>1.5</v>
      </c>
      <c r="AA141" s="57">
        <f t="shared" si="93"/>
        <v>27.183</v>
      </c>
      <c r="AB141" s="57"/>
      <c r="AC141" s="56">
        <v>2</v>
      </c>
      <c r="AD141" s="12">
        <v>1.5</v>
      </c>
      <c r="AE141" s="57">
        <f t="shared" si="94"/>
        <v>27.183</v>
      </c>
      <c r="AF141" s="56">
        <v>2</v>
      </c>
      <c r="AG141" s="22"/>
      <c r="AH141" s="12">
        <v>1.5</v>
      </c>
      <c r="AI141" s="57">
        <f t="shared" si="99"/>
        <v>27.183</v>
      </c>
      <c r="AJ141" s="57"/>
      <c r="AK141" s="56">
        <v>2</v>
      </c>
      <c r="AL141" s="12">
        <v>1.5</v>
      </c>
      <c r="AM141" s="57">
        <f t="shared" si="95"/>
        <v>27.183</v>
      </c>
      <c r="AN141" s="56">
        <v>2</v>
      </c>
      <c r="AO141" s="22"/>
      <c r="AP141" s="58">
        <v>1.5</v>
      </c>
      <c r="AQ141" s="57">
        <f t="shared" si="96"/>
        <v>27.183</v>
      </c>
      <c r="AR141" s="57"/>
      <c r="AS141" s="56">
        <v>2</v>
      </c>
      <c r="AT141" s="12">
        <v>1.5</v>
      </c>
      <c r="AU141" s="59">
        <f t="shared" si="97"/>
        <v>27.183</v>
      </c>
    </row>
    <row r="142" spans="3:47">
      <c r="C142" s="15" t="s">
        <v>46</v>
      </c>
      <c r="D142" s="20">
        <v>9.2669999999999995</v>
      </c>
      <c r="J142" s="62"/>
      <c r="K142" s="61" t="s">
        <v>152</v>
      </c>
      <c r="L142" s="61">
        <f>SUM(L138:L141)</f>
        <v>102.999</v>
      </c>
      <c r="M142" s="56">
        <v>0.5</v>
      </c>
      <c r="N142" s="12">
        <v>2</v>
      </c>
      <c r="O142" s="57">
        <f t="shared" si="91"/>
        <v>9.2669999999999995</v>
      </c>
      <c r="P142" s="56">
        <v>0.5</v>
      </c>
      <c r="Q142" s="22">
        <v>5</v>
      </c>
      <c r="R142" s="12">
        <v>2</v>
      </c>
      <c r="S142" s="57">
        <f t="shared" si="92"/>
        <v>9.2669999999999995</v>
      </c>
      <c r="T142" s="57">
        <f>D142*Q142*R142</f>
        <v>92.669999999999987</v>
      </c>
      <c r="U142" s="56">
        <v>1.5</v>
      </c>
      <c r="V142" s="12">
        <v>2</v>
      </c>
      <c r="W142" s="57">
        <f t="shared" si="98"/>
        <v>27.800999999999998</v>
      </c>
      <c r="X142" s="56">
        <v>1.5</v>
      </c>
      <c r="Y142" s="22"/>
      <c r="Z142" s="12">
        <v>2</v>
      </c>
      <c r="AA142" s="57">
        <f t="shared" si="93"/>
        <v>27.800999999999998</v>
      </c>
      <c r="AB142" s="57"/>
      <c r="AC142" s="56">
        <v>1.5</v>
      </c>
      <c r="AD142" s="12">
        <v>2</v>
      </c>
      <c r="AE142" s="57">
        <f t="shared" si="94"/>
        <v>27.800999999999998</v>
      </c>
      <c r="AF142" s="56">
        <v>1.5</v>
      </c>
      <c r="AG142" s="22"/>
      <c r="AH142" s="12">
        <v>2</v>
      </c>
      <c r="AI142" s="57">
        <f t="shared" si="99"/>
        <v>27.800999999999998</v>
      </c>
      <c r="AJ142" s="57"/>
      <c r="AK142" s="56">
        <v>1.5</v>
      </c>
      <c r="AL142" s="12">
        <v>2</v>
      </c>
      <c r="AM142" s="57">
        <f t="shared" si="95"/>
        <v>27.800999999999998</v>
      </c>
      <c r="AN142" s="56">
        <v>1.5</v>
      </c>
      <c r="AO142" s="22"/>
      <c r="AP142" s="58">
        <v>2</v>
      </c>
      <c r="AQ142" s="57">
        <f t="shared" si="96"/>
        <v>27.800999999999998</v>
      </c>
      <c r="AR142" s="57"/>
      <c r="AS142" s="56">
        <v>1.5</v>
      </c>
      <c r="AT142" s="12">
        <v>2</v>
      </c>
      <c r="AU142" s="59">
        <f t="shared" si="97"/>
        <v>27.800999999999998</v>
      </c>
    </row>
    <row r="143" spans="3:47">
      <c r="C143" s="15" t="s">
        <v>7</v>
      </c>
      <c r="D143" s="20">
        <v>9.3379999999999992</v>
      </c>
      <c r="M143" s="62"/>
      <c r="N143" s="61" t="s">
        <v>152</v>
      </c>
      <c r="O143" s="61">
        <f>SUM(O138:O142)</f>
        <v>53.039999999999992</v>
      </c>
      <c r="P143" s="56"/>
      <c r="Q143" s="22">
        <v>8</v>
      </c>
      <c r="R143" s="12">
        <v>3</v>
      </c>
      <c r="S143" s="57"/>
      <c r="T143" s="57">
        <f t="shared" ref="T143:T144" si="100">D143*Q143*R143</f>
        <v>224.11199999999997</v>
      </c>
      <c r="U143" s="56">
        <v>4</v>
      </c>
      <c r="V143" s="12">
        <v>3</v>
      </c>
      <c r="W143" s="57">
        <f t="shared" si="98"/>
        <v>112.05599999999998</v>
      </c>
      <c r="X143" s="56">
        <v>4</v>
      </c>
      <c r="Y143" s="22"/>
      <c r="Z143" s="12">
        <v>3</v>
      </c>
      <c r="AA143" s="57">
        <f t="shared" si="93"/>
        <v>112.05599999999998</v>
      </c>
      <c r="AB143" s="57"/>
      <c r="AC143" s="56">
        <v>4</v>
      </c>
      <c r="AD143" s="12">
        <v>3</v>
      </c>
      <c r="AE143" s="57">
        <f t="shared" si="94"/>
        <v>112.05599999999998</v>
      </c>
      <c r="AF143" s="56">
        <v>4</v>
      </c>
      <c r="AG143" s="22"/>
      <c r="AH143" s="12">
        <v>3</v>
      </c>
      <c r="AI143" s="57">
        <f t="shared" si="99"/>
        <v>112.05599999999998</v>
      </c>
      <c r="AJ143" s="57"/>
      <c r="AK143" s="56">
        <v>4</v>
      </c>
      <c r="AL143" s="12">
        <v>3</v>
      </c>
      <c r="AM143" s="57">
        <f t="shared" si="95"/>
        <v>112.05599999999998</v>
      </c>
      <c r="AN143" s="56">
        <v>4</v>
      </c>
      <c r="AO143" s="22"/>
      <c r="AP143" s="58">
        <v>3</v>
      </c>
      <c r="AQ143" s="57">
        <f t="shared" si="96"/>
        <v>112.05599999999998</v>
      </c>
      <c r="AR143" s="57"/>
      <c r="AS143" s="56">
        <v>4</v>
      </c>
      <c r="AT143" s="12">
        <v>3</v>
      </c>
      <c r="AU143" s="59">
        <f t="shared" si="97"/>
        <v>112.05599999999998</v>
      </c>
    </row>
    <row r="144" spans="3:47">
      <c r="C144" s="15" t="s">
        <v>47</v>
      </c>
      <c r="D144" s="20">
        <v>9.3420000000000005</v>
      </c>
      <c r="P144" s="56"/>
      <c r="Q144" s="22">
        <v>-1</v>
      </c>
      <c r="R144" s="63">
        <v>4</v>
      </c>
      <c r="S144" s="64"/>
      <c r="T144" s="57">
        <f t="shared" si="100"/>
        <v>-37.368000000000002</v>
      </c>
      <c r="U144" s="56">
        <v>1</v>
      </c>
      <c r="V144" s="12">
        <v>4</v>
      </c>
      <c r="W144" s="57">
        <f t="shared" si="98"/>
        <v>37.368000000000002</v>
      </c>
      <c r="X144" s="56">
        <v>1</v>
      </c>
      <c r="Y144" s="22">
        <v>5</v>
      </c>
      <c r="Z144" s="12">
        <v>4</v>
      </c>
      <c r="AA144" s="57">
        <f t="shared" si="93"/>
        <v>37.368000000000002</v>
      </c>
      <c r="AB144" s="57">
        <f>Y144*Z144*D144</f>
        <v>186.84</v>
      </c>
      <c r="AC144" s="56">
        <v>2</v>
      </c>
      <c r="AD144" s="12">
        <v>4</v>
      </c>
      <c r="AE144" s="57">
        <f t="shared" si="94"/>
        <v>74.736000000000004</v>
      </c>
      <c r="AF144" s="56">
        <v>2</v>
      </c>
      <c r="AG144" s="22"/>
      <c r="AH144" s="12">
        <v>4</v>
      </c>
      <c r="AI144" s="57">
        <f t="shared" si="99"/>
        <v>74.736000000000004</v>
      </c>
      <c r="AJ144" s="57"/>
      <c r="AK144" s="56">
        <v>2</v>
      </c>
      <c r="AL144" s="12">
        <v>4</v>
      </c>
      <c r="AM144" s="57">
        <f t="shared" si="95"/>
        <v>74.736000000000004</v>
      </c>
      <c r="AN144" s="56">
        <v>2</v>
      </c>
      <c r="AO144" s="22"/>
      <c r="AP144" s="58">
        <v>4</v>
      </c>
      <c r="AQ144" s="57">
        <f t="shared" si="96"/>
        <v>74.736000000000004</v>
      </c>
      <c r="AR144" s="57"/>
      <c r="AS144" s="56">
        <v>2</v>
      </c>
      <c r="AT144" s="12">
        <v>4</v>
      </c>
      <c r="AU144" s="59">
        <f t="shared" si="97"/>
        <v>74.736000000000004</v>
      </c>
    </row>
    <row r="145" spans="3:47">
      <c r="C145" s="15" t="s">
        <v>9</v>
      </c>
      <c r="D145" s="20">
        <v>9.3450000000000006</v>
      </c>
      <c r="P145" s="62"/>
      <c r="Q145" s="65"/>
      <c r="R145" s="65" t="s">
        <v>152</v>
      </c>
      <c r="S145" s="65">
        <f>SUM(S138:S144)</f>
        <v>53.039999999999992</v>
      </c>
      <c r="T145" s="65">
        <f>SUM(T138:T144)</f>
        <v>279.41399999999993</v>
      </c>
      <c r="U145" s="62"/>
      <c r="V145" s="61" t="s">
        <v>152</v>
      </c>
      <c r="W145" s="61">
        <f>SUM(W138:W144)</f>
        <v>220.99799999999999</v>
      </c>
      <c r="X145" s="56"/>
      <c r="Y145" s="22">
        <v>8</v>
      </c>
      <c r="Z145" s="12">
        <v>5</v>
      </c>
      <c r="AA145" s="57"/>
      <c r="AB145" s="57">
        <f t="shared" ref="AB145:AB146" si="101">Y145*Z145*D145</f>
        <v>373.8</v>
      </c>
      <c r="AC145" s="56">
        <v>4</v>
      </c>
      <c r="AD145" s="12">
        <v>5</v>
      </c>
      <c r="AE145" s="57">
        <f t="shared" si="94"/>
        <v>186.9</v>
      </c>
      <c r="AF145" s="56">
        <v>4</v>
      </c>
      <c r="AG145" s="22"/>
      <c r="AH145" s="12">
        <v>5</v>
      </c>
      <c r="AI145" s="57">
        <f t="shared" si="99"/>
        <v>186.9</v>
      </c>
      <c r="AJ145" s="57"/>
      <c r="AK145" s="56">
        <v>4</v>
      </c>
      <c r="AL145" s="12">
        <v>5</v>
      </c>
      <c r="AM145" s="57">
        <f t="shared" si="95"/>
        <v>186.9</v>
      </c>
      <c r="AN145" s="56">
        <v>4</v>
      </c>
      <c r="AO145" s="22"/>
      <c r="AP145" s="58">
        <v>5</v>
      </c>
      <c r="AQ145" s="57">
        <f t="shared" si="96"/>
        <v>186.9</v>
      </c>
      <c r="AR145" s="57"/>
      <c r="AS145" s="56">
        <v>4</v>
      </c>
      <c r="AT145" s="12">
        <v>5</v>
      </c>
      <c r="AU145" s="59">
        <f t="shared" si="97"/>
        <v>186.9</v>
      </c>
    </row>
    <row r="146" spans="3:47">
      <c r="C146" s="15" t="s">
        <v>10</v>
      </c>
      <c r="D146" s="20">
        <v>9.3469999999999995</v>
      </c>
      <c r="X146" s="56"/>
      <c r="Y146" s="22">
        <v>-1</v>
      </c>
      <c r="Z146" s="63">
        <v>6</v>
      </c>
      <c r="AA146" s="64"/>
      <c r="AB146" s="57">
        <f t="shared" si="101"/>
        <v>-56.081999999999994</v>
      </c>
      <c r="AC146" s="56">
        <v>1</v>
      </c>
      <c r="AD146" s="12">
        <v>6</v>
      </c>
      <c r="AE146" s="57">
        <f t="shared" si="94"/>
        <v>56.081999999999994</v>
      </c>
      <c r="AF146" s="56">
        <v>1</v>
      </c>
      <c r="AG146" s="22">
        <v>5</v>
      </c>
      <c r="AH146" s="12">
        <v>6</v>
      </c>
      <c r="AI146" s="57">
        <f t="shared" si="99"/>
        <v>56.081999999999994</v>
      </c>
      <c r="AJ146" s="57">
        <f>D146*AH146*AG146</f>
        <v>280.40999999999997</v>
      </c>
      <c r="AK146" s="56">
        <v>2</v>
      </c>
      <c r="AL146" s="12">
        <v>6</v>
      </c>
      <c r="AM146" s="57">
        <f t="shared" si="95"/>
        <v>112.16399999999999</v>
      </c>
      <c r="AN146" s="56">
        <v>2</v>
      </c>
      <c r="AO146" s="22"/>
      <c r="AP146" s="58">
        <v>6</v>
      </c>
      <c r="AQ146" s="57">
        <f t="shared" si="96"/>
        <v>112.16399999999999</v>
      </c>
      <c r="AR146" s="57"/>
      <c r="AS146" s="56">
        <v>2</v>
      </c>
      <c r="AT146" s="12">
        <v>6</v>
      </c>
      <c r="AU146" s="59">
        <f t="shared" si="97"/>
        <v>112.16399999999999</v>
      </c>
    </row>
    <row r="147" spans="3:47">
      <c r="C147" s="15" t="s">
        <v>11</v>
      </c>
      <c r="D147" s="20">
        <v>9.3490000000000002</v>
      </c>
      <c r="X147" s="62"/>
      <c r="Y147" s="65"/>
      <c r="Z147" s="61" t="s">
        <v>153</v>
      </c>
      <c r="AA147" s="61">
        <f>SUM(AA138:AA144)</f>
        <v>220.99799999999999</v>
      </c>
      <c r="AB147" s="61">
        <f>SUM(AB138:AB146)</f>
        <v>504.55799999999999</v>
      </c>
      <c r="AC147" s="62"/>
      <c r="AD147" s="61" t="s">
        <v>152</v>
      </c>
      <c r="AE147" s="61">
        <f>SUM(AE138:AE146)</f>
        <v>501.34799999999996</v>
      </c>
      <c r="AF147" s="56"/>
      <c r="AG147" s="22">
        <v>8</v>
      </c>
      <c r="AH147" s="12">
        <v>7</v>
      </c>
      <c r="AI147" s="57"/>
      <c r="AJ147" s="57">
        <f t="shared" ref="AJ147:AJ148" si="102">D147*AH147*AG147</f>
        <v>523.54399999999998</v>
      </c>
      <c r="AK147" s="56">
        <v>4</v>
      </c>
      <c r="AL147" s="12">
        <v>7</v>
      </c>
      <c r="AM147" s="57">
        <f t="shared" si="95"/>
        <v>261.77199999999999</v>
      </c>
      <c r="AN147" s="56">
        <v>4</v>
      </c>
      <c r="AO147" s="22"/>
      <c r="AP147" s="58">
        <v>7</v>
      </c>
      <c r="AQ147" s="57">
        <f t="shared" si="96"/>
        <v>261.77199999999999</v>
      </c>
      <c r="AR147" s="57"/>
      <c r="AS147" s="56">
        <v>4</v>
      </c>
      <c r="AT147" s="12">
        <v>7</v>
      </c>
      <c r="AU147" s="59">
        <f t="shared" si="97"/>
        <v>261.77199999999999</v>
      </c>
    </row>
    <row r="148" spans="3:47">
      <c r="C148" s="15" t="s">
        <v>48</v>
      </c>
      <c r="D148" s="20">
        <v>9.35</v>
      </c>
      <c r="AF148" s="56"/>
      <c r="AG148" s="22">
        <v>-1</v>
      </c>
      <c r="AH148" s="63">
        <v>8</v>
      </c>
      <c r="AI148" s="64"/>
      <c r="AJ148" s="57">
        <f t="shared" si="102"/>
        <v>-74.8</v>
      </c>
      <c r="AK148" s="56">
        <v>1</v>
      </c>
      <c r="AL148" s="12">
        <v>8</v>
      </c>
      <c r="AM148" s="57">
        <f t="shared" si="95"/>
        <v>74.8</v>
      </c>
      <c r="AN148" s="56">
        <v>1</v>
      </c>
      <c r="AO148" s="22">
        <v>5</v>
      </c>
      <c r="AP148" s="58">
        <v>8</v>
      </c>
      <c r="AQ148" s="57">
        <f t="shared" si="96"/>
        <v>74.8</v>
      </c>
      <c r="AR148" s="57">
        <f>D148*AP148*AO148</f>
        <v>374</v>
      </c>
      <c r="AS148" s="56">
        <v>2</v>
      </c>
      <c r="AT148" s="12">
        <v>8</v>
      </c>
      <c r="AU148" s="59">
        <f t="shared" si="97"/>
        <v>149.6</v>
      </c>
    </row>
    <row r="149" spans="3:47">
      <c r="C149" s="15" t="s">
        <v>49</v>
      </c>
      <c r="D149" s="20">
        <v>9.3510000000000009</v>
      </c>
      <c r="AF149" s="62"/>
      <c r="AG149" s="65"/>
      <c r="AH149" s="61" t="s">
        <v>154</v>
      </c>
      <c r="AI149" s="61">
        <f>SUM(AI138:AI146)</f>
        <v>501.34799999999996</v>
      </c>
      <c r="AJ149" s="61">
        <f>SUM(AJ138:AJ148)</f>
        <v>729.154</v>
      </c>
      <c r="AK149" s="62"/>
      <c r="AL149" s="61" t="s">
        <v>152</v>
      </c>
      <c r="AM149" s="61">
        <f>SUM(AM138:AM148)</f>
        <v>894.00199999999995</v>
      </c>
      <c r="AN149" s="56"/>
      <c r="AO149" s="22">
        <v>8</v>
      </c>
      <c r="AP149" s="58">
        <v>9</v>
      </c>
      <c r="AQ149" s="57"/>
      <c r="AR149" s="57">
        <f t="shared" ref="AR149:AR150" si="103">D149*AP149*AO149</f>
        <v>673.27200000000005</v>
      </c>
      <c r="AS149" s="56">
        <v>4</v>
      </c>
      <c r="AT149" s="12">
        <v>9</v>
      </c>
      <c r="AU149" s="59">
        <f t="shared" si="97"/>
        <v>336.63600000000002</v>
      </c>
    </row>
    <row r="150" spans="3:47">
      <c r="C150" s="15" t="s">
        <v>50</v>
      </c>
      <c r="D150" s="21">
        <v>9.3520000000000003</v>
      </c>
      <c r="AN150" s="56"/>
      <c r="AO150" s="22">
        <v>-1</v>
      </c>
      <c r="AP150" s="66">
        <v>10</v>
      </c>
      <c r="AQ150" s="64"/>
      <c r="AR150" s="57">
        <f t="shared" si="103"/>
        <v>-93.52000000000001</v>
      </c>
      <c r="AS150" s="56">
        <v>1</v>
      </c>
      <c r="AT150" s="12">
        <v>10</v>
      </c>
      <c r="AU150" s="59">
        <f t="shared" si="97"/>
        <v>93.52000000000001</v>
      </c>
    </row>
    <row r="151" spans="3:47">
      <c r="AN151" s="62"/>
      <c r="AO151" s="65"/>
      <c r="AP151" s="61" t="s">
        <v>152</v>
      </c>
      <c r="AQ151" s="61">
        <f>SUM(AQ146:AQ149)</f>
        <v>448.73599999999999</v>
      </c>
      <c r="AR151" s="61">
        <f>SUM(AR138:AR150)</f>
        <v>953.75199999999995</v>
      </c>
      <c r="AS151" s="62"/>
      <c r="AT151" s="61" t="s">
        <v>152</v>
      </c>
      <c r="AU151" s="67">
        <f>SUM(AU138:AU150)</f>
        <v>1398.9580000000001</v>
      </c>
    </row>
    <row r="152" spans="3:47">
      <c r="E152" s="14" t="s">
        <v>155</v>
      </c>
      <c r="F152" s="14">
        <f>F141*0.5/24</f>
        <v>1.4666249999999998</v>
      </c>
      <c r="G152" s="16"/>
      <c r="H152" s="16" t="s">
        <v>155</v>
      </c>
      <c r="I152" s="16">
        <f>2*0.5*0.5*I141/3</f>
        <v>8.1660000000000004</v>
      </c>
      <c r="J152" s="14"/>
      <c r="K152" s="14" t="s">
        <v>155</v>
      </c>
      <c r="L152" s="14">
        <f>2*0.5*0.5*3*L142/8</f>
        <v>19.312312499999997</v>
      </c>
      <c r="M152" s="17"/>
      <c r="N152" s="17" t="s">
        <v>155</v>
      </c>
      <c r="O152" s="17">
        <f>2*1*1*O143/3</f>
        <v>35.359999999999992</v>
      </c>
      <c r="P152" s="14"/>
      <c r="Q152" s="14"/>
      <c r="R152" s="14" t="s">
        <v>155</v>
      </c>
      <c r="S152" s="14">
        <f>2*1*1*((S145/3)+(T145/12))</f>
        <v>81.928999999999974</v>
      </c>
      <c r="T152" s="14"/>
      <c r="U152" s="16"/>
      <c r="V152" s="16" t="s">
        <v>155</v>
      </c>
      <c r="W152" s="16">
        <f>2*1*1*W145/3</f>
        <v>147.33199999999999</v>
      </c>
      <c r="X152" s="14"/>
      <c r="Y152" s="14"/>
      <c r="Z152" s="14" t="s">
        <v>155</v>
      </c>
      <c r="AA152" s="14">
        <f>2*1*1*((AA147/3)+(AB147/12))</f>
        <v>231.42500000000001</v>
      </c>
      <c r="AB152" s="14"/>
      <c r="AC152" s="17"/>
      <c r="AD152" s="17" t="s">
        <v>155</v>
      </c>
      <c r="AE152" s="17">
        <f>2*1*1*AE147/3</f>
        <v>334.23199999999997</v>
      </c>
      <c r="AF152" s="14"/>
      <c r="AG152" s="14"/>
      <c r="AH152" s="14" t="s">
        <v>155</v>
      </c>
      <c r="AI152" s="14">
        <f>2*1*1*((AI149/3)+(AJ149/12))</f>
        <v>455.75766666666664</v>
      </c>
      <c r="AJ152" s="14"/>
      <c r="AK152" s="16"/>
      <c r="AL152" s="16" t="s">
        <v>155</v>
      </c>
      <c r="AM152" s="16">
        <f>2*1*1*AM149/3</f>
        <v>596.00133333333326</v>
      </c>
      <c r="AN152" s="14"/>
      <c r="AO152" s="14"/>
      <c r="AP152" s="14" t="s">
        <v>155</v>
      </c>
      <c r="AQ152" s="14">
        <f>2*1*1*((AQ151/3)+(AR151/12))</f>
        <v>458.11599999999999</v>
      </c>
      <c r="AR152" s="14"/>
      <c r="AS152" s="17"/>
      <c r="AT152" s="17" t="s">
        <v>155</v>
      </c>
      <c r="AU152" s="17">
        <f>2*1*1*AU151/3</f>
        <v>932.63866666666672</v>
      </c>
    </row>
    <row r="155" spans="3:47">
      <c r="C155" s="75"/>
      <c r="D155" s="76"/>
      <c r="E155" s="77" t="s">
        <v>146</v>
      </c>
      <c r="F155" s="78"/>
      <c r="G155" s="77" t="s">
        <v>127</v>
      </c>
      <c r="H155" s="79"/>
      <c r="I155" s="51"/>
      <c r="J155" s="77" t="s">
        <v>128</v>
      </c>
      <c r="K155" s="79"/>
      <c r="L155" s="78"/>
      <c r="M155" s="77" t="s">
        <v>129</v>
      </c>
      <c r="N155" s="79"/>
      <c r="O155" s="78"/>
      <c r="P155" s="77" t="s">
        <v>130</v>
      </c>
      <c r="Q155" s="80"/>
      <c r="R155" s="79"/>
      <c r="S155" s="79"/>
      <c r="T155" s="51"/>
      <c r="U155" s="77" t="s">
        <v>131</v>
      </c>
      <c r="V155" s="79"/>
      <c r="W155" s="78"/>
      <c r="X155" s="77" t="s">
        <v>132</v>
      </c>
      <c r="Y155" s="80"/>
      <c r="Z155" s="79"/>
      <c r="AA155" s="79"/>
      <c r="AB155" s="51"/>
      <c r="AC155" s="77" t="s">
        <v>147</v>
      </c>
      <c r="AD155" s="79"/>
      <c r="AE155" s="78"/>
      <c r="AF155" s="77" t="s">
        <v>148</v>
      </c>
      <c r="AG155" s="80"/>
      <c r="AH155" s="79"/>
      <c r="AI155" s="79"/>
      <c r="AJ155" s="51"/>
      <c r="AK155" s="77" t="s">
        <v>135</v>
      </c>
      <c r="AL155" s="79"/>
      <c r="AM155" s="78"/>
      <c r="AN155" s="77" t="s">
        <v>136</v>
      </c>
      <c r="AO155" s="80"/>
      <c r="AP155" s="79"/>
      <c r="AQ155" s="79"/>
      <c r="AR155" s="51"/>
      <c r="AS155" s="77" t="s">
        <v>137</v>
      </c>
      <c r="AT155" s="79"/>
      <c r="AU155" s="81"/>
    </row>
    <row r="156" spans="3:47">
      <c r="C156" s="19" t="s">
        <v>149</v>
      </c>
      <c r="D156" s="18" t="s">
        <v>23</v>
      </c>
      <c r="E156" s="52" t="s">
        <v>94</v>
      </c>
      <c r="F156" s="53" t="s">
        <v>150</v>
      </c>
      <c r="G156" s="52" t="s">
        <v>94</v>
      </c>
      <c r="H156" s="54" t="s">
        <v>151</v>
      </c>
      <c r="I156" s="54" t="s">
        <v>150</v>
      </c>
      <c r="J156" s="52" t="s">
        <v>94</v>
      </c>
      <c r="K156" s="53" t="s">
        <v>151</v>
      </c>
      <c r="L156" s="53" t="s">
        <v>150</v>
      </c>
      <c r="M156" s="52" t="s">
        <v>94</v>
      </c>
      <c r="N156" s="53" t="s">
        <v>151</v>
      </c>
      <c r="O156" s="53" t="s">
        <v>150</v>
      </c>
      <c r="P156" s="52" t="s">
        <v>94</v>
      </c>
      <c r="Q156" s="53"/>
      <c r="R156" s="53" t="s">
        <v>151</v>
      </c>
      <c r="S156" s="53" t="s">
        <v>150</v>
      </c>
      <c r="T156" s="53"/>
      <c r="U156" s="52" t="s">
        <v>94</v>
      </c>
      <c r="V156" s="53" t="s">
        <v>151</v>
      </c>
      <c r="W156" s="53" t="s">
        <v>150</v>
      </c>
      <c r="X156" s="52" t="s">
        <v>94</v>
      </c>
      <c r="Y156" s="53"/>
      <c r="Z156" s="53" t="s">
        <v>151</v>
      </c>
      <c r="AA156" s="53" t="s">
        <v>150</v>
      </c>
      <c r="AB156" s="53"/>
      <c r="AC156" s="52" t="s">
        <v>94</v>
      </c>
      <c r="AD156" s="53" t="s">
        <v>151</v>
      </c>
      <c r="AE156" s="53" t="s">
        <v>150</v>
      </c>
      <c r="AF156" s="52" t="s">
        <v>94</v>
      </c>
      <c r="AG156" s="53"/>
      <c r="AH156" s="53" t="s">
        <v>151</v>
      </c>
      <c r="AI156" s="53" t="s">
        <v>150</v>
      </c>
      <c r="AJ156" s="53"/>
      <c r="AK156" s="52" t="s">
        <v>94</v>
      </c>
      <c r="AL156" s="53" t="s">
        <v>151</v>
      </c>
      <c r="AM156" s="53" t="s">
        <v>150</v>
      </c>
      <c r="AN156" s="52" t="s">
        <v>94</v>
      </c>
      <c r="AO156" s="53"/>
      <c r="AP156" s="53" t="s">
        <v>151</v>
      </c>
      <c r="AQ156" s="53" t="s">
        <v>150</v>
      </c>
      <c r="AR156" s="53"/>
      <c r="AS156" s="52" t="s">
        <v>94</v>
      </c>
      <c r="AT156" s="53" t="s">
        <v>151</v>
      </c>
      <c r="AU156" s="55" t="s">
        <v>150</v>
      </c>
    </row>
    <row r="157" spans="3:47">
      <c r="C157" s="15" t="s">
        <v>45</v>
      </c>
      <c r="D157" s="20">
        <v>0</v>
      </c>
      <c r="E157" s="56">
        <v>3</v>
      </c>
      <c r="F157" s="57">
        <f>E157*D157</f>
        <v>0</v>
      </c>
      <c r="G157" s="56">
        <v>1</v>
      </c>
      <c r="H157" s="12">
        <v>0</v>
      </c>
      <c r="I157" s="57">
        <f>H157*G157*D157</f>
        <v>0</v>
      </c>
      <c r="J157" s="56">
        <v>1</v>
      </c>
      <c r="K157" s="12">
        <v>0</v>
      </c>
      <c r="L157" s="57">
        <f>K157*J157*D157</f>
        <v>0</v>
      </c>
      <c r="M157" s="56">
        <v>0.5</v>
      </c>
      <c r="N157" s="12">
        <v>0</v>
      </c>
      <c r="O157" s="57">
        <f>N157*M157*D157</f>
        <v>0</v>
      </c>
      <c r="P157" s="56">
        <v>0.5</v>
      </c>
      <c r="Q157" s="22"/>
      <c r="R157" s="12">
        <v>0</v>
      </c>
      <c r="S157" s="57">
        <f>R157*P157*D157</f>
        <v>0</v>
      </c>
      <c r="T157" s="57"/>
      <c r="U157" s="56">
        <v>0.5</v>
      </c>
      <c r="V157" s="12">
        <v>0</v>
      </c>
      <c r="W157" s="57">
        <f>V157*U157*D157</f>
        <v>0</v>
      </c>
      <c r="X157" s="56">
        <v>0.5</v>
      </c>
      <c r="Y157" s="22"/>
      <c r="Z157" s="12">
        <v>0</v>
      </c>
      <c r="AA157" s="57">
        <f>Z157*X157*D157</f>
        <v>0</v>
      </c>
      <c r="AB157" s="57"/>
      <c r="AC157" s="56">
        <v>0.5</v>
      </c>
      <c r="AD157" s="12">
        <v>0</v>
      </c>
      <c r="AE157" s="57">
        <f>AD157*AC157*D157</f>
        <v>0</v>
      </c>
      <c r="AF157" s="56">
        <v>0.5</v>
      </c>
      <c r="AG157" s="22"/>
      <c r="AH157" s="12">
        <v>0</v>
      </c>
      <c r="AI157" s="57">
        <f>AH157*AF157*D157</f>
        <v>0</v>
      </c>
      <c r="AJ157" s="57"/>
      <c r="AK157" s="56">
        <v>0.5</v>
      </c>
      <c r="AL157" s="12">
        <v>0</v>
      </c>
      <c r="AM157" s="57">
        <f>AL157*AK157*D157</f>
        <v>0</v>
      </c>
      <c r="AN157" s="56">
        <v>0.5</v>
      </c>
      <c r="AO157" s="22"/>
      <c r="AP157" s="58">
        <v>0</v>
      </c>
      <c r="AQ157" s="57">
        <f>AP157*AN157*D157</f>
        <v>0</v>
      </c>
      <c r="AR157" s="57"/>
      <c r="AS157" s="56">
        <v>0.5</v>
      </c>
      <c r="AT157" s="12">
        <v>0</v>
      </c>
      <c r="AU157" s="59">
        <f>AT157*AS157*D157</f>
        <v>0</v>
      </c>
    </row>
    <row r="158" spans="3:47">
      <c r="C158" s="15" t="s">
        <v>3</v>
      </c>
      <c r="D158" s="20">
        <v>8.3469999999999995</v>
      </c>
      <c r="E158" s="56">
        <v>10</v>
      </c>
      <c r="F158" s="57">
        <f>E158*D158</f>
        <v>83.47</v>
      </c>
      <c r="G158" s="56">
        <v>4</v>
      </c>
      <c r="H158" s="12">
        <v>1</v>
      </c>
      <c r="I158" s="57">
        <f>H158*G158*D158</f>
        <v>33.387999999999998</v>
      </c>
      <c r="J158" s="56">
        <v>3</v>
      </c>
      <c r="K158" s="12">
        <v>1</v>
      </c>
      <c r="L158" s="57">
        <f>K158*J158*D158</f>
        <v>25.040999999999997</v>
      </c>
      <c r="M158" s="56">
        <v>2</v>
      </c>
      <c r="N158" s="12">
        <v>0.5</v>
      </c>
      <c r="O158" s="57">
        <f t="shared" ref="O158:O161" si="104">N158*M158*D158</f>
        <v>8.3469999999999995</v>
      </c>
      <c r="P158" s="56">
        <v>2</v>
      </c>
      <c r="Q158" s="22"/>
      <c r="R158" s="12">
        <v>0.5</v>
      </c>
      <c r="S158" s="57">
        <f t="shared" ref="S158:S161" si="105">R158*P158*D158</f>
        <v>8.3469999999999995</v>
      </c>
      <c r="T158" s="57"/>
      <c r="U158" s="56">
        <v>2</v>
      </c>
      <c r="V158" s="12">
        <v>0.5</v>
      </c>
      <c r="W158" s="57">
        <f>V158*U158*D158</f>
        <v>8.3469999999999995</v>
      </c>
      <c r="X158" s="56">
        <v>2</v>
      </c>
      <c r="Y158" s="22"/>
      <c r="Z158" s="12">
        <v>0.5</v>
      </c>
      <c r="AA158" s="57">
        <f t="shared" ref="AA158:AA163" si="106">Z158*X158*D158</f>
        <v>8.3469999999999995</v>
      </c>
      <c r="AB158" s="57"/>
      <c r="AC158" s="56">
        <v>2</v>
      </c>
      <c r="AD158" s="12">
        <v>0.5</v>
      </c>
      <c r="AE158" s="57">
        <f t="shared" ref="AE158:AE165" si="107">AD158*AC158*D158</f>
        <v>8.3469999999999995</v>
      </c>
      <c r="AF158" s="56">
        <v>2</v>
      </c>
      <c r="AG158" s="22"/>
      <c r="AH158" s="12">
        <v>0.5</v>
      </c>
      <c r="AI158" s="57">
        <f>AH158*AF158*D158</f>
        <v>8.3469999999999995</v>
      </c>
      <c r="AJ158" s="57"/>
      <c r="AK158" s="56">
        <v>2</v>
      </c>
      <c r="AL158" s="12">
        <v>0.5</v>
      </c>
      <c r="AM158" s="57">
        <f t="shared" ref="AM158:AM167" si="108">AL158*AK158*D158</f>
        <v>8.3469999999999995</v>
      </c>
      <c r="AN158" s="56">
        <v>2</v>
      </c>
      <c r="AO158" s="22"/>
      <c r="AP158" s="58">
        <v>0.5</v>
      </c>
      <c r="AQ158" s="57">
        <f t="shared" ref="AQ158:AQ167" si="109">AP158*AN158*D158</f>
        <v>8.3469999999999995</v>
      </c>
      <c r="AR158" s="57"/>
      <c r="AS158" s="56">
        <v>2</v>
      </c>
      <c r="AT158" s="12">
        <v>0.5</v>
      </c>
      <c r="AU158" s="59">
        <f t="shared" ref="AU158:AU169" si="110">AT158*AS158*D158</f>
        <v>8.3469999999999995</v>
      </c>
    </row>
    <row r="159" spans="3:47">
      <c r="C159" s="15" t="s">
        <v>52</v>
      </c>
      <c r="D159" s="20">
        <v>8.8940000000000001</v>
      </c>
      <c r="E159" s="56">
        <v>-1</v>
      </c>
      <c r="F159" s="57">
        <f>E159*D159</f>
        <v>-8.8940000000000001</v>
      </c>
      <c r="G159" s="56">
        <v>1</v>
      </c>
      <c r="H159" s="12">
        <v>2</v>
      </c>
      <c r="I159" s="57">
        <f>H159*G159*D159</f>
        <v>17.788</v>
      </c>
      <c r="J159" s="56">
        <v>3</v>
      </c>
      <c r="K159" s="12">
        <v>2</v>
      </c>
      <c r="L159" s="57">
        <f>K159*J159*D159</f>
        <v>53.364000000000004</v>
      </c>
      <c r="M159" s="56">
        <v>1</v>
      </c>
      <c r="N159" s="12">
        <v>1</v>
      </c>
      <c r="O159" s="57">
        <f t="shared" si="104"/>
        <v>8.8940000000000001</v>
      </c>
      <c r="P159" s="56">
        <v>1</v>
      </c>
      <c r="Q159" s="22"/>
      <c r="R159" s="12">
        <v>1</v>
      </c>
      <c r="S159" s="57">
        <f t="shared" si="105"/>
        <v>8.8940000000000001</v>
      </c>
      <c r="T159" s="57"/>
      <c r="U159" s="56">
        <v>1</v>
      </c>
      <c r="V159" s="12">
        <v>1</v>
      </c>
      <c r="W159" s="57">
        <f t="shared" ref="W159:W163" si="111">V159*U159*D159</f>
        <v>8.8940000000000001</v>
      </c>
      <c r="X159" s="56">
        <v>1</v>
      </c>
      <c r="Y159" s="22"/>
      <c r="Z159" s="12">
        <v>1</v>
      </c>
      <c r="AA159" s="57">
        <f t="shared" si="106"/>
        <v>8.8940000000000001</v>
      </c>
      <c r="AB159" s="57"/>
      <c r="AC159" s="56">
        <v>1</v>
      </c>
      <c r="AD159" s="12">
        <v>1</v>
      </c>
      <c r="AE159" s="57">
        <f t="shared" si="107"/>
        <v>8.8940000000000001</v>
      </c>
      <c r="AF159" s="56">
        <v>1</v>
      </c>
      <c r="AG159" s="22"/>
      <c r="AH159" s="12">
        <v>1</v>
      </c>
      <c r="AI159" s="57">
        <f t="shared" ref="AI159:AI165" si="112">AH159*AF159*D159</f>
        <v>8.8940000000000001</v>
      </c>
      <c r="AJ159" s="57"/>
      <c r="AK159" s="56">
        <v>1</v>
      </c>
      <c r="AL159" s="12">
        <v>1</v>
      </c>
      <c r="AM159" s="57">
        <f t="shared" si="108"/>
        <v>8.8940000000000001</v>
      </c>
      <c r="AN159" s="56">
        <v>1</v>
      </c>
      <c r="AO159" s="22"/>
      <c r="AP159" s="58">
        <v>1</v>
      </c>
      <c r="AQ159" s="57">
        <f t="shared" si="109"/>
        <v>8.8940000000000001</v>
      </c>
      <c r="AR159" s="57"/>
      <c r="AS159" s="56">
        <v>1</v>
      </c>
      <c r="AT159" s="12">
        <v>1</v>
      </c>
      <c r="AU159" s="59">
        <f t="shared" si="110"/>
        <v>8.8940000000000001</v>
      </c>
    </row>
    <row r="160" spans="3:47">
      <c r="C160" s="15" t="s">
        <v>5</v>
      </c>
      <c r="D160" s="20">
        <v>9.1950000000000003</v>
      </c>
      <c r="E160" s="60" t="s">
        <v>152</v>
      </c>
      <c r="F160" s="61">
        <f>F159+F158+F157</f>
        <v>74.575999999999993</v>
      </c>
      <c r="G160" s="62"/>
      <c r="H160" s="61" t="s">
        <v>152</v>
      </c>
      <c r="I160" s="61">
        <f>SUM(I157:I159)</f>
        <v>51.176000000000002</v>
      </c>
      <c r="J160" s="56">
        <v>1</v>
      </c>
      <c r="K160" s="12">
        <v>3</v>
      </c>
      <c r="L160" s="57">
        <f>K160*J160*D160</f>
        <v>27.585000000000001</v>
      </c>
      <c r="M160" s="56">
        <v>2</v>
      </c>
      <c r="N160" s="12">
        <v>1.5</v>
      </c>
      <c r="O160" s="57">
        <f t="shared" si="104"/>
        <v>27.585000000000001</v>
      </c>
      <c r="P160" s="56">
        <v>2</v>
      </c>
      <c r="Q160" s="22"/>
      <c r="R160" s="12">
        <v>1.5</v>
      </c>
      <c r="S160" s="57">
        <f t="shared" si="105"/>
        <v>27.585000000000001</v>
      </c>
      <c r="T160" s="57"/>
      <c r="U160" s="56">
        <v>2</v>
      </c>
      <c r="V160" s="12">
        <v>1.5</v>
      </c>
      <c r="W160" s="57">
        <f t="shared" si="111"/>
        <v>27.585000000000001</v>
      </c>
      <c r="X160" s="56">
        <v>2</v>
      </c>
      <c r="Y160" s="22"/>
      <c r="Z160" s="12">
        <v>1.5</v>
      </c>
      <c r="AA160" s="57">
        <f t="shared" si="106"/>
        <v>27.585000000000001</v>
      </c>
      <c r="AB160" s="57"/>
      <c r="AC160" s="56">
        <v>2</v>
      </c>
      <c r="AD160" s="12">
        <v>1.5</v>
      </c>
      <c r="AE160" s="57">
        <f t="shared" si="107"/>
        <v>27.585000000000001</v>
      </c>
      <c r="AF160" s="56">
        <v>2</v>
      </c>
      <c r="AG160" s="22"/>
      <c r="AH160" s="12">
        <v>1.5</v>
      </c>
      <c r="AI160" s="57">
        <f t="shared" si="112"/>
        <v>27.585000000000001</v>
      </c>
      <c r="AJ160" s="57"/>
      <c r="AK160" s="56">
        <v>2</v>
      </c>
      <c r="AL160" s="12">
        <v>1.5</v>
      </c>
      <c r="AM160" s="57">
        <f t="shared" si="108"/>
        <v>27.585000000000001</v>
      </c>
      <c r="AN160" s="56">
        <v>2</v>
      </c>
      <c r="AO160" s="22"/>
      <c r="AP160" s="58">
        <v>1.5</v>
      </c>
      <c r="AQ160" s="57">
        <f t="shared" si="109"/>
        <v>27.585000000000001</v>
      </c>
      <c r="AR160" s="57"/>
      <c r="AS160" s="56">
        <v>2</v>
      </c>
      <c r="AT160" s="12">
        <v>1.5</v>
      </c>
      <c r="AU160" s="59">
        <f t="shared" si="110"/>
        <v>27.585000000000001</v>
      </c>
    </row>
    <row r="161" spans="3:47">
      <c r="C161" s="15" t="s">
        <v>46</v>
      </c>
      <c r="D161" s="20">
        <v>9.3379999999999992</v>
      </c>
      <c r="J161" s="62"/>
      <c r="K161" s="61" t="s">
        <v>152</v>
      </c>
      <c r="L161" s="61">
        <f>SUM(L157:L160)</f>
        <v>105.99000000000001</v>
      </c>
      <c r="M161" s="56">
        <v>0.5</v>
      </c>
      <c r="N161" s="12">
        <v>2</v>
      </c>
      <c r="O161" s="57">
        <f t="shared" si="104"/>
        <v>9.3379999999999992</v>
      </c>
      <c r="P161" s="56">
        <v>0.5</v>
      </c>
      <c r="Q161" s="22">
        <v>5</v>
      </c>
      <c r="R161" s="12">
        <v>2</v>
      </c>
      <c r="S161" s="57">
        <f t="shared" si="105"/>
        <v>9.3379999999999992</v>
      </c>
      <c r="T161" s="57">
        <f>D161*Q161*R161</f>
        <v>93.38</v>
      </c>
      <c r="U161" s="56">
        <v>1.5</v>
      </c>
      <c r="V161" s="12">
        <v>2</v>
      </c>
      <c r="W161" s="57">
        <f t="shared" si="111"/>
        <v>28.013999999999996</v>
      </c>
      <c r="X161" s="56">
        <v>1.5</v>
      </c>
      <c r="Y161" s="22"/>
      <c r="Z161" s="12">
        <v>2</v>
      </c>
      <c r="AA161" s="57">
        <f t="shared" si="106"/>
        <v>28.013999999999996</v>
      </c>
      <c r="AB161" s="57"/>
      <c r="AC161" s="56">
        <v>1.5</v>
      </c>
      <c r="AD161" s="12">
        <v>2</v>
      </c>
      <c r="AE161" s="57">
        <f t="shared" si="107"/>
        <v>28.013999999999996</v>
      </c>
      <c r="AF161" s="56">
        <v>1.5</v>
      </c>
      <c r="AG161" s="22"/>
      <c r="AH161" s="12">
        <v>2</v>
      </c>
      <c r="AI161" s="57">
        <f t="shared" si="112"/>
        <v>28.013999999999996</v>
      </c>
      <c r="AJ161" s="57"/>
      <c r="AK161" s="56">
        <v>1.5</v>
      </c>
      <c r="AL161" s="12">
        <v>2</v>
      </c>
      <c r="AM161" s="57">
        <f t="shared" si="108"/>
        <v>28.013999999999996</v>
      </c>
      <c r="AN161" s="56">
        <v>1.5</v>
      </c>
      <c r="AO161" s="22"/>
      <c r="AP161" s="58">
        <v>2</v>
      </c>
      <c r="AQ161" s="57">
        <f t="shared" si="109"/>
        <v>28.013999999999996</v>
      </c>
      <c r="AR161" s="57"/>
      <c r="AS161" s="56">
        <v>1.5</v>
      </c>
      <c r="AT161" s="12">
        <v>2</v>
      </c>
      <c r="AU161" s="59">
        <f t="shared" si="110"/>
        <v>28.013999999999996</v>
      </c>
    </row>
    <row r="162" spans="3:47">
      <c r="C162" s="15" t="s">
        <v>7</v>
      </c>
      <c r="D162" s="20">
        <v>9.36</v>
      </c>
      <c r="M162" s="62"/>
      <c r="N162" s="61" t="s">
        <v>152</v>
      </c>
      <c r="O162" s="61">
        <f>SUM(O157:O161)</f>
        <v>54.164000000000001</v>
      </c>
      <c r="P162" s="56"/>
      <c r="Q162" s="22">
        <v>8</v>
      </c>
      <c r="R162" s="12">
        <v>3</v>
      </c>
      <c r="S162" s="57"/>
      <c r="T162" s="57">
        <f t="shared" ref="T162:T163" si="113">D162*Q162*R162</f>
        <v>224.64</v>
      </c>
      <c r="U162" s="56">
        <v>4</v>
      </c>
      <c r="V162" s="12">
        <v>3</v>
      </c>
      <c r="W162" s="57">
        <f t="shared" si="111"/>
        <v>112.32</v>
      </c>
      <c r="X162" s="56">
        <v>4</v>
      </c>
      <c r="Y162" s="22"/>
      <c r="Z162" s="12">
        <v>3</v>
      </c>
      <c r="AA162" s="57">
        <f t="shared" si="106"/>
        <v>112.32</v>
      </c>
      <c r="AB162" s="57"/>
      <c r="AC162" s="56">
        <v>4</v>
      </c>
      <c r="AD162" s="12">
        <v>3</v>
      </c>
      <c r="AE162" s="57">
        <f t="shared" si="107"/>
        <v>112.32</v>
      </c>
      <c r="AF162" s="56">
        <v>4</v>
      </c>
      <c r="AG162" s="22"/>
      <c r="AH162" s="12">
        <v>3</v>
      </c>
      <c r="AI162" s="57">
        <f t="shared" si="112"/>
        <v>112.32</v>
      </c>
      <c r="AJ162" s="57"/>
      <c r="AK162" s="56">
        <v>4</v>
      </c>
      <c r="AL162" s="12">
        <v>3</v>
      </c>
      <c r="AM162" s="57">
        <f t="shared" si="108"/>
        <v>112.32</v>
      </c>
      <c r="AN162" s="56">
        <v>4</v>
      </c>
      <c r="AO162" s="22"/>
      <c r="AP162" s="58">
        <v>3</v>
      </c>
      <c r="AQ162" s="57">
        <f t="shared" si="109"/>
        <v>112.32</v>
      </c>
      <c r="AR162" s="57"/>
      <c r="AS162" s="56">
        <v>4</v>
      </c>
      <c r="AT162" s="12">
        <v>3</v>
      </c>
      <c r="AU162" s="59">
        <f t="shared" si="110"/>
        <v>112.32</v>
      </c>
    </row>
    <row r="163" spans="3:47">
      <c r="C163" s="15" t="s">
        <v>47</v>
      </c>
      <c r="D163" s="20">
        <v>9.36</v>
      </c>
      <c r="P163" s="56"/>
      <c r="Q163" s="22">
        <v>-1</v>
      </c>
      <c r="R163" s="63">
        <v>4</v>
      </c>
      <c r="S163" s="64"/>
      <c r="T163" s="57">
        <f t="shared" si="113"/>
        <v>-37.44</v>
      </c>
      <c r="U163" s="56">
        <v>1</v>
      </c>
      <c r="V163" s="12">
        <v>4</v>
      </c>
      <c r="W163" s="57">
        <f t="shared" si="111"/>
        <v>37.44</v>
      </c>
      <c r="X163" s="56">
        <v>1</v>
      </c>
      <c r="Y163" s="22">
        <v>5</v>
      </c>
      <c r="Z163" s="12">
        <v>4</v>
      </c>
      <c r="AA163" s="57">
        <f t="shared" si="106"/>
        <v>37.44</v>
      </c>
      <c r="AB163" s="57">
        <f>Y163*Z163*D163</f>
        <v>187.2</v>
      </c>
      <c r="AC163" s="56">
        <v>2</v>
      </c>
      <c r="AD163" s="12">
        <v>4</v>
      </c>
      <c r="AE163" s="57">
        <f t="shared" si="107"/>
        <v>74.88</v>
      </c>
      <c r="AF163" s="56">
        <v>2</v>
      </c>
      <c r="AG163" s="22"/>
      <c r="AH163" s="12">
        <v>4</v>
      </c>
      <c r="AI163" s="57">
        <f t="shared" si="112"/>
        <v>74.88</v>
      </c>
      <c r="AJ163" s="57"/>
      <c r="AK163" s="56">
        <v>2</v>
      </c>
      <c r="AL163" s="12">
        <v>4</v>
      </c>
      <c r="AM163" s="57">
        <f t="shared" si="108"/>
        <v>74.88</v>
      </c>
      <c r="AN163" s="56">
        <v>2</v>
      </c>
      <c r="AO163" s="22"/>
      <c r="AP163" s="58">
        <v>4</v>
      </c>
      <c r="AQ163" s="57">
        <f t="shared" si="109"/>
        <v>74.88</v>
      </c>
      <c r="AR163" s="57"/>
      <c r="AS163" s="56">
        <v>2</v>
      </c>
      <c r="AT163" s="12">
        <v>4</v>
      </c>
      <c r="AU163" s="59">
        <f t="shared" si="110"/>
        <v>74.88</v>
      </c>
    </row>
    <row r="164" spans="3:47">
      <c r="C164" s="15" t="s">
        <v>9</v>
      </c>
      <c r="D164" s="20">
        <v>9.36</v>
      </c>
      <c r="P164" s="62"/>
      <c r="Q164" s="65"/>
      <c r="R164" s="65" t="s">
        <v>152</v>
      </c>
      <c r="S164" s="65">
        <f>SUM(S157:S163)</f>
        <v>54.164000000000001</v>
      </c>
      <c r="T164" s="65">
        <f>SUM(T157:T163)</f>
        <v>280.58</v>
      </c>
      <c r="U164" s="62"/>
      <c r="V164" s="61" t="s">
        <v>152</v>
      </c>
      <c r="W164" s="61">
        <f>SUM(W157:W163)</f>
        <v>222.6</v>
      </c>
      <c r="X164" s="56"/>
      <c r="Y164" s="22">
        <v>8</v>
      </c>
      <c r="Z164" s="12">
        <v>5</v>
      </c>
      <c r="AA164" s="57"/>
      <c r="AB164" s="57">
        <f t="shared" ref="AB164:AB165" si="114">Y164*Z164*D164</f>
        <v>374.4</v>
      </c>
      <c r="AC164" s="56">
        <v>4</v>
      </c>
      <c r="AD164" s="12">
        <v>5</v>
      </c>
      <c r="AE164" s="57">
        <f t="shared" si="107"/>
        <v>187.2</v>
      </c>
      <c r="AF164" s="56">
        <v>4</v>
      </c>
      <c r="AG164" s="22"/>
      <c r="AH164" s="12">
        <v>5</v>
      </c>
      <c r="AI164" s="57">
        <f t="shared" si="112"/>
        <v>187.2</v>
      </c>
      <c r="AJ164" s="57"/>
      <c r="AK164" s="56">
        <v>4</v>
      </c>
      <c r="AL164" s="12">
        <v>5</v>
      </c>
      <c r="AM164" s="57">
        <f t="shared" si="108"/>
        <v>187.2</v>
      </c>
      <c r="AN164" s="56">
        <v>4</v>
      </c>
      <c r="AO164" s="22"/>
      <c r="AP164" s="58">
        <v>5</v>
      </c>
      <c r="AQ164" s="57">
        <f t="shared" si="109"/>
        <v>187.2</v>
      </c>
      <c r="AR164" s="57"/>
      <c r="AS164" s="56">
        <v>4</v>
      </c>
      <c r="AT164" s="12">
        <v>5</v>
      </c>
      <c r="AU164" s="59">
        <f t="shared" si="110"/>
        <v>187.2</v>
      </c>
    </row>
    <row r="165" spans="3:47">
      <c r="C165" s="15" t="s">
        <v>10</v>
      </c>
      <c r="D165" s="20">
        <v>9.36</v>
      </c>
      <c r="X165" s="56"/>
      <c r="Y165" s="22">
        <v>-1</v>
      </c>
      <c r="Z165" s="63">
        <v>6</v>
      </c>
      <c r="AA165" s="64"/>
      <c r="AB165" s="57">
        <f t="shared" si="114"/>
        <v>-56.16</v>
      </c>
      <c r="AC165" s="56">
        <v>1</v>
      </c>
      <c r="AD165" s="12">
        <v>6</v>
      </c>
      <c r="AE165" s="57">
        <f t="shared" si="107"/>
        <v>56.16</v>
      </c>
      <c r="AF165" s="56">
        <v>1</v>
      </c>
      <c r="AG165" s="22">
        <v>5</v>
      </c>
      <c r="AH165" s="12">
        <v>6</v>
      </c>
      <c r="AI165" s="57">
        <f t="shared" si="112"/>
        <v>56.16</v>
      </c>
      <c r="AJ165" s="57">
        <f>D165*AH165*AG165</f>
        <v>280.79999999999995</v>
      </c>
      <c r="AK165" s="56">
        <v>2</v>
      </c>
      <c r="AL165" s="12">
        <v>6</v>
      </c>
      <c r="AM165" s="57">
        <f t="shared" si="108"/>
        <v>112.32</v>
      </c>
      <c r="AN165" s="56">
        <v>2</v>
      </c>
      <c r="AO165" s="22"/>
      <c r="AP165" s="58">
        <v>6</v>
      </c>
      <c r="AQ165" s="57">
        <f t="shared" si="109"/>
        <v>112.32</v>
      </c>
      <c r="AR165" s="57"/>
      <c r="AS165" s="56">
        <v>2</v>
      </c>
      <c r="AT165" s="12">
        <v>6</v>
      </c>
      <c r="AU165" s="59">
        <f t="shared" si="110"/>
        <v>112.32</v>
      </c>
    </row>
    <row r="166" spans="3:47">
      <c r="C166" s="15" t="s">
        <v>11</v>
      </c>
      <c r="D166" s="20">
        <v>9.36</v>
      </c>
      <c r="X166" s="62"/>
      <c r="Y166" s="65"/>
      <c r="Z166" s="61" t="s">
        <v>153</v>
      </c>
      <c r="AA166" s="61">
        <f>SUM(AA157:AA163)</f>
        <v>222.6</v>
      </c>
      <c r="AB166" s="61">
        <f>SUM(AB157:AB165)</f>
        <v>505.43999999999994</v>
      </c>
      <c r="AC166" s="62"/>
      <c r="AD166" s="61" t="s">
        <v>152</v>
      </c>
      <c r="AE166" s="61">
        <f>SUM(AE157:AE165)</f>
        <v>503.4</v>
      </c>
      <c r="AF166" s="56"/>
      <c r="AG166" s="22">
        <v>8</v>
      </c>
      <c r="AH166" s="12">
        <v>7</v>
      </c>
      <c r="AI166" s="57"/>
      <c r="AJ166" s="57">
        <f t="shared" ref="AJ166:AJ167" si="115">D166*AH166*AG166</f>
        <v>524.16</v>
      </c>
      <c r="AK166" s="56">
        <v>4</v>
      </c>
      <c r="AL166" s="12">
        <v>7</v>
      </c>
      <c r="AM166" s="57">
        <f t="shared" si="108"/>
        <v>262.08</v>
      </c>
      <c r="AN166" s="56">
        <v>4</v>
      </c>
      <c r="AO166" s="22"/>
      <c r="AP166" s="58">
        <v>7</v>
      </c>
      <c r="AQ166" s="57">
        <f t="shared" si="109"/>
        <v>262.08</v>
      </c>
      <c r="AR166" s="57"/>
      <c r="AS166" s="56">
        <v>4</v>
      </c>
      <c r="AT166" s="12">
        <v>7</v>
      </c>
      <c r="AU166" s="59">
        <f t="shared" si="110"/>
        <v>262.08</v>
      </c>
    </row>
    <row r="167" spans="3:47">
      <c r="C167" s="15" t="s">
        <v>48</v>
      </c>
      <c r="D167" s="20">
        <v>9.36</v>
      </c>
      <c r="AF167" s="56"/>
      <c r="AG167" s="22">
        <v>-1</v>
      </c>
      <c r="AH167" s="63">
        <v>8</v>
      </c>
      <c r="AI167" s="64"/>
      <c r="AJ167" s="57">
        <f t="shared" si="115"/>
        <v>-74.88</v>
      </c>
      <c r="AK167" s="56">
        <v>1</v>
      </c>
      <c r="AL167" s="12">
        <v>8</v>
      </c>
      <c r="AM167" s="57">
        <f t="shared" si="108"/>
        <v>74.88</v>
      </c>
      <c r="AN167" s="56">
        <v>1</v>
      </c>
      <c r="AO167" s="22">
        <v>5</v>
      </c>
      <c r="AP167" s="58">
        <v>8</v>
      </c>
      <c r="AQ167" s="57">
        <f t="shared" si="109"/>
        <v>74.88</v>
      </c>
      <c r="AR167" s="57">
        <f>D167*AP167*AO167</f>
        <v>374.4</v>
      </c>
      <c r="AS167" s="56">
        <v>2</v>
      </c>
      <c r="AT167" s="12">
        <v>8</v>
      </c>
      <c r="AU167" s="59">
        <f t="shared" si="110"/>
        <v>149.76</v>
      </c>
    </row>
    <row r="168" spans="3:47">
      <c r="C168" s="15" t="s">
        <v>49</v>
      </c>
      <c r="D168" s="20">
        <v>9.36</v>
      </c>
      <c r="AF168" s="62"/>
      <c r="AG168" s="65"/>
      <c r="AH168" s="61" t="s">
        <v>154</v>
      </c>
      <c r="AI168" s="61">
        <f>SUM(AI157:AI165)</f>
        <v>503.4</v>
      </c>
      <c r="AJ168" s="61">
        <f>SUM(AJ157:AJ167)</f>
        <v>730.07999999999993</v>
      </c>
      <c r="AK168" s="62"/>
      <c r="AL168" s="61" t="s">
        <v>152</v>
      </c>
      <c r="AM168" s="61">
        <f>SUM(AM157:AM167)</f>
        <v>896.51999999999987</v>
      </c>
      <c r="AN168" s="56"/>
      <c r="AO168" s="22">
        <v>8</v>
      </c>
      <c r="AP168" s="58">
        <v>9</v>
      </c>
      <c r="AQ168" s="57"/>
      <c r="AR168" s="57">
        <f t="shared" ref="AR168:AR169" si="116">D168*AP168*AO168</f>
        <v>673.92</v>
      </c>
      <c r="AS168" s="56">
        <v>4</v>
      </c>
      <c r="AT168" s="12">
        <v>9</v>
      </c>
      <c r="AU168" s="59">
        <f t="shared" si="110"/>
        <v>336.96</v>
      </c>
    </row>
    <row r="169" spans="3:47">
      <c r="C169" s="15" t="s">
        <v>50</v>
      </c>
      <c r="D169" s="21">
        <v>9.36</v>
      </c>
      <c r="AN169" s="56"/>
      <c r="AO169" s="22">
        <v>-1</v>
      </c>
      <c r="AP169" s="66">
        <v>10</v>
      </c>
      <c r="AQ169" s="64"/>
      <c r="AR169" s="57">
        <f t="shared" si="116"/>
        <v>-93.6</v>
      </c>
      <c r="AS169" s="56">
        <v>1</v>
      </c>
      <c r="AT169" s="12">
        <v>10</v>
      </c>
      <c r="AU169" s="59">
        <f t="shared" si="110"/>
        <v>93.6</v>
      </c>
    </row>
    <row r="170" spans="3:47">
      <c r="AN170" s="62"/>
      <c r="AO170" s="65"/>
      <c r="AP170" s="61" t="s">
        <v>152</v>
      </c>
      <c r="AQ170" s="61">
        <f>SUM(AQ165:AQ168)</f>
        <v>449.28</v>
      </c>
      <c r="AR170" s="61">
        <f>SUM(AR157:AR169)</f>
        <v>954.71999999999991</v>
      </c>
      <c r="AS170" s="62"/>
      <c r="AT170" s="61" t="s">
        <v>152</v>
      </c>
      <c r="AU170" s="67">
        <f>SUM(AU157:AU169)</f>
        <v>1401.9599999999998</v>
      </c>
    </row>
    <row r="171" spans="3:47">
      <c r="E171" s="14" t="s">
        <v>155</v>
      </c>
      <c r="F171" s="14">
        <f>F160*0.5/24</f>
        <v>1.5536666666666665</v>
      </c>
      <c r="G171" s="16"/>
      <c r="H171" s="16" t="s">
        <v>155</v>
      </c>
      <c r="I171" s="16">
        <f>2*0.5*0.5*I160/3</f>
        <v>8.5293333333333337</v>
      </c>
      <c r="J171" s="14"/>
      <c r="K171" s="14" t="s">
        <v>155</v>
      </c>
      <c r="L171" s="14">
        <f>2*0.5*0.5*3*L161/8</f>
        <v>19.873125000000002</v>
      </c>
      <c r="M171" s="17"/>
      <c r="N171" s="17" t="s">
        <v>155</v>
      </c>
      <c r="O171" s="17">
        <f>2*1*1*O162/3</f>
        <v>36.109333333333332</v>
      </c>
      <c r="P171" s="14"/>
      <c r="Q171" s="14"/>
      <c r="R171" s="14" t="s">
        <v>155</v>
      </c>
      <c r="S171" s="14">
        <f>2*1*1*((S164/3)+(T164/12))</f>
        <v>82.87266666666666</v>
      </c>
      <c r="T171" s="14"/>
      <c r="U171" s="16"/>
      <c r="V171" s="16" t="s">
        <v>155</v>
      </c>
      <c r="W171" s="16">
        <f>2*1*1*W164/3</f>
        <v>148.4</v>
      </c>
      <c r="X171" s="14"/>
      <c r="Y171" s="14"/>
      <c r="Z171" s="14" t="s">
        <v>155</v>
      </c>
      <c r="AA171" s="14">
        <f>2*1*1*((AA166/3)+(AB166/12))</f>
        <v>232.64</v>
      </c>
      <c r="AB171" s="14"/>
      <c r="AC171" s="17"/>
      <c r="AD171" s="17" t="s">
        <v>155</v>
      </c>
      <c r="AE171" s="17">
        <f>2*1*1*AE166/3</f>
        <v>335.59999999999997</v>
      </c>
      <c r="AF171" s="14"/>
      <c r="AG171" s="14"/>
      <c r="AH171" s="14" t="s">
        <v>155</v>
      </c>
      <c r="AI171" s="14">
        <f>2*1*1*((AI168/3)+(AJ168/12))</f>
        <v>457.28</v>
      </c>
      <c r="AJ171" s="14"/>
      <c r="AK171" s="16"/>
      <c r="AL171" s="16" t="s">
        <v>155</v>
      </c>
      <c r="AM171" s="16">
        <f>2*1*1*AM168/3</f>
        <v>597.67999999999995</v>
      </c>
      <c r="AN171" s="14"/>
      <c r="AO171" s="14"/>
      <c r="AP171" s="14" t="s">
        <v>155</v>
      </c>
      <c r="AQ171" s="14">
        <f>2*1*1*((AQ170/3)+(AR170/12))</f>
        <v>458.64</v>
      </c>
      <c r="AR171" s="14"/>
      <c r="AS171" s="17"/>
      <c r="AT171" s="17" t="s">
        <v>155</v>
      </c>
      <c r="AU171" s="17">
        <f>2*1*1*AU170/3</f>
        <v>934.63999999999987</v>
      </c>
    </row>
    <row r="174" spans="3:47">
      <c r="C174" s="75"/>
      <c r="D174" s="76"/>
      <c r="E174" s="77" t="s">
        <v>146</v>
      </c>
      <c r="F174" s="78"/>
      <c r="G174" s="77" t="s">
        <v>127</v>
      </c>
      <c r="H174" s="79"/>
      <c r="I174" s="51"/>
      <c r="J174" s="77" t="s">
        <v>128</v>
      </c>
      <c r="K174" s="79"/>
      <c r="L174" s="78"/>
      <c r="M174" s="77" t="s">
        <v>129</v>
      </c>
      <c r="N174" s="79"/>
      <c r="O174" s="78"/>
      <c r="P174" s="77" t="s">
        <v>130</v>
      </c>
      <c r="Q174" s="80"/>
      <c r="R174" s="79"/>
      <c r="S174" s="79"/>
      <c r="T174" s="51"/>
      <c r="U174" s="77" t="s">
        <v>131</v>
      </c>
      <c r="V174" s="79"/>
      <c r="W174" s="78"/>
      <c r="X174" s="77" t="s">
        <v>132</v>
      </c>
      <c r="Y174" s="80"/>
      <c r="Z174" s="79"/>
      <c r="AA174" s="79"/>
      <c r="AB174" s="51"/>
      <c r="AC174" s="77" t="s">
        <v>147</v>
      </c>
      <c r="AD174" s="79"/>
      <c r="AE174" s="78"/>
      <c r="AF174" s="77" t="s">
        <v>148</v>
      </c>
      <c r="AG174" s="80"/>
      <c r="AH174" s="79"/>
      <c r="AI174" s="79"/>
      <c r="AJ174" s="51"/>
      <c r="AK174" s="77" t="s">
        <v>135</v>
      </c>
      <c r="AL174" s="79"/>
      <c r="AM174" s="78"/>
      <c r="AN174" s="77" t="s">
        <v>136</v>
      </c>
      <c r="AO174" s="80"/>
      <c r="AP174" s="79"/>
      <c r="AQ174" s="79"/>
      <c r="AR174" s="51"/>
      <c r="AS174" s="77" t="s">
        <v>137</v>
      </c>
      <c r="AT174" s="79"/>
      <c r="AU174" s="81"/>
    </row>
    <row r="175" spans="3:47">
      <c r="C175" s="19" t="s">
        <v>149</v>
      </c>
      <c r="D175" s="18" t="s">
        <v>26</v>
      </c>
      <c r="E175" s="52" t="s">
        <v>94</v>
      </c>
      <c r="F175" s="53" t="s">
        <v>150</v>
      </c>
      <c r="G175" s="52" t="s">
        <v>94</v>
      </c>
      <c r="H175" s="54" t="s">
        <v>151</v>
      </c>
      <c r="I175" s="54" t="s">
        <v>150</v>
      </c>
      <c r="J175" s="52" t="s">
        <v>94</v>
      </c>
      <c r="K175" s="53" t="s">
        <v>151</v>
      </c>
      <c r="L175" s="53" t="s">
        <v>150</v>
      </c>
      <c r="M175" s="52" t="s">
        <v>94</v>
      </c>
      <c r="N175" s="53" t="s">
        <v>151</v>
      </c>
      <c r="O175" s="53" t="s">
        <v>150</v>
      </c>
      <c r="P175" s="52" t="s">
        <v>94</v>
      </c>
      <c r="Q175" s="53"/>
      <c r="R175" s="53" t="s">
        <v>151</v>
      </c>
      <c r="S175" s="53" t="s">
        <v>150</v>
      </c>
      <c r="T175" s="53"/>
      <c r="U175" s="52" t="s">
        <v>94</v>
      </c>
      <c r="V175" s="53" t="s">
        <v>151</v>
      </c>
      <c r="W175" s="53" t="s">
        <v>150</v>
      </c>
      <c r="X175" s="52" t="s">
        <v>94</v>
      </c>
      <c r="Y175" s="53"/>
      <c r="Z175" s="53" t="s">
        <v>151</v>
      </c>
      <c r="AA175" s="53" t="s">
        <v>150</v>
      </c>
      <c r="AB175" s="53"/>
      <c r="AC175" s="52" t="s">
        <v>94</v>
      </c>
      <c r="AD175" s="53" t="s">
        <v>151</v>
      </c>
      <c r="AE175" s="53" t="s">
        <v>150</v>
      </c>
      <c r="AF175" s="52" t="s">
        <v>94</v>
      </c>
      <c r="AG175" s="53"/>
      <c r="AH175" s="53" t="s">
        <v>151</v>
      </c>
      <c r="AI175" s="53" t="s">
        <v>150</v>
      </c>
      <c r="AJ175" s="53"/>
      <c r="AK175" s="52" t="s">
        <v>94</v>
      </c>
      <c r="AL175" s="53" t="s">
        <v>151</v>
      </c>
      <c r="AM175" s="53" t="s">
        <v>150</v>
      </c>
      <c r="AN175" s="52" t="s">
        <v>94</v>
      </c>
      <c r="AO175" s="53"/>
      <c r="AP175" s="53" t="s">
        <v>151</v>
      </c>
      <c r="AQ175" s="53" t="s">
        <v>150</v>
      </c>
      <c r="AR175" s="53"/>
      <c r="AS175" s="52" t="s">
        <v>94</v>
      </c>
      <c r="AT175" s="53" t="s">
        <v>151</v>
      </c>
      <c r="AU175" s="55" t="s">
        <v>150</v>
      </c>
    </row>
    <row r="176" spans="3:47">
      <c r="C176" s="15" t="s">
        <v>45</v>
      </c>
      <c r="D176" s="20">
        <v>0</v>
      </c>
      <c r="E176" s="56">
        <v>3</v>
      </c>
      <c r="F176" s="57">
        <f>E176*D176</f>
        <v>0</v>
      </c>
      <c r="G176" s="56">
        <v>1</v>
      </c>
      <c r="H176" s="12">
        <v>0</v>
      </c>
      <c r="I176" s="57">
        <f>H176*G176*D176</f>
        <v>0</v>
      </c>
      <c r="J176" s="56">
        <v>1</v>
      </c>
      <c r="K176" s="12">
        <v>0</v>
      </c>
      <c r="L176" s="57">
        <f>K176*J176*D176</f>
        <v>0</v>
      </c>
      <c r="M176" s="56">
        <v>0.5</v>
      </c>
      <c r="N176" s="12">
        <v>0</v>
      </c>
      <c r="O176" s="57">
        <f>N176*M176*D176</f>
        <v>0</v>
      </c>
      <c r="P176" s="56">
        <v>0.5</v>
      </c>
      <c r="Q176" s="22"/>
      <c r="R176" s="12">
        <v>0</v>
      </c>
      <c r="S176" s="57">
        <f>R176*P176*D176</f>
        <v>0</v>
      </c>
      <c r="T176" s="57"/>
      <c r="U176" s="56">
        <v>0.5</v>
      </c>
      <c r="V176" s="12">
        <v>0</v>
      </c>
      <c r="W176" s="57">
        <f>V176*U176*D176</f>
        <v>0</v>
      </c>
      <c r="X176" s="56">
        <v>0.5</v>
      </c>
      <c r="Y176" s="22"/>
      <c r="Z176" s="12">
        <v>0</v>
      </c>
      <c r="AA176" s="57">
        <f>Z176*X176*D176</f>
        <v>0</v>
      </c>
      <c r="AB176" s="57"/>
      <c r="AC176" s="56">
        <v>0.5</v>
      </c>
      <c r="AD176" s="12">
        <v>0</v>
      </c>
      <c r="AE176" s="57">
        <f>AD176*AC176*D176</f>
        <v>0</v>
      </c>
      <c r="AF176" s="56">
        <v>0.5</v>
      </c>
      <c r="AG176" s="22"/>
      <c r="AH176" s="12">
        <v>0</v>
      </c>
      <c r="AI176" s="57">
        <f>AH176*AF176*D176</f>
        <v>0</v>
      </c>
      <c r="AJ176" s="57"/>
      <c r="AK176" s="56">
        <v>0.5</v>
      </c>
      <c r="AL176" s="12">
        <v>0</v>
      </c>
      <c r="AM176" s="57">
        <f>AL176*AK176*D176</f>
        <v>0</v>
      </c>
      <c r="AN176" s="56">
        <v>0.5</v>
      </c>
      <c r="AO176" s="22"/>
      <c r="AP176" s="58">
        <v>0</v>
      </c>
      <c r="AQ176" s="57">
        <f>AP176*AN176*D176</f>
        <v>0</v>
      </c>
      <c r="AR176" s="57"/>
      <c r="AS176" s="56">
        <v>0.5</v>
      </c>
      <c r="AT176" s="12">
        <v>0</v>
      </c>
      <c r="AU176" s="59">
        <f>AT176*AS176*D176</f>
        <v>0</v>
      </c>
    </row>
    <row r="177" spans="3:47">
      <c r="C177" s="15" t="s">
        <v>3</v>
      </c>
      <c r="D177" s="20">
        <v>8.423</v>
      </c>
      <c r="E177" s="56">
        <v>10</v>
      </c>
      <c r="F177" s="57">
        <f>E177*D177</f>
        <v>84.23</v>
      </c>
      <c r="G177" s="56">
        <v>4</v>
      </c>
      <c r="H177" s="12">
        <v>1</v>
      </c>
      <c r="I177" s="57">
        <f>H177*G177*D177</f>
        <v>33.692</v>
      </c>
      <c r="J177" s="56">
        <v>3</v>
      </c>
      <c r="K177" s="12">
        <v>1</v>
      </c>
      <c r="L177" s="57">
        <f>K177*J177*D177</f>
        <v>25.268999999999998</v>
      </c>
      <c r="M177" s="56">
        <v>2</v>
      </c>
      <c r="N177" s="12">
        <v>0.5</v>
      </c>
      <c r="O177" s="57">
        <f t="shared" ref="O177:O180" si="117">N177*M177*D177</f>
        <v>8.423</v>
      </c>
      <c r="P177" s="56">
        <v>2</v>
      </c>
      <c r="Q177" s="22"/>
      <c r="R177" s="12">
        <v>0.5</v>
      </c>
      <c r="S177" s="57">
        <f t="shared" ref="S177:S180" si="118">R177*P177*D177</f>
        <v>8.423</v>
      </c>
      <c r="T177" s="57"/>
      <c r="U177" s="56">
        <v>2</v>
      </c>
      <c r="V177" s="12">
        <v>0.5</v>
      </c>
      <c r="W177" s="57">
        <f>V177*U177*D177</f>
        <v>8.423</v>
      </c>
      <c r="X177" s="56">
        <v>2</v>
      </c>
      <c r="Y177" s="22"/>
      <c r="Z177" s="12">
        <v>0.5</v>
      </c>
      <c r="AA177" s="57">
        <f t="shared" ref="AA177:AA182" si="119">Z177*X177*D177</f>
        <v>8.423</v>
      </c>
      <c r="AB177" s="57"/>
      <c r="AC177" s="56">
        <v>2</v>
      </c>
      <c r="AD177" s="12">
        <v>0.5</v>
      </c>
      <c r="AE177" s="57">
        <f t="shared" ref="AE177:AE184" si="120">AD177*AC177*D177</f>
        <v>8.423</v>
      </c>
      <c r="AF177" s="56">
        <v>2</v>
      </c>
      <c r="AG177" s="22"/>
      <c r="AH177" s="12">
        <v>0.5</v>
      </c>
      <c r="AI177" s="57">
        <f>AH177*AF177*D177</f>
        <v>8.423</v>
      </c>
      <c r="AJ177" s="57"/>
      <c r="AK177" s="56">
        <v>2</v>
      </c>
      <c r="AL177" s="12">
        <v>0.5</v>
      </c>
      <c r="AM177" s="57">
        <f t="shared" ref="AM177:AM186" si="121">AL177*AK177*D177</f>
        <v>8.423</v>
      </c>
      <c r="AN177" s="56">
        <v>2</v>
      </c>
      <c r="AO177" s="22"/>
      <c r="AP177" s="58">
        <v>0.5</v>
      </c>
      <c r="AQ177" s="57">
        <f t="shared" ref="AQ177:AQ186" si="122">AP177*AN177*D177</f>
        <v>8.423</v>
      </c>
      <c r="AR177" s="57"/>
      <c r="AS177" s="56">
        <v>2</v>
      </c>
      <c r="AT177" s="12">
        <v>0.5</v>
      </c>
      <c r="AU177" s="59">
        <f t="shared" ref="AU177:AU188" si="123">AT177*AS177*D177</f>
        <v>8.423</v>
      </c>
    </row>
    <row r="178" spans="3:47">
      <c r="C178" s="15" t="s">
        <v>52</v>
      </c>
      <c r="D178" s="20">
        <v>8.9359999999999999</v>
      </c>
      <c r="E178" s="56">
        <v>-1</v>
      </c>
      <c r="F178" s="57">
        <f>E178*D178</f>
        <v>-8.9359999999999999</v>
      </c>
      <c r="G178" s="56">
        <v>1</v>
      </c>
      <c r="H178" s="12">
        <v>2</v>
      </c>
      <c r="I178" s="57">
        <f>H178*G178*D178</f>
        <v>17.872</v>
      </c>
      <c r="J178" s="56">
        <v>3</v>
      </c>
      <c r="K178" s="12">
        <v>2</v>
      </c>
      <c r="L178" s="57">
        <f>K178*J178*D178</f>
        <v>53.616</v>
      </c>
      <c r="M178" s="56">
        <v>1</v>
      </c>
      <c r="N178" s="12">
        <v>1</v>
      </c>
      <c r="O178" s="57">
        <f t="shared" si="117"/>
        <v>8.9359999999999999</v>
      </c>
      <c r="P178" s="56">
        <v>1</v>
      </c>
      <c r="Q178" s="22"/>
      <c r="R178" s="12">
        <v>1</v>
      </c>
      <c r="S178" s="57">
        <f t="shared" si="118"/>
        <v>8.9359999999999999</v>
      </c>
      <c r="T178" s="57"/>
      <c r="U178" s="56">
        <v>1</v>
      </c>
      <c r="V178" s="12">
        <v>1</v>
      </c>
      <c r="W178" s="57">
        <f t="shared" ref="W178:W182" si="124">V178*U178*D178</f>
        <v>8.9359999999999999</v>
      </c>
      <c r="X178" s="56">
        <v>1</v>
      </c>
      <c r="Y178" s="22"/>
      <c r="Z178" s="12">
        <v>1</v>
      </c>
      <c r="AA178" s="57">
        <f t="shared" si="119"/>
        <v>8.9359999999999999</v>
      </c>
      <c r="AB178" s="57"/>
      <c r="AC178" s="56">
        <v>1</v>
      </c>
      <c r="AD178" s="12">
        <v>1</v>
      </c>
      <c r="AE178" s="57">
        <f t="shared" si="120"/>
        <v>8.9359999999999999</v>
      </c>
      <c r="AF178" s="56">
        <v>1</v>
      </c>
      <c r="AG178" s="22"/>
      <c r="AH178" s="12">
        <v>1</v>
      </c>
      <c r="AI178" s="57">
        <f t="shared" ref="AI178:AI184" si="125">AH178*AF178*D178</f>
        <v>8.9359999999999999</v>
      </c>
      <c r="AJ178" s="57"/>
      <c r="AK178" s="56">
        <v>1</v>
      </c>
      <c r="AL178" s="12">
        <v>1</v>
      </c>
      <c r="AM178" s="57">
        <f t="shared" si="121"/>
        <v>8.9359999999999999</v>
      </c>
      <c r="AN178" s="56">
        <v>1</v>
      </c>
      <c r="AO178" s="22"/>
      <c r="AP178" s="58">
        <v>1</v>
      </c>
      <c r="AQ178" s="57">
        <f t="shared" si="122"/>
        <v>8.9359999999999999</v>
      </c>
      <c r="AR178" s="57"/>
      <c r="AS178" s="56">
        <v>1</v>
      </c>
      <c r="AT178" s="12">
        <v>1</v>
      </c>
      <c r="AU178" s="59">
        <f t="shared" si="123"/>
        <v>8.9359999999999999</v>
      </c>
    </row>
    <row r="179" spans="3:47">
      <c r="C179" s="15" t="s">
        <v>5</v>
      </c>
      <c r="D179" s="20">
        <v>9.2170000000000005</v>
      </c>
      <c r="E179" s="60" t="s">
        <v>152</v>
      </c>
      <c r="F179" s="61">
        <f>F178+F177+F176</f>
        <v>75.294000000000011</v>
      </c>
      <c r="G179" s="62"/>
      <c r="H179" s="61" t="s">
        <v>152</v>
      </c>
      <c r="I179" s="61">
        <f>SUM(I176:I178)</f>
        <v>51.564</v>
      </c>
      <c r="J179" s="56">
        <v>1</v>
      </c>
      <c r="K179" s="12">
        <v>3</v>
      </c>
      <c r="L179" s="57">
        <f>K179*J179*D179</f>
        <v>27.651000000000003</v>
      </c>
      <c r="M179" s="56">
        <v>2</v>
      </c>
      <c r="N179" s="12">
        <v>1.5</v>
      </c>
      <c r="O179" s="57">
        <f t="shared" si="117"/>
        <v>27.651000000000003</v>
      </c>
      <c r="P179" s="56">
        <v>2</v>
      </c>
      <c r="Q179" s="22"/>
      <c r="R179" s="12">
        <v>1.5</v>
      </c>
      <c r="S179" s="57">
        <f t="shared" si="118"/>
        <v>27.651000000000003</v>
      </c>
      <c r="T179" s="57"/>
      <c r="U179" s="56">
        <v>2</v>
      </c>
      <c r="V179" s="12">
        <v>1.5</v>
      </c>
      <c r="W179" s="57">
        <f t="shared" si="124"/>
        <v>27.651000000000003</v>
      </c>
      <c r="X179" s="56">
        <v>2</v>
      </c>
      <c r="Y179" s="22"/>
      <c r="Z179" s="12">
        <v>1.5</v>
      </c>
      <c r="AA179" s="57">
        <f t="shared" si="119"/>
        <v>27.651000000000003</v>
      </c>
      <c r="AB179" s="57"/>
      <c r="AC179" s="56">
        <v>2</v>
      </c>
      <c r="AD179" s="12">
        <v>1.5</v>
      </c>
      <c r="AE179" s="57">
        <f t="shared" si="120"/>
        <v>27.651000000000003</v>
      </c>
      <c r="AF179" s="56">
        <v>2</v>
      </c>
      <c r="AG179" s="22"/>
      <c r="AH179" s="12">
        <v>1.5</v>
      </c>
      <c r="AI179" s="57">
        <f t="shared" si="125"/>
        <v>27.651000000000003</v>
      </c>
      <c r="AJ179" s="57"/>
      <c r="AK179" s="56">
        <v>2</v>
      </c>
      <c r="AL179" s="12">
        <v>1.5</v>
      </c>
      <c r="AM179" s="57">
        <f t="shared" si="121"/>
        <v>27.651000000000003</v>
      </c>
      <c r="AN179" s="56">
        <v>2</v>
      </c>
      <c r="AO179" s="22"/>
      <c r="AP179" s="58">
        <v>1.5</v>
      </c>
      <c r="AQ179" s="57">
        <f t="shared" si="122"/>
        <v>27.651000000000003</v>
      </c>
      <c r="AR179" s="57"/>
      <c r="AS179" s="56">
        <v>2</v>
      </c>
      <c r="AT179" s="12">
        <v>1.5</v>
      </c>
      <c r="AU179" s="59">
        <f t="shared" si="123"/>
        <v>27.651000000000003</v>
      </c>
    </row>
    <row r="180" spans="3:47">
      <c r="C180" s="15" t="s">
        <v>46</v>
      </c>
      <c r="D180" s="20">
        <v>9.3409999999999993</v>
      </c>
      <c r="J180" s="62"/>
      <c r="K180" s="61" t="s">
        <v>152</v>
      </c>
      <c r="L180" s="61">
        <f>SUM(L176:L179)</f>
        <v>106.536</v>
      </c>
      <c r="M180" s="56">
        <v>0.5</v>
      </c>
      <c r="N180" s="12">
        <v>2</v>
      </c>
      <c r="O180" s="57">
        <f t="shared" si="117"/>
        <v>9.3409999999999993</v>
      </c>
      <c r="P180" s="56">
        <v>0.5</v>
      </c>
      <c r="Q180" s="22">
        <v>5</v>
      </c>
      <c r="R180" s="12">
        <v>2</v>
      </c>
      <c r="S180" s="57">
        <f t="shared" si="118"/>
        <v>9.3409999999999993</v>
      </c>
      <c r="T180" s="57">
        <f>D180*Q180*R180</f>
        <v>93.41</v>
      </c>
      <c r="U180" s="56">
        <v>1.5</v>
      </c>
      <c r="V180" s="12">
        <v>2</v>
      </c>
      <c r="W180" s="57">
        <f t="shared" si="124"/>
        <v>28.022999999999996</v>
      </c>
      <c r="X180" s="56">
        <v>1.5</v>
      </c>
      <c r="Y180" s="22"/>
      <c r="Z180" s="12">
        <v>2</v>
      </c>
      <c r="AA180" s="57">
        <f t="shared" si="119"/>
        <v>28.022999999999996</v>
      </c>
      <c r="AB180" s="57"/>
      <c r="AC180" s="56">
        <v>1.5</v>
      </c>
      <c r="AD180" s="12">
        <v>2</v>
      </c>
      <c r="AE180" s="57">
        <f t="shared" si="120"/>
        <v>28.022999999999996</v>
      </c>
      <c r="AF180" s="56">
        <v>1.5</v>
      </c>
      <c r="AG180" s="22"/>
      <c r="AH180" s="12">
        <v>2</v>
      </c>
      <c r="AI180" s="57">
        <f t="shared" si="125"/>
        <v>28.022999999999996</v>
      </c>
      <c r="AJ180" s="57"/>
      <c r="AK180" s="56">
        <v>1.5</v>
      </c>
      <c r="AL180" s="12">
        <v>2</v>
      </c>
      <c r="AM180" s="57">
        <f t="shared" si="121"/>
        <v>28.022999999999996</v>
      </c>
      <c r="AN180" s="56">
        <v>1.5</v>
      </c>
      <c r="AO180" s="22"/>
      <c r="AP180" s="58">
        <v>2</v>
      </c>
      <c r="AQ180" s="57">
        <f t="shared" si="122"/>
        <v>28.022999999999996</v>
      </c>
      <c r="AR180" s="57"/>
      <c r="AS180" s="56">
        <v>1.5</v>
      </c>
      <c r="AT180" s="12">
        <v>2</v>
      </c>
      <c r="AU180" s="59">
        <f t="shared" si="123"/>
        <v>28.022999999999996</v>
      </c>
    </row>
    <row r="181" spans="3:47">
      <c r="C181" s="15" t="s">
        <v>7</v>
      </c>
      <c r="D181" s="20">
        <v>9.36</v>
      </c>
      <c r="M181" s="62"/>
      <c r="N181" s="61" t="s">
        <v>152</v>
      </c>
      <c r="O181" s="61">
        <f>SUM(O176:O180)</f>
        <v>54.351000000000006</v>
      </c>
      <c r="P181" s="56"/>
      <c r="Q181" s="22">
        <v>8</v>
      </c>
      <c r="R181" s="12">
        <v>3</v>
      </c>
      <c r="S181" s="57"/>
      <c r="T181" s="57">
        <f t="shared" ref="T181:T182" si="126">D181*Q181*R181</f>
        <v>224.64</v>
      </c>
      <c r="U181" s="56">
        <v>4</v>
      </c>
      <c r="V181" s="12">
        <v>3</v>
      </c>
      <c r="W181" s="57">
        <f t="shared" si="124"/>
        <v>112.32</v>
      </c>
      <c r="X181" s="56">
        <v>4</v>
      </c>
      <c r="Y181" s="22"/>
      <c r="Z181" s="12">
        <v>3</v>
      </c>
      <c r="AA181" s="57">
        <f t="shared" si="119"/>
        <v>112.32</v>
      </c>
      <c r="AB181" s="57"/>
      <c r="AC181" s="56">
        <v>4</v>
      </c>
      <c r="AD181" s="12">
        <v>3</v>
      </c>
      <c r="AE181" s="57">
        <f t="shared" si="120"/>
        <v>112.32</v>
      </c>
      <c r="AF181" s="56">
        <v>4</v>
      </c>
      <c r="AG181" s="22"/>
      <c r="AH181" s="12">
        <v>3</v>
      </c>
      <c r="AI181" s="57">
        <f t="shared" si="125"/>
        <v>112.32</v>
      </c>
      <c r="AJ181" s="57"/>
      <c r="AK181" s="56">
        <v>4</v>
      </c>
      <c r="AL181" s="12">
        <v>3</v>
      </c>
      <c r="AM181" s="57">
        <f t="shared" si="121"/>
        <v>112.32</v>
      </c>
      <c r="AN181" s="56">
        <v>4</v>
      </c>
      <c r="AO181" s="22"/>
      <c r="AP181" s="58">
        <v>3</v>
      </c>
      <c r="AQ181" s="57">
        <f t="shared" si="122"/>
        <v>112.32</v>
      </c>
      <c r="AR181" s="57"/>
      <c r="AS181" s="56">
        <v>4</v>
      </c>
      <c r="AT181" s="12">
        <v>3</v>
      </c>
      <c r="AU181" s="59">
        <f t="shared" si="123"/>
        <v>112.32</v>
      </c>
    </row>
    <row r="182" spans="3:47">
      <c r="C182" s="15" t="s">
        <v>47</v>
      </c>
      <c r="D182" s="20">
        <v>9.36</v>
      </c>
      <c r="P182" s="56"/>
      <c r="Q182" s="22">
        <v>-1</v>
      </c>
      <c r="R182" s="63">
        <v>4</v>
      </c>
      <c r="S182" s="64"/>
      <c r="T182" s="57">
        <f t="shared" si="126"/>
        <v>-37.44</v>
      </c>
      <c r="U182" s="56">
        <v>1</v>
      </c>
      <c r="V182" s="12">
        <v>4</v>
      </c>
      <c r="W182" s="57">
        <f t="shared" si="124"/>
        <v>37.44</v>
      </c>
      <c r="X182" s="56">
        <v>1</v>
      </c>
      <c r="Y182" s="22">
        <v>5</v>
      </c>
      <c r="Z182" s="12">
        <v>4</v>
      </c>
      <c r="AA182" s="57">
        <f t="shared" si="119"/>
        <v>37.44</v>
      </c>
      <c r="AB182" s="57">
        <f>Y182*Z182*D182</f>
        <v>187.2</v>
      </c>
      <c r="AC182" s="56">
        <v>2</v>
      </c>
      <c r="AD182" s="12">
        <v>4</v>
      </c>
      <c r="AE182" s="57">
        <f t="shared" si="120"/>
        <v>74.88</v>
      </c>
      <c r="AF182" s="56">
        <v>2</v>
      </c>
      <c r="AG182" s="22"/>
      <c r="AH182" s="12">
        <v>4</v>
      </c>
      <c r="AI182" s="57">
        <f t="shared" si="125"/>
        <v>74.88</v>
      </c>
      <c r="AJ182" s="57"/>
      <c r="AK182" s="56">
        <v>2</v>
      </c>
      <c r="AL182" s="12">
        <v>4</v>
      </c>
      <c r="AM182" s="57">
        <f t="shared" si="121"/>
        <v>74.88</v>
      </c>
      <c r="AN182" s="56">
        <v>2</v>
      </c>
      <c r="AO182" s="22"/>
      <c r="AP182" s="58">
        <v>4</v>
      </c>
      <c r="AQ182" s="57">
        <f t="shared" si="122"/>
        <v>74.88</v>
      </c>
      <c r="AR182" s="57"/>
      <c r="AS182" s="56">
        <v>2</v>
      </c>
      <c r="AT182" s="12">
        <v>4</v>
      </c>
      <c r="AU182" s="59">
        <f t="shared" si="123"/>
        <v>74.88</v>
      </c>
    </row>
    <row r="183" spans="3:47">
      <c r="C183" s="15" t="s">
        <v>9</v>
      </c>
      <c r="D183" s="20">
        <v>9.36</v>
      </c>
      <c r="P183" s="62"/>
      <c r="Q183" s="65"/>
      <c r="R183" s="65" t="s">
        <v>152</v>
      </c>
      <c r="S183" s="65">
        <f>SUM(S176:S182)</f>
        <v>54.351000000000006</v>
      </c>
      <c r="T183" s="65">
        <f>SUM(T176:T182)</f>
        <v>280.60999999999996</v>
      </c>
      <c r="U183" s="62"/>
      <c r="V183" s="61" t="s">
        <v>152</v>
      </c>
      <c r="W183" s="61">
        <f>SUM(W176:W182)</f>
        <v>222.79300000000001</v>
      </c>
      <c r="X183" s="56"/>
      <c r="Y183" s="22">
        <v>8</v>
      </c>
      <c r="Z183" s="12">
        <v>5</v>
      </c>
      <c r="AA183" s="57"/>
      <c r="AB183" s="57">
        <f t="shared" ref="AB183:AB184" si="127">Y183*Z183*D183</f>
        <v>374.4</v>
      </c>
      <c r="AC183" s="56">
        <v>4</v>
      </c>
      <c r="AD183" s="12">
        <v>5</v>
      </c>
      <c r="AE183" s="57">
        <f t="shared" si="120"/>
        <v>187.2</v>
      </c>
      <c r="AF183" s="56">
        <v>4</v>
      </c>
      <c r="AG183" s="22"/>
      <c r="AH183" s="12">
        <v>5</v>
      </c>
      <c r="AI183" s="57">
        <f t="shared" si="125"/>
        <v>187.2</v>
      </c>
      <c r="AJ183" s="57"/>
      <c r="AK183" s="56">
        <v>4</v>
      </c>
      <c r="AL183" s="12">
        <v>5</v>
      </c>
      <c r="AM183" s="57">
        <f t="shared" si="121"/>
        <v>187.2</v>
      </c>
      <c r="AN183" s="56">
        <v>4</v>
      </c>
      <c r="AO183" s="22"/>
      <c r="AP183" s="58">
        <v>5</v>
      </c>
      <c r="AQ183" s="57">
        <f t="shared" si="122"/>
        <v>187.2</v>
      </c>
      <c r="AR183" s="57"/>
      <c r="AS183" s="56">
        <v>4</v>
      </c>
      <c r="AT183" s="12">
        <v>5</v>
      </c>
      <c r="AU183" s="59">
        <f t="shared" si="123"/>
        <v>187.2</v>
      </c>
    </row>
    <row r="184" spans="3:47">
      <c r="C184" s="15" t="s">
        <v>10</v>
      </c>
      <c r="D184" s="20">
        <v>9.36</v>
      </c>
      <c r="X184" s="56"/>
      <c r="Y184" s="22">
        <v>-1</v>
      </c>
      <c r="Z184" s="63">
        <v>6</v>
      </c>
      <c r="AA184" s="64"/>
      <c r="AB184" s="57">
        <f t="shared" si="127"/>
        <v>-56.16</v>
      </c>
      <c r="AC184" s="56">
        <v>1</v>
      </c>
      <c r="AD184" s="12">
        <v>6</v>
      </c>
      <c r="AE184" s="57">
        <f t="shared" si="120"/>
        <v>56.16</v>
      </c>
      <c r="AF184" s="56">
        <v>1</v>
      </c>
      <c r="AG184" s="22">
        <v>5</v>
      </c>
      <c r="AH184" s="12">
        <v>6</v>
      </c>
      <c r="AI184" s="57">
        <f t="shared" si="125"/>
        <v>56.16</v>
      </c>
      <c r="AJ184" s="57">
        <f>D184*AH184*AG184</f>
        <v>280.79999999999995</v>
      </c>
      <c r="AK184" s="56">
        <v>2</v>
      </c>
      <c r="AL184" s="12">
        <v>6</v>
      </c>
      <c r="AM184" s="57">
        <f t="shared" si="121"/>
        <v>112.32</v>
      </c>
      <c r="AN184" s="56">
        <v>2</v>
      </c>
      <c r="AO184" s="22"/>
      <c r="AP184" s="58">
        <v>6</v>
      </c>
      <c r="AQ184" s="57">
        <f t="shared" si="122"/>
        <v>112.32</v>
      </c>
      <c r="AR184" s="57"/>
      <c r="AS184" s="56">
        <v>2</v>
      </c>
      <c r="AT184" s="12">
        <v>6</v>
      </c>
      <c r="AU184" s="59">
        <f t="shared" si="123"/>
        <v>112.32</v>
      </c>
    </row>
    <row r="185" spans="3:47">
      <c r="C185" s="15" t="s">
        <v>11</v>
      </c>
      <c r="D185" s="20">
        <v>9.36</v>
      </c>
      <c r="X185" s="62"/>
      <c r="Y185" s="65"/>
      <c r="Z185" s="61" t="s">
        <v>153</v>
      </c>
      <c r="AA185" s="61">
        <f>SUM(AA176:AA182)</f>
        <v>222.79300000000001</v>
      </c>
      <c r="AB185" s="61">
        <f>SUM(AB176:AB184)</f>
        <v>505.43999999999994</v>
      </c>
      <c r="AC185" s="62"/>
      <c r="AD185" s="61" t="s">
        <v>152</v>
      </c>
      <c r="AE185" s="61">
        <f>SUM(AE176:AE184)</f>
        <v>503.59299999999996</v>
      </c>
      <c r="AF185" s="56"/>
      <c r="AG185" s="22">
        <v>8</v>
      </c>
      <c r="AH185" s="12">
        <v>7</v>
      </c>
      <c r="AI185" s="57"/>
      <c r="AJ185" s="57">
        <f t="shared" ref="AJ185:AJ186" si="128">D185*AH185*AG185</f>
        <v>524.16</v>
      </c>
      <c r="AK185" s="56">
        <v>4</v>
      </c>
      <c r="AL185" s="12">
        <v>7</v>
      </c>
      <c r="AM185" s="57">
        <f t="shared" si="121"/>
        <v>262.08</v>
      </c>
      <c r="AN185" s="56">
        <v>4</v>
      </c>
      <c r="AO185" s="22"/>
      <c r="AP185" s="58">
        <v>7</v>
      </c>
      <c r="AQ185" s="57">
        <f t="shared" si="122"/>
        <v>262.08</v>
      </c>
      <c r="AR185" s="57"/>
      <c r="AS185" s="56">
        <v>4</v>
      </c>
      <c r="AT185" s="12">
        <v>7</v>
      </c>
      <c r="AU185" s="59">
        <f t="shared" si="123"/>
        <v>262.08</v>
      </c>
    </row>
    <row r="186" spans="3:47">
      <c r="C186" s="15" t="s">
        <v>48</v>
      </c>
      <c r="D186" s="20">
        <v>9.36</v>
      </c>
      <c r="AF186" s="56"/>
      <c r="AG186" s="22">
        <v>-1</v>
      </c>
      <c r="AH186" s="63">
        <v>8</v>
      </c>
      <c r="AI186" s="64"/>
      <c r="AJ186" s="57">
        <f t="shared" si="128"/>
        <v>-74.88</v>
      </c>
      <c r="AK186" s="56">
        <v>1</v>
      </c>
      <c r="AL186" s="12">
        <v>8</v>
      </c>
      <c r="AM186" s="57">
        <f t="shared" si="121"/>
        <v>74.88</v>
      </c>
      <c r="AN186" s="56">
        <v>1</v>
      </c>
      <c r="AO186" s="22">
        <v>5</v>
      </c>
      <c r="AP186" s="58">
        <v>8</v>
      </c>
      <c r="AQ186" s="57">
        <f t="shared" si="122"/>
        <v>74.88</v>
      </c>
      <c r="AR186" s="57">
        <f>D186*AP186*AO186</f>
        <v>374.4</v>
      </c>
      <c r="AS186" s="56">
        <v>2</v>
      </c>
      <c r="AT186" s="12">
        <v>8</v>
      </c>
      <c r="AU186" s="59">
        <f t="shared" si="123"/>
        <v>149.76</v>
      </c>
    </row>
    <row r="187" spans="3:47">
      <c r="C187" s="15" t="s">
        <v>49</v>
      </c>
      <c r="D187" s="20">
        <v>9.36</v>
      </c>
      <c r="AF187" s="62"/>
      <c r="AG187" s="65"/>
      <c r="AH187" s="61" t="s">
        <v>154</v>
      </c>
      <c r="AI187" s="61">
        <f>SUM(AI176:AI184)</f>
        <v>503.59299999999996</v>
      </c>
      <c r="AJ187" s="61">
        <f>SUM(AJ176:AJ186)</f>
        <v>730.07999999999993</v>
      </c>
      <c r="AK187" s="62"/>
      <c r="AL187" s="61" t="s">
        <v>152</v>
      </c>
      <c r="AM187" s="61">
        <f>SUM(AM176:AM186)</f>
        <v>896.71299999999985</v>
      </c>
      <c r="AN187" s="56"/>
      <c r="AO187" s="22">
        <v>8</v>
      </c>
      <c r="AP187" s="58">
        <v>9</v>
      </c>
      <c r="AQ187" s="57"/>
      <c r="AR187" s="57">
        <f t="shared" ref="AR187:AR188" si="129">D187*AP187*AO187</f>
        <v>673.92</v>
      </c>
      <c r="AS187" s="56">
        <v>4</v>
      </c>
      <c r="AT187" s="12">
        <v>9</v>
      </c>
      <c r="AU187" s="59">
        <f t="shared" si="123"/>
        <v>336.96</v>
      </c>
    </row>
    <row r="188" spans="3:47">
      <c r="C188" s="15" t="s">
        <v>50</v>
      </c>
      <c r="D188" s="21">
        <v>9.36</v>
      </c>
      <c r="AN188" s="56"/>
      <c r="AO188" s="22">
        <v>-1</v>
      </c>
      <c r="AP188" s="66">
        <v>10</v>
      </c>
      <c r="AQ188" s="64"/>
      <c r="AR188" s="57">
        <f t="shared" si="129"/>
        <v>-93.6</v>
      </c>
      <c r="AS188" s="56">
        <v>1</v>
      </c>
      <c r="AT188" s="12">
        <v>10</v>
      </c>
      <c r="AU188" s="59">
        <f t="shared" si="123"/>
        <v>93.6</v>
      </c>
    </row>
    <row r="189" spans="3:47">
      <c r="AN189" s="62"/>
      <c r="AO189" s="65"/>
      <c r="AP189" s="61" t="s">
        <v>152</v>
      </c>
      <c r="AQ189" s="61">
        <f>SUM(AQ184:AQ187)</f>
        <v>449.28</v>
      </c>
      <c r="AR189" s="61">
        <f>SUM(AR176:AR188)</f>
        <v>954.71999999999991</v>
      </c>
      <c r="AS189" s="62"/>
      <c r="AT189" s="61" t="s">
        <v>152</v>
      </c>
      <c r="AU189" s="67">
        <f>SUM(AU176:AU188)</f>
        <v>1402.1529999999998</v>
      </c>
    </row>
    <row r="190" spans="3:47">
      <c r="E190" s="14" t="s">
        <v>155</v>
      </c>
      <c r="F190" s="14">
        <f>F179*0.5/24</f>
        <v>1.5686250000000002</v>
      </c>
      <c r="G190" s="16"/>
      <c r="H190" s="16" t="s">
        <v>155</v>
      </c>
      <c r="I190" s="16">
        <f>2*0.5*0.5*I179/3</f>
        <v>8.5939999999999994</v>
      </c>
      <c r="J190" s="14"/>
      <c r="K190" s="14" t="s">
        <v>155</v>
      </c>
      <c r="L190" s="14">
        <f>2*0.5*0.5*3*L180/8</f>
        <v>19.9755</v>
      </c>
      <c r="M190" s="17"/>
      <c r="N190" s="17" t="s">
        <v>155</v>
      </c>
      <c r="O190" s="17">
        <f>2*1*1*O181/3</f>
        <v>36.234000000000002</v>
      </c>
      <c r="P190" s="14"/>
      <c r="Q190" s="14"/>
      <c r="R190" s="14" t="s">
        <v>155</v>
      </c>
      <c r="S190" s="14">
        <f>2*1*1*((S183/3)+(T183/12))</f>
        <v>83.002333333333326</v>
      </c>
      <c r="T190" s="14"/>
      <c r="U190" s="16"/>
      <c r="V190" s="16" t="s">
        <v>155</v>
      </c>
      <c r="W190" s="16">
        <f>2*1*1*W183/3</f>
        <v>148.52866666666668</v>
      </c>
      <c r="X190" s="14"/>
      <c r="Y190" s="14"/>
      <c r="Z190" s="14" t="s">
        <v>155</v>
      </c>
      <c r="AA190" s="14">
        <f>2*1*1*((AA185/3)+(AB185/12))</f>
        <v>232.76866666666666</v>
      </c>
      <c r="AB190" s="14"/>
      <c r="AC190" s="17"/>
      <c r="AD190" s="17" t="s">
        <v>155</v>
      </c>
      <c r="AE190" s="17">
        <f>2*1*1*AE185/3</f>
        <v>335.72866666666664</v>
      </c>
      <c r="AF190" s="14"/>
      <c r="AG190" s="14"/>
      <c r="AH190" s="14" t="s">
        <v>155</v>
      </c>
      <c r="AI190" s="14">
        <f>2*1*1*((AI187/3)+(AJ187/12))</f>
        <v>457.40866666666665</v>
      </c>
      <c r="AJ190" s="14"/>
      <c r="AK190" s="16"/>
      <c r="AL190" s="16" t="s">
        <v>155</v>
      </c>
      <c r="AM190" s="16">
        <f>2*1*1*AM187/3</f>
        <v>597.80866666666657</v>
      </c>
      <c r="AN190" s="14"/>
      <c r="AO190" s="14"/>
      <c r="AP190" s="14" t="s">
        <v>155</v>
      </c>
      <c r="AQ190" s="14">
        <f>2*1*1*((AQ189/3)+(AR189/12))</f>
        <v>458.64</v>
      </c>
      <c r="AR190" s="14"/>
      <c r="AS190" s="17"/>
      <c r="AT190" s="17" t="s">
        <v>155</v>
      </c>
      <c r="AU190" s="17">
        <f>2*1*1*AU189/3</f>
        <v>934.76866666666649</v>
      </c>
    </row>
    <row r="193" spans="3:47">
      <c r="C193" s="75"/>
      <c r="D193" s="76"/>
      <c r="E193" s="77" t="s">
        <v>146</v>
      </c>
      <c r="F193" s="78"/>
      <c r="G193" s="77" t="s">
        <v>127</v>
      </c>
      <c r="H193" s="79"/>
      <c r="I193" s="51"/>
      <c r="J193" s="77" t="s">
        <v>128</v>
      </c>
      <c r="K193" s="79"/>
      <c r="L193" s="78"/>
      <c r="M193" s="77" t="s">
        <v>129</v>
      </c>
      <c r="N193" s="79"/>
      <c r="O193" s="78"/>
      <c r="P193" s="77" t="s">
        <v>130</v>
      </c>
      <c r="Q193" s="80"/>
      <c r="R193" s="79"/>
      <c r="S193" s="79"/>
      <c r="T193" s="51"/>
      <c r="U193" s="77" t="s">
        <v>131</v>
      </c>
      <c r="V193" s="79"/>
      <c r="W193" s="78"/>
      <c r="X193" s="77" t="s">
        <v>132</v>
      </c>
      <c r="Y193" s="80"/>
      <c r="Z193" s="79"/>
      <c r="AA193" s="79"/>
      <c r="AB193" s="51"/>
      <c r="AC193" s="77" t="s">
        <v>147</v>
      </c>
      <c r="AD193" s="79"/>
      <c r="AE193" s="78"/>
      <c r="AF193" s="77" t="s">
        <v>148</v>
      </c>
      <c r="AG193" s="80"/>
      <c r="AH193" s="79"/>
      <c r="AI193" s="79"/>
      <c r="AJ193" s="51"/>
      <c r="AK193" s="77" t="s">
        <v>135</v>
      </c>
      <c r="AL193" s="79"/>
      <c r="AM193" s="78"/>
      <c r="AN193" s="77" t="s">
        <v>136</v>
      </c>
      <c r="AO193" s="80"/>
      <c r="AP193" s="79"/>
      <c r="AQ193" s="79"/>
      <c r="AR193" s="51"/>
      <c r="AS193" s="77" t="s">
        <v>137</v>
      </c>
      <c r="AT193" s="79"/>
      <c r="AU193" s="81"/>
    </row>
    <row r="194" spans="3:47">
      <c r="C194" s="19" t="s">
        <v>149</v>
      </c>
      <c r="D194" s="18" t="s">
        <v>29</v>
      </c>
      <c r="E194" s="52" t="s">
        <v>94</v>
      </c>
      <c r="F194" s="53" t="s">
        <v>150</v>
      </c>
      <c r="G194" s="52" t="s">
        <v>94</v>
      </c>
      <c r="H194" s="54" t="s">
        <v>151</v>
      </c>
      <c r="I194" s="54" t="s">
        <v>150</v>
      </c>
      <c r="J194" s="52" t="s">
        <v>94</v>
      </c>
      <c r="K194" s="53" t="s">
        <v>151</v>
      </c>
      <c r="L194" s="53" t="s">
        <v>150</v>
      </c>
      <c r="M194" s="52" t="s">
        <v>94</v>
      </c>
      <c r="N194" s="53" t="s">
        <v>151</v>
      </c>
      <c r="O194" s="53" t="s">
        <v>150</v>
      </c>
      <c r="P194" s="52" t="s">
        <v>94</v>
      </c>
      <c r="Q194" s="53"/>
      <c r="R194" s="53" t="s">
        <v>151</v>
      </c>
      <c r="S194" s="53" t="s">
        <v>150</v>
      </c>
      <c r="T194" s="53"/>
      <c r="U194" s="52" t="s">
        <v>94</v>
      </c>
      <c r="V194" s="53" t="s">
        <v>151</v>
      </c>
      <c r="W194" s="53" t="s">
        <v>150</v>
      </c>
      <c r="X194" s="52" t="s">
        <v>94</v>
      </c>
      <c r="Y194" s="53"/>
      <c r="Z194" s="53" t="s">
        <v>151</v>
      </c>
      <c r="AA194" s="53" t="s">
        <v>150</v>
      </c>
      <c r="AB194" s="53"/>
      <c r="AC194" s="52" t="s">
        <v>94</v>
      </c>
      <c r="AD194" s="53" t="s">
        <v>151</v>
      </c>
      <c r="AE194" s="53" t="s">
        <v>150</v>
      </c>
      <c r="AF194" s="52" t="s">
        <v>94</v>
      </c>
      <c r="AG194" s="53"/>
      <c r="AH194" s="53" t="s">
        <v>151</v>
      </c>
      <c r="AI194" s="53" t="s">
        <v>150</v>
      </c>
      <c r="AJ194" s="53"/>
      <c r="AK194" s="52" t="s">
        <v>94</v>
      </c>
      <c r="AL194" s="53" t="s">
        <v>151</v>
      </c>
      <c r="AM194" s="53" t="s">
        <v>150</v>
      </c>
      <c r="AN194" s="52" t="s">
        <v>94</v>
      </c>
      <c r="AO194" s="53"/>
      <c r="AP194" s="53" t="s">
        <v>151</v>
      </c>
      <c r="AQ194" s="53" t="s">
        <v>150</v>
      </c>
      <c r="AR194" s="53"/>
      <c r="AS194" s="52" t="s">
        <v>94</v>
      </c>
      <c r="AT194" s="53" t="s">
        <v>151</v>
      </c>
      <c r="AU194" s="55" t="s">
        <v>150</v>
      </c>
    </row>
    <row r="195" spans="3:47">
      <c r="C195" s="15" t="s">
        <v>45</v>
      </c>
      <c r="D195" s="20">
        <v>0</v>
      </c>
      <c r="E195" s="56">
        <v>3</v>
      </c>
      <c r="F195" s="57">
        <f>E195*D195</f>
        <v>0</v>
      </c>
      <c r="G195" s="56">
        <v>1</v>
      </c>
      <c r="H195" s="12">
        <v>0</v>
      </c>
      <c r="I195" s="57">
        <f>H195*G195*D195</f>
        <v>0</v>
      </c>
      <c r="J195" s="56">
        <v>1</v>
      </c>
      <c r="K195" s="12">
        <v>0</v>
      </c>
      <c r="L195" s="57">
        <f>K195*J195*D195</f>
        <v>0</v>
      </c>
      <c r="M195" s="56">
        <v>0.5</v>
      </c>
      <c r="N195" s="12">
        <v>0</v>
      </c>
      <c r="O195" s="57">
        <f>N195*M195*D195</f>
        <v>0</v>
      </c>
      <c r="P195" s="56">
        <v>0.5</v>
      </c>
      <c r="Q195" s="22"/>
      <c r="R195" s="12">
        <v>0</v>
      </c>
      <c r="S195" s="57">
        <f>R195*P195*D195</f>
        <v>0</v>
      </c>
      <c r="T195" s="57"/>
      <c r="U195" s="56">
        <v>0.5</v>
      </c>
      <c r="V195" s="12">
        <v>0</v>
      </c>
      <c r="W195" s="57">
        <f>V195*U195*D195</f>
        <v>0</v>
      </c>
      <c r="X195" s="56">
        <v>0.5</v>
      </c>
      <c r="Y195" s="22"/>
      <c r="Z195" s="12">
        <v>0</v>
      </c>
      <c r="AA195" s="57">
        <f>Z195*X195*D195</f>
        <v>0</v>
      </c>
      <c r="AB195" s="57"/>
      <c r="AC195" s="56">
        <v>0.5</v>
      </c>
      <c r="AD195" s="12">
        <v>0</v>
      </c>
      <c r="AE195" s="57">
        <f>AD195*AC195*D195</f>
        <v>0</v>
      </c>
      <c r="AF195" s="56">
        <v>0.5</v>
      </c>
      <c r="AG195" s="22"/>
      <c r="AH195" s="12">
        <v>0</v>
      </c>
      <c r="AI195" s="57">
        <f>AH195*AF195*D195</f>
        <v>0</v>
      </c>
      <c r="AJ195" s="57"/>
      <c r="AK195" s="56">
        <v>0.5</v>
      </c>
      <c r="AL195" s="12">
        <v>0</v>
      </c>
      <c r="AM195" s="57">
        <f>AL195*AK195*D195</f>
        <v>0</v>
      </c>
      <c r="AN195" s="56">
        <v>0.5</v>
      </c>
      <c r="AO195" s="22"/>
      <c r="AP195" s="58">
        <v>0</v>
      </c>
      <c r="AQ195" s="57">
        <f>AP195*AN195*D195</f>
        <v>0</v>
      </c>
      <c r="AR195" s="57"/>
      <c r="AS195" s="56">
        <v>0.5</v>
      </c>
      <c r="AT195" s="12">
        <v>0</v>
      </c>
      <c r="AU195" s="59">
        <f>AT195*AS195*D195</f>
        <v>0</v>
      </c>
    </row>
    <row r="196" spans="3:47">
      <c r="C196" s="15" t="s">
        <v>3</v>
      </c>
      <c r="D196" s="20">
        <v>8.4559999999999995</v>
      </c>
      <c r="E196" s="56">
        <v>10</v>
      </c>
      <c r="F196" s="57">
        <f>E196*D196</f>
        <v>84.56</v>
      </c>
      <c r="G196" s="56">
        <v>4</v>
      </c>
      <c r="H196" s="12">
        <v>1</v>
      </c>
      <c r="I196" s="57">
        <f>H196*G196*D196</f>
        <v>33.823999999999998</v>
      </c>
      <c r="J196" s="56">
        <v>3</v>
      </c>
      <c r="K196" s="12">
        <v>1</v>
      </c>
      <c r="L196" s="57">
        <f>K196*J196*D196</f>
        <v>25.367999999999999</v>
      </c>
      <c r="M196" s="56">
        <v>2</v>
      </c>
      <c r="N196" s="12">
        <v>0.5</v>
      </c>
      <c r="O196" s="57">
        <f t="shared" ref="O196:O199" si="130">N196*M196*D196</f>
        <v>8.4559999999999995</v>
      </c>
      <c r="P196" s="56">
        <v>2</v>
      </c>
      <c r="Q196" s="22"/>
      <c r="R196" s="12">
        <v>0.5</v>
      </c>
      <c r="S196" s="57">
        <f t="shared" ref="S196:S199" si="131">R196*P196*D196</f>
        <v>8.4559999999999995</v>
      </c>
      <c r="T196" s="57"/>
      <c r="U196" s="56">
        <v>2</v>
      </c>
      <c r="V196" s="12">
        <v>0.5</v>
      </c>
      <c r="W196" s="57">
        <f>V196*U196*D196</f>
        <v>8.4559999999999995</v>
      </c>
      <c r="X196" s="56">
        <v>2</v>
      </c>
      <c r="Y196" s="22"/>
      <c r="Z196" s="12">
        <v>0.5</v>
      </c>
      <c r="AA196" s="57">
        <f t="shared" ref="AA196:AA201" si="132">Z196*X196*D196</f>
        <v>8.4559999999999995</v>
      </c>
      <c r="AB196" s="57"/>
      <c r="AC196" s="56">
        <v>2</v>
      </c>
      <c r="AD196" s="12">
        <v>0.5</v>
      </c>
      <c r="AE196" s="57">
        <f t="shared" ref="AE196:AE203" si="133">AD196*AC196*D196</f>
        <v>8.4559999999999995</v>
      </c>
      <c r="AF196" s="56">
        <v>2</v>
      </c>
      <c r="AG196" s="22"/>
      <c r="AH196" s="12">
        <v>0.5</v>
      </c>
      <c r="AI196" s="57">
        <f>AH196*AF196*D196</f>
        <v>8.4559999999999995</v>
      </c>
      <c r="AJ196" s="57"/>
      <c r="AK196" s="56">
        <v>2</v>
      </c>
      <c r="AL196" s="12">
        <v>0.5</v>
      </c>
      <c r="AM196" s="57">
        <f t="shared" ref="AM196:AM205" si="134">AL196*AK196*D196</f>
        <v>8.4559999999999995</v>
      </c>
      <c r="AN196" s="56">
        <v>2</v>
      </c>
      <c r="AO196" s="22"/>
      <c r="AP196" s="58">
        <v>0.5</v>
      </c>
      <c r="AQ196" s="57">
        <f t="shared" ref="AQ196:AQ205" si="135">AP196*AN196*D196</f>
        <v>8.4559999999999995</v>
      </c>
      <c r="AR196" s="57"/>
      <c r="AS196" s="56">
        <v>2</v>
      </c>
      <c r="AT196" s="12">
        <v>0.5</v>
      </c>
      <c r="AU196" s="59">
        <f t="shared" ref="AU196:AU207" si="136">AT196*AS196*D196</f>
        <v>8.4559999999999995</v>
      </c>
    </row>
    <row r="197" spans="3:47">
      <c r="C197" s="15" t="s">
        <v>52</v>
      </c>
      <c r="D197" s="20">
        <v>8.9469999999999992</v>
      </c>
      <c r="E197" s="56">
        <v>-1</v>
      </c>
      <c r="F197" s="57">
        <f>E197*D197</f>
        <v>-8.9469999999999992</v>
      </c>
      <c r="G197" s="56">
        <v>1</v>
      </c>
      <c r="H197" s="12">
        <v>2</v>
      </c>
      <c r="I197" s="57">
        <f>H197*G197*D197</f>
        <v>17.893999999999998</v>
      </c>
      <c r="J197" s="56">
        <v>3</v>
      </c>
      <c r="K197" s="12">
        <v>2</v>
      </c>
      <c r="L197" s="57">
        <f>K197*J197*D197</f>
        <v>53.681999999999995</v>
      </c>
      <c r="M197" s="56">
        <v>1</v>
      </c>
      <c r="N197" s="12">
        <v>1</v>
      </c>
      <c r="O197" s="57">
        <f t="shared" si="130"/>
        <v>8.9469999999999992</v>
      </c>
      <c r="P197" s="56">
        <v>1</v>
      </c>
      <c r="Q197" s="22"/>
      <c r="R197" s="12">
        <v>1</v>
      </c>
      <c r="S197" s="57">
        <f t="shared" si="131"/>
        <v>8.9469999999999992</v>
      </c>
      <c r="T197" s="57"/>
      <c r="U197" s="56">
        <v>1</v>
      </c>
      <c r="V197" s="12">
        <v>1</v>
      </c>
      <c r="W197" s="57">
        <f t="shared" ref="W197:W201" si="137">V197*U197*D197</f>
        <v>8.9469999999999992</v>
      </c>
      <c r="X197" s="56">
        <v>1</v>
      </c>
      <c r="Y197" s="22"/>
      <c r="Z197" s="12">
        <v>1</v>
      </c>
      <c r="AA197" s="57">
        <f t="shared" si="132"/>
        <v>8.9469999999999992</v>
      </c>
      <c r="AB197" s="57"/>
      <c r="AC197" s="56">
        <v>1</v>
      </c>
      <c r="AD197" s="12">
        <v>1</v>
      </c>
      <c r="AE197" s="57">
        <f t="shared" si="133"/>
        <v>8.9469999999999992</v>
      </c>
      <c r="AF197" s="56">
        <v>1</v>
      </c>
      <c r="AG197" s="22"/>
      <c r="AH197" s="12">
        <v>1</v>
      </c>
      <c r="AI197" s="57">
        <f t="shared" ref="AI197:AI203" si="138">AH197*AF197*D197</f>
        <v>8.9469999999999992</v>
      </c>
      <c r="AJ197" s="57"/>
      <c r="AK197" s="56">
        <v>1</v>
      </c>
      <c r="AL197" s="12">
        <v>1</v>
      </c>
      <c r="AM197" s="57">
        <f t="shared" si="134"/>
        <v>8.9469999999999992</v>
      </c>
      <c r="AN197" s="56">
        <v>1</v>
      </c>
      <c r="AO197" s="22"/>
      <c r="AP197" s="58">
        <v>1</v>
      </c>
      <c r="AQ197" s="57">
        <f t="shared" si="135"/>
        <v>8.9469999999999992</v>
      </c>
      <c r="AR197" s="57"/>
      <c r="AS197" s="56">
        <v>1</v>
      </c>
      <c r="AT197" s="12">
        <v>1</v>
      </c>
      <c r="AU197" s="59">
        <f t="shared" si="136"/>
        <v>8.9469999999999992</v>
      </c>
    </row>
    <row r="198" spans="3:47">
      <c r="C198" s="15" t="s">
        <v>5</v>
      </c>
      <c r="D198" s="20">
        <v>9.2200000000000006</v>
      </c>
      <c r="E198" s="60" t="s">
        <v>152</v>
      </c>
      <c r="F198" s="61">
        <f>F197+F196+F195</f>
        <v>75.613</v>
      </c>
      <c r="G198" s="62"/>
      <c r="H198" s="61" t="s">
        <v>152</v>
      </c>
      <c r="I198" s="61">
        <f>SUM(I195:I197)</f>
        <v>51.717999999999996</v>
      </c>
      <c r="J198" s="56">
        <v>1</v>
      </c>
      <c r="K198" s="12">
        <v>3</v>
      </c>
      <c r="L198" s="57">
        <f>K198*J198*D198</f>
        <v>27.660000000000004</v>
      </c>
      <c r="M198" s="56">
        <v>2</v>
      </c>
      <c r="N198" s="12">
        <v>1.5</v>
      </c>
      <c r="O198" s="57">
        <f t="shared" si="130"/>
        <v>27.660000000000004</v>
      </c>
      <c r="P198" s="56">
        <v>2</v>
      </c>
      <c r="Q198" s="22"/>
      <c r="R198" s="12">
        <v>1.5</v>
      </c>
      <c r="S198" s="57">
        <f t="shared" si="131"/>
        <v>27.660000000000004</v>
      </c>
      <c r="T198" s="57"/>
      <c r="U198" s="56">
        <v>2</v>
      </c>
      <c r="V198" s="12">
        <v>1.5</v>
      </c>
      <c r="W198" s="57">
        <f t="shared" si="137"/>
        <v>27.660000000000004</v>
      </c>
      <c r="X198" s="56">
        <v>2</v>
      </c>
      <c r="Y198" s="22"/>
      <c r="Z198" s="12">
        <v>1.5</v>
      </c>
      <c r="AA198" s="57">
        <f t="shared" si="132"/>
        <v>27.660000000000004</v>
      </c>
      <c r="AB198" s="57"/>
      <c r="AC198" s="56">
        <v>2</v>
      </c>
      <c r="AD198" s="12">
        <v>1.5</v>
      </c>
      <c r="AE198" s="57">
        <f t="shared" si="133"/>
        <v>27.660000000000004</v>
      </c>
      <c r="AF198" s="56">
        <v>2</v>
      </c>
      <c r="AG198" s="22"/>
      <c r="AH198" s="12">
        <v>1.5</v>
      </c>
      <c r="AI198" s="57">
        <f t="shared" si="138"/>
        <v>27.660000000000004</v>
      </c>
      <c r="AJ198" s="57"/>
      <c r="AK198" s="56">
        <v>2</v>
      </c>
      <c r="AL198" s="12">
        <v>1.5</v>
      </c>
      <c r="AM198" s="57">
        <f t="shared" si="134"/>
        <v>27.660000000000004</v>
      </c>
      <c r="AN198" s="56">
        <v>2</v>
      </c>
      <c r="AO198" s="22"/>
      <c r="AP198" s="58">
        <v>1.5</v>
      </c>
      <c r="AQ198" s="57">
        <f t="shared" si="135"/>
        <v>27.660000000000004</v>
      </c>
      <c r="AR198" s="57"/>
      <c r="AS198" s="56">
        <v>2</v>
      </c>
      <c r="AT198" s="12">
        <v>1.5</v>
      </c>
      <c r="AU198" s="59">
        <f t="shared" si="136"/>
        <v>27.660000000000004</v>
      </c>
    </row>
    <row r="199" spans="3:47">
      <c r="C199" s="15" t="s">
        <v>46</v>
      </c>
      <c r="D199" s="20">
        <v>9.3460000000000001</v>
      </c>
      <c r="J199" s="62"/>
      <c r="K199" s="61" t="s">
        <v>152</v>
      </c>
      <c r="L199" s="61">
        <f>SUM(L195:L198)</f>
        <v>106.71000000000001</v>
      </c>
      <c r="M199" s="56">
        <v>0.5</v>
      </c>
      <c r="N199" s="12">
        <v>2</v>
      </c>
      <c r="O199" s="57">
        <f t="shared" si="130"/>
        <v>9.3460000000000001</v>
      </c>
      <c r="P199" s="56">
        <v>0.5</v>
      </c>
      <c r="Q199" s="22">
        <v>5</v>
      </c>
      <c r="R199" s="12">
        <v>2</v>
      </c>
      <c r="S199" s="57">
        <f t="shared" si="131"/>
        <v>9.3460000000000001</v>
      </c>
      <c r="T199" s="57">
        <f>D199*Q199*R199</f>
        <v>93.460000000000008</v>
      </c>
      <c r="U199" s="56">
        <v>1.5</v>
      </c>
      <c r="V199" s="12">
        <v>2</v>
      </c>
      <c r="W199" s="57">
        <f t="shared" si="137"/>
        <v>28.038</v>
      </c>
      <c r="X199" s="56">
        <v>1.5</v>
      </c>
      <c r="Y199" s="22"/>
      <c r="Z199" s="12">
        <v>2</v>
      </c>
      <c r="AA199" s="57">
        <f t="shared" si="132"/>
        <v>28.038</v>
      </c>
      <c r="AB199" s="57"/>
      <c r="AC199" s="56">
        <v>1.5</v>
      </c>
      <c r="AD199" s="12">
        <v>2</v>
      </c>
      <c r="AE199" s="57">
        <f t="shared" si="133"/>
        <v>28.038</v>
      </c>
      <c r="AF199" s="56">
        <v>1.5</v>
      </c>
      <c r="AG199" s="22"/>
      <c r="AH199" s="12">
        <v>2</v>
      </c>
      <c r="AI199" s="57">
        <f t="shared" si="138"/>
        <v>28.038</v>
      </c>
      <c r="AJ199" s="57"/>
      <c r="AK199" s="56">
        <v>1.5</v>
      </c>
      <c r="AL199" s="12">
        <v>2</v>
      </c>
      <c r="AM199" s="57">
        <f t="shared" si="134"/>
        <v>28.038</v>
      </c>
      <c r="AN199" s="56">
        <v>1.5</v>
      </c>
      <c r="AO199" s="22"/>
      <c r="AP199" s="58">
        <v>2</v>
      </c>
      <c r="AQ199" s="57">
        <f t="shared" si="135"/>
        <v>28.038</v>
      </c>
      <c r="AR199" s="57"/>
      <c r="AS199" s="56">
        <v>1.5</v>
      </c>
      <c r="AT199" s="12">
        <v>2</v>
      </c>
      <c r="AU199" s="59">
        <f t="shared" si="136"/>
        <v>28.038</v>
      </c>
    </row>
    <row r="200" spans="3:47">
      <c r="C200" s="15" t="s">
        <v>7</v>
      </c>
      <c r="D200" s="20">
        <v>9.36</v>
      </c>
      <c r="M200" s="62"/>
      <c r="N200" s="61" t="s">
        <v>152</v>
      </c>
      <c r="O200" s="61">
        <f>SUM(O195:O199)</f>
        <v>54.409000000000006</v>
      </c>
      <c r="P200" s="56"/>
      <c r="Q200" s="22">
        <v>8</v>
      </c>
      <c r="R200" s="12">
        <v>3</v>
      </c>
      <c r="S200" s="57"/>
      <c r="T200" s="57">
        <f t="shared" ref="T200:T201" si="139">D200*Q200*R200</f>
        <v>224.64</v>
      </c>
      <c r="U200" s="56">
        <v>4</v>
      </c>
      <c r="V200" s="12">
        <v>3</v>
      </c>
      <c r="W200" s="57">
        <f t="shared" si="137"/>
        <v>112.32</v>
      </c>
      <c r="X200" s="56">
        <v>4</v>
      </c>
      <c r="Y200" s="22"/>
      <c r="Z200" s="12">
        <v>3</v>
      </c>
      <c r="AA200" s="57">
        <f t="shared" si="132"/>
        <v>112.32</v>
      </c>
      <c r="AB200" s="57"/>
      <c r="AC200" s="56">
        <v>4</v>
      </c>
      <c r="AD200" s="12">
        <v>3</v>
      </c>
      <c r="AE200" s="57">
        <f t="shared" si="133"/>
        <v>112.32</v>
      </c>
      <c r="AF200" s="56">
        <v>4</v>
      </c>
      <c r="AG200" s="22"/>
      <c r="AH200" s="12">
        <v>3</v>
      </c>
      <c r="AI200" s="57">
        <f t="shared" si="138"/>
        <v>112.32</v>
      </c>
      <c r="AJ200" s="57"/>
      <c r="AK200" s="56">
        <v>4</v>
      </c>
      <c r="AL200" s="12">
        <v>3</v>
      </c>
      <c r="AM200" s="57">
        <f t="shared" si="134"/>
        <v>112.32</v>
      </c>
      <c r="AN200" s="56">
        <v>4</v>
      </c>
      <c r="AO200" s="22"/>
      <c r="AP200" s="58">
        <v>3</v>
      </c>
      <c r="AQ200" s="57">
        <f t="shared" si="135"/>
        <v>112.32</v>
      </c>
      <c r="AR200" s="57"/>
      <c r="AS200" s="56">
        <v>4</v>
      </c>
      <c r="AT200" s="12">
        <v>3</v>
      </c>
      <c r="AU200" s="59">
        <f t="shared" si="136"/>
        <v>112.32</v>
      </c>
    </row>
    <row r="201" spans="3:47">
      <c r="C201" s="15" t="s">
        <v>47</v>
      </c>
      <c r="D201" s="20">
        <v>9.36</v>
      </c>
      <c r="P201" s="56"/>
      <c r="Q201" s="22">
        <v>-1</v>
      </c>
      <c r="R201" s="63">
        <v>4</v>
      </c>
      <c r="S201" s="64"/>
      <c r="T201" s="57">
        <f t="shared" si="139"/>
        <v>-37.44</v>
      </c>
      <c r="U201" s="56">
        <v>1</v>
      </c>
      <c r="V201" s="12">
        <v>4</v>
      </c>
      <c r="W201" s="57">
        <f t="shared" si="137"/>
        <v>37.44</v>
      </c>
      <c r="X201" s="56">
        <v>1</v>
      </c>
      <c r="Y201" s="22">
        <v>5</v>
      </c>
      <c r="Z201" s="12">
        <v>4</v>
      </c>
      <c r="AA201" s="57">
        <f t="shared" si="132"/>
        <v>37.44</v>
      </c>
      <c r="AB201" s="57">
        <f>Y201*Z201*D201</f>
        <v>187.2</v>
      </c>
      <c r="AC201" s="56">
        <v>2</v>
      </c>
      <c r="AD201" s="12">
        <v>4</v>
      </c>
      <c r="AE201" s="57">
        <f t="shared" si="133"/>
        <v>74.88</v>
      </c>
      <c r="AF201" s="56">
        <v>2</v>
      </c>
      <c r="AG201" s="22"/>
      <c r="AH201" s="12">
        <v>4</v>
      </c>
      <c r="AI201" s="57">
        <f t="shared" si="138"/>
        <v>74.88</v>
      </c>
      <c r="AJ201" s="57"/>
      <c r="AK201" s="56">
        <v>2</v>
      </c>
      <c r="AL201" s="12">
        <v>4</v>
      </c>
      <c r="AM201" s="57">
        <f t="shared" si="134"/>
        <v>74.88</v>
      </c>
      <c r="AN201" s="56">
        <v>2</v>
      </c>
      <c r="AO201" s="22"/>
      <c r="AP201" s="58">
        <v>4</v>
      </c>
      <c r="AQ201" s="57">
        <f t="shared" si="135"/>
        <v>74.88</v>
      </c>
      <c r="AR201" s="57"/>
      <c r="AS201" s="56">
        <v>2</v>
      </c>
      <c r="AT201" s="12">
        <v>4</v>
      </c>
      <c r="AU201" s="59">
        <f t="shared" si="136"/>
        <v>74.88</v>
      </c>
    </row>
    <row r="202" spans="3:47">
      <c r="C202" s="15" t="s">
        <v>9</v>
      </c>
      <c r="D202" s="20">
        <v>9.36</v>
      </c>
      <c r="P202" s="62"/>
      <c r="Q202" s="65"/>
      <c r="R202" s="65" t="s">
        <v>152</v>
      </c>
      <c r="S202" s="65">
        <f>SUM(S195:S201)</f>
        <v>54.409000000000006</v>
      </c>
      <c r="T202" s="65">
        <f>SUM(T195:T201)</f>
        <v>280.66000000000003</v>
      </c>
      <c r="U202" s="62"/>
      <c r="V202" s="61" t="s">
        <v>152</v>
      </c>
      <c r="W202" s="61">
        <f>SUM(W195:W201)</f>
        <v>222.86099999999999</v>
      </c>
      <c r="X202" s="56"/>
      <c r="Y202" s="22">
        <v>8</v>
      </c>
      <c r="Z202" s="12">
        <v>5</v>
      </c>
      <c r="AA202" s="57"/>
      <c r="AB202" s="57">
        <f t="shared" ref="AB202:AB203" si="140">Y202*Z202*D202</f>
        <v>374.4</v>
      </c>
      <c r="AC202" s="56">
        <v>4</v>
      </c>
      <c r="AD202" s="12">
        <v>5</v>
      </c>
      <c r="AE202" s="57">
        <f t="shared" si="133"/>
        <v>187.2</v>
      </c>
      <c r="AF202" s="56">
        <v>4</v>
      </c>
      <c r="AG202" s="22"/>
      <c r="AH202" s="12">
        <v>5</v>
      </c>
      <c r="AI202" s="57">
        <f t="shared" si="138"/>
        <v>187.2</v>
      </c>
      <c r="AJ202" s="57"/>
      <c r="AK202" s="56">
        <v>4</v>
      </c>
      <c r="AL202" s="12">
        <v>5</v>
      </c>
      <c r="AM202" s="57">
        <f t="shared" si="134"/>
        <v>187.2</v>
      </c>
      <c r="AN202" s="56">
        <v>4</v>
      </c>
      <c r="AO202" s="22"/>
      <c r="AP202" s="58">
        <v>5</v>
      </c>
      <c r="AQ202" s="57">
        <f t="shared" si="135"/>
        <v>187.2</v>
      </c>
      <c r="AR202" s="57"/>
      <c r="AS202" s="56">
        <v>4</v>
      </c>
      <c r="AT202" s="12">
        <v>5</v>
      </c>
      <c r="AU202" s="59">
        <f t="shared" si="136"/>
        <v>187.2</v>
      </c>
    </row>
    <row r="203" spans="3:47">
      <c r="C203" s="15" t="s">
        <v>10</v>
      </c>
      <c r="D203" s="20">
        <v>9.36</v>
      </c>
      <c r="X203" s="56"/>
      <c r="Y203" s="22">
        <v>-1</v>
      </c>
      <c r="Z203" s="63">
        <v>6</v>
      </c>
      <c r="AA203" s="64"/>
      <c r="AB203" s="57">
        <f t="shared" si="140"/>
        <v>-56.16</v>
      </c>
      <c r="AC203" s="56">
        <v>1</v>
      </c>
      <c r="AD203" s="12">
        <v>6</v>
      </c>
      <c r="AE203" s="57">
        <f t="shared" si="133"/>
        <v>56.16</v>
      </c>
      <c r="AF203" s="56">
        <v>1</v>
      </c>
      <c r="AG203" s="22">
        <v>5</v>
      </c>
      <c r="AH203" s="12">
        <v>6</v>
      </c>
      <c r="AI203" s="57">
        <f t="shared" si="138"/>
        <v>56.16</v>
      </c>
      <c r="AJ203" s="57">
        <f>D203*AH203*AG203</f>
        <v>280.79999999999995</v>
      </c>
      <c r="AK203" s="56">
        <v>2</v>
      </c>
      <c r="AL203" s="12">
        <v>6</v>
      </c>
      <c r="AM203" s="57">
        <f t="shared" si="134"/>
        <v>112.32</v>
      </c>
      <c r="AN203" s="56">
        <v>2</v>
      </c>
      <c r="AO203" s="22"/>
      <c r="AP203" s="58">
        <v>6</v>
      </c>
      <c r="AQ203" s="57">
        <f t="shared" si="135"/>
        <v>112.32</v>
      </c>
      <c r="AR203" s="57"/>
      <c r="AS203" s="56">
        <v>2</v>
      </c>
      <c r="AT203" s="12">
        <v>6</v>
      </c>
      <c r="AU203" s="59">
        <f t="shared" si="136"/>
        <v>112.32</v>
      </c>
    </row>
    <row r="204" spans="3:47">
      <c r="C204" s="15" t="s">
        <v>11</v>
      </c>
      <c r="D204" s="20">
        <v>9.36</v>
      </c>
      <c r="X204" s="62"/>
      <c r="Y204" s="65"/>
      <c r="Z204" s="61" t="s">
        <v>153</v>
      </c>
      <c r="AA204" s="61">
        <f>SUM(AA195:AA201)</f>
        <v>222.86099999999999</v>
      </c>
      <c r="AB204" s="61">
        <f>SUM(AB195:AB203)</f>
        <v>505.43999999999994</v>
      </c>
      <c r="AC204" s="62"/>
      <c r="AD204" s="61" t="s">
        <v>152</v>
      </c>
      <c r="AE204" s="61">
        <f>SUM(AE195:AE203)</f>
        <v>503.66099999999994</v>
      </c>
      <c r="AF204" s="56"/>
      <c r="AG204" s="22">
        <v>8</v>
      </c>
      <c r="AH204" s="12">
        <v>7</v>
      </c>
      <c r="AI204" s="57"/>
      <c r="AJ204" s="57">
        <f t="shared" ref="AJ204:AJ205" si="141">D204*AH204*AG204</f>
        <v>524.16</v>
      </c>
      <c r="AK204" s="56">
        <v>4</v>
      </c>
      <c r="AL204" s="12">
        <v>7</v>
      </c>
      <c r="AM204" s="57">
        <f t="shared" si="134"/>
        <v>262.08</v>
      </c>
      <c r="AN204" s="56">
        <v>4</v>
      </c>
      <c r="AO204" s="22"/>
      <c r="AP204" s="58">
        <v>7</v>
      </c>
      <c r="AQ204" s="57">
        <f t="shared" si="135"/>
        <v>262.08</v>
      </c>
      <c r="AR204" s="57"/>
      <c r="AS204" s="56">
        <v>4</v>
      </c>
      <c r="AT204" s="12">
        <v>7</v>
      </c>
      <c r="AU204" s="59">
        <f t="shared" si="136"/>
        <v>262.08</v>
      </c>
    </row>
    <row r="205" spans="3:47">
      <c r="C205" s="15" t="s">
        <v>48</v>
      </c>
      <c r="D205" s="20">
        <v>9.36</v>
      </c>
      <c r="AF205" s="56"/>
      <c r="AG205" s="22">
        <v>-1</v>
      </c>
      <c r="AH205" s="63">
        <v>8</v>
      </c>
      <c r="AI205" s="64"/>
      <c r="AJ205" s="57">
        <f t="shared" si="141"/>
        <v>-74.88</v>
      </c>
      <c r="AK205" s="56">
        <v>1</v>
      </c>
      <c r="AL205" s="12">
        <v>8</v>
      </c>
      <c r="AM205" s="57">
        <f t="shared" si="134"/>
        <v>74.88</v>
      </c>
      <c r="AN205" s="56">
        <v>1</v>
      </c>
      <c r="AO205" s="22">
        <v>5</v>
      </c>
      <c r="AP205" s="58">
        <v>8</v>
      </c>
      <c r="AQ205" s="57">
        <f t="shared" si="135"/>
        <v>74.88</v>
      </c>
      <c r="AR205" s="57">
        <f>D205*AP205*AO205</f>
        <v>374.4</v>
      </c>
      <c r="AS205" s="56">
        <v>2</v>
      </c>
      <c r="AT205" s="12">
        <v>8</v>
      </c>
      <c r="AU205" s="59">
        <f t="shared" si="136"/>
        <v>149.76</v>
      </c>
    </row>
    <row r="206" spans="3:47">
      <c r="C206" s="15" t="s">
        <v>49</v>
      </c>
      <c r="D206" s="20">
        <v>9.36</v>
      </c>
      <c r="AF206" s="62"/>
      <c r="AG206" s="65"/>
      <c r="AH206" s="61" t="s">
        <v>154</v>
      </c>
      <c r="AI206" s="61">
        <f>SUM(AI195:AI203)</f>
        <v>503.66099999999994</v>
      </c>
      <c r="AJ206" s="61">
        <f>SUM(AJ195:AJ205)</f>
        <v>730.07999999999993</v>
      </c>
      <c r="AK206" s="62"/>
      <c r="AL206" s="61" t="s">
        <v>152</v>
      </c>
      <c r="AM206" s="61">
        <f>SUM(AM195:AM205)</f>
        <v>896.78099999999984</v>
      </c>
      <c r="AN206" s="56"/>
      <c r="AO206" s="22">
        <v>8</v>
      </c>
      <c r="AP206" s="58">
        <v>9</v>
      </c>
      <c r="AQ206" s="57"/>
      <c r="AR206" s="57">
        <f t="shared" ref="AR206:AR207" si="142">D206*AP206*AO206</f>
        <v>673.92</v>
      </c>
      <c r="AS206" s="56">
        <v>4</v>
      </c>
      <c r="AT206" s="12">
        <v>9</v>
      </c>
      <c r="AU206" s="59">
        <f t="shared" si="136"/>
        <v>336.96</v>
      </c>
    </row>
    <row r="207" spans="3:47">
      <c r="C207" s="15" t="s">
        <v>50</v>
      </c>
      <c r="D207" s="21">
        <v>9.36</v>
      </c>
      <c r="AN207" s="56"/>
      <c r="AO207" s="22">
        <v>-1</v>
      </c>
      <c r="AP207" s="66">
        <v>10</v>
      </c>
      <c r="AQ207" s="64"/>
      <c r="AR207" s="57">
        <f t="shared" si="142"/>
        <v>-93.6</v>
      </c>
      <c r="AS207" s="56">
        <v>1</v>
      </c>
      <c r="AT207" s="12">
        <v>10</v>
      </c>
      <c r="AU207" s="59">
        <f t="shared" si="136"/>
        <v>93.6</v>
      </c>
    </row>
    <row r="208" spans="3:47">
      <c r="AN208" s="62"/>
      <c r="AO208" s="65"/>
      <c r="AP208" s="61" t="s">
        <v>152</v>
      </c>
      <c r="AQ208" s="61">
        <f>SUM(AQ203:AQ206)</f>
        <v>449.28</v>
      </c>
      <c r="AR208" s="61">
        <f>SUM(AR195:AR207)</f>
        <v>954.71999999999991</v>
      </c>
      <c r="AS208" s="62"/>
      <c r="AT208" s="61" t="s">
        <v>152</v>
      </c>
      <c r="AU208" s="67">
        <f>SUM(AU195:AU207)</f>
        <v>1402.2209999999998</v>
      </c>
    </row>
    <row r="209" spans="3:47">
      <c r="E209" s="14" t="s">
        <v>155</v>
      </c>
      <c r="F209" s="14">
        <f>F198*0.5/24</f>
        <v>1.5752708333333334</v>
      </c>
      <c r="G209" s="16"/>
      <c r="H209" s="16" t="s">
        <v>155</v>
      </c>
      <c r="I209" s="16">
        <f>2*0.5*0.5*I198/3</f>
        <v>8.6196666666666655</v>
      </c>
      <c r="J209" s="14"/>
      <c r="K209" s="14" t="s">
        <v>155</v>
      </c>
      <c r="L209" s="14">
        <f>2*0.5*0.5*3*L199/8</f>
        <v>20.008125</v>
      </c>
      <c r="M209" s="17"/>
      <c r="N209" s="17" t="s">
        <v>155</v>
      </c>
      <c r="O209" s="17">
        <f>2*1*1*O200/3</f>
        <v>36.272666666666673</v>
      </c>
      <c r="P209" s="14"/>
      <c r="Q209" s="14"/>
      <c r="R209" s="14" t="s">
        <v>155</v>
      </c>
      <c r="S209" s="14">
        <f>2*1*1*((S202/3)+(T202/12))</f>
        <v>83.049333333333351</v>
      </c>
      <c r="T209" s="14"/>
      <c r="U209" s="16"/>
      <c r="V209" s="16" t="s">
        <v>155</v>
      </c>
      <c r="W209" s="16">
        <f>2*1*1*W202/3</f>
        <v>148.57399999999998</v>
      </c>
      <c r="X209" s="14"/>
      <c r="Y209" s="14"/>
      <c r="Z209" s="14" t="s">
        <v>155</v>
      </c>
      <c r="AA209" s="14">
        <f>2*1*1*((AA204/3)+(AB204/12))</f>
        <v>232.81399999999996</v>
      </c>
      <c r="AB209" s="14"/>
      <c r="AC209" s="17"/>
      <c r="AD209" s="17" t="s">
        <v>155</v>
      </c>
      <c r="AE209" s="17">
        <f>2*1*1*AE204/3</f>
        <v>335.77399999999994</v>
      </c>
      <c r="AF209" s="14"/>
      <c r="AG209" s="14"/>
      <c r="AH209" s="14" t="s">
        <v>155</v>
      </c>
      <c r="AI209" s="14">
        <f>2*1*1*((AI206/3)+(AJ206/12))</f>
        <v>457.45399999999995</v>
      </c>
      <c r="AJ209" s="14"/>
      <c r="AK209" s="16"/>
      <c r="AL209" s="16" t="s">
        <v>155</v>
      </c>
      <c r="AM209" s="16">
        <f>2*1*1*AM206/3</f>
        <v>597.85399999999993</v>
      </c>
      <c r="AN209" s="14"/>
      <c r="AO209" s="14"/>
      <c r="AP209" s="14" t="s">
        <v>155</v>
      </c>
      <c r="AQ209" s="14">
        <f>2*1*1*((AQ208/3)+(AR208/12))</f>
        <v>458.64</v>
      </c>
      <c r="AR209" s="14"/>
      <c r="AS209" s="17"/>
      <c r="AT209" s="17" t="s">
        <v>155</v>
      </c>
      <c r="AU209" s="17">
        <f>2*1*1*AU208/3</f>
        <v>934.81399999999985</v>
      </c>
    </row>
    <row r="212" spans="3:47">
      <c r="C212" s="75"/>
      <c r="D212" s="76"/>
      <c r="E212" s="77" t="s">
        <v>146</v>
      </c>
      <c r="F212" s="78"/>
      <c r="G212" s="77" t="s">
        <v>127</v>
      </c>
      <c r="H212" s="79"/>
      <c r="I212" s="51"/>
      <c r="J212" s="77" t="s">
        <v>128</v>
      </c>
      <c r="K212" s="79"/>
      <c r="L212" s="78"/>
      <c r="M212" s="77" t="s">
        <v>129</v>
      </c>
      <c r="N212" s="79"/>
      <c r="O212" s="78"/>
      <c r="P212" s="77" t="s">
        <v>130</v>
      </c>
      <c r="Q212" s="80"/>
      <c r="R212" s="79"/>
      <c r="S212" s="79"/>
      <c r="T212" s="51"/>
      <c r="U212" s="77" t="s">
        <v>131</v>
      </c>
      <c r="V212" s="79"/>
      <c r="W212" s="78"/>
      <c r="X212" s="77" t="s">
        <v>132</v>
      </c>
      <c r="Y212" s="80"/>
      <c r="Z212" s="79"/>
      <c r="AA212" s="79"/>
      <c r="AB212" s="51"/>
      <c r="AC212" s="77" t="s">
        <v>147</v>
      </c>
      <c r="AD212" s="79"/>
      <c r="AE212" s="78"/>
      <c r="AF212" s="77" t="s">
        <v>148</v>
      </c>
      <c r="AG212" s="80"/>
      <c r="AH212" s="79"/>
      <c r="AI212" s="79"/>
      <c r="AJ212" s="51"/>
      <c r="AK212" s="77" t="s">
        <v>135</v>
      </c>
      <c r="AL212" s="79"/>
      <c r="AM212" s="78"/>
      <c r="AN212" s="77" t="s">
        <v>136</v>
      </c>
      <c r="AO212" s="80"/>
      <c r="AP212" s="79"/>
      <c r="AQ212" s="79"/>
      <c r="AR212" s="51"/>
      <c r="AS212" s="77" t="s">
        <v>137</v>
      </c>
      <c r="AT212" s="79"/>
      <c r="AU212" s="81"/>
    </row>
    <row r="213" spans="3:47">
      <c r="C213" s="19" t="s">
        <v>149</v>
      </c>
      <c r="D213" s="18" t="s">
        <v>30</v>
      </c>
      <c r="E213" s="52" t="s">
        <v>94</v>
      </c>
      <c r="F213" s="53" t="s">
        <v>150</v>
      </c>
      <c r="G213" s="52" t="s">
        <v>94</v>
      </c>
      <c r="H213" s="54" t="s">
        <v>151</v>
      </c>
      <c r="I213" s="54" t="s">
        <v>150</v>
      </c>
      <c r="J213" s="52" t="s">
        <v>94</v>
      </c>
      <c r="K213" s="53" t="s">
        <v>151</v>
      </c>
      <c r="L213" s="53" t="s">
        <v>150</v>
      </c>
      <c r="M213" s="52" t="s">
        <v>94</v>
      </c>
      <c r="N213" s="53" t="s">
        <v>151</v>
      </c>
      <c r="O213" s="53" t="s">
        <v>150</v>
      </c>
      <c r="P213" s="52" t="s">
        <v>94</v>
      </c>
      <c r="Q213" s="53"/>
      <c r="R213" s="53" t="s">
        <v>151</v>
      </c>
      <c r="S213" s="53" t="s">
        <v>150</v>
      </c>
      <c r="T213" s="53"/>
      <c r="U213" s="52" t="s">
        <v>94</v>
      </c>
      <c r="V213" s="53" t="s">
        <v>151</v>
      </c>
      <c r="W213" s="53" t="s">
        <v>150</v>
      </c>
      <c r="X213" s="52" t="s">
        <v>94</v>
      </c>
      <c r="Y213" s="53"/>
      <c r="Z213" s="53" t="s">
        <v>151</v>
      </c>
      <c r="AA213" s="53" t="s">
        <v>150</v>
      </c>
      <c r="AB213" s="53"/>
      <c r="AC213" s="52" t="s">
        <v>94</v>
      </c>
      <c r="AD213" s="53" t="s">
        <v>151</v>
      </c>
      <c r="AE213" s="53" t="s">
        <v>150</v>
      </c>
      <c r="AF213" s="52" t="s">
        <v>94</v>
      </c>
      <c r="AG213" s="53"/>
      <c r="AH213" s="53" t="s">
        <v>151</v>
      </c>
      <c r="AI213" s="53" t="s">
        <v>150</v>
      </c>
      <c r="AJ213" s="53"/>
      <c r="AK213" s="52" t="s">
        <v>94</v>
      </c>
      <c r="AL213" s="53" t="s">
        <v>151</v>
      </c>
      <c r="AM213" s="53" t="s">
        <v>150</v>
      </c>
      <c r="AN213" s="52" t="s">
        <v>94</v>
      </c>
      <c r="AO213" s="53"/>
      <c r="AP213" s="53" t="s">
        <v>151</v>
      </c>
      <c r="AQ213" s="53" t="s">
        <v>150</v>
      </c>
      <c r="AR213" s="53"/>
      <c r="AS213" s="52" t="s">
        <v>94</v>
      </c>
      <c r="AT213" s="53" t="s">
        <v>151</v>
      </c>
      <c r="AU213" s="55" t="s">
        <v>150</v>
      </c>
    </row>
    <row r="214" spans="3:47">
      <c r="C214" s="15" t="s">
        <v>45</v>
      </c>
      <c r="D214" s="20">
        <v>0</v>
      </c>
      <c r="E214" s="56">
        <v>3</v>
      </c>
      <c r="F214" s="57">
        <f>E214*D214</f>
        <v>0</v>
      </c>
      <c r="G214" s="56">
        <v>1</v>
      </c>
      <c r="H214" s="12">
        <v>0</v>
      </c>
      <c r="I214" s="57">
        <f>H214*G214*D214</f>
        <v>0</v>
      </c>
      <c r="J214" s="56">
        <v>1</v>
      </c>
      <c r="K214" s="12">
        <v>0</v>
      </c>
      <c r="L214" s="57">
        <f>K214*J214*D214</f>
        <v>0</v>
      </c>
      <c r="M214" s="56">
        <v>0.5</v>
      </c>
      <c r="N214" s="12">
        <v>0</v>
      </c>
      <c r="O214" s="57">
        <f>N214*M214*D214</f>
        <v>0</v>
      </c>
      <c r="P214" s="56">
        <v>0.5</v>
      </c>
      <c r="Q214" s="22"/>
      <c r="R214" s="12">
        <v>0</v>
      </c>
      <c r="S214" s="57">
        <f>R214*P214*D214</f>
        <v>0</v>
      </c>
      <c r="T214" s="57"/>
      <c r="U214" s="56">
        <v>0.5</v>
      </c>
      <c r="V214" s="12">
        <v>0</v>
      </c>
      <c r="W214" s="57">
        <f>V214*U214*D214</f>
        <v>0</v>
      </c>
      <c r="X214" s="56">
        <v>0.5</v>
      </c>
      <c r="Y214" s="22"/>
      <c r="Z214" s="12">
        <v>0</v>
      </c>
      <c r="AA214" s="57">
        <f>Z214*X214*D214</f>
        <v>0</v>
      </c>
      <c r="AB214" s="57"/>
      <c r="AC214" s="56">
        <v>0.5</v>
      </c>
      <c r="AD214" s="12">
        <v>0</v>
      </c>
      <c r="AE214" s="57">
        <f>AD214*AC214*D214</f>
        <v>0</v>
      </c>
      <c r="AF214" s="56">
        <v>0.5</v>
      </c>
      <c r="AG214" s="22"/>
      <c r="AH214" s="12">
        <v>0</v>
      </c>
      <c r="AI214" s="57">
        <f>AH214*AF214*D214</f>
        <v>0</v>
      </c>
      <c r="AJ214" s="57"/>
      <c r="AK214" s="56">
        <v>0.5</v>
      </c>
      <c r="AL214" s="12">
        <v>0</v>
      </c>
      <c r="AM214" s="57">
        <f>AL214*AK214*D214</f>
        <v>0</v>
      </c>
      <c r="AN214" s="56">
        <v>0.5</v>
      </c>
      <c r="AO214" s="22"/>
      <c r="AP214" s="58">
        <v>0</v>
      </c>
      <c r="AQ214" s="57">
        <f>AP214*AN214*D214</f>
        <v>0</v>
      </c>
      <c r="AR214" s="57"/>
      <c r="AS214" s="56">
        <v>0.5</v>
      </c>
      <c r="AT214" s="12">
        <v>0</v>
      </c>
      <c r="AU214" s="59">
        <f>AT214*AS214*D214</f>
        <v>0</v>
      </c>
    </row>
    <row r="215" spans="3:47">
      <c r="C215" s="15" t="s">
        <v>3</v>
      </c>
      <c r="D215" s="20">
        <v>8.4629999999999992</v>
      </c>
      <c r="E215" s="56">
        <v>10</v>
      </c>
      <c r="F215" s="57">
        <f>E215*D215</f>
        <v>84.63</v>
      </c>
      <c r="G215" s="56">
        <v>4</v>
      </c>
      <c r="H215" s="12">
        <v>1</v>
      </c>
      <c r="I215" s="57">
        <f>H215*G215*D215</f>
        <v>33.851999999999997</v>
      </c>
      <c r="J215" s="56">
        <v>3</v>
      </c>
      <c r="K215" s="12">
        <v>1</v>
      </c>
      <c r="L215" s="57">
        <f>K215*J215*D215</f>
        <v>25.388999999999996</v>
      </c>
      <c r="M215" s="56">
        <v>2</v>
      </c>
      <c r="N215" s="12">
        <v>0.5</v>
      </c>
      <c r="O215" s="57">
        <f t="shared" ref="O215:O218" si="143">N215*M215*D215</f>
        <v>8.4629999999999992</v>
      </c>
      <c r="P215" s="56">
        <v>2</v>
      </c>
      <c r="Q215" s="22"/>
      <c r="R215" s="12">
        <v>0.5</v>
      </c>
      <c r="S215" s="57">
        <f t="shared" ref="S215:S218" si="144">R215*P215*D215</f>
        <v>8.4629999999999992</v>
      </c>
      <c r="T215" s="57"/>
      <c r="U215" s="56">
        <v>2</v>
      </c>
      <c r="V215" s="12">
        <v>0.5</v>
      </c>
      <c r="W215" s="57">
        <f>V215*U215*D215</f>
        <v>8.4629999999999992</v>
      </c>
      <c r="X215" s="56">
        <v>2</v>
      </c>
      <c r="Y215" s="22"/>
      <c r="Z215" s="12">
        <v>0.5</v>
      </c>
      <c r="AA215" s="57">
        <f t="shared" ref="AA215:AA220" si="145">Z215*X215*D215</f>
        <v>8.4629999999999992</v>
      </c>
      <c r="AB215" s="57"/>
      <c r="AC215" s="56">
        <v>2</v>
      </c>
      <c r="AD215" s="12">
        <v>0.5</v>
      </c>
      <c r="AE215" s="57">
        <f t="shared" ref="AE215:AE222" si="146">AD215*AC215*D215</f>
        <v>8.4629999999999992</v>
      </c>
      <c r="AF215" s="56">
        <v>2</v>
      </c>
      <c r="AG215" s="22"/>
      <c r="AH215" s="12">
        <v>0.5</v>
      </c>
      <c r="AI215" s="57">
        <f>AH215*AF215*D215</f>
        <v>8.4629999999999992</v>
      </c>
      <c r="AJ215" s="57"/>
      <c r="AK215" s="56">
        <v>2</v>
      </c>
      <c r="AL215" s="12">
        <v>0.5</v>
      </c>
      <c r="AM215" s="57">
        <f t="shared" ref="AM215:AM224" si="147">AL215*AK215*D215</f>
        <v>8.4629999999999992</v>
      </c>
      <c r="AN215" s="56">
        <v>2</v>
      </c>
      <c r="AO215" s="22"/>
      <c r="AP215" s="58">
        <v>0.5</v>
      </c>
      <c r="AQ215" s="57">
        <f t="shared" ref="AQ215:AQ224" si="148">AP215*AN215*D215</f>
        <v>8.4629999999999992</v>
      </c>
      <c r="AR215" s="57"/>
      <c r="AS215" s="56">
        <v>2</v>
      </c>
      <c r="AT215" s="12">
        <v>0.5</v>
      </c>
      <c r="AU215" s="59">
        <f t="shared" ref="AU215:AU226" si="149">AT215*AS215*D215</f>
        <v>8.4629999999999992</v>
      </c>
    </row>
    <row r="216" spans="3:47">
      <c r="C216" s="15" t="s">
        <v>52</v>
      </c>
      <c r="D216" s="20">
        <v>8.9499999999999993</v>
      </c>
      <c r="E216" s="56">
        <v>-1</v>
      </c>
      <c r="F216" s="57">
        <f>E216*D216</f>
        <v>-8.9499999999999993</v>
      </c>
      <c r="G216" s="56">
        <v>1</v>
      </c>
      <c r="H216" s="12">
        <v>2</v>
      </c>
      <c r="I216" s="57">
        <f>H216*G216*D216</f>
        <v>17.899999999999999</v>
      </c>
      <c r="J216" s="56">
        <v>3</v>
      </c>
      <c r="K216" s="12">
        <v>2</v>
      </c>
      <c r="L216" s="57">
        <f>K216*J216*D216</f>
        <v>53.699999999999996</v>
      </c>
      <c r="M216" s="56">
        <v>1</v>
      </c>
      <c r="N216" s="12">
        <v>1</v>
      </c>
      <c r="O216" s="57">
        <f t="shared" si="143"/>
        <v>8.9499999999999993</v>
      </c>
      <c r="P216" s="56">
        <v>1</v>
      </c>
      <c r="Q216" s="22"/>
      <c r="R216" s="12">
        <v>1</v>
      </c>
      <c r="S216" s="57">
        <f t="shared" si="144"/>
        <v>8.9499999999999993</v>
      </c>
      <c r="T216" s="57"/>
      <c r="U216" s="56">
        <v>1</v>
      </c>
      <c r="V216" s="12">
        <v>1</v>
      </c>
      <c r="W216" s="57">
        <f t="shared" ref="W216:W220" si="150">V216*U216*D216</f>
        <v>8.9499999999999993</v>
      </c>
      <c r="X216" s="56">
        <v>1</v>
      </c>
      <c r="Y216" s="22"/>
      <c r="Z216" s="12">
        <v>1</v>
      </c>
      <c r="AA216" s="57">
        <f t="shared" si="145"/>
        <v>8.9499999999999993</v>
      </c>
      <c r="AB216" s="57"/>
      <c r="AC216" s="56">
        <v>1</v>
      </c>
      <c r="AD216" s="12">
        <v>1</v>
      </c>
      <c r="AE216" s="57">
        <f t="shared" si="146"/>
        <v>8.9499999999999993</v>
      </c>
      <c r="AF216" s="56">
        <v>1</v>
      </c>
      <c r="AG216" s="22"/>
      <c r="AH216" s="12">
        <v>1</v>
      </c>
      <c r="AI216" s="57">
        <f t="shared" ref="AI216:AI222" si="151">AH216*AF216*D216</f>
        <v>8.9499999999999993</v>
      </c>
      <c r="AJ216" s="57"/>
      <c r="AK216" s="56">
        <v>1</v>
      </c>
      <c r="AL216" s="12">
        <v>1</v>
      </c>
      <c r="AM216" s="57">
        <f t="shared" si="147"/>
        <v>8.9499999999999993</v>
      </c>
      <c r="AN216" s="56">
        <v>1</v>
      </c>
      <c r="AO216" s="22"/>
      <c r="AP216" s="58">
        <v>1</v>
      </c>
      <c r="AQ216" s="57">
        <f t="shared" si="148"/>
        <v>8.9499999999999993</v>
      </c>
      <c r="AR216" s="57"/>
      <c r="AS216" s="56">
        <v>1</v>
      </c>
      <c r="AT216" s="12">
        <v>1</v>
      </c>
      <c r="AU216" s="59">
        <f t="shared" si="149"/>
        <v>8.9499999999999993</v>
      </c>
    </row>
    <row r="217" spans="3:47">
      <c r="C217" s="15" t="s">
        <v>5</v>
      </c>
      <c r="D217" s="20">
        <v>9.2230000000000008</v>
      </c>
      <c r="E217" s="60" t="s">
        <v>152</v>
      </c>
      <c r="F217" s="61">
        <f>F216+F215+F214</f>
        <v>75.679999999999993</v>
      </c>
      <c r="G217" s="62"/>
      <c r="H217" s="61" t="s">
        <v>152</v>
      </c>
      <c r="I217" s="61">
        <f>SUM(I214:I216)</f>
        <v>51.751999999999995</v>
      </c>
      <c r="J217" s="56">
        <v>1</v>
      </c>
      <c r="K217" s="12">
        <v>3</v>
      </c>
      <c r="L217" s="57">
        <f>K217*J217*D217</f>
        <v>27.669000000000004</v>
      </c>
      <c r="M217" s="56">
        <v>2</v>
      </c>
      <c r="N217" s="12">
        <v>1.5</v>
      </c>
      <c r="O217" s="57">
        <f t="shared" si="143"/>
        <v>27.669000000000004</v>
      </c>
      <c r="P217" s="56">
        <v>2</v>
      </c>
      <c r="Q217" s="22"/>
      <c r="R217" s="12">
        <v>1.5</v>
      </c>
      <c r="S217" s="57">
        <f t="shared" si="144"/>
        <v>27.669000000000004</v>
      </c>
      <c r="T217" s="57"/>
      <c r="U217" s="56">
        <v>2</v>
      </c>
      <c r="V217" s="12">
        <v>1.5</v>
      </c>
      <c r="W217" s="57">
        <f t="shared" si="150"/>
        <v>27.669000000000004</v>
      </c>
      <c r="X217" s="56">
        <v>2</v>
      </c>
      <c r="Y217" s="22"/>
      <c r="Z217" s="12">
        <v>1.5</v>
      </c>
      <c r="AA217" s="57">
        <f t="shared" si="145"/>
        <v>27.669000000000004</v>
      </c>
      <c r="AB217" s="57"/>
      <c r="AC217" s="56">
        <v>2</v>
      </c>
      <c r="AD217" s="12">
        <v>1.5</v>
      </c>
      <c r="AE217" s="57">
        <f t="shared" si="146"/>
        <v>27.669000000000004</v>
      </c>
      <c r="AF217" s="56">
        <v>2</v>
      </c>
      <c r="AG217" s="22"/>
      <c r="AH217" s="12">
        <v>1.5</v>
      </c>
      <c r="AI217" s="57">
        <f t="shared" si="151"/>
        <v>27.669000000000004</v>
      </c>
      <c r="AJ217" s="57"/>
      <c r="AK217" s="56">
        <v>2</v>
      </c>
      <c r="AL217" s="12">
        <v>1.5</v>
      </c>
      <c r="AM217" s="57">
        <f t="shared" si="147"/>
        <v>27.669000000000004</v>
      </c>
      <c r="AN217" s="56">
        <v>2</v>
      </c>
      <c r="AO217" s="22"/>
      <c r="AP217" s="58">
        <v>1.5</v>
      </c>
      <c r="AQ217" s="57">
        <f t="shared" si="148"/>
        <v>27.669000000000004</v>
      </c>
      <c r="AR217" s="57"/>
      <c r="AS217" s="56">
        <v>2</v>
      </c>
      <c r="AT217" s="12">
        <v>1.5</v>
      </c>
      <c r="AU217" s="59">
        <f t="shared" si="149"/>
        <v>27.669000000000004</v>
      </c>
    </row>
    <row r="218" spans="3:47">
      <c r="C218" s="15" t="s">
        <v>46</v>
      </c>
      <c r="D218" s="20">
        <v>9.3469999999999995</v>
      </c>
      <c r="J218" s="62"/>
      <c r="K218" s="61" t="s">
        <v>152</v>
      </c>
      <c r="L218" s="61">
        <f>SUM(L214:L217)</f>
        <v>106.75800000000001</v>
      </c>
      <c r="M218" s="56">
        <v>0.5</v>
      </c>
      <c r="N218" s="12">
        <v>2</v>
      </c>
      <c r="O218" s="57">
        <f t="shared" si="143"/>
        <v>9.3469999999999995</v>
      </c>
      <c r="P218" s="56">
        <v>0.5</v>
      </c>
      <c r="Q218" s="22">
        <v>5</v>
      </c>
      <c r="R218" s="12">
        <v>2</v>
      </c>
      <c r="S218" s="57">
        <f t="shared" si="144"/>
        <v>9.3469999999999995</v>
      </c>
      <c r="T218" s="57">
        <f>D218*Q218*R218</f>
        <v>93.47</v>
      </c>
      <c r="U218" s="56">
        <v>1.5</v>
      </c>
      <c r="V218" s="12">
        <v>2</v>
      </c>
      <c r="W218" s="57">
        <f t="shared" si="150"/>
        <v>28.040999999999997</v>
      </c>
      <c r="X218" s="56">
        <v>1.5</v>
      </c>
      <c r="Y218" s="22"/>
      <c r="Z218" s="12">
        <v>2</v>
      </c>
      <c r="AA218" s="57">
        <f t="shared" si="145"/>
        <v>28.040999999999997</v>
      </c>
      <c r="AB218" s="57"/>
      <c r="AC218" s="56">
        <v>1.5</v>
      </c>
      <c r="AD218" s="12">
        <v>2</v>
      </c>
      <c r="AE218" s="57">
        <f t="shared" si="146"/>
        <v>28.040999999999997</v>
      </c>
      <c r="AF218" s="56">
        <v>1.5</v>
      </c>
      <c r="AG218" s="22"/>
      <c r="AH218" s="12">
        <v>2</v>
      </c>
      <c r="AI218" s="57">
        <f t="shared" si="151"/>
        <v>28.040999999999997</v>
      </c>
      <c r="AJ218" s="57"/>
      <c r="AK218" s="56">
        <v>1.5</v>
      </c>
      <c r="AL218" s="12">
        <v>2</v>
      </c>
      <c r="AM218" s="57">
        <f t="shared" si="147"/>
        <v>28.040999999999997</v>
      </c>
      <c r="AN218" s="56">
        <v>1.5</v>
      </c>
      <c r="AO218" s="22"/>
      <c r="AP218" s="58">
        <v>2</v>
      </c>
      <c r="AQ218" s="57">
        <f t="shared" si="148"/>
        <v>28.040999999999997</v>
      </c>
      <c r="AR218" s="57"/>
      <c r="AS218" s="56">
        <v>1.5</v>
      </c>
      <c r="AT218" s="12">
        <v>2</v>
      </c>
      <c r="AU218" s="59">
        <f t="shared" si="149"/>
        <v>28.040999999999997</v>
      </c>
    </row>
    <row r="219" spans="3:47">
      <c r="C219" s="15" t="s">
        <v>7</v>
      </c>
      <c r="D219" s="20">
        <v>9.36</v>
      </c>
      <c r="M219" s="62"/>
      <c r="N219" s="61" t="s">
        <v>152</v>
      </c>
      <c r="O219" s="61">
        <f>SUM(O214:O218)</f>
        <v>54.429000000000002</v>
      </c>
      <c r="P219" s="56"/>
      <c r="Q219" s="22">
        <v>8</v>
      </c>
      <c r="R219" s="12">
        <v>3</v>
      </c>
      <c r="S219" s="57"/>
      <c r="T219" s="57">
        <f t="shared" ref="T219:T220" si="152">D219*Q219*R219</f>
        <v>224.64</v>
      </c>
      <c r="U219" s="56">
        <v>4</v>
      </c>
      <c r="V219" s="12">
        <v>3</v>
      </c>
      <c r="W219" s="57">
        <f t="shared" si="150"/>
        <v>112.32</v>
      </c>
      <c r="X219" s="56">
        <v>4</v>
      </c>
      <c r="Y219" s="22"/>
      <c r="Z219" s="12">
        <v>3</v>
      </c>
      <c r="AA219" s="57">
        <f t="shared" si="145"/>
        <v>112.32</v>
      </c>
      <c r="AB219" s="57"/>
      <c r="AC219" s="56">
        <v>4</v>
      </c>
      <c r="AD219" s="12">
        <v>3</v>
      </c>
      <c r="AE219" s="57">
        <f t="shared" si="146"/>
        <v>112.32</v>
      </c>
      <c r="AF219" s="56">
        <v>4</v>
      </c>
      <c r="AG219" s="22"/>
      <c r="AH219" s="12">
        <v>3</v>
      </c>
      <c r="AI219" s="57">
        <f t="shared" si="151"/>
        <v>112.32</v>
      </c>
      <c r="AJ219" s="57"/>
      <c r="AK219" s="56">
        <v>4</v>
      </c>
      <c r="AL219" s="12">
        <v>3</v>
      </c>
      <c r="AM219" s="57">
        <f t="shared" si="147"/>
        <v>112.32</v>
      </c>
      <c r="AN219" s="56">
        <v>4</v>
      </c>
      <c r="AO219" s="22"/>
      <c r="AP219" s="58">
        <v>3</v>
      </c>
      <c r="AQ219" s="57">
        <f t="shared" si="148"/>
        <v>112.32</v>
      </c>
      <c r="AR219" s="57"/>
      <c r="AS219" s="56">
        <v>4</v>
      </c>
      <c r="AT219" s="12">
        <v>3</v>
      </c>
      <c r="AU219" s="59">
        <f t="shared" si="149"/>
        <v>112.32</v>
      </c>
    </row>
    <row r="220" spans="3:47">
      <c r="C220" s="15" t="s">
        <v>47</v>
      </c>
      <c r="D220" s="20">
        <v>9.36</v>
      </c>
      <c r="P220" s="56"/>
      <c r="Q220" s="22">
        <v>-1</v>
      </c>
      <c r="R220" s="63">
        <v>4</v>
      </c>
      <c r="S220" s="64"/>
      <c r="T220" s="57">
        <f t="shared" si="152"/>
        <v>-37.44</v>
      </c>
      <c r="U220" s="56">
        <v>1</v>
      </c>
      <c r="V220" s="12">
        <v>4</v>
      </c>
      <c r="W220" s="57">
        <f t="shared" si="150"/>
        <v>37.44</v>
      </c>
      <c r="X220" s="56">
        <v>1</v>
      </c>
      <c r="Y220" s="22">
        <v>5</v>
      </c>
      <c r="Z220" s="12">
        <v>4</v>
      </c>
      <c r="AA220" s="57">
        <f t="shared" si="145"/>
        <v>37.44</v>
      </c>
      <c r="AB220" s="57">
        <f>Y220*Z220*D220</f>
        <v>187.2</v>
      </c>
      <c r="AC220" s="56">
        <v>2</v>
      </c>
      <c r="AD220" s="12">
        <v>4</v>
      </c>
      <c r="AE220" s="57">
        <f t="shared" si="146"/>
        <v>74.88</v>
      </c>
      <c r="AF220" s="56">
        <v>2</v>
      </c>
      <c r="AG220" s="22"/>
      <c r="AH220" s="12">
        <v>4</v>
      </c>
      <c r="AI220" s="57">
        <f t="shared" si="151"/>
        <v>74.88</v>
      </c>
      <c r="AJ220" s="57"/>
      <c r="AK220" s="56">
        <v>2</v>
      </c>
      <c r="AL220" s="12">
        <v>4</v>
      </c>
      <c r="AM220" s="57">
        <f t="shared" si="147"/>
        <v>74.88</v>
      </c>
      <c r="AN220" s="56">
        <v>2</v>
      </c>
      <c r="AO220" s="22"/>
      <c r="AP220" s="58">
        <v>4</v>
      </c>
      <c r="AQ220" s="57">
        <f t="shared" si="148"/>
        <v>74.88</v>
      </c>
      <c r="AR220" s="57"/>
      <c r="AS220" s="56">
        <v>2</v>
      </c>
      <c r="AT220" s="12">
        <v>4</v>
      </c>
      <c r="AU220" s="59">
        <f t="shared" si="149"/>
        <v>74.88</v>
      </c>
    </row>
    <row r="221" spans="3:47">
      <c r="C221" s="15" t="s">
        <v>9</v>
      </c>
      <c r="D221" s="20">
        <v>9.36</v>
      </c>
      <c r="P221" s="62"/>
      <c r="Q221" s="65"/>
      <c r="R221" s="65" t="s">
        <v>152</v>
      </c>
      <c r="S221" s="65">
        <f>SUM(S214:S220)</f>
        <v>54.429000000000002</v>
      </c>
      <c r="T221" s="65">
        <f>SUM(T214:T220)</f>
        <v>280.67</v>
      </c>
      <c r="U221" s="62"/>
      <c r="V221" s="61" t="s">
        <v>152</v>
      </c>
      <c r="W221" s="61">
        <f>SUM(W214:W220)</f>
        <v>222.88299999999998</v>
      </c>
      <c r="X221" s="56"/>
      <c r="Y221" s="22">
        <v>8</v>
      </c>
      <c r="Z221" s="12">
        <v>5</v>
      </c>
      <c r="AA221" s="57"/>
      <c r="AB221" s="57">
        <f t="shared" ref="AB221:AB222" si="153">Y221*Z221*D221</f>
        <v>374.4</v>
      </c>
      <c r="AC221" s="56">
        <v>4</v>
      </c>
      <c r="AD221" s="12">
        <v>5</v>
      </c>
      <c r="AE221" s="57">
        <f t="shared" si="146"/>
        <v>187.2</v>
      </c>
      <c r="AF221" s="56">
        <v>4</v>
      </c>
      <c r="AG221" s="22"/>
      <c r="AH221" s="12">
        <v>5</v>
      </c>
      <c r="AI221" s="57">
        <f t="shared" si="151"/>
        <v>187.2</v>
      </c>
      <c r="AJ221" s="57"/>
      <c r="AK221" s="56">
        <v>4</v>
      </c>
      <c r="AL221" s="12">
        <v>5</v>
      </c>
      <c r="AM221" s="57">
        <f t="shared" si="147"/>
        <v>187.2</v>
      </c>
      <c r="AN221" s="56">
        <v>4</v>
      </c>
      <c r="AO221" s="22"/>
      <c r="AP221" s="58">
        <v>5</v>
      </c>
      <c r="AQ221" s="57">
        <f t="shared" si="148"/>
        <v>187.2</v>
      </c>
      <c r="AR221" s="57"/>
      <c r="AS221" s="56">
        <v>4</v>
      </c>
      <c r="AT221" s="12">
        <v>5</v>
      </c>
      <c r="AU221" s="59">
        <f t="shared" si="149"/>
        <v>187.2</v>
      </c>
    </row>
    <row r="222" spans="3:47">
      <c r="C222" s="15" t="s">
        <v>10</v>
      </c>
      <c r="D222" s="20">
        <v>9.36</v>
      </c>
      <c r="X222" s="56"/>
      <c r="Y222" s="22">
        <v>-1</v>
      </c>
      <c r="Z222" s="63">
        <v>6</v>
      </c>
      <c r="AA222" s="64"/>
      <c r="AB222" s="57">
        <f t="shared" si="153"/>
        <v>-56.16</v>
      </c>
      <c r="AC222" s="56">
        <v>1</v>
      </c>
      <c r="AD222" s="12">
        <v>6</v>
      </c>
      <c r="AE222" s="57">
        <f t="shared" si="146"/>
        <v>56.16</v>
      </c>
      <c r="AF222" s="56">
        <v>1</v>
      </c>
      <c r="AG222" s="22">
        <v>5</v>
      </c>
      <c r="AH222" s="12">
        <v>6</v>
      </c>
      <c r="AI222" s="57">
        <f t="shared" si="151"/>
        <v>56.16</v>
      </c>
      <c r="AJ222" s="57">
        <f>D222*AH222*AG222</f>
        <v>280.79999999999995</v>
      </c>
      <c r="AK222" s="56">
        <v>2</v>
      </c>
      <c r="AL222" s="12">
        <v>6</v>
      </c>
      <c r="AM222" s="57">
        <f t="shared" si="147"/>
        <v>112.32</v>
      </c>
      <c r="AN222" s="56">
        <v>2</v>
      </c>
      <c r="AO222" s="22"/>
      <c r="AP222" s="58">
        <v>6</v>
      </c>
      <c r="AQ222" s="57">
        <f t="shared" si="148"/>
        <v>112.32</v>
      </c>
      <c r="AR222" s="57"/>
      <c r="AS222" s="56">
        <v>2</v>
      </c>
      <c r="AT222" s="12">
        <v>6</v>
      </c>
      <c r="AU222" s="59">
        <f t="shared" si="149"/>
        <v>112.32</v>
      </c>
    </row>
    <row r="223" spans="3:47">
      <c r="C223" s="15" t="s">
        <v>11</v>
      </c>
      <c r="D223" s="20">
        <v>9.36</v>
      </c>
      <c r="X223" s="62"/>
      <c r="Y223" s="65"/>
      <c r="Z223" s="61" t="s">
        <v>153</v>
      </c>
      <c r="AA223" s="61">
        <f>SUM(AA214:AA220)</f>
        <v>222.88299999999998</v>
      </c>
      <c r="AB223" s="61">
        <f>SUM(AB214:AB222)</f>
        <v>505.43999999999994</v>
      </c>
      <c r="AC223" s="62"/>
      <c r="AD223" s="61" t="s">
        <v>152</v>
      </c>
      <c r="AE223" s="61">
        <f>SUM(AE214:AE222)</f>
        <v>503.68299999999999</v>
      </c>
      <c r="AF223" s="56"/>
      <c r="AG223" s="22">
        <v>8</v>
      </c>
      <c r="AH223" s="12">
        <v>7</v>
      </c>
      <c r="AI223" s="57"/>
      <c r="AJ223" s="57">
        <f t="shared" ref="AJ223:AJ224" si="154">D223*AH223*AG223</f>
        <v>524.16</v>
      </c>
      <c r="AK223" s="56">
        <v>4</v>
      </c>
      <c r="AL223" s="12">
        <v>7</v>
      </c>
      <c r="AM223" s="57">
        <f t="shared" si="147"/>
        <v>262.08</v>
      </c>
      <c r="AN223" s="56">
        <v>4</v>
      </c>
      <c r="AO223" s="22"/>
      <c r="AP223" s="58">
        <v>7</v>
      </c>
      <c r="AQ223" s="57">
        <f t="shared" si="148"/>
        <v>262.08</v>
      </c>
      <c r="AR223" s="57"/>
      <c r="AS223" s="56">
        <v>4</v>
      </c>
      <c r="AT223" s="12">
        <v>7</v>
      </c>
      <c r="AU223" s="59">
        <f t="shared" si="149"/>
        <v>262.08</v>
      </c>
    </row>
    <row r="224" spans="3:47">
      <c r="C224" s="15" t="s">
        <v>48</v>
      </c>
      <c r="D224" s="20">
        <v>9.36</v>
      </c>
      <c r="AF224" s="56"/>
      <c r="AG224" s="22">
        <v>-1</v>
      </c>
      <c r="AH224" s="63">
        <v>8</v>
      </c>
      <c r="AI224" s="64"/>
      <c r="AJ224" s="57">
        <f t="shared" si="154"/>
        <v>-74.88</v>
      </c>
      <c r="AK224" s="56">
        <v>1</v>
      </c>
      <c r="AL224" s="12">
        <v>8</v>
      </c>
      <c r="AM224" s="57">
        <f t="shared" si="147"/>
        <v>74.88</v>
      </c>
      <c r="AN224" s="56">
        <v>1</v>
      </c>
      <c r="AO224" s="22">
        <v>5</v>
      </c>
      <c r="AP224" s="58">
        <v>8</v>
      </c>
      <c r="AQ224" s="57">
        <f t="shared" si="148"/>
        <v>74.88</v>
      </c>
      <c r="AR224" s="57">
        <f>D224*AP224*AO224</f>
        <v>374.4</v>
      </c>
      <c r="AS224" s="56">
        <v>2</v>
      </c>
      <c r="AT224" s="12">
        <v>8</v>
      </c>
      <c r="AU224" s="59">
        <f t="shared" si="149"/>
        <v>149.76</v>
      </c>
    </row>
    <row r="225" spans="3:47">
      <c r="C225" s="15" t="s">
        <v>49</v>
      </c>
      <c r="D225" s="20">
        <v>9.36</v>
      </c>
      <c r="AF225" s="62"/>
      <c r="AG225" s="65"/>
      <c r="AH225" s="61" t="s">
        <v>154</v>
      </c>
      <c r="AI225" s="61">
        <f>SUM(AI214:AI222)</f>
        <v>503.68299999999999</v>
      </c>
      <c r="AJ225" s="61">
        <f>SUM(AJ214:AJ224)</f>
        <v>730.07999999999993</v>
      </c>
      <c r="AK225" s="62"/>
      <c r="AL225" s="61" t="s">
        <v>152</v>
      </c>
      <c r="AM225" s="61">
        <f>SUM(AM214:AM224)</f>
        <v>896.803</v>
      </c>
      <c r="AN225" s="56"/>
      <c r="AO225" s="22">
        <v>8</v>
      </c>
      <c r="AP225" s="58">
        <v>9</v>
      </c>
      <c r="AQ225" s="57"/>
      <c r="AR225" s="57">
        <f t="shared" ref="AR225:AR226" si="155">D225*AP225*AO225</f>
        <v>673.92</v>
      </c>
      <c r="AS225" s="56">
        <v>4</v>
      </c>
      <c r="AT225" s="12">
        <v>9</v>
      </c>
      <c r="AU225" s="59">
        <f t="shared" si="149"/>
        <v>336.96</v>
      </c>
    </row>
    <row r="226" spans="3:47">
      <c r="C226" s="15" t="s">
        <v>50</v>
      </c>
      <c r="D226" s="21">
        <v>9.36</v>
      </c>
      <c r="AN226" s="56"/>
      <c r="AO226" s="22">
        <v>-1</v>
      </c>
      <c r="AP226" s="66">
        <v>10</v>
      </c>
      <c r="AQ226" s="64"/>
      <c r="AR226" s="57">
        <f t="shared" si="155"/>
        <v>-93.6</v>
      </c>
      <c r="AS226" s="56">
        <v>1</v>
      </c>
      <c r="AT226" s="12">
        <v>10</v>
      </c>
      <c r="AU226" s="59">
        <f t="shared" si="149"/>
        <v>93.6</v>
      </c>
    </row>
    <row r="227" spans="3:47">
      <c r="AN227" s="62"/>
      <c r="AO227" s="65"/>
      <c r="AP227" s="61" t="s">
        <v>152</v>
      </c>
      <c r="AQ227" s="61">
        <f>SUM(AQ222:AQ225)</f>
        <v>449.28</v>
      </c>
      <c r="AR227" s="61">
        <f>SUM(AR214:AR226)</f>
        <v>954.71999999999991</v>
      </c>
      <c r="AS227" s="62"/>
      <c r="AT227" s="61" t="s">
        <v>152</v>
      </c>
      <c r="AU227" s="67">
        <f>SUM(AU214:AU226)</f>
        <v>1402.2429999999999</v>
      </c>
    </row>
    <row r="228" spans="3:47">
      <c r="E228" s="14" t="s">
        <v>155</v>
      </c>
      <c r="F228" s="14">
        <f>F217*0.5/24</f>
        <v>1.5766666666666664</v>
      </c>
      <c r="G228" s="16"/>
      <c r="H228" s="16" t="s">
        <v>155</v>
      </c>
      <c r="I228" s="16">
        <f>2*0.5*0.5*I217/3</f>
        <v>8.625333333333332</v>
      </c>
      <c r="J228" s="14"/>
      <c r="K228" s="14" t="s">
        <v>155</v>
      </c>
      <c r="L228" s="14">
        <f>2*0.5*0.5*3*L218/8</f>
        <v>20.017125</v>
      </c>
      <c r="M228" s="17"/>
      <c r="N228" s="17" t="s">
        <v>155</v>
      </c>
      <c r="O228" s="17">
        <f>2*1*1*O219/3</f>
        <v>36.286000000000001</v>
      </c>
      <c r="P228" s="14"/>
      <c r="Q228" s="14"/>
      <c r="R228" s="14" t="s">
        <v>155</v>
      </c>
      <c r="S228" s="14">
        <f>2*1*1*((S221/3)+(T221/12))</f>
        <v>83.064333333333337</v>
      </c>
      <c r="T228" s="14"/>
      <c r="U228" s="16"/>
      <c r="V228" s="16" t="s">
        <v>155</v>
      </c>
      <c r="W228" s="16">
        <f>2*1*1*W221/3</f>
        <v>148.58866666666665</v>
      </c>
      <c r="X228" s="14"/>
      <c r="Y228" s="14"/>
      <c r="Z228" s="14" t="s">
        <v>155</v>
      </c>
      <c r="AA228" s="14">
        <f>2*1*1*((AA223/3)+(AB223/12))</f>
        <v>232.82866666666666</v>
      </c>
      <c r="AB228" s="14"/>
      <c r="AC228" s="17"/>
      <c r="AD228" s="17" t="s">
        <v>155</v>
      </c>
      <c r="AE228" s="17">
        <f>2*1*1*AE223/3</f>
        <v>335.78866666666664</v>
      </c>
      <c r="AF228" s="14"/>
      <c r="AG228" s="14"/>
      <c r="AH228" s="14" t="s">
        <v>155</v>
      </c>
      <c r="AI228" s="14">
        <f>2*1*1*((AI225/3)+(AJ225/12))</f>
        <v>457.46866666666665</v>
      </c>
      <c r="AJ228" s="14"/>
      <c r="AK228" s="16"/>
      <c r="AL228" s="16" t="s">
        <v>155</v>
      </c>
      <c r="AM228" s="16">
        <f>2*1*1*AM225/3</f>
        <v>597.86866666666663</v>
      </c>
      <c r="AN228" s="14"/>
      <c r="AO228" s="14"/>
      <c r="AP228" s="14" t="s">
        <v>155</v>
      </c>
      <c r="AQ228" s="14">
        <f>2*1*1*((AQ227/3)+(AR227/12))</f>
        <v>458.64</v>
      </c>
      <c r="AR228" s="14"/>
      <c r="AS228" s="17"/>
      <c r="AT228" s="17" t="s">
        <v>155</v>
      </c>
      <c r="AU228" s="17">
        <f>2*1*1*AU227/3</f>
        <v>934.82866666666666</v>
      </c>
    </row>
    <row r="231" spans="3:47">
      <c r="C231" s="75"/>
      <c r="D231" s="76"/>
      <c r="E231" s="77" t="s">
        <v>146</v>
      </c>
      <c r="F231" s="78"/>
      <c r="G231" s="77" t="s">
        <v>127</v>
      </c>
      <c r="H231" s="79"/>
      <c r="I231" s="51"/>
      <c r="J231" s="77" t="s">
        <v>128</v>
      </c>
      <c r="K231" s="79"/>
      <c r="L231" s="78"/>
      <c r="M231" s="77" t="s">
        <v>129</v>
      </c>
      <c r="N231" s="79"/>
      <c r="O231" s="78"/>
      <c r="P231" s="77" t="s">
        <v>130</v>
      </c>
      <c r="Q231" s="80"/>
      <c r="R231" s="79"/>
      <c r="S231" s="79"/>
      <c r="T231" s="51"/>
      <c r="U231" s="77" t="s">
        <v>131</v>
      </c>
      <c r="V231" s="79"/>
      <c r="W231" s="78"/>
      <c r="X231" s="77" t="s">
        <v>132</v>
      </c>
      <c r="Y231" s="80"/>
      <c r="Z231" s="79"/>
      <c r="AA231" s="79"/>
      <c r="AB231" s="51"/>
      <c r="AC231" s="77" t="s">
        <v>147</v>
      </c>
      <c r="AD231" s="79"/>
      <c r="AE231" s="78"/>
      <c r="AF231" s="77" t="s">
        <v>148</v>
      </c>
      <c r="AG231" s="80"/>
      <c r="AH231" s="79"/>
      <c r="AI231" s="79"/>
      <c r="AJ231" s="51"/>
      <c r="AK231" s="77" t="s">
        <v>135</v>
      </c>
      <c r="AL231" s="79"/>
      <c r="AM231" s="78"/>
      <c r="AN231" s="77" t="s">
        <v>136</v>
      </c>
      <c r="AO231" s="80"/>
      <c r="AP231" s="79"/>
      <c r="AQ231" s="79"/>
      <c r="AR231" s="51"/>
      <c r="AS231" s="77" t="s">
        <v>137</v>
      </c>
      <c r="AT231" s="79"/>
      <c r="AU231" s="81"/>
    </row>
    <row r="232" spans="3:47">
      <c r="C232" s="19" t="s">
        <v>149</v>
      </c>
      <c r="D232" s="18" t="s">
        <v>31</v>
      </c>
      <c r="E232" s="52" t="s">
        <v>94</v>
      </c>
      <c r="F232" s="53" t="s">
        <v>150</v>
      </c>
      <c r="G232" s="52" t="s">
        <v>94</v>
      </c>
      <c r="H232" s="54" t="s">
        <v>151</v>
      </c>
      <c r="I232" s="54" t="s">
        <v>150</v>
      </c>
      <c r="J232" s="52" t="s">
        <v>94</v>
      </c>
      <c r="K232" s="53" t="s">
        <v>151</v>
      </c>
      <c r="L232" s="53" t="s">
        <v>150</v>
      </c>
      <c r="M232" s="52" t="s">
        <v>94</v>
      </c>
      <c r="N232" s="53" t="s">
        <v>151</v>
      </c>
      <c r="O232" s="53" t="s">
        <v>150</v>
      </c>
      <c r="P232" s="52" t="s">
        <v>94</v>
      </c>
      <c r="Q232" s="53"/>
      <c r="R232" s="53" t="s">
        <v>151</v>
      </c>
      <c r="S232" s="53" t="s">
        <v>150</v>
      </c>
      <c r="T232" s="53"/>
      <c r="U232" s="52" t="s">
        <v>94</v>
      </c>
      <c r="V232" s="53" t="s">
        <v>151</v>
      </c>
      <c r="W232" s="53" t="s">
        <v>150</v>
      </c>
      <c r="X232" s="52" t="s">
        <v>94</v>
      </c>
      <c r="Y232" s="53"/>
      <c r="Z232" s="53" t="s">
        <v>151</v>
      </c>
      <c r="AA232" s="53" t="s">
        <v>150</v>
      </c>
      <c r="AB232" s="53"/>
      <c r="AC232" s="52" t="s">
        <v>94</v>
      </c>
      <c r="AD232" s="53" t="s">
        <v>151</v>
      </c>
      <c r="AE232" s="53" t="s">
        <v>150</v>
      </c>
      <c r="AF232" s="52" t="s">
        <v>94</v>
      </c>
      <c r="AG232" s="53"/>
      <c r="AH232" s="53" t="s">
        <v>151</v>
      </c>
      <c r="AI232" s="53" t="s">
        <v>150</v>
      </c>
      <c r="AJ232" s="53"/>
      <c r="AK232" s="52" t="s">
        <v>94</v>
      </c>
      <c r="AL232" s="53" t="s">
        <v>151</v>
      </c>
      <c r="AM232" s="53" t="s">
        <v>150</v>
      </c>
      <c r="AN232" s="52" t="s">
        <v>94</v>
      </c>
      <c r="AO232" s="53"/>
      <c r="AP232" s="53" t="s">
        <v>151</v>
      </c>
      <c r="AQ232" s="53" t="s">
        <v>150</v>
      </c>
      <c r="AR232" s="53"/>
      <c r="AS232" s="52" t="s">
        <v>94</v>
      </c>
      <c r="AT232" s="53" t="s">
        <v>151</v>
      </c>
      <c r="AU232" s="55" t="s">
        <v>150</v>
      </c>
    </row>
    <row r="233" spans="3:47">
      <c r="C233" s="15" t="s">
        <v>45</v>
      </c>
      <c r="D233" s="20">
        <v>0</v>
      </c>
      <c r="E233" s="56">
        <v>3</v>
      </c>
      <c r="F233" s="57">
        <f>E233*D233</f>
        <v>0</v>
      </c>
      <c r="G233" s="56">
        <v>1</v>
      </c>
      <c r="H233" s="12">
        <v>0</v>
      </c>
      <c r="I233" s="57">
        <f>H233*G233*D233</f>
        <v>0</v>
      </c>
      <c r="J233" s="56">
        <v>1</v>
      </c>
      <c r="K233" s="12">
        <v>0</v>
      </c>
      <c r="L233" s="57">
        <f>K233*J233*D233</f>
        <v>0</v>
      </c>
      <c r="M233" s="56">
        <v>0.5</v>
      </c>
      <c r="N233" s="12">
        <v>0</v>
      </c>
      <c r="O233" s="57">
        <f>N233*M233*D233</f>
        <v>0</v>
      </c>
      <c r="P233" s="56">
        <v>0.5</v>
      </c>
      <c r="Q233" s="22"/>
      <c r="R233" s="12">
        <v>0</v>
      </c>
      <c r="S233" s="57">
        <f>R233*P233*D233</f>
        <v>0</v>
      </c>
      <c r="T233" s="57"/>
      <c r="U233" s="56">
        <v>0.5</v>
      </c>
      <c r="V233" s="12">
        <v>0</v>
      </c>
      <c r="W233" s="57">
        <f>V233*U233*D233</f>
        <v>0</v>
      </c>
      <c r="X233" s="56">
        <v>0.5</v>
      </c>
      <c r="Y233" s="22"/>
      <c r="Z233" s="12">
        <v>0</v>
      </c>
      <c r="AA233" s="57">
        <f>Z233*X233*D233</f>
        <v>0</v>
      </c>
      <c r="AB233" s="57"/>
      <c r="AC233" s="56">
        <v>0.5</v>
      </c>
      <c r="AD233" s="12">
        <v>0</v>
      </c>
      <c r="AE233" s="57">
        <f>AD233*AC233*D233</f>
        <v>0</v>
      </c>
      <c r="AF233" s="56">
        <v>0.5</v>
      </c>
      <c r="AG233" s="22"/>
      <c r="AH233" s="12">
        <v>0</v>
      </c>
      <c r="AI233" s="57">
        <f>AH233*AF233*D233</f>
        <v>0</v>
      </c>
      <c r="AJ233" s="57"/>
      <c r="AK233" s="56">
        <v>0.5</v>
      </c>
      <c r="AL233" s="12">
        <v>0</v>
      </c>
      <c r="AM233" s="57">
        <f>AL233*AK233*D233</f>
        <v>0</v>
      </c>
      <c r="AN233" s="56">
        <v>0.5</v>
      </c>
      <c r="AO233" s="22"/>
      <c r="AP233" s="58">
        <v>0</v>
      </c>
      <c r="AQ233" s="57">
        <f>AP233*AN233*D233</f>
        <v>0</v>
      </c>
      <c r="AR233" s="57"/>
      <c r="AS233" s="56">
        <v>0.5</v>
      </c>
      <c r="AT233" s="12">
        <v>0</v>
      </c>
      <c r="AU233" s="59">
        <f>AT233*AS233*D233</f>
        <v>0</v>
      </c>
    </row>
    <row r="234" spans="3:47">
      <c r="C234" s="15" t="s">
        <v>3</v>
      </c>
      <c r="D234" s="20">
        <v>8.4629999999999992</v>
      </c>
      <c r="E234" s="56">
        <v>10</v>
      </c>
      <c r="F234" s="57">
        <f>E234*D234</f>
        <v>84.63</v>
      </c>
      <c r="G234" s="56">
        <v>4</v>
      </c>
      <c r="H234" s="12">
        <v>1</v>
      </c>
      <c r="I234" s="57">
        <f>H234*G234*D234</f>
        <v>33.851999999999997</v>
      </c>
      <c r="J234" s="56">
        <v>3</v>
      </c>
      <c r="K234" s="12">
        <v>1</v>
      </c>
      <c r="L234" s="57">
        <f>K234*J234*D234</f>
        <v>25.388999999999996</v>
      </c>
      <c r="M234" s="56">
        <v>2</v>
      </c>
      <c r="N234" s="12">
        <v>0.5</v>
      </c>
      <c r="O234" s="57">
        <f t="shared" ref="O234:O237" si="156">N234*M234*D234</f>
        <v>8.4629999999999992</v>
      </c>
      <c r="P234" s="56">
        <v>2</v>
      </c>
      <c r="Q234" s="22"/>
      <c r="R234" s="12">
        <v>0.5</v>
      </c>
      <c r="S234" s="57">
        <f t="shared" ref="S234:S237" si="157">R234*P234*D234</f>
        <v>8.4629999999999992</v>
      </c>
      <c r="T234" s="57"/>
      <c r="U234" s="56">
        <v>2</v>
      </c>
      <c r="V234" s="12">
        <v>0.5</v>
      </c>
      <c r="W234" s="57">
        <f>V234*U234*D234</f>
        <v>8.4629999999999992</v>
      </c>
      <c r="X234" s="56">
        <v>2</v>
      </c>
      <c r="Y234" s="22"/>
      <c r="Z234" s="12">
        <v>0.5</v>
      </c>
      <c r="AA234" s="57">
        <f t="shared" ref="AA234:AA239" si="158">Z234*X234*D234</f>
        <v>8.4629999999999992</v>
      </c>
      <c r="AB234" s="57"/>
      <c r="AC234" s="56">
        <v>2</v>
      </c>
      <c r="AD234" s="12">
        <v>0.5</v>
      </c>
      <c r="AE234" s="57">
        <f t="shared" ref="AE234:AE241" si="159">AD234*AC234*D234</f>
        <v>8.4629999999999992</v>
      </c>
      <c r="AF234" s="56">
        <v>2</v>
      </c>
      <c r="AG234" s="22"/>
      <c r="AH234" s="12">
        <v>0.5</v>
      </c>
      <c r="AI234" s="57">
        <f>AH234*AF234*D234</f>
        <v>8.4629999999999992</v>
      </c>
      <c r="AJ234" s="57"/>
      <c r="AK234" s="56">
        <v>2</v>
      </c>
      <c r="AL234" s="12">
        <v>0.5</v>
      </c>
      <c r="AM234" s="57">
        <f t="shared" ref="AM234:AM243" si="160">AL234*AK234*D234</f>
        <v>8.4629999999999992</v>
      </c>
      <c r="AN234" s="56">
        <v>2</v>
      </c>
      <c r="AO234" s="22"/>
      <c r="AP234" s="58">
        <v>0.5</v>
      </c>
      <c r="AQ234" s="57">
        <f t="shared" ref="AQ234:AQ243" si="161">AP234*AN234*D234</f>
        <v>8.4629999999999992</v>
      </c>
      <c r="AR234" s="57"/>
      <c r="AS234" s="56">
        <v>2</v>
      </c>
      <c r="AT234" s="12">
        <v>0.5</v>
      </c>
      <c r="AU234" s="59">
        <f t="shared" ref="AU234:AU245" si="162">AT234*AS234*D234</f>
        <v>8.4629999999999992</v>
      </c>
    </row>
    <row r="235" spans="3:47">
      <c r="C235" s="15" t="s">
        <v>52</v>
      </c>
      <c r="D235" s="20">
        <v>8.9499999999999993</v>
      </c>
      <c r="E235" s="56">
        <v>-1</v>
      </c>
      <c r="F235" s="57">
        <f>E235*D235</f>
        <v>-8.9499999999999993</v>
      </c>
      <c r="G235" s="56">
        <v>1</v>
      </c>
      <c r="H235" s="12">
        <v>2</v>
      </c>
      <c r="I235" s="57">
        <f>H235*G235*D235</f>
        <v>17.899999999999999</v>
      </c>
      <c r="J235" s="56">
        <v>3</v>
      </c>
      <c r="K235" s="12">
        <v>2</v>
      </c>
      <c r="L235" s="57">
        <f>K235*J235*D235</f>
        <v>53.699999999999996</v>
      </c>
      <c r="M235" s="56">
        <v>1</v>
      </c>
      <c r="N235" s="12">
        <v>1</v>
      </c>
      <c r="O235" s="57">
        <f t="shared" si="156"/>
        <v>8.9499999999999993</v>
      </c>
      <c r="P235" s="56">
        <v>1</v>
      </c>
      <c r="Q235" s="22"/>
      <c r="R235" s="12">
        <v>1</v>
      </c>
      <c r="S235" s="57">
        <f t="shared" si="157"/>
        <v>8.9499999999999993</v>
      </c>
      <c r="T235" s="57"/>
      <c r="U235" s="56">
        <v>1</v>
      </c>
      <c r="V235" s="12">
        <v>1</v>
      </c>
      <c r="W235" s="57">
        <f t="shared" ref="W235:W239" si="163">V235*U235*D235</f>
        <v>8.9499999999999993</v>
      </c>
      <c r="X235" s="56">
        <v>1</v>
      </c>
      <c r="Y235" s="22"/>
      <c r="Z235" s="12">
        <v>1</v>
      </c>
      <c r="AA235" s="57">
        <f t="shared" si="158"/>
        <v>8.9499999999999993</v>
      </c>
      <c r="AB235" s="57"/>
      <c r="AC235" s="56">
        <v>1</v>
      </c>
      <c r="AD235" s="12">
        <v>1</v>
      </c>
      <c r="AE235" s="57">
        <f t="shared" si="159"/>
        <v>8.9499999999999993</v>
      </c>
      <c r="AF235" s="56">
        <v>1</v>
      </c>
      <c r="AG235" s="22"/>
      <c r="AH235" s="12">
        <v>1</v>
      </c>
      <c r="AI235" s="57">
        <f t="shared" ref="AI235:AI241" si="164">AH235*AF235*D235</f>
        <v>8.9499999999999993</v>
      </c>
      <c r="AJ235" s="57"/>
      <c r="AK235" s="56">
        <v>1</v>
      </c>
      <c r="AL235" s="12">
        <v>1</v>
      </c>
      <c r="AM235" s="57">
        <f t="shared" si="160"/>
        <v>8.9499999999999993</v>
      </c>
      <c r="AN235" s="56">
        <v>1</v>
      </c>
      <c r="AO235" s="22"/>
      <c r="AP235" s="58">
        <v>1</v>
      </c>
      <c r="AQ235" s="57">
        <f t="shared" si="161"/>
        <v>8.9499999999999993</v>
      </c>
      <c r="AR235" s="57"/>
      <c r="AS235" s="56">
        <v>1</v>
      </c>
      <c r="AT235" s="12">
        <v>1</v>
      </c>
      <c r="AU235" s="59">
        <f t="shared" si="162"/>
        <v>8.9499999999999993</v>
      </c>
    </row>
    <row r="236" spans="3:47">
      <c r="C236" s="15" t="s">
        <v>5</v>
      </c>
      <c r="D236" s="20">
        <v>9.2230000000000008</v>
      </c>
      <c r="E236" s="60" t="s">
        <v>152</v>
      </c>
      <c r="F236" s="61">
        <f>F235+F234+F233</f>
        <v>75.679999999999993</v>
      </c>
      <c r="G236" s="62"/>
      <c r="H236" s="61" t="s">
        <v>152</v>
      </c>
      <c r="I236" s="61">
        <f>SUM(I233:I235)</f>
        <v>51.751999999999995</v>
      </c>
      <c r="J236" s="56">
        <v>1</v>
      </c>
      <c r="K236" s="12">
        <v>3</v>
      </c>
      <c r="L236" s="57">
        <f>K236*J236*D236</f>
        <v>27.669000000000004</v>
      </c>
      <c r="M236" s="56">
        <v>2</v>
      </c>
      <c r="N236" s="12">
        <v>1.5</v>
      </c>
      <c r="O236" s="57">
        <f t="shared" si="156"/>
        <v>27.669000000000004</v>
      </c>
      <c r="P236" s="56">
        <v>2</v>
      </c>
      <c r="Q236" s="22"/>
      <c r="R236" s="12">
        <v>1.5</v>
      </c>
      <c r="S236" s="57">
        <f t="shared" si="157"/>
        <v>27.669000000000004</v>
      </c>
      <c r="T236" s="57"/>
      <c r="U236" s="56">
        <v>2</v>
      </c>
      <c r="V236" s="12">
        <v>1.5</v>
      </c>
      <c r="W236" s="57">
        <f t="shared" si="163"/>
        <v>27.669000000000004</v>
      </c>
      <c r="X236" s="56">
        <v>2</v>
      </c>
      <c r="Y236" s="22"/>
      <c r="Z236" s="12">
        <v>1.5</v>
      </c>
      <c r="AA236" s="57">
        <f t="shared" si="158"/>
        <v>27.669000000000004</v>
      </c>
      <c r="AB236" s="57"/>
      <c r="AC236" s="56">
        <v>2</v>
      </c>
      <c r="AD236" s="12">
        <v>1.5</v>
      </c>
      <c r="AE236" s="57">
        <f t="shared" si="159"/>
        <v>27.669000000000004</v>
      </c>
      <c r="AF236" s="56">
        <v>2</v>
      </c>
      <c r="AG236" s="22"/>
      <c r="AH236" s="12">
        <v>1.5</v>
      </c>
      <c r="AI236" s="57">
        <f t="shared" si="164"/>
        <v>27.669000000000004</v>
      </c>
      <c r="AJ236" s="57"/>
      <c r="AK236" s="56">
        <v>2</v>
      </c>
      <c r="AL236" s="12">
        <v>1.5</v>
      </c>
      <c r="AM236" s="57">
        <f t="shared" si="160"/>
        <v>27.669000000000004</v>
      </c>
      <c r="AN236" s="56">
        <v>2</v>
      </c>
      <c r="AO236" s="22"/>
      <c r="AP236" s="58">
        <v>1.5</v>
      </c>
      <c r="AQ236" s="57">
        <f t="shared" si="161"/>
        <v>27.669000000000004</v>
      </c>
      <c r="AR236" s="57"/>
      <c r="AS236" s="56">
        <v>2</v>
      </c>
      <c r="AT236" s="12">
        <v>1.5</v>
      </c>
      <c r="AU236" s="59">
        <f t="shared" si="162"/>
        <v>27.669000000000004</v>
      </c>
    </row>
    <row r="237" spans="3:47">
      <c r="C237" s="15" t="s">
        <v>46</v>
      </c>
      <c r="D237" s="20">
        <v>9.3469999999999995</v>
      </c>
      <c r="J237" s="62"/>
      <c r="K237" s="61" t="s">
        <v>152</v>
      </c>
      <c r="L237" s="61">
        <f>SUM(L233:L236)</f>
        <v>106.75800000000001</v>
      </c>
      <c r="M237" s="56">
        <v>0.5</v>
      </c>
      <c r="N237" s="12">
        <v>2</v>
      </c>
      <c r="O237" s="57">
        <f t="shared" si="156"/>
        <v>9.3469999999999995</v>
      </c>
      <c r="P237" s="56">
        <v>0.5</v>
      </c>
      <c r="Q237" s="22">
        <v>5</v>
      </c>
      <c r="R237" s="12">
        <v>2</v>
      </c>
      <c r="S237" s="57">
        <f t="shared" si="157"/>
        <v>9.3469999999999995</v>
      </c>
      <c r="T237" s="57">
        <f>D237*Q237*R237</f>
        <v>93.47</v>
      </c>
      <c r="U237" s="56">
        <v>1.5</v>
      </c>
      <c r="V237" s="12">
        <v>2</v>
      </c>
      <c r="W237" s="57">
        <f t="shared" si="163"/>
        <v>28.040999999999997</v>
      </c>
      <c r="X237" s="56">
        <v>1.5</v>
      </c>
      <c r="Y237" s="22"/>
      <c r="Z237" s="12">
        <v>2</v>
      </c>
      <c r="AA237" s="57">
        <f t="shared" si="158"/>
        <v>28.040999999999997</v>
      </c>
      <c r="AB237" s="57"/>
      <c r="AC237" s="56">
        <v>1.5</v>
      </c>
      <c r="AD237" s="12">
        <v>2</v>
      </c>
      <c r="AE237" s="57">
        <f t="shared" si="159"/>
        <v>28.040999999999997</v>
      </c>
      <c r="AF237" s="56">
        <v>1.5</v>
      </c>
      <c r="AG237" s="22"/>
      <c r="AH237" s="12">
        <v>2</v>
      </c>
      <c r="AI237" s="57">
        <f t="shared" si="164"/>
        <v>28.040999999999997</v>
      </c>
      <c r="AJ237" s="57"/>
      <c r="AK237" s="56">
        <v>1.5</v>
      </c>
      <c r="AL237" s="12">
        <v>2</v>
      </c>
      <c r="AM237" s="57">
        <f t="shared" si="160"/>
        <v>28.040999999999997</v>
      </c>
      <c r="AN237" s="56">
        <v>1.5</v>
      </c>
      <c r="AO237" s="22"/>
      <c r="AP237" s="58">
        <v>2</v>
      </c>
      <c r="AQ237" s="57">
        <f t="shared" si="161"/>
        <v>28.040999999999997</v>
      </c>
      <c r="AR237" s="57"/>
      <c r="AS237" s="56">
        <v>1.5</v>
      </c>
      <c r="AT237" s="12">
        <v>2</v>
      </c>
      <c r="AU237" s="59">
        <f t="shared" si="162"/>
        <v>28.040999999999997</v>
      </c>
    </row>
    <row r="238" spans="3:47">
      <c r="C238" s="15" t="s">
        <v>7</v>
      </c>
      <c r="D238" s="20">
        <v>9.36</v>
      </c>
      <c r="M238" s="62"/>
      <c r="N238" s="61" t="s">
        <v>152</v>
      </c>
      <c r="O238" s="61">
        <f>SUM(O233:O237)</f>
        <v>54.429000000000002</v>
      </c>
      <c r="P238" s="56"/>
      <c r="Q238" s="22">
        <v>8</v>
      </c>
      <c r="R238" s="12">
        <v>3</v>
      </c>
      <c r="S238" s="57"/>
      <c r="T238" s="57">
        <f t="shared" ref="T238:T239" si="165">D238*Q238*R238</f>
        <v>224.64</v>
      </c>
      <c r="U238" s="56">
        <v>4</v>
      </c>
      <c r="V238" s="12">
        <v>3</v>
      </c>
      <c r="W238" s="57">
        <f t="shared" si="163"/>
        <v>112.32</v>
      </c>
      <c r="X238" s="56">
        <v>4</v>
      </c>
      <c r="Y238" s="22"/>
      <c r="Z238" s="12">
        <v>3</v>
      </c>
      <c r="AA238" s="57">
        <f t="shared" si="158"/>
        <v>112.32</v>
      </c>
      <c r="AB238" s="57"/>
      <c r="AC238" s="56">
        <v>4</v>
      </c>
      <c r="AD238" s="12">
        <v>3</v>
      </c>
      <c r="AE238" s="57">
        <f t="shared" si="159"/>
        <v>112.32</v>
      </c>
      <c r="AF238" s="56">
        <v>4</v>
      </c>
      <c r="AG238" s="22"/>
      <c r="AH238" s="12">
        <v>3</v>
      </c>
      <c r="AI238" s="57">
        <f t="shared" si="164"/>
        <v>112.32</v>
      </c>
      <c r="AJ238" s="57"/>
      <c r="AK238" s="56">
        <v>4</v>
      </c>
      <c r="AL238" s="12">
        <v>3</v>
      </c>
      <c r="AM238" s="57">
        <f t="shared" si="160"/>
        <v>112.32</v>
      </c>
      <c r="AN238" s="56">
        <v>4</v>
      </c>
      <c r="AO238" s="22"/>
      <c r="AP238" s="58">
        <v>3</v>
      </c>
      <c r="AQ238" s="57">
        <f t="shared" si="161"/>
        <v>112.32</v>
      </c>
      <c r="AR238" s="57"/>
      <c r="AS238" s="56">
        <v>4</v>
      </c>
      <c r="AT238" s="12">
        <v>3</v>
      </c>
      <c r="AU238" s="59">
        <f t="shared" si="162"/>
        <v>112.32</v>
      </c>
    </row>
    <row r="239" spans="3:47">
      <c r="C239" s="15" t="s">
        <v>47</v>
      </c>
      <c r="D239" s="20">
        <v>9.36</v>
      </c>
      <c r="P239" s="56"/>
      <c r="Q239" s="22">
        <v>-1</v>
      </c>
      <c r="R239" s="63">
        <v>4</v>
      </c>
      <c r="S239" s="64"/>
      <c r="T239" s="57">
        <f t="shared" si="165"/>
        <v>-37.44</v>
      </c>
      <c r="U239" s="56">
        <v>1</v>
      </c>
      <c r="V239" s="12">
        <v>4</v>
      </c>
      <c r="W239" s="57">
        <f t="shared" si="163"/>
        <v>37.44</v>
      </c>
      <c r="X239" s="56">
        <v>1</v>
      </c>
      <c r="Y239" s="22">
        <v>5</v>
      </c>
      <c r="Z239" s="12">
        <v>4</v>
      </c>
      <c r="AA239" s="57">
        <f t="shared" si="158"/>
        <v>37.44</v>
      </c>
      <c r="AB239" s="57">
        <f>Y239*Z239*D239</f>
        <v>187.2</v>
      </c>
      <c r="AC239" s="56">
        <v>2</v>
      </c>
      <c r="AD239" s="12">
        <v>4</v>
      </c>
      <c r="AE239" s="57">
        <f t="shared" si="159"/>
        <v>74.88</v>
      </c>
      <c r="AF239" s="56">
        <v>2</v>
      </c>
      <c r="AG239" s="22"/>
      <c r="AH239" s="12">
        <v>4</v>
      </c>
      <c r="AI239" s="57">
        <f t="shared" si="164"/>
        <v>74.88</v>
      </c>
      <c r="AJ239" s="57"/>
      <c r="AK239" s="56">
        <v>2</v>
      </c>
      <c r="AL239" s="12">
        <v>4</v>
      </c>
      <c r="AM239" s="57">
        <f t="shared" si="160"/>
        <v>74.88</v>
      </c>
      <c r="AN239" s="56">
        <v>2</v>
      </c>
      <c r="AO239" s="22"/>
      <c r="AP239" s="58">
        <v>4</v>
      </c>
      <c r="AQ239" s="57">
        <f t="shared" si="161"/>
        <v>74.88</v>
      </c>
      <c r="AR239" s="57"/>
      <c r="AS239" s="56">
        <v>2</v>
      </c>
      <c r="AT239" s="12">
        <v>4</v>
      </c>
      <c r="AU239" s="59">
        <f t="shared" si="162"/>
        <v>74.88</v>
      </c>
    </row>
    <row r="240" spans="3:47">
      <c r="C240" s="15" t="s">
        <v>9</v>
      </c>
      <c r="D240" s="20">
        <v>9.36</v>
      </c>
      <c r="P240" s="62"/>
      <c r="Q240" s="65"/>
      <c r="R240" s="65" t="s">
        <v>152</v>
      </c>
      <c r="S240" s="65">
        <f>SUM(S233:S239)</f>
        <v>54.429000000000002</v>
      </c>
      <c r="T240" s="65">
        <f>SUM(T233:T239)</f>
        <v>280.67</v>
      </c>
      <c r="U240" s="62"/>
      <c r="V240" s="61" t="s">
        <v>152</v>
      </c>
      <c r="W240" s="61">
        <f>SUM(W233:W239)</f>
        <v>222.88299999999998</v>
      </c>
      <c r="X240" s="56"/>
      <c r="Y240" s="22">
        <v>8</v>
      </c>
      <c r="Z240" s="12">
        <v>5</v>
      </c>
      <c r="AA240" s="57"/>
      <c r="AB240" s="57">
        <f t="shared" ref="AB240:AB241" si="166">Y240*Z240*D240</f>
        <v>374.4</v>
      </c>
      <c r="AC240" s="56">
        <v>4</v>
      </c>
      <c r="AD240" s="12">
        <v>5</v>
      </c>
      <c r="AE240" s="57">
        <f t="shared" si="159"/>
        <v>187.2</v>
      </c>
      <c r="AF240" s="56">
        <v>4</v>
      </c>
      <c r="AG240" s="22"/>
      <c r="AH240" s="12">
        <v>5</v>
      </c>
      <c r="AI240" s="57">
        <f t="shared" si="164"/>
        <v>187.2</v>
      </c>
      <c r="AJ240" s="57"/>
      <c r="AK240" s="56">
        <v>4</v>
      </c>
      <c r="AL240" s="12">
        <v>5</v>
      </c>
      <c r="AM240" s="57">
        <f t="shared" si="160"/>
        <v>187.2</v>
      </c>
      <c r="AN240" s="56">
        <v>4</v>
      </c>
      <c r="AO240" s="22"/>
      <c r="AP240" s="58">
        <v>5</v>
      </c>
      <c r="AQ240" s="57">
        <f t="shared" si="161"/>
        <v>187.2</v>
      </c>
      <c r="AR240" s="57"/>
      <c r="AS240" s="56">
        <v>4</v>
      </c>
      <c r="AT240" s="12">
        <v>5</v>
      </c>
      <c r="AU240" s="59">
        <f t="shared" si="162"/>
        <v>187.2</v>
      </c>
    </row>
    <row r="241" spans="3:47">
      <c r="C241" s="15" t="s">
        <v>10</v>
      </c>
      <c r="D241" s="20">
        <v>9.36</v>
      </c>
      <c r="X241" s="56"/>
      <c r="Y241" s="22">
        <v>-1</v>
      </c>
      <c r="Z241" s="63">
        <v>6</v>
      </c>
      <c r="AA241" s="64"/>
      <c r="AB241" s="57">
        <f t="shared" si="166"/>
        <v>-56.16</v>
      </c>
      <c r="AC241" s="56">
        <v>1</v>
      </c>
      <c r="AD241" s="12">
        <v>6</v>
      </c>
      <c r="AE241" s="57">
        <f t="shared" si="159"/>
        <v>56.16</v>
      </c>
      <c r="AF241" s="56">
        <v>1</v>
      </c>
      <c r="AG241" s="22">
        <v>5</v>
      </c>
      <c r="AH241" s="12">
        <v>6</v>
      </c>
      <c r="AI241" s="57">
        <f t="shared" si="164"/>
        <v>56.16</v>
      </c>
      <c r="AJ241" s="57">
        <f>D241*AH241*AG241</f>
        <v>280.79999999999995</v>
      </c>
      <c r="AK241" s="56">
        <v>2</v>
      </c>
      <c r="AL241" s="12">
        <v>6</v>
      </c>
      <c r="AM241" s="57">
        <f t="shared" si="160"/>
        <v>112.32</v>
      </c>
      <c r="AN241" s="56">
        <v>2</v>
      </c>
      <c r="AO241" s="22"/>
      <c r="AP241" s="58">
        <v>6</v>
      </c>
      <c r="AQ241" s="57">
        <f t="shared" si="161"/>
        <v>112.32</v>
      </c>
      <c r="AR241" s="57"/>
      <c r="AS241" s="56">
        <v>2</v>
      </c>
      <c r="AT241" s="12">
        <v>6</v>
      </c>
      <c r="AU241" s="59">
        <f t="shared" si="162"/>
        <v>112.32</v>
      </c>
    </row>
    <row r="242" spans="3:47">
      <c r="C242" s="15" t="s">
        <v>11</v>
      </c>
      <c r="D242" s="20">
        <v>9.36</v>
      </c>
      <c r="X242" s="62"/>
      <c r="Y242" s="65"/>
      <c r="Z242" s="61" t="s">
        <v>153</v>
      </c>
      <c r="AA242" s="61">
        <f>SUM(AA233:AA239)</f>
        <v>222.88299999999998</v>
      </c>
      <c r="AB242" s="61">
        <f>SUM(AB233:AB241)</f>
        <v>505.43999999999994</v>
      </c>
      <c r="AC242" s="62"/>
      <c r="AD242" s="61" t="s">
        <v>152</v>
      </c>
      <c r="AE242" s="61">
        <f>SUM(AE233:AE241)</f>
        <v>503.68299999999999</v>
      </c>
      <c r="AF242" s="56"/>
      <c r="AG242" s="22">
        <v>8</v>
      </c>
      <c r="AH242" s="12">
        <v>7</v>
      </c>
      <c r="AI242" s="57"/>
      <c r="AJ242" s="57">
        <f t="shared" ref="AJ242:AJ243" si="167">D242*AH242*AG242</f>
        <v>524.16</v>
      </c>
      <c r="AK242" s="56">
        <v>4</v>
      </c>
      <c r="AL242" s="12">
        <v>7</v>
      </c>
      <c r="AM242" s="57">
        <f t="shared" si="160"/>
        <v>262.08</v>
      </c>
      <c r="AN242" s="56">
        <v>4</v>
      </c>
      <c r="AO242" s="22"/>
      <c r="AP242" s="58">
        <v>7</v>
      </c>
      <c r="AQ242" s="57">
        <f t="shared" si="161"/>
        <v>262.08</v>
      </c>
      <c r="AR242" s="57"/>
      <c r="AS242" s="56">
        <v>4</v>
      </c>
      <c r="AT242" s="12">
        <v>7</v>
      </c>
      <c r="AU242" s="59">
        <f t="shared" si="162"/>
        <v>262.08</v>
      </c>
    </row>
    <row r="243" spans="3:47">
      <c r="C243" s="15" t="s">
        <v>48</v>
      </c>
      <c r="D243" s="20">
        <v>9.36</v>
      </c>
      <c r="AF243" s="56"/>
      <c r="AG243" s="22">
        <v>-1</v>
      </c>
      <c r="AH243" s="63">
        <v>8</v>
      </c>
      <c r="AI243" s="64"/>
      <c r="AJ243" s="57">
        <f t="shared" si="167"/>
        <v>-74.88</v>
      </c>
      <c r="AK243" s="56">
        <v>1</v>
      </c>
      <c r="AL243" s="12">
        <v>8</v>
      </c>
      <c r="AM243" s="57">
        <f t="shared" si="160"/>
        <v>74.88</v>
      </c>
      <c r="AN243" s="56">
        <v>1</v>
      </c>
      <c r="AO243" s="22">
        <v>5</v>
      </c>
      <c r="AP243" s="58">
        <v>8</v>
      </c>
      <c r="AQ243" s="57">
        <f t="shared" si="161"/>
        <v>74.88</v>
      </c>
      <c r="AR243" s="57">
        <f>D243*AP243*AO243</f>
        <v>374.4</v>
      </c>
      <c r="AS243" s="56">
        <v>2</v>
      </c>
      <c r="AT243" s="12">
        <v>8</v>
      </c>
      <c r="AU243" s="59">
        <f t="shared" si="162"/>
        <v>149.76</v>
      </c>
    </row>
    <row r="244" spans="3:47">
      <c r="C244" s="15" t="s">
        <v>49</v>
      </c>
      <c r="D244" s="20">
        <v>9.36</v>
      </c>
      <c r="AF244" s="62"/>
      <c r="AG244" s="65"/>
      <c r="AH244" s="61" t="s">
        <v>154</v>
      </c>
      <c r="AI244" s="61">
        <f>SUM(AI233:AI241)</f>
        <v>503.68299999999999</v>
      </c>
      <c r="AJ244" s="61">
        <f>SUM(AJ233:AJ243)</f>
        <v>730.07999999999993</v>
      </c>
      <c r="AK244" s="62"/>
      <c r="AL244" s="61" t="s">
        <v>152</v>
      </c>
      <c r="AM244" s="61">
        <f>SUM(AM233:AM243)</f>
        <v>896.803</v>
      </c>
      <c r="AN244" s="56"/>
      <c r="AO244" s="22">
        <v>8</v>
      </c>
      <c r="AP244" s="58">
        <v>9</v>
      </c>
      <c r="AQ244" s="57"/>
      <c r="AR244" s="57">
        <f t="shared" ref="AR244:AR245" si="168">D244*AP244*AO244</f>
        <v>673.92</v>
      </c>
      <c r="AS244" s="56">
        <v>4</v>
      </c>
      <c r="AT244" s="12">
        <v>9</v>
      </c>
      <c r="AU244" s="59">
        <f t="shared" si="162"/>
        <v>336.96</v>
      </c>
    </row>
    <row r="245" spans="3:47">
      <c r="C245" s="15" t="s">
        <v>50</v>
      </c>
      <c r="D245" s="21">
        <v>9.36</v>
      </c>
      <c r="AN245" s="56"/>
      <c r="AO245" s="22">
        <v>-1</v>
      </c>
      <c r="AP245" s="66">
        <v>10</v>
      </c>
      <c r="AQ245" s="64"/>
      <c r="AR245" s="57">
        <f t="shared" si="168"/>
        <v>-93.6</v>
      </c>
      <c r="AS245" s="56">
        <v>1</v>
      </c>
      <c r="AT245" s="12">
        <v>10</v>
      </c>
      <c r="AU245" s="59">
        <f t="shared" si="162"/>
        <v>93.6</v>
      </c>
    </row>
    <row r="246" spans="3:47">
      <c r="AN246" s="62"/>
      <c r="AO246" s="65"/>
      <c r="AP246" s="61" t="s">
        <v>152</v>
      </c>
      <c r="AQ246" s="61">
        <f>SUM(AQ241:AQ244)</f>
        <v>449.28</v>
      </c>
      <c r="AR246" s="61">
        <f>SUM(AR233:AR245)</f>
        <v>954.71999999999991</v>
      </c>
      <c r="AS246" s="62"/>
      <c r="AT246" s="61" t="s">
        <v>152</v>
      </c>
      <c r="AU246" s="67">
        <f>SUM(AU233:AU245)</f>
        <v>1402.2429999999999</v>
      </c>
    </row>
    <row r="247" spans="3:47">
      <c r="E247" s="14" t="s">
        <v>155</v>
      </c>
      <c r="F247" s="14">
        <f>F236*0.5/24</f>
        <v>1.5766666666666664</v>
      </c>
      <c r="G247" s="16"/>
      <c r="H247" s="16" t="s">
        <v>155</v>
      </c>
      <c r="I247" s="16">
        <f>2*0.5*0.5*I236/3</f>
        <v>8.625333333333332</v>
      </c>
      <c r="J247" s="14"/>
      <c r="K247" s="14" t="s">
        <v>155</v>
      </c>
      <c r="L247" s="14">
        <f>2*0.5*0.5*3*L237/8</f>
        <v>20.017125</v>
      </c>
      <c r="M247" s="17"/>
      <c r="N247" s="17" t="s">
        <v>155</v>
      </c>
      <c r="O247" s="17">
        <f>2*1*1*O238/3</f>
        <v>36.286000000000001</v>
      </c>
      <c r="P247" s="14"/>
      <c r="Q247" s="14"/>
      <c r="R247" s="14" t="s">
        <v>155</v>
      </c>
      <c r="S247" s="14">
        <f>2*1*1*((S240/3)+(T240/12))</f>
        <v>83.064333333333337</v>
      </c>
      <c r="T247" s="14"/>
      <c r="U247" s="16"/>
      <c r="V247" s="16" t="s">
        <v>155</v>
      </c>
      <c r="W247" s="16">
        <f>2*1*1*W240/3</f>
        <v>148.58866666666665</v>
      </c>
      <c r="X247" s="14"/>
      <c r="Y247" s="14"/>
      <c r="Z247" s="14" t="s">
        <v>155</v>
      </c>
      <c r="AA247" s="14">
        <f>2*1*1*((AA242/3)+(AB242/12))</f>
        <v>232.82866666666666</v>
      </c>
      <c r="AB247" s="14"/>
      <c r="AC247" s="17"/>
      <c r="AD247" s="17" t="s">
        <v>155</v>
      </c>
      <c r="AE247" s="17">
        <f>2*1*1*AE242/3</f>
        <v>335.78866666666664</v>
      </c>
      <c r="AF247" s="14"/>
      <c r="AG247" s="14"/>
      <c r="AH247" s="14" t="s">
        <v>155</v>
      </c>
      <c r="AI247" s="14">
        <f>2*1*1*((AI244/3)+(AJ244/12))</f>
        <v>457.46866666666665</v>
      </c>
      <c r="AJ247" s="14"/>
      <c r="AK247" s="16"/>
      <c r="AL247" s="16" t="s">
        <v>155</v>
      </c>
      <c r="AM247" s="16">
        <f>2*1*1*AM244/3</f>
        <v>597.86866666666663</v>
      </c>
      <c r="AN247" s="14"/>
      <c r="AO247" s="14"/>
      <c r="AP247" s="14" t="s">
        <v>155</v>
      </c>
      <c r="AQ247" s="14">
        <f>2*1*1*((AQ246/3)+(AR246/12))</f>
        <v>458.64</v>
      </c>
      <c r="AR247" s="14"/>
      <c r="AS247" s="17"/>
      <c r="AT247" s="17" t="s">
        <v>155</v>
      </c>
      <c r="AU247" s="17">
        <f>2*1*1*AU246/3</f>
        <v>934.82866666666666</v>
      </c>
    </row>
    <row r="250" spans="3:47">
      <c r="C250" s="75"/>
      <c r="D250" s="76"/>
      <c r="E250" s="77" t="s">
        <v>146</v>
      </c>
      <c r="F250" s="78"/>
      <c r="G250" s="77" t="s">
        <v>127</v>
      </c>
      <c r="H250" s="79"/>
      <c r="I250" s="51"/>
      <c r="J250" s="77" t="s">
        <v>128</v>
      </c>
      <c r="K250" s="79"/>
      <c r="L250" s="78"/>
      <c r="M250" s="77" t="s">
        <v>129</v>
      </c>
      <c r="N250" s="79"/>
      <c r="O250" s="78"/>
      <c r="P250" s="77" t="s">
        <v>130</v>
      </c>
      <c r="Q250" s="80"/>
      <c r="R250" s="79"/>
      <c r="S250" s="79"/>
      <c r="T250" s="51"/>
      <c r="U250" s="77" t="s">
        <v>131</v>
      </c>
      <c r="V250" s="79"/>
      <c r="W250" s="78"/>
      <c r="X250" s="77" t="s">
        <v>132</v>
      </c>
      <c r="Y250" s="80"/>
      <c r="Z250" s="79"/>
      <c r="AA250" s="79"/>
      <c r="AB250" s="51"/>
      <c r="AC250" s="77" t="s">
        <v>147</v>
      </c>
      <c r="AD250" s="79"/>
      <c r="AE250" s="78"/>
      <c r="AF250" s="77" t="s">
        <v>148</v>
      </c>
      <c r="AG250" s="80"/>
      <c r="AH250" s="79"/>
      <c r="AI250" s="79"/>
      <c r="AJ250" s="51"/>
      <c r="AK250" s="77" t="s">
        <v>135</v>
      </c>
      <c r="AL250" s="79"/>
      <c r="AM250" s="78"/>
      <c r="AN250" s="77" t="s">
        <v>136</v>
      </c>
      <c r="AO250" s="80"/>
      <c r="AP250" s="79"/>
      <c r="AQ250" s="79"/>
      <c r="AR250" s="51"/>
      <c r="AS250" s="77" t="s">
        <v>137</v>
      </c>
      <c r="AT250" s="79"/>
      <c r="AU250" s="81"/>
    </row>
    <row r="251" spans="3:47">
      <c r="C251" s="19" t="s">
        <v>149</v>
      </c>
      <c r="D251" s="18" t="s">
        <v>32</v>
      </c>
      <c r="E251" s="52" t="s">
        <v>94</v>
      </c>
      <c r="F251" s="53" t="s">
        <v>150</v>
      </c>
      <c r="G251" s="52" t="s">
        <v>94</v>
      </c>
      <c r="H251" s="54" t="s">
        <v>151</v>
      </c>
      <c r="I251" s="54" t="s">
        <v>150</v>
      </c>
      <c r="J251" s="52" t="s">
        <v>94</v>
      </c>
      <c r="K251" s="53" t="s">
        <v>151</v>
      </c>
      <c r="L251" s="53" t="s">
        <v>150</v>
      </c>
      <c r="M251" s="52" t="s">
        <v>94</v>
      </c>
      <c r="N251" s="53" t="s">
        <v>151</v>
      </c>
      <c r="O251" s="53" t="s">
        <v>150</v>
      </c>
      <c r="P251" s="52" t="s">
        <v>94</v>
      </c>
      <c r="Q251" s="53"/>
      <c r="R251" s="53" t="s">
        <v>151</v>
      </c>
      <c r="S251" s="53" t="s">
        <v>150</v>
      </c>
      <c r="T251" s="53"/>
      <c r="U251" s="52" t="s">
        <v>94</v>
      </c>
      <c r="V251" s="53" t="s">
        <v>151</v>
      </c>
      <c r="W251" s="53" t="s">
        <v>150</v>
      </c>
      <c r="X251" s="52" t="s">
        <v>94</v>
      </c>
      <c r="Y251" s="53"/>
      <c r="Z251" s="53" t="s">
        <v>151</v>
      </c>
      <c r="AA251" s="53" t="s">
        <v>150</v>
      </c>
      <c r="AB251" s="53"/>
      <c r="AC251" s="52" t="s">
        <v>94</v>
      </c>
      <c r="AD251" s="53" t="s">
        <v>151</v>
      </c>
      <c r="AE251" s="53" t="s">
        <v>150</v>
      </c>
      <c r="AF251" s="52" t="s">
        <v>94</v>
      </c>
      <c r="AG251" s="53"/>
      <c r="AH251" s="53" t="s">
        <v>151</v>
      </c>
      <c r="AI251" s="53" t="s">
        <v>150</v>
      </c>
      <c r="AJ251" s="53"/>
      <c r="AK251" s="52" t="s">
        <v>94</v>
      </c>
      <c r="AL251" s="53" t="s">
        <v>151</v>
      </c>
      <c r="AM251" s="53" t="s">
        <v>150</v>
      </c>
      <c r="AN251" s="52" t="s">
        <v>94</v>
      </c>
      <c r="AO251" s="53"/>
      <c r="AP251" s="53" t="s">
        <v>151</v>
      </c>
      <c r="AQ251" s="53" t="s">
        <v>150</v>
      </c>
      <c r="AR251" s="53"/>
      <c r="AS251" s="52" t="s">
        <v>94</v>
      </c>
      <c r="AT251" s="53" t="s">
        <v>151</v>
      </c>
      <c r="AU251" s="55" t="s">
        <v>150</v>
      </c>
    </row>
    <row r="252" spans="3:47">
      <c r="C252" s="15" t="s">
        <v>45</v>
      </c>
      <c r="D252" s="20">
        <v>0</v>
      </c>
      <c r="E252" s="56">
        <v>3</v>
      </c>
      <c r="F252" s="57">
        <f>E252*D252</f>
        <v>0</v>
      </c>
      <c r="G252" s="56">
        <v>1</v>
      </c>
      <c r="H252" s="12">
        <v>0</v>
      </c>
      <c r="I252" s="57">
        <f>H252*G252*D252</f>
        <v>0</v>
      </c>
      <c r="J252" s="56">
        <v>1</v>
      </c>
      <c r="K252" s="12">
        <v>0</v>
      </c>
      <c r="L252" s="57">
        <f>K252*J252*D252</f>
        <v>0</v>
      </c>
      <c r="M252" s="56">
        <v>0.5</v>
      </c>
      <c r="N252" s="12">
        <v>0</v>
      </c>
      <c r="O252" s="57">
        <f>N252*M252*D252</f>
        <v>0</v>
      </c>
      <c r="P252" s="56">
        <v>0.5</v>
      </c>
      <c r="Q252" s="22"/>
      <c r="R252" s="12">
        <v>0</v>
      </c>
      <c r="S252" s="57">
        <f>R252*P252*D252</f>
        <v>0</v>
      </c>
      <c r="T252" s="57"/>
      <c r="U252" s="56">
        <v>0.5</v>
      </c>
      <c r="V252" s="12">
        <v>0</v>
      </c>
      <c r="W252" s="57">
        <f>V252*U252*D252</f>
        <v>0</v>
      </c>
      <c r="X252" s="56">
        <v>0.5</v>
      </c>
      <c r="Y252" s="22"/>
      <c r="Z252" s="12">
        <v>0</v>
      </c>
      <c r="AA252" s="57">
        <f>Z252*X252*D252</f>
        <v>0</v>
      </c>
      <c r="AB252" s="57"/>
      <c r="AC252" s="56">
        <v>0.5</v>
      </c>
      <c r="AD252" s="12">
        <v>0</v>
      </c>
      <c r="AE252" s="57">
        <f>AD252*AC252*D252</f>
        <v>0</v>
      </c>
      <c r="AF252" s="56">
        <v>0.5</v>
      </c>
      <c r="AG252" s="22"/>
      <c r="AH252" s="12">
        <v>0</v>
      </c>
      <c r="AI252" s="57">
        <f>AH252*AF252*D252</f>
        <v>0</v>
      </c>
      <c r="AJ252" s="57"/>
      <c r="AK252" s="56">
        <v>0.5</v>
      </c>
      <c r="AL252" s="12">
        <v>0</v>
      </c>
      <c r="AM252" s="57">
        <f>AL252*AK252*D252</f>
        <v>0</v>
      </c>
      <c r="AN252" s="56">
        <v>0.5</v>
      </c>
      <c r="AO252" s="22"/>
      <c r="AP252" s="58">
        <v>0</v>
      </c>
      <c r="AQ252" s="57">
        <f>AP252*AN252*D252</f>
        <v>0</v>
      </c>
      <c r="AR252" s="57"/>
      <c r="AS252" s="56">
        <v>0.5</v>
      </c>
      <c r="AT252" s="12">
        <v>0</v>
      </c>
      <c r="AU252" s="59">
        <f>AT252*AS252*D252</f>
        <v>0</v>
      </c>
    </row>
    <row r="253" spans="3:47">
      <c r="C253" s="15" t="s">
        <v>3</v>
      </c>
      <c r="D253" s="20">
        <v>8.4629999999999992</v>
      </c>
      <c r="E253" s="56">
        <v>10</v>
      </c>
      <c r="F253" s="57">
        <f>E253*D253</f>
        <v>84.63</v>
      </c>
      <c r="G253" s="56">
        <v>4</v>
      </c>
      <c r="H253" s="12">
        <v>1</v>
      </c>
      <c r="I253" s="57">
        <f>H253*G253*D253</f>
        <v>33.851999999999997</v>
      </c>
      <c r="J253" s="56">
        <v>3</v>
      </c>
      <c r="K253" s="12">
        <v>1</v>
      </c>
      <c r="L253" s="57">
        <f>K253*J253*D253</f>
        <v>25.388999999999996</v>
      </c>
      <c r="M253" s="56">
        <v>2</v>
      </c>
      <c r="N253" s="12">
        <v>0.5</v>
      </c>
      <c r="O253" s="57">
        <f t="shared" ref="O253:O256" si="169">N253*M253*D253</f>
        <v>8.4629999999999992</v>
      </c>
      <c r="P253" s="56">
        <v>2</v>
      </c>
      <c r="Q253" s="22"/>
      <c r="R253" s="12">
        <v>0.5</v>
      </c>
      <c r="S253" s="57">
        <f t="shared" ref="S253:S256" si="170">R253*P253*D253</f>
        <v>8.4629999999999992</v>
      </c>
      <c r="T253" s="57"/>
      <c r="U253" s="56">
        <v>2</v>
      </c>
      <c r="V253" s="12">
        <v>0.5</v>
      </c>
      <c r="W253" s="57">
        <f>V253*U253*D253</f>
        <v>8.4629999999999992</v>
      </c>
      <c r="X253" s="56">
        <v>2</v>
      </c>
      <c r="Y253" s="22"/>
      <c r="Z253" s="12">
        <v>0.5</v>
      </c>
      <c r="AA253" s="57">
        <f t="shared" ref="AA253:AA258" si="171">Z253*X253*D253</f>
        <v>8.4629999999999992</v>
      </c>
      <c r="AB253" s="57"/>
      <c r="AC253" s="56">
        <v>2</v>
      </c>
      <c r="AD253" s="12">
        <v>0.5</v>
      </c>
      <c r="AE253" s="57">
        <f t="shared" ref="AE253:AE260" si="172">AD253*AC253*D253</f>
        <v>8.4629999999999992</v>
      </c>
      <c r="AF253" s="56">
        <v>2</v>
      </c>
      <c r="AG253" s="22"/>
      <c r="AH253" s="12">
        <v>0.5</v>
      </c>
      <c r="AI253" s="57">
        <f>AH253*AF253*D253</f>
        <v>8.4629999999999992</v>
      </c>
      <c r="AJ253" s="57"/>
      <c r="AK253" s="56">
        <v>2</v>
      </c>
      <c r="AL253" s="12">
        <v>0.5</v>
      </c>
      <c r="AM253" s="57">
        <f t="shared" ref="AM253:AM262" si="173">AL253*AK253*D253</f>
        <v>8.4629999999999992</v>
      </c>
      <c r="AN253" s="56">
        <v>2</v>
      </c>
      <c r="AO253" s="22"/>
      <c r="AP253" s="58">
        <v>0.5</v>
      </c>
      <c r="AQ253" s="57">
        <f t="shared" ref="AQ253:AQ262" si="174">AP253*AN253*D253</f>
        <v>8.4629999999999992</v>
      </c>
      <c r="AR253" s="57"/>
      <c r="AS253" s="56">
        <v>2</v>
      </c>
      <c r="AT253" s="12">
        <v>0.5</v>
      </c>
      <c r="AU253" s="59">
        <f t="shared" ref="AU253:AU264" si="175">AT253*AS253*D253</f>
        <v>8.4629999999999992</v>
      </c>
    </row>
    <row r="254" spans="3:47">
      <c r="C254" s="15" t="s">
        <v>52</v>
      </c>
      <c r="D254" s="20">
        <v>8.9499999999999993</v>
      </c>
      <c r="E254" s="56">
        <v>-1</v>
      </c>
      <c r="F254" s="57">
        <f>E254*D254</f>
        <v>-8.9499999999999993</v>
      </c>
      <c r="G254" s="56">
        <v>1</v>
      </c>
      <c r="H254" s="12">
        <v>2</v>
      </c>
      <c r="I254" s="57">
        <f>H254*G254*D254</f>
        <v>17.899999999999999</v>
      </c>
      <c r="J254" s="56">
        <v>3</v>
      </c>
      <c r="K254" s="12">
        <v>2</v>
      </c>
      <c r="L254" s="57">
        <f>K254*J254*D254</f>
        <v>53.699999999999996</v>
      </c>
      <c r="M254" s="56">
        <v>1</v>
      </c>
      <c r="N254" s="12">
        <v>1</v>
      </c>
      <c r="O254" s="57">
        <f t="shared" si="169"/>
        <v>8.9499999999999993</v>
      </c>
      <c r="P254" s="56">
        <v>1</v>
      </c>
      <c r="Q254" s="22"/>
      <c r="R254" s="12">
        <v>1</v>
      </c>
      <c r="S254" s="57">
        <f t="shared" si="170"/>
        <v>8.9499999999999993</v>
      </c>
      <c r="T254" s="57"/>
      <c r="U254" s="56">
        <v>1</v>
      </c>
      <c r="V254" s="12">
        <v>1</v>
      </c>
      <c r="W254" s="57">
        <f t="shared" ref="W254:W258" si="176">V254*U254*D254</f>
        <v>8.9499999999999993</v>
      </c>
      <c r="X254" s="56">
        <v>1</v>
      </c>
      <c r="Y254" s="22"/>
      <c r="Z254" s="12">
        <v>1</v>
      </c>
      <c r="AA254" s="57">
        <f t="shared" si="171"/>
        <v>8.9499999999999993</v>
      </c>
      <c r="AB254" s="57"/>
      <c r="AC254" s="56">
        <v>1</v>
      </c>
      <c r="AD254" s="12">
        <v>1</v>
      </c>
      <c r="AE254" s="57">
        <f t="shared" si="172"/>
        <v>8.9499999999999993</v>
      </c>
      <c r="AF254" s="56">
        <v>1</v>
      </c>
      <c r="AG254" s="22"/>
      <c r="AH254" s="12">
        <v>1</v>
      </c>
      <c r="AI254" s="57">
        <f t="shared" ref="AI254:AI260" si="177">AH254*AF254*D254</f>
        <v>8.9499999999999993</v>
      </c>
      <c r="AJ254" s="57"/>
      <c r="AK254" s="56">
        <v>1</v>
      </c>
      <c r="AL254" s="12">
        <v>1</v>
      </c>
      <c r="AM254" s="57">
        <f t="shared" si="173"/>
        <v>8.9499999999999993</v>
      </c>
      <c r="AN254" s="56">
        <v>1</v>
      </c>
      <c r="AO254" s="22"/>
      <c r="AP254" s="58">
        <v>1</v>
      </c>
      <c r="AQ254" s="57">
        <f t="shared" si="174"/>
        <v>8.9499999999999993</v>
      </c>
      <c r="AR254" s="57"/>
      <c r="AS254" s="56">
        <v>1</v>
      </c>
      <c r="AT254" s="12">
        <v>1</v>
      </c>
      <c r="AU254" s="59">
        <f t="shared" si="175"/>
        <v>8.9499999999999993</v>
      </c>
    </row>
    <row r="255" spans="3:47">
      <c r="C255" s="15" t="s">
        <v>5</v>
      </c>
      <c r="D255" s="20">
        <v>9.2230000000000008</v>
      </c>
      <c r="E255" s="60" t="s">
        <v>152</v>
      </c>
      <c r="F255" s="61">
        <f>F254+F253+F252</f>
        <v>75.679999999999993</v>
      </c>
      <c r="G255" s="62"/>
      <c r="H255" s="61" t="s">
        <v>152</v>
      </c>
      <c r="I255" s="61">
        <f>SUM(I252:I254)</f>
        <v>51.751999999999995</v>
      </c>
      <c r="J255" s="56">
        <v>1</v>
      </c>
      <c r="K255" s="12">
        <v>3</v>
      </c>
      <c r="L255" s="57">
        <f>K255*J255*D255</f>
        <v>27.669000000000004</v>
      </c>
      <c r="M255" s="56">
        <v>2</v>
      </c>
      <c r="N255" s="12">
        <v>1.5</v>
      </c>
      <c r="O255" s="57">
        <f t="shared" si="169"/>
        <v>27.669000000000004</v>
      </c>
      <c r="P255" s="56">
        <v>2</v>
      </c>
      <c r="Q255" s="22"/>
      <c r="R255" s="12">
        <v>1.5</v>
      </c>
      <c r="S255" s="57">
        <f t="shared" si="170"/>
        <v>27.669000000000004</v>
      </c>
      <c r="T255" s="57"/>
      <c r="U255" s="56">
        <v>2</v>
      </c>
      <c r="V255" s="12">
        <v>1.5</v>
      </c>
      <c r="W255" s="57">
        <f t="shared" si="176"/>
        <v>27.669000000000004</v>
      </c>
      <c r="X255" s="56">
        <v>2</v>
      </c>
      <c r="Y255" s="22"/>
      <c r="Z255" s="12">
        <v>1.5</v>
      </c>
      <c r="AA255" s="57">
        <f t="shared" si="171"/>
        <v>27.669000000000004</v>
      </c>
      <c r="AB255" s="57"/>
      <c r="AC255" s="56">
        <v>2</v>
      </c>
      <c r="AD255" s="12">
        <v>1.5</v>
      </c>
      <c r="AE255" s="57">
        <f t="shared" si="172"/>
        <v>27.669000000000004</v>
      </c>
      <c r="AF255" s="56">
        <v>2</v>
      </c>
      <c r="AG255" s="22"/>
      <c r="AH255" s="12">
        <v>1.5</v>
      </c>
      <c r="AI255" s="57">
        <f t="shared" si="177"/>
        <v>27.669000000000004</v>
      </c>
      <c r="AJ255" s="57"/>
      <c r="AK255" s="56">
        <v>2</v>
      </c>
      <c r="AL255" s="12">
        <v>1.5</v>
      </c>
      <c r="AM255" s="57">
        <f t="shared" si="173"/>
        <v>27.669000000000004</v>
      </c>
      <c r="AN255" s="56">
        <v>2</v>
      </c>
      <c r="AO255" s="22"/>
      <c r="AP255" s="58">
        <v>1.5</v>
      </c>
      <c r="AQ255" s="57">
        <f t="shared" si="174"/>
        <v>27.669000000000004</v>
      </c>
      <c r="AR255" s="57"/>
      <c r="AS255" s="56">
        <v>2</v>
      </c>
      <c r="AT255" s="12">
        <v>1.5</v>
      </c>
      <c r="AU255" s="59">
        <f t="shared" si="175"/>
        <v>27.669000000000004</v>
      </c>
    </row>
    <row r="256" spans="3:47">
      <c r="C256" s="15" t="s">
        <v>46</v>
      </c>
      <c r="D256" s="20">
        <v>9.3469999999999995</v>
      </c>
      <c r="J256" s="62"/>
      <c r="K256" s="61" t="s">
        <v>152</v>
      </c>
      <c r="L256" s="61">
        <f>SUM(L252:L255)</f>
        <v>106.75800000000001</v>
      </c>
      <c r="M256" s="56">
        <v>0.5</v>
      </c>
      <c r="N256" s="12">
        <v>2</v>
      </c>
      <c r="O256" s="57">
        <f t="shared" si="169"/>
        <v>9.3469999999999995</v>
      </c>
      <c r="P256" s="56">
        <v>0.5</v>
      </c>
      <c r="Q256" s="22">
        <v>5</v>
      </c>
      <c r="R256" s="12">
        <v>2</v>
      </c>
      <c r="S256" s="57">
        <f t="shared" si="170"/>
        <v>9.3469999999999995</v>
      </c>
      <c r="T256" s="57">
        <f>D256*Q256*R256</f>
        <v>93.47</v>
      </c>
      <c r="U256" s="56">
        <v>1.5</v>
      </c>
      <c r="V256" s="12">
        <v>2</v>
      </c>
      <c r="W256" s="57">
        <f t="shared" si="176"/>
        <v>28.040999999999997</v>
      </c>
      <c r="X256" s="56">
        <v>1.5</v>
      </c>
      <c r="Y256" s="22"/>
      <c r="Z256" s="12">
        <v>2</v>
      </c>
      <c r="AA256" s="57">
        <f t="shared" si="171"/>
        <v>28.040999999999997</v>
      </c>
      <c r="AB256" s="57"/>
      <c r="AC256" s="56">
        <v>1.5</v>
      </c>
      <c r="AD256" s="12">
        <v>2</v>
      </c>
      <c r="AE256" s="57">
        <f t="shared" si="172"/>
        <v>28.040999999999997</v>
      </c>
      <c r="AF256" s="56">
        <v>1.5</v>
      </c>
      <c r="AG256" s="22"/>
      <c r="AH256" s="12">
        <v>2</v>
      </c>
      <c r="AI256" s="57">
        <f t="shared" si="177"/>
        <v>28.040999999999997</v>
      </c>
      <c r="AJ256" s="57"/>
      <c r="AK256" s="56">
        <v>1.5</v>
      </c>
      <c r="AL256" s="12">
        <v>2</v>
      </c>
      <c r="AM256" s="57">
        <f t="shared" si="173"/>
        <v>28.040999999999997</v>
      </c>
      <c r="AN256" s="56">
        <v>1.5</v>
      </c>
      <c r="AO256" s="22"/>
      <c r="AP256" s="58">
        <v>2</v>
      </c>
      <c r="AQ256" s="57">
        <f t="shared" si="174"/>
        <v>28.040999999999997</v>
      </c>
      <c r="AR256" s="57"/>
      <c r="AS256" s="56">
        <v>1.5</v>
      </c>
      <c r="AT256" s="12">
        <v>2</v>
      </c>
      <c r="AU256" s="59">
        <f t="shared" si="175"/>
        <v>28.040999999999997</v>
      </c>
    </row>
    <row r="257" spans="3:47">
      <c r="C257" s="15" t="s">
        <v>7</v>
      </c>
      <c r="D257" s="20">
        <v>9.36</v>
      </c>
      <c r="M257" s="62"/>
      <c r="N257" s="61" t="s">
        <v>152</v>
      </c>
      <c r="O257" s="61">
        <f>SUM(O252:O256)</f>
        <v>54.429000000000002</v>
      </c>
      <c r="P257" s="56"/>
      <c r="Q257" s="22">
        <v>8</v>
      </c>
      <c r="R257" s="12">
        <v>3</v>
      </c>
      <c r="S257" s="57"/>
      <c r="T257" s="57">
        <f t="shared" ref="T257:T258" si="178">D257*Q257*R257</f>
        <v>224.64</v>
      </c>
      <c r="U257" s="56">
        <v>4</v>
      </c>
      <c r="V257" s="12">
        <v>3</v>
      </c>
      <c r="W257" s="57">
        <f t="shared" si="176"/>
        <v>112.32</v>
      </c>
      <c r="X257" s="56">
        <v>4</v>
      </c>
      <c r="Y257" s="22"/>
      <c r="Z257" s="12">
        <v>3</v>
      </c>
      <c r="AA257" s="57">
        <f t="shared" si="171"/>
        <v>112.32</v>
      </c>
      <c r="AB257" s="57"/>
      <c r="AC257" s="56">
        <v>4</v>
      </c>
      <c r="AD257" s="12">
        <v>3</v>
      </c>
      <c r="AE257" s="57">
        <f t="shared" si="172"/>
        <v>112.32</v>
      </c>
      <c r="AF257" s="56">
        <v>4</v>
      </c>
      <c r="AG257" s="22"/>
      <c r="AH257" s="12">
        <v>3</v>
      </c>
      <c r="AI257" s="57">
        <f t="shared" si="177"/>
        <v>112.32</v>
      </c>
      <c r="AJ257" s="57"/>
      <c r="AK257" s="56">
        <v>4</v>
      </c>
      <c r="AL257" s="12">
        <v>3</v>
      </c>
      <c r="AM257" s="57">
        <f t="shared" si="173"/>
        <v>112.32</v>
      </c>
      <c r="AN257" s="56">
        <v>4</v>
      </c>
      <c r="AO257" s="22"/>
      <c r="AP257" s="58">
        <v>3</v>
      </c>
      <c r="AQ257" s="57">
        <f t="shared" si="174"/>
        <v>112.32</v>
      </c>
      <c r="AR257" s="57"/>
      <c r="AS257" s="56">
        <v>4</v>
      </c>
      <c r="AT257" s="12">
        <v>3</v>
      </c>
      <c r="AU257" s="59">
        <f t="shared" si="175"/>
        <v>112.32</v>
      </c>
    </row>
    <row r="258" spans="3:47">
      <c r="C258" s="15" t="s">
        <v>47</v>
      </c>
      <c r="D258" s="20">
        <v>9.36</v>
      </c>
      <c r="P258" s="56"/>
      <c r="Q258" s="22">
        <v>-1</v>
      </c>
      <c r="R258" s="63">
        <v>4</v>
      </c>
      <c r="S258" s="64"/>
      <c r="T258" s="57">
        <f t="shared" si="178"/>
        <v>-37.44</v>
      </c>
      <c r="U258" s="56">
        <v>1</v>
      </c>
      <c r="V258" s="12">
        <v>4</v>
      </c>
      <c r="W258" s="57">
        <f t="shared" si="176"/>
        <v>37.44</v>
      </c>
      <c r="X258" s="56">
        <v>1</v>
      </c>
      <c r="Y258" s="22">
        <v>5</v>
      </c>
      <c r="Z258" s="12">
        <v>4</v>
      </c>
      <c r="AA258" s="57">
        <f t="shared" si="171"/>
        <v>37.44</v>
      </c>
      <c r="AB258" s="57">
        <f>Y258*Z258*D258</f>
        <v>187.2</v>
      </c>
      <c r="AC258" s="56">
        <v>2</v>
      </c>
      <c r="AD258" s="12">
        <v>4</v>
      </c>
      <c r="AE258" s="57">
        <f t="shared" si="172"/>
        <v>74.88</v>
      </c>
      <c r="AF258" s="56">
        <v>2</v>
      </c>
      <c r="AG258" s="22"/>
      <c r="AH258" s="12">
        <v>4</v>
      </c>
      <c r="AI258" s="57">
        <f t="shared" si="177"/>
        <v>74.88</v>
      </c>
      <c r="AJ258" s="57"/>
      <c r="AK258" s="56">
        <v>2</v>
      </c>
      <c r="AL258" s="12">
        <v>4</v>
      </c>
      <c r="AM258" s="57">
        <f t="shared" si="173"/>
        <v>74.88</v>
      </c>
      <c r="AN258" s="56">
        <v>2</v>
      </c>
      <c r="AO258" s="22"/>
      <c r="AP258" s="58">
        <v>4</v>
      </c>
      <c r="AQ258" s="57">
        <f t="shared" si="174"/>
        <v>74.88</v>
      </c>
      <c r="AR258" s="57"/>
      <c r="AS258" s="56">
        <v>2</v>
      </c>
      <c r="AT258" s="12">
        <v>4</v>
      </c>
      <c r="AU258" s="59">
        <f t="shared" si="175"/>
        <v>74.88</v>
      </c>
    </row>
    <row r="259" spans="3:47">
      <c r="C259" s="15" t="s">
        <v>9</v>
      </c>
      <c r="D259" s="20">
        <v>9.36</v>
      </c>
      <c r="P259" s="62"/>
      <c r="Q259" s="65"/>
      <c r="R259" s="65" t="s">
        <v>152</v>
      </c>
      <c r="S259" s="65">
        <f>SUM(S252:S258)</f>
        <v>54.429000000000002</v>
      </c>
      <c r="T259" s="65">
        <f>SUM(T252:T258)</f>
        <v>280.67</v>
      </c>
      <c r="U259" s="62"/>
      <c r="V259" s="61" t="s">
        <v>152</v>
      </c>
      <c r="W259" s="61">
        <f>SUM(W252:W258)</f>
        <v>222.88299999999998</v>
      </c>
      <c r="X259" s="56"/>
      <c r="Y259" s="22">
        <v>8</v>
      </c>
      <c r="Z259" s="12">
        <v>5</v>
      </c>
      <c r="AA259" s="57"/>
      <c r="AB259" s="57">
        <f t="shared" ref="AB259:AB260" si="179">Y259*Z259*D259</f>
        <v>374.4</v>
      </c>
      <c r="AC259" s="56">
        <v>4</v>
      </c>
      <c r="AD259" s="12">
        <v>5</v>
      </c>
      <c r="AE259" s="57">
        <f t="shared" si="172"/>
        <v>187.2</v>
      </c>
      <c r="AF259" s="56">
        <v>4</v>
      </c>
      <c r="AG259" s="22"/>
      <c r="AH259" s="12">
        <v>5</v>
      </c>
      <c r="AI259" s="57">
        <f t="shared" si="177"/>
        <v>187.2</v>
      </c>
      <c r="AJ259" s="57"/>
      <c r="AK259" s="56">
        <v>4</v>
      </c>
      <c r="AL259" s="12">
        <v>5</v>
      </c>
      <c r="AM259" s="57">
        <f t="shared" si="173"/>
        <v>187.2</v>
      </c>
      <c r="AN259" s="56">
        <v>4</v>
      </c>
      <c r="AO259" s="22"/>
      <c r="AP259" s="58">
        <v>5</v>
      </c>
      <c r="AQ259" s="57">
        <f t="shared" si="174"/>
        <v>187.2</v>
      </c>
      <c r="AR259" s="57"/>
      <c r="AS259" s="56">
        <v>4</v>
      </c>
      <c r="AT259" s="12">
        <v>5</v>
      </c>
      <c r="AU259" s="59">
        <f t="shared" si="175"/>
        <v>187.2</v>
      </c>
    </row>
    <row r="260" spans="3:47">
      <c r="C260" s="15" t="s">
        <v>10</v>
      </c>
      <c r="D260" s="20">
        <v>9.36</v>
      </c>
      <c r="X260" s="56"/>
      <c r="Y260" s="22">
        <v>-1</v>
      </c>
      <c r="Z260" s="63">
        <v>6</v>
      </c>
      <c r="AA260" s="64"/>
      <c r="AB260" s="57">
        <f t="shared" si="179"/>
        <v>-56.16</v>
      </c>
      <c r="AC260" s="56">
        <v>1</v>
      </c>
      <c r="AD260" s="12">
        <v>6</v>
      </c>
      <c r="AE260" s="57">
        <f t="shared" si="172"/>
        <v>56.16</v>
      </c>
      <c r="AF260" s="56">
        <v>1</v>
      </c>
      <c r="AG260" s="22">
        <v>5</v>
      </c>
      <c r="AH260" s="12">
        <v>6</v>
      </c>
      <c r="AI260" s="57">
        <f t="shared" si="177"/>
        <v>56.16</v>
      </c>
      <c r="AJ260" s="57">
        <f>D260*AH260*AG260</f>
        <v>280.79999999999995</v>
      </c>
      <c r="AK260" s="56">
        <v>2</v>
      </c>
      <c r="AL260" s="12">
        <v>6</v>
      </c>
      <c r="AM260" s="57">
        <f t="shared" si="173"/>
        <v>112.32</v>
      </c>
      <c r="AN260" s="56">
        <v>2</v>
      </c>
      <c r="AO260" s="22"/>
      <c r="AP260" s="58">
        <v>6</v>
      </c>
      <c r="AQ260" s="57">
        <f t="shared" si="174"/>
        <v>112.32</v>
      </c>
      <c r="AR260" s="57"/>
      <c r="AS260" s="56">
        <v>2</v>
      </c>
      <c r="AT260" s="12">
        <v>6</v>
      </c>
      <c r="AU260" s="59">
        <f t="shared" si="175"/>
        <v>112.32</v>
      </c>
    </row>
    <row r="261" spans="3:47">
      <c r="C261" s="15" t="s">
        <v>11</v>
      </c>
      <c r="D261" s="20">
        <v>9.36</v>
      </c>
      <c r="X261" s="62"/>
      <c r="Y261" s="65"/>
      <c r="Z261" s="61" t="s">
        <v>153</v>
      </c>
      <c r="AA261" s="61">
        <f>SUM(AA252:AA258)</f>
        <v>222.88299999999998</v>
      </c>
      <c r="AB261" s="61">
        <f>SUM(AB252:AB260)</f>
        <v>505.43999999999994</v>
      </c>
      <c r="AC261" s="62"/>
      <c r="AD261" s="61" t="s">
        <v>152</v>
      </c>
      <c r="AE261" s="61">
        <f>SUM(AE252:AE260)</f>
        <v>503.68299999999999</v>
      </c>
      <c r="AF261" s="56"/>
      <c r="AG261" s="22">
        <v>8</v>
      </c>
      <c r="AH261" s="12">
        <v>7</v>
      </c>
      <c r="AI261" s="57"/>
      <c r="AJ261" s="57">
        <f t="shared" ref="AJ261:AJ262" si="180">D261*AH261*AG261</f>
        <v>524.16</v>
      </c>
      <c r="AK261" s="56">
        <v>4</v>
      </c>
      <c r="AL261" s="12">
        <v>7</v>
      </c>
      <c r="AM261" s="57">
        <f t="shared" si="173"/>
        <v>262.08</v>
      </c>
      <c r="AN261" s="56">
        <v>4</v>
      </c>
      <c r="AO261" s="22"/>
      <c r="AP261" s="58">
        <v>7</v>
      </c>
      <c r="AQ261" s="57">
        <f t="shared" si="174"/>
        <v>262.08</v>
      </c>
      <c r="AR261" s="57"/>
      <c r="AS261" s="56">
        <v>4</v>
      </c>
      <c r="AT261" s="12">
        <v>7</v>
      </c>
      <c r="AU261" s="59">
        <f t="shared" si="175"/>
        <v>262.08</v>
      </c>
    </row>
    <row r="262" spans="3:47">
      <c r="C262" s="15" t="s">
        <v>48</v>
      </c>
      <c r="D262" s="20">
        <v>9.36</v>
      </c>
      <c r="AF262" s="56"/>
      <c r="AG262" s="22">
        <v>-1</v>
      </c>
      <c r="AH262" s="63">
        <v>8</v>
      </c>
      <c r="AI262" s="64"/>
      <c r="AJ262" s="57">
        <f t="shared" si="180"/>
        <v>-74.88</v>
      </c>
      <c r="AK262" s="56">
        <v>1</v>
      </c>
      <c r="AL262" s="12">
        <v>8</v>
      </c>
      <c r="AM262" s="57">
        <f t="shared" si="173"/>
        <v>74.88</v>
      </c>
      <c r="AN262" s="56">
        <v>1</v>
      </c>
      <c r="AO262" s="22">
        <v>5</v>
      </c>
      <c r="AP262" s="58">
        <v>8</v>
      </c>
      <c r="AQ262" s="57">
        <f t="shared" si="174"/>
        <v>74.88</v>
      </c>
      <c r="AR262" s="57">
        <f>D262*AP262*AO262</f>
        <v>374.4</v>
      </c>
      <c r="AS262" s="56">
        <v>2</v>
      </c>
      <c r="AT262" s="12">
        <v>8</v>
      </c>
      <c r="AU262" s="59">
        <f t="shared" si="175"/>
        <v>149.76</v>
      </c>
    </row>
    <row r="263" spans="3:47">
      <c r="C263" s="15" t="s">
        <v>49</v>
      </c>
      <c r="D263" s="20">
        <v>9.36</v>
      </c>
      <c r="AF263" s="62"/>
      <c r="AG263" s="65"/>
      <c r="AH263" s="61" t="s">
        <v>154</v>
      </c>
      <c r="AI263" s="61">
        <f>SUM(AI252:AI260)</f>
        <v>503.68299999999999</v>
      </c>
      <c r="AJ263" s="61">
        <f>SUM(AJ252:AJ262)</f>
        <v>730.07999999999993</v>
      </c>
      <c r="AK263" s="62"/>
      <c r="AL263" s="61" t="s">
        <v>152</v>
      </c>
      <c r="AM263" s="61">
        <f>SUM(AM252:AM262)</f>
        <v>896.803</v>
      </c>
      <c r="AN263" s="56"/>
      <c r="AO263" s="22">
        <v>8</v>
      </c>
      <c r="AP263" s="58">
        <v>9</v>
      </c>
      <c r="AQ263" s="57"/>
      <c r="AR263" s="57">
        <f t="shared" ref="AR263:AR264" si="181">D263*AP263*AO263</f>
        <v>673.92</v>
      </c>
      <c r="AS263" s="56">
        <v>4</v>
      </c>
      <c r="AT263" s="12">
        <v>9</v>
      </c>
      <c r="AU263" s="59">
        <f t="shared" si="175"/>
        <v>336.96</v>
      </c>
    </row>
    <row r="264" spans="3:47">
      <c r="C264" s="15" t="s">
        <v>50</v>
      </c>
      <c r="D264" s="21">
        <v>9.36</v>
      </c>
      <c r="AN264" s="56"/>
      <c r="AO264" s="22">
        <v>-1</v>
      </c>
      <c r="AP264" s="66">
        <v>10</v>
      </c>
      <c r="AQ264" s="64"/>
      <c r="AR264" s="57">
        <f t="shared" si="181"/>
        <v>-93.6</v>
      </c>
      <c r="AS264" s="56">
        <v>1</v>
      </c>
      <c r="AT264" s="12">
        <v>10</v>
      </c>
      <c r="AU264" s="59">
        <f t="shared" si="175"/>
        <v>93.6</v>
      </c>
    </row>
    <row r="265" spans="3:47">
      <c r="AN265" s="62"/>
      <c r="AO265" s="65"/>
      <c r="AP265" s="61" t="s">
        <v>152</v>
      </c>
      <c r="AQ265" s="61">
        <f>SUM(AQ260:AQ263)</f>
        <v>449.28</v>
      </c>
      <c r="AR265" s="61">
        <f>SUM(AR252:AR264)</f>
        <v>954.71999999999991</v>
      </c>
      <c r="AS265" s="62"/>
      <c r="AT265" s="61" t="s">
        <v>152</v>
      </c>
      <c r="AU265" s="67">
        <f>SUM(AU252:AU264)</f>
        <v>1402.2429999999999</v>
      </c>
    </row>
    <row r="266" spans="3:47">
      <c r="E266" s="14" t="s">
        <v>155</v>
      </c>
      <c r="F266" s="14">
        <f>F255*0.5/24</f>
        <v>1.5766666666666664</v>
      </c>
      <c r="G266" s="16"/>
      <c r="H266" s="16" t="s">
        <v>155</v>
      </c>
      <c r="I266" s="16">
        <f>2*0.5*0.5*I255/3</f>
        <v>8.625333333333332</v>
      </c>
      <c r="J266" s="14"/>
      <c r="K266" s="14" t="s">
        <v>155</v>
      </c>
      <c r="L266" s="14">
        <f>2*0.5*0.5*3*L256/8</f>
        <v>20.017125</v>
      </c>
      <c r="M266" s="17"/>
      <c r="N266" s="17" t="s">
        <v>155</v>
      </c>
      <c r="O266" s="17">
        <f>2*1*1*O257/3</f>
        <v>36.286000000000001</v>
      </c>
      <c r="P266" s="14"/>
      <c r="Q266" s="14"/>
      <c r="R266" s="14" t="s">
        <v>155</v>
      </c>
      <c r="S266" s="14">
        <f>2*1*1*((S259/3)+(T259/12))</f>
        <v>83.064333333333337</v>
      </c>
      <c r="T266" s="14"/>
      <c r="U266" s="16"/>
      <c r="V266" s="16" t="s">
        <v>155</v>
      </c>
      <c r="W266" s="16">
        <f>2*1*1*W259/3</f>
        <v>148.58866666666665</v>
      </c>
      <c r="X266" s="14"/>
      <c r="Y266" s="14"/>
      <c r="Z266" s="14" t="s">
        <v>155</v>
      </c>
      <c r="AA266" s="14">
        <f>2*1*1*((AA261/3)+(AB261/12))</f>
        <v>232.82866666666666</v>
      </c>
      <c r="AB266" s="14"/>
      <c r="AC266" s="17"/>
      <c r="AD266" s="17" t="s">
        <v>155</v>
      </c>
      <c r="AE266" s="17">
        <f>2*1*1*AE261/3</f>
        <v>335.78866666666664</v>
      </c>
      <c r="AF266" s="14"/>
      <c r="AG266" s="14"/>
      <c r="AH266" s="14" t="s">
        <v>155</v>
      </c>
      <c r="AI266" s="14">
        <f>2*1*1*((AI263/3)+(AJ263/12))</f>
        <v>457.46866666666665</v>
      </c>
      <c r="AJ266" s="14"/>
      <c r="AK266" s="16"/>
      <c r="AL266" s="16" t="s">
        <v>155</v>
      </c>
      <c r="AM266" s="16">
        <f>2*1*1*AM263/3</f>
        <v>597.86866666666663</v>
      </c>
      <c r="AN266" s="14"/>
      <c r="AO266" s="14"/>
      <c r="AP266" s="14" t="s">
        <v>155</v>
      </c>
      <c r="AQ266" s="14">
        <f>2*1*1*((AQ265/3)+(AR265/12))</f>
        <v>458.64</v>
      </c>
      <c r="AR266" s="14"/>
      <c r="AS266" s="17"/>
      <c r="AT266" s="17" t="s">
        <v>155</v>
      </c>
      <c r="AU266" s="17">
        <f>2*1*1*AU265/3</f>
        <v>934.82866666666666</v>
      </c>
    </row>
    <row r="269" spans="3:47">
      <c r="C269" s="75"/>
      <c r="D269" s="76"/>
      <c r="E269" s="77" t="s">
        <v>146</v>
      </c>
      <c r="F269" s="78"/>
      <c r="G269" s="77" t="s">
        <v>127</v>
      </c>
      <c r="H269" s="79"/>
      <c r="I269" s="51"/>
      <c r="J269" s="77" t="s">
        <v>128</v>
      </c>
      <c r="K269" s="79"/>
      <c r="L269" s="78"/>
      <c r="M269" s="77" t="s">
        <v>129</v>
      </c>
      <c r="N269" s="79"/>
      <c r="O269" s="78"/>
      <c r="P269" s="77" t="s">
        <v>130</v>
      </c>
      <c r="Q269" s="80"/>
      <c r="R269" s="79"/>
      <c r="S269" s="79"/>
      <c r="T269" s="51"/>
      <c r="U269" s="77" t="s">
        <v>131</v>
      </c>
      <c r="V269" s="79"/>
      <c r="W269" s="78"/>
      <c r="X269" s="77" t="s">
        <v>132</v>
      </c>
      <c r="Y269" s="80"/>
      <c r="Z269" s="79"/>
      <c r="AA269" s="79"/>
      <c r="AB269" s="51"/>
      <c r="AC269" s="77" t="s">
        <v>147</v>
      </c>
      <c r="AD269" s="79"/>
      <c r="AE269" s="78"/>
      <c r="AF269" s="77" t="s">
        <v>148</v>
      </c>
      <c r="AG269" s="80"/>
      <c r="AH269" s="79"/>
      <c r="AI269" s="79"/>
      <c r="AJ269" s="51"/>
      <c r="AK269" s="77" t="s">
        <v>135</v>
      </c>
      <c r="AL269" s="79"/>
      <c r="AM269" s="78"/>
      <c r="AN269" s="77" t="s">
        <v>136</v>
      </c>
      <c r="AO269" s="80"/>
      <c r="AP269" s="79"/>
      <c r="AQ269" s="79"/>
      <c r="AR269" s="51"/>
      <c r="AS269" s="77" t="s">
        <v>137</v>
      </c>
      <c r="AT269" s="79"/>
      <c r="AU269" s="81"/>
    </row>
    <row r="270" spans="3:47">
      <c r="C270" s="19" t="s">
        <v>149</v>
      </c>
      <c r="D270" s="18" t="s">
        <v>33</v>
      </c>
      <c r="E270" s="52" t="s">
        <v>94</v>
      </c>
      <c r="F270" s="53" t="s">
        <v>150</v>
      </c>
      <c r="G270" s="52" t="s">
        <v>94</v>
      </c>
      <c r="H270" s="54" t="s">
        <v>151</v>
      </c>
      <c r="I270" s="54" t="s">
        <v>150</v>
      </c>
      <c r="J270" s="52" t="s">
        <v>94</v>
      </c>
      <c r="K270" s="53" t="s">
        <v>151</v>
      </c>
      <c r="L270" s="53" t="s">
        <v>150</v>
      </c>
      <c r="M270" s="52" t="s">
        <v>94</v>
      </c>
      <c r="N270" s="53" t="s">
        <v>151</v>
      </c>
      <c r="O270" s="53" t="s">
        <v>150</v>
      </c>
      <c r="P270" s="52" t="s">
        <v>94</v>
      </c>
      <c r="Q270" s="53"/>
      <c r="R270" s="53" t="s">
        <v>151</v>
      </c>
      <c r="S270" s="53" t="s">
        <v>150</v>
      </c>
      <c r="T270" s="53"/>
      <c r="U270" s="52" t="s">
        <v>94</v>
      </c>
      <c r="V270" s="53" t="s">
        <v>151</v>
      </c>
      <c r="W270" s="53" t="s">
        <v>150</v>
      </c>
      <c r="X270" s="52" t="s">
        <v>94</v>
      </c>
      <c r="Y270" s="53"/>
      <c r="Z270" s="53" t="s">
        <v>151</v>
      </c>
      <c r="AA270" s="53" t="s">
        <v>150</v>
      </c>
      <c r="AB270" s="53"/>
      <c r="AC270" s="52" t="s">
        <v>94</v>
      </c>
      <c r="AD270" s="53" t="s">
        <v>151</v>
      </c>
      <c r="AE270" s="53" t="s">
        <v>150</v>
      </c>
      <c r="AF270" s="52" t="s">
        <v>94</v>
      </c>
      <c r="AG270" s="53"/>
      <c r="AH270" s="53" t="s">
        <v>151</v>
      </c>
      <c r="AI270" s="53" t="s">
        <v>150</v>
      </c>
      <c r="AJ270" s="53"/>
      <c r="AK270" s="52" t="s">
        <v>94</v>
      </c>
      <c r="AL270" s="53" t="s">
        <v>151</v>
      </c>
      <c r="AM270" s="53" t="s">
        <v>150</v>
      </c>
      <c r="AN270" s="52" t="s">
        <v>94</v>
      </c>
      <c r="AO270" s="53"/>
      <c r="AP270" s="53" t="s">
        <v>151</v>
      </c>
      <c r="AQ270" s="53" t="s">
        <v>150</v>
      </c>
      <c r="AR270" s="53"/>
      <c r="AS270" s="52" t="s">
        <v>94</v>
      </c>
      <c r="AT270" s="53" t="s">
        <v>151</v>
      </c>
      <c r="AU270" s="55" t="s">
        <v>150</v>
      </c>
    </row>
    <row r="271" spans="3:47">
      <c r="C271" s="15" t="s">
        <v>45</v>
      </c>
      <c r="D271" s="20">
        <v>0</v>
      </c>
      <c r="E271" s="56">
        <v>3</v>
      </c>
      <c r="F271" s="57">
        <f>E271*D271</f>
        <v>0</v>
      </c>
      <c r="G271" s="56">
        <v>1</v>
      </c>
      <c r="H271" s="12">
        <v>0</v>
      </c>
      <c r="I271" s="57">
        <f>H271*G271*D271</f>
        <v>0</v>
      </c>
      <c r="J271" s="56">
        <v>1</v>
      </c>
      <c r="K271" s="12">
        <v>0</v>
      </c>
      <c r="L271" s="57">
        <f>K271*J271*D271</f>
        <v>0</v>
      </c>
      <c r="M271" s="56">
        <v>0.5</v>
      </c>
      <c r="N271" s="12">
        <v>0</v>
      </c>
      <c r="O271" s="57">
        <f>N271*M271*D271</f>
        <v>0</v>
      </c>
      <c r="P271" s="56">
        <v>0.5</v>
      </c>
      <c r="Q271" s="22"/>
      <c r="R271" s="12">
        <v>0</v>
      </c>
      <c r="S271" s="57">
        <f>R271*P271*D271</f>
        <v>0</v>
      </c>
      <c r="T271" s="57"/>
      <c r="U271" s="56">
        <v>0.5</v>
      </c>
      <c r="V271" s="12">
        <v>0</v>
      </c>
      <c r="W271" s="57">
        <f>V271*U271*D271</f>
        <v>0</v>
      </c>
      <c r="X271" s="56">
        <v>0.5</v>
      </c>
      <c r="Y271" s="22"/>
      <c r="Z271" s="12">
        <v>0</v>
      </c>
      <c r="AA271" s="57">
        <f>Z271*X271*D271</f>
        <v>0</v>
      </c>
      <c r="AB271" s="57"/>
      <c r="AC271" s="56">
        <v>0.5</v>
      </c>
      <c r="AD271" s="12">
        <v>0</v>
      </c>
      <c r="AE271" s="57">
        <f>AD271*AC271*D271</f>
        <v>0</v>
      </c>
      <c r="AF271" s="56">
        <v>0.5</v>
      </c>
      <c r="AG271" s="22"/>
      <c r="AH271" s="12">
        <v>0</v>
      </c>
      <c r="AI271" s="57">
        <f>AH271*AF271*D271</f>
        <v>0</v>
      </c>
      <c r="AJ271" s="57"/>
      <c r="AK271" s="56">
        <v>0.5</v>
      </c>
      <c r="AL271" s="12">
        <v>0</v>
      </c>
      <c r="AM271" s="57">
        <f>AL271*AK271*D271</f>
        <v>0</v>
      </c>
      <c r="AN271" s="56">
        <v>0.5</v>
      </c>
      <c r="AO271" s="22"/>
      <c r="AP271" s="58">
        <v>0</v>
      </c>
      <c r="AQ271" s="57">
        <f>AP271*AN271*D271</f>
        <v>0</v>
      </c>
      <c r="AR271" s="57"/>
      <c r="AS271" s="56">
        <v>0.5</v>
      </c>
      <c r="AT271" s="12">
        <v>0</v>
      </c>
      <c r="AU271" s="59">
        <f>AT271*AS271*D271</f>
        <v>0</v>
      </c>
    </row>
    <row r="272" spans="3:47">
      <c r="C272" s="15" t="s">
        <v>3</v>
      </c>
      <c r="D272" s="20">
        <v>8.4629999999999992</v>
      </c>
      <c r="E272" s="56">
        <v>10</v>
      </c>
      <c r="F272" s="57">
        <f>E272*D272</f>
        <v>84.63</v>
      </c>
      <c r="G272" s="56">
        <v>4</v>
      </c>
      <c r="H272" s="12">
        <v>1</v>
      </c>
      <c r="I272" s="57">
        <f>H272*G272*D272</f>
        <v>33.851999999999997</v>
      </c>
      <c r="J272" s="56">
        <v>3</v>
      </c>
      <c r="K272" s="12">
        <v>1</v>
      </c>
      <c r="L272" s="57">
        <f>K272*J272*D272</f>
        <v>25.388999999999996</v>
      </c>
      <c r="M272" s="56">
        <v>2</v>
      </c>
      <c r="N272" s="12">
        <v>0.5</v>
      </c>
      <c r="O272" s="57">
        <f t="shared" ref="O272:O275" si="182">N272*M272*D272</f>
        <v>8.4629999999999992</v>
      </c>
      <c r="P272" s="56">
        <v>2</v>
      </c>
      <c r="Q272" s="22"/>
      <c r="R272" s="12">
        <v>0.5</v>
      </c>
      <c r="S272" s="57">
        <f t="shared" ref="S272:S275" si="183">R272*P272*D272</f>
        <v>8.4629999999999992</v>
      </c>
      <c r="T272" s="57"/>
      <c r="U272" s="56">
        <v>2</v>
      </c>
      <c r="V272" s="12">
        <v>0.5</v>
      </c>
      <c r="W272" s="57">
        <f>V272*U272*D272</f>
        <v>8.4629999999999992</v>
      </c>
      <c r="X272" s="56">
        <v>2</v>
      </c>
      <c r="Y272" s="22"/>
      <c r="Z272" s="12">
        <v>0.5</v>
      </c>
      <c r="AA272" s="57">
        <f t="shared" ref="AA272:AA277" si="184">Z272*X272*D272</f>
        <v>8.4629999999999992</v>
      </c>
      <c r="AB272" s="57"/>
      <c r="AC272" s="56">
        <v>2</v>
      </c>
      <c r="AD272" s="12">
        <v>0.5</v>
      </c>
      <c r="AE272" s="57">
        <f t="shared" ref="AE272:AE279" si="185">AD272*AC272*D272</f>
        <v>8.4629999999999992</v>
      </c>
      <c r="AF272" s="56">
        <v>2</v>
      </c>
      <c r="AG272" s="22"/>
      <c r="AH272" s="12">
        <v>0.5</v>
      </c>
      <c r="AI272" s="57">
        <f>AH272*AF272*D272</f>
        <v>8.4629999999999992</v>
      </c>
      <c r="AJ272" s="57"/>
      <c r="AK272" s="56">
        <v>2</v>
      </c>
      <c r="AL272" s="12">
        <v>0.5</v>
      </c>
      <c r="AM272" s="57">
        <f t="shared" ref="AM272:AM281" si="186">AL272*AK272*D272</f>
        <v>8.4629999999999992</v>
      </c>
      <c r="AN272" s="56">
        <v>2</v>
      </c>
      <c r="AO272" s="22"/>
      <c r="AP272" s="58">
        <v>0.5</v>
      </c>
      <c r="AQ272" s="57">
        <f t="shared" ref="AQ272:AQ281" si="187">AP272*AN272*D272</f>
        <v>8.4629999999999992</v>
      </c>
      <c r="AR272" s="57"/>
      <c r="AS272" s="56">
        <v>2</v>
      </c>
      <c r="AT272" s="12">
        <v>0.5</v>
      </c>
      <c r="AU272" s="59">
        <f t="shared" ref="AU272:AU283" si="188">AT272*AS272*D272</f>
        <v>8.4629999999999992</v>
      </c>
    </row>
    <row r="273" spans="3:47">
      <c r="C273" s="15" t="s">
        <v>52</v>
      </c>
      <c r="D273" s="20">
        <v>8.9499999999999993</v>
      </c>
      <c r="E273" s="56">
        <v>-1</v>
      </c>
      <c r="F273" s="57">
        <f>E273*D273</f>
        <v>-8.9499999999999993</v>
      </c>
      <c r="G273" s="56">
        <v>1</v>
      </c>
      <c r="H273" s="12">
        <v>2</v>
      </c>
      <c r="I273" s="57">
        <f>H273*G273*D273</f>
        <v>17.899999999999999</v>
      </c>
      <c r="J273" s="56">
        <v>3</v>
      </c>
      <c r="K273" s="12">
        <v>2</v>
      </c>
      <c r="L273" s="57">
        <f>K273*J273*D273</f>
        <v>53.699999999999996</v>
      </c>
      <c r="M273" s="56">
        <v>1</v>
      </c>
      <c r="N273" s="12">
        <v>1</v>
      </c>
      <c r="O273" s="57">
        <f t="shared" si="182"/>
        <v>8.9499999999999993</v>
      </c>
      <c r="P273" s="56">
        <v>1</v>
      </c>
      <c r="Q273" s="22"/>
      <c r="R273" s="12">
        <v>1</v>
      </c>
      <c r="S273" s="57">
        <f t="shared" si="183"/>
        <v>8.9499999999999993</v>
      </c>
      <c r="T273" s="57"/>
      <c r="U273" s="56">
        <v>1</v>
      </c>
      <c r="V273" s="12">
        <v>1</v>
      </c>
      <c r="W273" s="57">
        <f t="shared" ref="W273:W277" si="189">V273*U273*D273</f>
        <v>8.9499999999999993</v>
      </c>
      <c r="X273" s="56">
        <v>1</v>
      </c>
      <c r="Y273" s="22"/>
      <c r="Z273" s="12">
        <v>1</v>
      </c>
      <c r="AA273" s="57">
        <f t="shared" si="184"/>
        <v>8.9499999999999993</v>
      </c>
      <c r="AB273" s="57"/>
      <c r="AC273" s="56">
        <v>1</v>
      </c>
      <c r="AD273" s="12">
        <v>1</v>
      </c>
      <c r="AE273" s="57">
        <f t="shared" si="185"/>
        <v>8.9499999999999993</v>
      </c>
      <c r="AF273" s="56">
        <v>1</v>
      </c>
      <c r="AG273" s="22"/>
      <c r="AH273" s="12">
        <v>1</v>
      </c>
      <c r="AI273" s="57">
        <f t="shared" ref="AI273:AI279" si="190">AH273*AF273*D273</f>
        <v>8.9499999999999993</v>
      </c>
      <c r="AJ273" s="57"/>
      <c r="AK273" s="56">
        <v>1</v>
      </c>
      <c r="AL273" s="12">
        <v>1</v>
      </c>
      <c r="AM273" s="57">
        <f t="shared" si="186"/>
        <v>8.9499999999999993</v>
      </c>
      <c r="AN273" s="56">
        <v>1</v>
      </c>
      <c r="AO273" s="22"/>
      <c r="AP273" s="58">
        <v>1</v>
      </c>
      <c r="AQ273" s="57">
        <f t="shared" si="187"/>
        <v>8.9499999999999993</v>
      </c>
      <c r="AR273" s="57"/>
      <c r="AS273" s="56">
        <v>1</v>
      </c>
      <c r="AT273" s="12">
        <v>1</v>
      </c>
      <c r="AU273" s="59">
        <f t="shared" si="188"/>
        <v>8.9499999999999993</v>
      </c>
    </row>
    <row r="274" spans="3:47">
      <c r="C274" s="15" t="s">
        <v>5</v>
      </c>
      <c r="D274" s="20">
        <v>9.2230000000000008</v>
      </c>
      <c r="E274" s="60" t="s">
        <v>152</v>
      </c>
      <c r="F274" s="61">
        <f>F273+F272+F271</f>
        <v>75.679999999999993</v>
      </c>
      <c r="G274" s="62"/>
      <c r="H274" s="61" t="s">
        <v>152</v>
      </c>
      <c r="I274" s="61">
        <f>SUM(I271:I273)</f>
        <v>51.751999999999995</v>
      </c>
      <c r="J274" s="56">
        <v>1</v>
      </c>
      <c r="K274" s="12">
        <v>3</v>
      </c>
      <c r="L274" s="57">
        <f>K274*J274*D274</f>
        <v>27.669000000000004</v>
      </c>
      <c r="M274" s="56">
        <v>2</v>
      </c>
      <c r="N274" s="12">
        <v>1.5</v>
      </c>
      <c r="O274" s="57">
        <f t="shared" si="182"/>
        <v>27.669000000000004</v>
      </c>
      <c r="P274" s="56">
        <v>2</v>
      </c>
      <c r="Q274" s="22"/>
      <c r="R274" s="12">
        <v>1.5</v>
      </c>
      <c r="S274" s="57">
        <f t="shared" si="183"/>
        <v>27.669000000000004</v>
      </c>
      <c r="T274" s="57"/>
      <c r="U274" s="56">
        <v>2</v>
      </c>
      <c r="V274" s="12">
        <v>1.5</v>
      </c>
      <c r="W274" s="57">
        <f t="shared" si="189"/>
        <v>27.669000000000004</v>
      </c>
      <c r="X274" s="56">
        <v>2</v>
      </c>
      <c r="Y274" s="22"/>
      <c r="Z274" s="12">
        <v>1.5</v>
      </c>
      <c r="AA274" s="57">
        <f t="shared" si="184"/>
        <v>27.669000000000004</v>
      </c>
      <c r="AB274" s="57"/>
      <c r="AC274" s="56">
        <v>2</v>
      </c>
      <c r="AD274" s="12">
        <v>1.5</v>
      </c>
      <c r="AE274" s="57">
        <f t="shared" si="185"/>
        <v>27.669000000000004</v>
      </c>
      <c r="AF274" s="56">
        <v>2</v>
      </c>
      <c r="AG274" s="22"/>
      <c r="AH274" s="12">
        <v>1.5</v>
      </c>
      <c r="AI274" s="57">
        <f t="shared" si="190"/>
        <v>27.669000000000004</v>
      </c>
      <c r="AJ274" s="57"/>
      <c r="AK274" s="56">
        <v>2</v>
      </c>
      <c r="AL274" s="12">
        <v>1.5</v>
      </c>
      <c r="AM274" s="57">
        <f t="shared" si="186"/>
        <v>27.669000000000004</v>
      </c>
      <c r="AN274" s="56">
        <v>2</v>
      </c>
      <c r="AO274" s="22"/>
      <c r="AP274" s="58">
        <v>1.5</v>
      </c>
      <c r="AQ274" s="57">
        <f t="shared" si="187"/>
        <v>27.669000000000004</v>
      </c>
      <c r="AR274" s="57"/>
      <c r="AS274" s="56">
        <v>2</v>
      </c>
      <c r="AT274" s="12">
        <v>1.5</v>
      </c>
      <c r="AU274" s="59">
        <f t="shared" si="188"/>
        <v>27.669000000000004</v>
      </c>
    </row>
    <row r="275" spans="3:47">
      <c r="C275" s="15" t="s">
        <v>46</v>
      </c>
      <c r="D275" s="20">
        <v>9.3469999999999995</v>
      </c>
      <c r="J275" s="62"/>
      <c r="K275" s="61" t="s">
        <v>152</v>
      </c>
      <c r="L275" s="61">
        <f>SUM(L271:L274)</f>
        <v>106.75800000000001</v>
      </c>
      <c r="M275" s="56">
        <v>0.5</v>
      </c>
      <c r="N275" s="12">
        <v>2</v>
      </c>
      <c r="O275" s="57">
        <f t="shared" si="182"/>
        <v>9.3469999999999995</v>
      </c>
      <c r="P275" s="56">
        <v>0.5</v>
      </c>
      <c r="Q275" s="22">
        <v>5</v>
      </c>
      <c r="R275" s="12">
        <v>2</v>
      </c>
      <c r="S275" s="57">
        <f t="shared" si="183"/>
        <v>9.3469999999999995</v>
      </c>
      <c r="T275" s="57">
        <f>D275*Q275*R275</f>
        <v>93.47</v>
      </c>
      <c r="U275" s="56">
        <v>1.5</v>
      </c>
      <c r="V275" s="12">
        <v>2</v>
      </c>
      <c r="W275" s="57">
        <f t="shared" si="189"/>
        <v>28.040999999999997</v>
      </c>
      <c r="X275" s="56">
        <v>1.5</v>
      </c>
      <c r="Y275" s="22"/>
      <c r="Z275" s="12">
        <v>2</v>
      </c>
      <c r="AA275" s="57">
        <f t="shared" si="184"/>
        <v>28.040999999999997</v>
      </c>
      <c r="AB275" s="57"/>
      <c r="AC275" s="56">
        <v>1.5</v>
      </c>
      <c r="AD275" s="12">
        <v>2</v>
      </c>
      <c r="AE275" s="57">
        <f t="shared" si="185"/>
        <v>28.040999999999997</v>
      </c>
      <c r="AF275" s="56">
        <v>1.5</v>
      </c>
      <c r="AG275" s="22"/>
      <c r="AH275" s="12">
        <v>2</v>
      </c>
      <c r="AI275" s="57">
        <f t="shared" si="190"/>
        <v>28.040999999999997</v>
      </c>
      <c r="AJ275" s="57"/>
      <c r="AK275" s="56">
        <v>1.5</v>
      </c>
      <c r="AL275" s="12">
        <v>2</v>
      </c>
      <c r="AM275" s="57">
        <f t="shared" si="186"/>
        <v>28.040999999999997</v>
      </c>
      <c r="AN275" s="56">
        <v>1.5</v>
      </c>
      <c r="AO275" s="22"/>
      <c r="AP275" s="58">
        <v>2</v>
      </c>
      <c r="AQ275" s="57">
        <f t="shared" si="187"/>
        <v>28.040999999999997</v>
      </c>
      <c r="AR275" s="57"/>
      <c r="AS275" s="56">
        <v>1.5</v>
      </c>
      <c r="AT275" s="12">
        <v>2</v>
      </c>
      <c r="AU275" s="59">
        <f t="shared" si="188"/>
        <v>28.040999999999997</v>
      </c>
    </row>
    <row r="276" spans="3:47">
      <c r="C276" s="15" t="s">
        <v>7</v>
      </c>
      <c r="D276" s="20">
        <v>9.36</v>
      </c>
      <c r="M276" s="62"/>
      <c r="N276" s="61" t="s">
        <v>152</v>
      </c>
      <c r="O276" s="61">
        <f>SUM(O271:O275)</f>
        <v>54.429000000000002</v>
      </c>
      <c r="P276" s="56"/>
      <c r="Q276" s="22">
        <v>8</v>
      </c>
      <c r="R276" s="12">
        <v>3</v>
      </c>
      <c r="S276" s="57"/>
      <c r="T276" s="57">
        <f t="shared" ref="T276:T277" si="191">D276*Q276*R276</f>
        <v>224.64</v>
      </c>
      <c r="U276" s="56">
        <v>4</v>
      </c>
      <c r="V276" s="12">
        <v>3</v>
      </c>
      <c r="W276" s="57">
        <f t="shared" si="189"/>
        <v>112.32</v>
      </c>
      <c r="X276" s="56">
        <v>4</v>
      </c>
      <c r="Y276" s="22"/>
      <c r="Z276" s="12">
        <v>3</v>
      </c>
      <c r="AA276" s="57">
        <f t="shared" si="184"/>
        <v>112.32</v>
      </c>
      <c r="AB276" s="57"/>
      <c r="AC276" s="56">
        <v>4</v>
      </c>
      <c r="AD276" s="12">
        <v>3</v>
      </c>
      <c r="AE276" s="57">
        <f t="shared" si="185"/>
        <v>112.32</v>
      </c>
      <c r="AF276" s="56">
        <v>4</v>
      </c>
      <c r="AG276" s="22"/>
      <c r="AH276" s="12">
        <v>3</v>
      </c>
      <c r="AI276" s="57">
        <f t="shared" si="190"/>
        <v>112.32</v>
      </c>
      <c r="AJ276" s="57"/>
      <c r="AK276" s="56">
        <v>4</v>
      </c>
      <c r="AL276" s="12">
        <v>3</v>
      </c>
      <c r="AM276" s="57">
        <f t="shared" si="186"/>
        <v>112.32</v>
      </c>
      <c r="AN276" s="56">
        <v>4</v>
      </c>
      <c r="AO276" s="22"/>
      <c r="AP276" s="58">
        <v>3</v>
      </c>
      <c r="AQ276" s="57">
        <f t="shared" si="187"/>
        <v>112.32</v>
      </c>
      <c r="AR276" s="57"/>
      <c r="AS276" s="56">
        <v>4</v>
      </c>
      <c r="AT276" s="12">
        <v>3</v>
      </c>
      <c r="AU276" s="59">
        <f t="shared" si="188"/>
        <v>112.32</v>
      </c>
    </row>
    <row r="277" spans="3:47">
      <c r="C277" s="15" t="s">
        <v>47</v>
      </c>
      <c r="D277" s="20">
        <v>9.36</v>
      </c>
      <c r="P277" s="56"/>
      <c r="Q277" s="22">
        <v>-1</v>
      </c>
      <c r="R277" s="63">
        <v>4</v>
      </c>
      <c r="S277" s="64"/>
      <c r="T277" s="57">
        <f t="shared" si="191"/>
        <v>-37.44</v>
      </c>
      <c r="U277" s="56">
        <v>1</v>
      </c>
      <c r="V277" s="12">
        <v>4</v>
      </c>
      <c r="W277" s="57">
        <f t="shared" si="189"/>
        <v>37.44</v>
      </c>
      <c r="X277" s="56">
        <v>1</v>
      </c>
      <c r="Y277" s="22">
        <v>5</v>
      </c>
      <c r="Z277" s="12">
        <v>4</v>
      </c>
      <c r="AA277" s="57">
        <f t="shared" si="184"/>
        <v>37.44</v>
      </c>
      <c r="AB277" s="57">
        <f>Y277*Z277*D277</f>
        <v>187.2</v>
      </c>
      <c r="AC277" s="56">
        <v>2</v>
      </c>
      <c r="AD277" s="12">
        <v>4</v>
      </c>
      <c r="AE277" s="57">
        <f t="shared" si="185"/>
        <v>74.88</v>
      </c>
      <c r="AF277" s="56">
        <v>2</v>
      </c>
      <c r="AG277" s="22"/>
      <c r="AH277" s="12">
        <v>4</v>
      </c>
      <c r="AI277" s="57">
        <f t="shared" si="190"/>
        <v>74.88</v>
      </c>
      <c r="AJ277" s="57"/>
      <c r="AK277" s="56">
        <v>2</v>
      </c>
      <c r="AL277" s="12">
        <v>4</v>
      </c>
      <c r="AM277" s="57">
        <f t="shared" si="186"/>
        <v>74.88</v>
      </c>
      <c r="AN277" s="56">
        <v>2</v>
      </c>
      <c r="AO277" s="22"/>
      <c r="AP277" s="58">
        <v>4</v>
      </c>
      <c r="AQ277" s="57">
        <f t="shared" si="187"/>
        <v>74.88</v>
      </c>
      <c r="AR277" s="57"/>
      <c r="AS277" s="56">
        <v>2</v>
      </c>
      <c r="AT277" s="12">
        <v>4</v>
      </c>
      <c r="AU277" s="59">
        <f t="shared" si="188"/>
        <v>74.88</v>
      </c>
    </row>
    <row r="278" spans="3:47">
      <c r="C278" s="15" t="s">
        <v>9</v>
      </c>
      <c r="D278" s="20">
        <v>9.36</v>
      </c>
      <c r="P278" s="62"/>
      <c r="Q278" s="65"/>
      <c r="R278" s="65" t="s">
        <v>152</v>
      </c>
      <c r="S278" s="65">
        <f>SUM(S271:S277)</f>
        <v>54.429000000000002</v>
      </c>
      <c r="T278" s="65">
        <f>SUM(T271:T277)</f>
        <v>280.67</v>
      </c>
      <c r="U278" s="62"/>
      <c r="V278" s="61" t="s">
        <v>152</v>
      </c>
      <c r="W278" s="61">
        <f>SUM(W271:W277)</f>
        <v>222.88299999999998</v>
      </c>
      <c r="X278" s="56"/>
      <c r="Y278" s="22">
        <v>8</v>
      </c>
      <c r="Z278" s="12">
        <v>5</v>
      </c>
      <c r="AA278" s="57"/>
      <c r="AB278" s="57">
        <f t="shared" ref="AB278:AB279" si="192">Y278*Z278*D278</f>
        <v>374.4</v>
      </c>
      <c r="AC278" s="56">
        <v>4</v>
      </c>
      <c r="AD278" s="12">
        <v>5</v>
      </c>
      <c r="AE278" s="57">
        <f t="shared" si="185"/>
        <v>187.2</v>
      </c>
      <c r="AF278" s="56">
        <v>4</v>
      </c>
      <c r="AG278" s="22"/>
      <c r="AH278" s="12">
        <v>5</v>
      </c>
      <c r="AI278" s="57">
        <f t="shared" si="190"/>
        <v>187.2</v>
      </c>
      <c r="AJ278" s="57"/>
      <c r="AK278" s="56">
        <v>4</v>
      </c>
      <c r="AL278" s="12">
        <v>5</v>
      </c>
      <c r="AM278" s="57">
        <f t="shared" si="186"/>
        <v>187.2</v>
      </c>
      <c r="AN278" s="56">
        <v>4</v>
      </c>
      <c r="AO278" s="22"/>
      <c r="AP278" s="58">
        <v>5</v>
      </c>
      <c r="AQ278" s="57">
        <f t="shared" si="187"/>
        <v>187.2</v>
      </c>
      <c r="AR278" s="57"/>
      <c r="AS278" s="56">
        <v>4</v>
      </c>
      <c r="AT278" s="12">
        <v>5</v>
      </c>
      <c r="AU278" s="59">
        <f t="shared" si="188"/>
        <v>187.2</v>
      </c>
    </row>
    <row r="279" spans="3:47">
      <c r="C279" s="15" t="s">
        <v>10</v>
      </c>
      <c r="D279" s="20">
        <v>9.36</v>
      </c>
      <c r="X279" s="56"/>
      <c r="Y279" s="22">
        <v>-1</v>
      </c>
      <c r="Z279" s="63">
        <v>6</v>
      </c>
      <c r="AA279" s="64"/>
      <c r="AB279" s="57">
        <f t="shared" si="192"/>
        <v>-56.16</v>
      </c>
      <c r="AC279" s="56">
        <v>1</v>
      </c>
      <c r="AD279" s="12">
        <v>6</v>
      </c>
      <c r="AE279" s="57">
        <f t="shared" si="185"/>
        <v>56.16</v>
      </c>
      <c r="AF279" s="56">
        <v>1</v>
      </c>
      <c r="AG279" s="22">
        <v>5</v>
      </c>
      <c r="AH279" s="12">
        <v>6</v>
      </c>
      <c r="AI279" s="57">
        <f t="shared" si="190"/>
        <v>56.16</v>
      </c>
      <c r="AJ279" s="57">
        <f>D279*AH279*AG279</f>
        <v>280.79999999999995</v>
      </c>
      <c r="AK279" s="56">
        <v>2</v>
      </c>
      <c r="AL279" s="12">
        <v>6</v>
      </c>
      <c r="AM279" s="57">
        <f t="shared" si="186"/>
        <v>112.32</v>
      </c>
      <c r="AN279" s="56">
        <v>2</v>
      </c>
      <c r="AO279" s="22"/>
      <c r="AP279" s="58">
        <v>6</v>
      </c>
      <c r="AQ279" s="57">
        <f t="shared" si="187"/>
        <v>112.32</v>
      </c>
      <c r="AR279" s="57"/>
      <c r="AS279" s="56">
        <v>2</v>
      </c>
      <c r="AT279" s="12">
        <v>6</v>
      </c>
      <c r="AU279" s="59">
        <f t="shared" si="188"/>
        <v>112.32</v>
      </c>
    </row>
    <row r="280" spans="3:47">
      <c r="C280" s="15" t="s">
        <v>11</v>
      </c>
      <c r="D280" s="20">
        <v>9.36</v>
      </c>
      <c r="X280" s="62"/>
      <c r="Y280" s="65"/>
      <c r="Z280" s="61" t="s">
        <v>153</v>
      </c>
      <c r="AA280" s="61">
        <f>SUM(AA271:AA277)</f>
        <v>222.88299999999998</v>
      </c>
      <c r="AB280" s="61">
        <f>SUM(AB271:AB279)</f>
        <v>505.43999999999994</v>
      </c>
      <c r="AC280" s="62"/>
      <c r="AD280" s="61" t="s">
        <v>152</v>
      </c>
      <c r="AE280" s="61">
        <f>SUM(AE271:AE279)</f>
        <v>503.68299999999999</v>
      </c>
      <c r="AF280" s="56"/>
      <c r="AG280" s="22">
        <v>8</v>
      </c>
      <c r="AH280" s="12">
        <v>7</v>
      </c>
      <c r="AI280" s="57"/>
      <c r="AJ280" s="57">
        <f t="shared" ref="AJ280:AJ281" si="193">D280*AH280*AG280</f>
        <v>524.16</v>
      </c>
      <c r="AK280" s="56">
        <v>4</v>
      </c>
      <c r="AL280" s="12">
        <v>7</v>
      </c>
      <c r="AM280" s="57">
        <f t="shared" si="186"/>
        <v>262.08</v>
      </c>
      <c r="AN280" s="56">
        <v>4</v>
      </c>
      <c r="AO280" s="22"/>
      <c r="AP280" s="58">
        <v>7</v>
      </c>
      <c r="AQ280" s="57">
        <f t="shared" si="187"/>
        <v>262.08</v>
      </c>
      <c r="AR280" s="57"/>
      <c r="AS280" s="56">
        <v>4</v>
      </c>
      <c r="AT280" s="12">
        <v>7</v>
      </c>
      <c r="AU280" s="59">
        <f t="shared" si="188"/>
        <v>262.08</v>
      </c>
    </row>
    <row r="281" spans="3:47">
      <c r="C281" s="15" t="s">
        <v>48</v>
      </c>
      <c r="D281" s="20">
        <v>9.36</v>
      </c>
      <c r="AF281" s="56"/>
      <c r="AG281" s="22">
        <v>-1</v>
      </c>
      <c r="AH281" s="63">
        <v>8</v>
      </c>
      <c r="AI281" s="64"/>
      <c r="AJ281" s="57">
        <f t="shared" si="193"/>
        <v>-74.88</v>
      </c>
      <c r="AK281" s="56">
        <v>1</v>
      </c>
      <c r="AL281" s="12">
        <v>8</v>
      </c>
      <c r="AM281" s="57">
        <f t="shared" si="186"/>
        <v>74.88</v>
      </c>
      <c r="AN281" s="56">
        <v>1</v>
      </c>
      <c r="AO281" s="22">
        <v>5</v>
      </c>
      <c r="AP281" s="58">
        <v>8</v>
      </c>
      <c r="AQ281" s="57">
        <f t="shared" si="187"/>
        <v>74.88</v>
      </c>
      <c r="AR281" s="57">
        <f>D281*AP281*AO281</f>
        <v>374.4</v>
      </c>
      <c r="AS281" s="56">
        <v>2</v>
      </c>
      <c r="AT281" s="12">
        <v>8</v>
      </c>
      <c r="AU281" s="59">
        <f t="shared" si="188"/>
        <v>149.76</v>
      </c>
    </row>
    <row r="282" spans="3:47">
      <c r="C282" s="15" t="s">
        <v>49</v>
      </c>
      <c r="D282" s="20">
        <v>9.36</v>
      </c>
      <c r="AF282" s="62"/>
      <c r="AG282" s="65"/>
      <c r="AH282" s="61" t="s">
        <v>154</v>
      </c>
      <c r="AI282" s="61">
        <f>SUM(AI271:AI279)</f>
        <v>503.68299999999999</v>
      </c>
      <c r="AJ282" s="61">
        <f>SUM(AJ271:AJ281)</f>
        <v>730.07999999999993</v>
      </c>
      <c r="AK282" s="62"/>
      <c r="AL282" s="61" t="s">
        <v>152</v>
      </c>
      <c r="AM282" s="61">
        <f>SUM(AM271:AM281)</f>
        <v>896.803</v>
      </c>
      <c r="AN282" s="56"/>
      <c r="AO282" s="22">
        <v>8</v>
      </c>
      <c r="AP282" s="58">
        <v>9</v>
      </c>
      <c r="AQ282" s="57"/>
      <c r="AR282" s="57">
        <f t="shared" ref="AR282:AR283" si="194">D282*AP282*AO282</f>
        <v>673.92</v>
      </c>
      <c r="AS282" s="56">
        <v>4</v>
      </c>
      <c r="AT282" s="12">
        <v>9</v>
      </c>
      <c r="AU282" s="59">
        <f t="shared" si="188"/>
        <v>336.96</v>
      </c>
    </row>
    <row r="283" spans="3:47">
      <c r="C283" s="15" t="s">
        <v>50</v>
      </c>
      <c r="D283" s="21">
        <v>9.36</v>
      </c>
      <c r="AN283" s="56"/>
      <c r="AO283" s="22">
        <v>-1</v>
      </c>
      <c r="AP283" s="66">
        <v>10</v>
      </c>
      <c r="AQ283" s="64"/>
      <c r="AR283" s="57">
        <f t="shared" si="194"/>
        <v>-93.6</v>
      </c>
      <c r="AS283" s="56">
        <v>1</v>
      </c>
      <c r="AT283" s="12">
        <v>10</v>
      </c>
      <c r="AU283" s="59">
        <f t="shared" si="188"/>
        <v>93.6</v>
      </c>
    </row>
    <row r="284" spans="3:47">
      <c r="AN284" s="62"/>
      <c r="AO284" s="65"/>
      <c r="AP284" s="61" t="s">
        <v>152</v>
      </c>
      <c r="AQ284" s="61">
        <f>SUM(AQ279:AQ282)</f>
        <v>449.28</v>
      </c>
      <c r="AR284" s="61">
        <f>SUM(AR271:AR283)</f>
        <v>954.71999999999991</v>
      </c>
      <c r="AS284" s="62"/>
      <c r="AT284" s="61" t="s">
        <v>152</v>
      </c>
      <c r="AU284" s="67">
        <f>SUM(AU271:AU283)</f>
        <v>1402.2429999999999</v>
      </c>
    </row>
    <row r="285" spans="3:47">
      <c r="E285" s="14" t="s">
        <v>155</v>
      </c>
      <c r="F285" s="14">
        <f>F274*0.5/24</f>
        <v>1.5766666666666664</v>
      </c>
      <c r="G285" s="16"/>
      <c r="H285" s="16" t="s">
        <v>155</v>
      </c>
      <c r="I285" s="16">
        <f>2*0.5*0.5*I274/3</f>
        <v>8.625333333333332</v>
      </c>
      <c r="J285" s="14"/>
      <c r="K285" s="14" t="s">
        <v>155</v>
      </c>
      <c r="L285" s="14">
        <f>2*0.5*0.5*3*L275/8</f>
        <v>20.017125</v>
      </c>
      <c r="M285" s="17"/>
      <c r="N285" s="17" t="s">
        <v>155</v>
      </c>
      <c r="O285" s="17">
        <f>2*1*1*O276/3</f>
        <v>36.286000000000001</v>
      </c>
      <c r="P285" s="14"/>
      <c r="Q285" s="14"/>
      <c r="R285" s="14" t="s">
        <v>155</v>
      </c>
      <c r="S285" s="14">
        <f>2*1*1*((S278/3)+(T278/12))</f>
        <v>83.064333333333337</v>
      </c>
      <c r="T285" s="14"/>
      <c r="U285" s="16"/>
      <c r="V285" s="16" t="s">
        <v>155</v>
      </c>
      <c r="W285" s="16">
        <f>2*1*1*W278/3</f>
        <v>148.58866666666665</v>
      </c>
      <c r="X285" s="14"/>
      <c r="Y285" s="14"/>
      <c r="Z285" s="14" t="s">
        <v>155</v>
      </c>
      <c r="AA285" s="14">
        <f>2*1*1*((AA280/3)+(AB280/12))</f>
        <v>232.82866666666666</v>
      </c>
      <c r="AB285" s="14"/>
      <c r="AC285" s="17"/>
      <c r="AD285" s="17" t="s">
        <v>155</v>
      </c>
      <c r="AE285" s="17">
        <f>2*1*1*AE280/3</f>
        <v>335.78866666666664</v>
      </c>
      <c r="AF285" s="14"/>
      <c r="AG285" s="14"/>
      <c r="AH285" s="14" t="s">
        <v>155</v>
      </c>
      <c r="AI285" s="14">
        <f>2*1*1*((AI282/3)+(AJ282/12))</f>
        <v>457.46866666666665</v>
      </c>
      <c r="AJ285" s="14"/>
      <c r="AK285" s="16"/>
      <c r="AL285" s="16" t="s">
        <v>155</v>
      </c>
      <c r="AM285" s="16">
        <f>2*1*1*AM282/3</f>
        <v>597.86866666666663</v>
      </c>
      <c r="AN285" s="14"/>
      <c r="AO285" s="14"/>
      <c r="AP285" s="14" t="s">
        <v>155</v>
      </c>
      <c r="AQ285" s="14">
        <f>2*1*1*((AQ284/3)+(AR284/12))</f>
        <v>458.64</v>
      </c>
      <c r="AR285" s="14"/>
      <c r="AS285" s="17"/>
      <c r="AT285" s="17" t="s">
        <v>155</v>
      </c>
      <c r="AU285" s="17">
        <f>2*1*1*AU284/3</f>
        <v>934.82866666666666</v>
      </c>
    </row>
    <row r="288" spans="3:47">
      <c r="C288" s="75"/>
      <c r="D288" s="76"/>
      <c r="E288" s="77" t="s">
        <v>146</v>
      </c>
      <c r="F288" s="78"/>
      <c r="G288" s="77" t="s">
        <v>127</v>
      </c>
      <c r="H288" s="79"/>
      <c r="I288" s="51"/>
      <c r="J288" s="77" t="s">
        <v>128</v>
      </c>
      <c r="K288" s="79"/>
      <c r="L288" s="78"/>
      <c r="M288" s="77" t="s">
        <v>129</v>
      </c>
      <c r="N288" s="79"/>
      <c r="O288" s="78"/>
      <c r="P288" s="77" t="s">
        <v>130</v>
      </c>
      <c r="Q288" s="80"/>
      <c r="R288" s="79"/>
      <c r="S288" s="79"/>
      <c r="T288" s="51"/>
      <c r="U288" s="77" t="s">
        <v>131</v>
      </c>
      <c r="V288" s="79"/>
      <c r="W288" s="78"/>
      <c r="X288" s="77" t="s">
        <v>132</v>
      </c>
      <c r="Y288" s="80"/>
      <c r="Z288" s="79"/>
      <c r="AA288" s="79"/>
      <c r="AB288" s="51"/>
      <c r="AC288" s="77" t="s">
        <v>147</v>
      </c>
      <c r="AD288" s="79"/>
      <c r="AE288" s="78"/>
      <c r="AF288" s="77" t="s">
        <v>148</v>
      </c>
      <c r="AG288" s="80"/>
      <c r="AH288" s="79"/>
      <c r="AI288" s="79"/>
      <c r="AJ288" s="51"/>
      <c r="AK288" s="77" t="s">
        <v>135</v>
      </c>
      <c r="AL288" s="79"/>
      <c r="AM288" s="78"/>
      <c r="AN288" s="77" t="s">
        <v>136</v>
      </c>
      <c r="AO288" s="80"/>
      <c r="AP288" s="79"/>
      <c r="AQ288" s="79"/>
      <c r="AR288" s="51"/>
      <c r="AS288" s="77" t="s">
        <v>137</v>
      </c>
      <c r="AT288" s="79"/>
      <c r="AU288" s="81"/>
    </row>
    <row r="289" spans="3:47">
      <c r="C289" s="19" t="s">
        <v>149</v>
      </c>
      <c r="D289" s="18" t="s">
        <v>34</v>
      </c>
      <c r="E289" s="52" t="s">
        <v>94</v>
      </c>
      <c r="F289" s="53" t="s">
        <v>150</v>
      </c>
      <c r="G289" s="52" t="s">
        <v>94</v>
      </c>
      <c r="H289" s="54" t="s">
        <v>151</v>
      </c>
      <c r="I289" s="54" t="s">
        <v>150</v>
      </c>
      <c r="J289" s="52" t="s">
        <v>94</v>
      </c>
      <c r="K289" s="53" t="s">
        <v>151</v>
      </c>
      <c r="L289" s="53" t="s">
        <v>150</v>
      </c>
      <c r="M289" s="52" t="s">
        <v>94</v>
      </c>
      <c r="N289" s="53" t="s">
        <v>151</v>
      </c>
      <c r="O289" s="53" t="s">
        <v>150</v>
      </c>
      <c r="P289" s="52" t="s">
        <v>94</v>
      </c>
      <c r="Q289" s="53"/>
      <c r="R289" s="53" t="s">
        <v>151</v>
      </c>
      <c r="S289" s="53" t="s">
        <v>150</v>
      </c>
      <c r="T289" s="53"/>
      <c r="U289" s="52" t="s">
        <v>94</v>
      </c>
      <c r="V289" s="53" t="s">
        <v>151</v>
      </c>
      <c r="W289" s="53" t="s">
        <v>150</v>
      </c>
      <c r="X289" s="52" t="s">
        <v>94</v>
      </c>
      <c r="Y289" s="53"/>
      <c r="Z289" s="53" t="s">
        <v>151</v>
      </c>
      <c r="AA289" s="53" t="s">
        <v>150</v>
      </c>
      <c r="AB289" s="53"/>
      <c r="AC289" s="52" t="s">
        <v>94</v>
      </c>
      <c r="AD289" s="53" t="s">
        <v>151</v>
      </c>
      <c r="AE289" s="53" t="s">
        <v>150</v>
      </c>
      <c r="AF289" s="52" t="s">
        <v>94</v>
      </c>
      <c r="AG289" s="53"/>
      <c r="AH289" s="53" t="s">
        <v>151</v>
      </c>
      <c r="AI289" s="53" t="s">
        <v>150</v>
      </c>
      <c r="AJ289" s="53"/>
      <c r="AK289" s="52" t="s">
        <v>94</v>
      </c>
      <c r="AL289" s="53" t="s">
        <v>151</v>
      </c>
      <c r="AM289" s="53" t="s">
        <v>150</v>
      </c>
      <c r="AN289" s="52" t="s">
        <v>94</v>
      </c>
      <c r="AO289" s="53"/>
      <c r="AP289" s="53" t="s">
        <v>151</v>
      </c>
      <c r="AQ289" s="53" t="s">
        <v>150</v>
      </c>
      <c r="AR289" s="53"/>
      <c r="AS289" s="52" t="s">
        <v>94</v>
      </c>
      <c r="AT289" s="53" t="s">
        <v>151</v>
      </c>
      <c r="AU289" s="55" t="s">
        <v>150</v>
      </c>
    </row>
    <row r="290" spans="3:47">
      <c r="C290" s="15" t="s">
        <v>45</v>
      </c>
      <c r="D290" s="20">
        <v>0</v>
      </c>
      <c r="E290" s="56">
        <v>3</v>
      </c>
      <c r="F290" s="57">
        <f>E290*D290</f>
        <v>0</v>
      </c>
      <c r="G290" s="56">
        <v>1</v>
      </c>
      <c r="H290" s="12">
        <v>0</v>
      </c>
      <c r="I290" s="57">
        <f>H290*G290*D290</f>
        <v>0</v>
      </c>
      <c r="J290" s="56">
        <v>1</v>
      </c>
      <c r="K290" s="12">
        <v>0</v>
      </c>
      <c r="L290" s="57">
        <f>K290*J290*D290</f>
        <v>0</v>
      </c>
      <c r="M290" s="56">
        <v>0.5</v>
      </c>
      <c r="N290" s="12">
        <v>0</v>
      </c>
      <c r="O290" s="57">
        <f>N290*M290*D290</f>
        <v>0</v>
      </c>
      <c r="P290" s="56">
        <v>0.5</v>
      </c>
      <c r="Q290" s="22"/>
      <c r="R290" s="12">
        <v>0</v>
      </c>
      <c r="S290" s="57">
        <f>R290*P290*D290</f>
        <v>0</v>
      </c>
      <c r="T290" s="57"/>
      <c r="U290" s="56">
        <v>0.5</v>
      </c>
      <c r="V290" s="12">
        <v>0</v>
      </c>
      <c r="W290" s="57">
        <f>V290*U290*D290</f>
        <v>0</v>
      </c>
      <c r="X290" s="56">
        <v>0.5</v>
      </c>
      <c r="Y290" s="22"/>
      <c r="Z290" s="12">
        <v>0</v>
      </c>
      <c r="AA290" s="57">
        <f>Z290*X290*D290</f>
        <v>0</v>
      </c>
      <c r="AB290" s="57"/>
      <c r="AC290" s="56">
        <v>0.5</v>
      </c>
      <c r="AD290" s="12">
        <v>0</v>
      </c>
      <c r="AE290" s="57">
        <f>AD290*AC290*D290</f>
        <v>0</v>
      </c>
      <c r="AF290" s="56">
        <v>0.5</v>
      </c>
      <c r="AG290" s="22"/>
      <c r="AH290" s="12">
        <v>0</v>
      </c>
      <c r="AI290" s="57">
        <f>AH290*AF290*D290</f>
        <v>0</v>
      </c>
      <c r="AJ290" s="57"/>
      <c r="AK290" s="56">
        <v>0.5</v>
      </c>
      <c r="AL290" s="12">
        <v>0</v>
      </c>
      <c r="AM290" s="57">
        <f>AL290*AK290*D290</f>
        <v>0</v>
      </c>
      <c r="AN290" s="56">
        <v>0.5</v>
      </c>
      <c r="AO290" s="22"/>
      <c r="AP290" s="58">
        <v>0</v>
      </c>
      <c r="AQ290" s="57">
        <f>AP290*AN290*D290</f>
        <v>0</v>
      </c>
      <c r="AR290" s="57"/>
      <c r="AS290" s="56">
        <v>0.5</v>
      </c>
      <c r="AT290" s="12">
        <v>0</v>
      </c>
      <c r="AU290" s="59">
        <f>AT290*AS290*D290</f>
        <v>0</v>
      </c>
    </row>
    <row r="291" spans="3:47">
      <c r="C291" s="15" t="s">
        <v>3</v>
      </c>
      <c r="D291" s="20">
        <v>8.4629999999999992</v>
      </c>
      <c r="E291" s="56">
        <v>10</v>
      </c>
      <c r="F291" s="57">
        <f>E291*D291</f>
        <v>84.63</v>
      </c>
      <c r="G291" s="56">
        <v>4</v>
      </c>
      <c r="H291" s="12">
        <v>1</v>
      </c>
      <c r="I291" s="57">
        <f>H291*G291*D291</f>
        <v>33.851999999999997</v>
      </c>
      <c r="J291" s="56">
        <v>3</v>
      </c>
      <c r="K291" s="12">
        <v>1</v>
      </c>
      <c r="L291" s="57">
        <f>K291*J291*D291</f>
        <v>25.388999999999996</v>
      </c>
      <c r="M291" s="56">
        <v>2</v>
      </c>
      <c r="N291" s="12">
        <v>0.5</v>
      </c>
      <c r="O291" s="57">
        <f t="shared" ref="O291:O294" si="195">N291*M291*D291</f>
        <v>8.4629999999999992</v>
      </c>
      <c r="P291" s="56">
        <v>2</v>
      </c>
      <c r="Q291" s="22"/>
      <c r="R291" s="12">
        <v>0.5</v>
      </c>
      <c r="S291" s="57">
        <f t="shared" ref="S291:S294" si="196">R291*P291*D291</f>
        <v>8.4629999999999992</v>
      </c>
      <c r="T291" s="57"/>
      <c r="U291" s="56">
        <v>2</v>
      </c>
      <c r="V291" s="12">
        <v>0.5</v>
      </c>
      <c r="W291" s="57">
        <f>V291*U291*D291</f>
        <v>8.4629999999999992</v>
      </c>
      <c r="X291" s="56">
        <v>2</v>
      </c>
      <c r="Y291" s="22"/>
      <c r="Z291" s="12">
        <v>0.5</v>
      </c>
      <c r="AA291" s="57">
        <f t="shared" ref="AA291:AA296" si="197">Z291*X291*D291</f>
        <v>8.4629999999999992</v>
      </c>
      <c r="AB291" s="57"/>
      <c r="AC291" s="56">
        <v>2</v>
      </c>
      <c r="AD291" s="12">
        <v>0.5</v>
      </c>
      <c r="AE291" s="57">
        <f t="shared" ref="AE291:AE298" si="198">AD291*AC291*D291</f>
        <v>8.4629999999999992</v>
      </c>
      <c r="AF291" s="56">
        <v>2</v>
      </c>
      <c r="AG291" s="22"/>
      <c r="AH291" s="12">
        <v>0.5</v>
      </c>
      <c r="AI291" s="57">
        <f>AH291*AF291*D291</f>
        <v>8.4629999999999992</v>
      </c>
      <c r="AJ291" s="57"/>
      <c r="AK291" s="56">
        <v>2</v>
      </c>
      <c r="AL291" s="12">
        <v>0.5</v>
      </c>
      <c r="AM291" s="57">
        <f t="shared" ref="AM291:AM300" si="199">AL291*AK291*D291</f>
        <v>8.4629999999999992</v>
      </c>
      <c r="AN291" s="56">
        <v>2</v>
      </c>
      <c r="AO291" s="22"/>
      <c r="AP291" s="58">
        <v>0.5</v>
      </c>
      <c r="AQ291" s="57">
        <f t="shared" ref="AQ291:AQ300" si="200">AP291*AN291*D291</f>
        <v>8.4629999999999992</v>
      </c>
      <c r="AR291" s="57"/>
      <c r="AS291" s="56">
        <v>2</v>
      </c>
      <c r="AT291" s="12">
        <v>0.5</v>
      </c>
      <c r="AU291" s="59">
        <f t="shared" ref="AU291:AU302" si="201">AT291*AS291*D291</f>
        <v>8.4629999999999992</v>
      </c>
    </row>
    <row r="292" spans="3:47">
      <c r="C292" s="15" t="s">
        <v>52</v>
      </c>
      <c r="D292" s="20">
        <v>8.9499999999999993</v>
      </c>
      <c r="E292" s="56">
        <v>-1</v>
      </c>
      <c r="F292" s="57">
        <f>E292*D292</f>
        <v>-8.9499999999999993</v>
      </c>
      <c r="G292" s="56">
        <v>1</v>
      </c>
      <c r="H292" s="12">
        <v>2</v>
      </c>
      <c r="I292" s="57">
        <f>H292*G292*D292</f>
        <v>17.899999999999999</v>
      </c>
      <c r="J292" s="56">
        <v>3</v>
      </c>
      <c r="K292" s="12">
        <v>2</v>
      </c>
      <c r="L292" s="57">
        <f>K292*J292*D292</f>
        <v>53.699999999999996</v>
      </c>
      <c r="M292" s="56">
        <v>1</v>
      </c>
      <c r="N292" s="12">
        <v>1</v>
      </c>
      <c r="O292" s="57">
        <f t="shared" si="195"/>
        <v>8.9499999999999993</v>
      </c>
      <c r="P292" s="56">
        <v>1</v>
      </c>
      <c r="Q292" s="22"/>
      <c r="R292" s="12">
        <v>1</v>
      </c>
      <c r="S292" s="57">
        <f t="shared" si="196"/>
        <v>8.9499999999999993</v>
      </c>
      <c r="T292" s="57"/>
      <c r="U292" s="56">
        <v>1</v>
      </c>
      <c r="V292" s="12">
        <v>1</v>
      </c>
      <c r="W292" s="57">
        <f t="shared" ref="W292:W296" si="202">V292*U292*D292</f>
        <v>8.9499999999999993</v>
      </c>
      <c r="X292" s="56">
        <v>1</v>
      </c>
      <c r="Y292" s="22"/>
      <c r="Z292" s="12">
        <v>1</v>
      </c>
      <c r="AA292" s="57">
        <f t="shared" si="197"/>
        <v>8.9499999999999993</v>
      </c>
      <c r="AB292" s="57"/>
      <c r="AC292" s="56">
        <v>1</v>
      </c>
      <c r="AD292" s="12">
        <v>1</v>
      </c>
      <c r="AE292" s="57">
        <f t="shared" si="198"/>
        <v>8.9499999999999993</v>
      </c>
      <c r="AF292" s="56">
        <v>1</v>
      </c>
      <c r="AG292" s="22"/>
      <c r="AH292" s="12">
        <v>1</v>
      </c>
      <c r="AI292" s="57">
        <f t="shared" ref="AI292:AI298" si="203">AH292*AF292*D292</f>
        <v>8.9499999999999993</v>
      </c>
      <c r="AJ292" s="57"/>
      <c r="AK292" s="56">
        <v>1</v>
      </c>
      <c r="AL292" s="12">
        <v>1</v>
      </c>
      <c r="AM292" s="57">
        <f t="shared" si="199"/>
        <v>8.9499999999999993</v>
      </c>
      <c r="AN292" s="56">
        <v>1</v>
      </c>
      <c r="AO292" s="22"/>
      <c r="AP292" s="58">
        <v>1</v>
      </c>
      <c r="AQ292" s="57">
        <f t="shared" si="200"/>
        <v>8.9499999999999993</v>
      </c>
      <c r="AR292" s="57"/>
      <c r="AS292" s="56">
        <v>1</v>
      </c>
      <c r="AT292" s="12">
        <v>1</v>
      </c>
      <c r="AU292" s="59">
        <f t="shared" si="201"/>
        <v>8.9499999999999993</v>
      </c>
    </row>
    <row r="293" spans="3:47">
      <c r="C293" s="15" t="s">
        <v>5</v>
      </c>
      <c r="D293" s="20">
        <v>9.2230000000000008</v>
      </c>
      <c r="E293" s="60" t="s">
        <v>152</v>
      </c>
      <c r="F293" s="61">
        <f>F292+F291+F290</f>
        <v>75.679999999999993</v>
      </c>
      <c r="G293" s="62"/>
      <c r="H293" s="61" t="s">
        <v>152</v>
      </c>
      <c r="I293" s="61">
        <f>SUM(I290:I292)</f>
        <v>51.751999999999995</v>
      </c>
      <c r="J293" s="56">
        <v>1</v>
      </c>
      <c r="K293" s="12">
        <v>3</v>
      </c>
      <c r="L293" s="57">
        <f>K293*J293*D293</f>
        <v>27.669000000000004</v>
      </c>
      <c r="M293" s="56">
        <v>2</v>
      </c>
      <c r="N293" s="12">
        <v>1.5</v>
      </c>
      <c r="O293" s="57">
        <f t="shared" si="195"/>
        <v>27.669000000000004</v>
      </c>
      <c r="P293" s="56">
        <v>2</v>
      </c>
      <c r="Q293" s="22"/>
      <c r="R293" s="12">
        <v>1.5</v>
      </c>
      <c r="S293" s="57">
        <f t="shared" si="196"/>
        <v>27.669000000000004</v>
      </c>
      <c r="T293" s="57"/>
      <c r="U293" s="56">
        <v>2</v>
      </c>
      <c r="V293" s="12">
        <v>1.5</v>
      </c>
      <c r="W293" s="57">
        <f t="shared" si="202"/>
        <v>27.669000000000004</v>
      </c>
      <c r="X293" s="56">
        <v>2</v>
      </c>
      <c r="Y293" s="22"/>
      <c r="Z293" s="12">
        <v>1.5</v>
      </c>
      <c r="AA293" s="57">
        <f t="shared" si="197"/>
        <v>27.669000000000004</v>
      </c>
      <c r="AB293" s="57"/>
      <c r="AC293" s="56">
        <v>2</v>
      </c>
      <c r="AD293" s="12">
        <v>1.5</v>
      </c>
      <c r="AE293" s="57">
        <f t="shared" si="198"/>
        <v>27.669000000000004</v>
      </c>
      <c r="AF293" s="56">
        <v>2</v>
      </c>
      <c r="AG293" s="22"/>
      <c r="AH293" s="12">
        <v>1.5</v>
      </c>
      <c r="AI293" s="57">
        <f t="shared" si="203"/>
        <v>27.669000000000004</v>
      </c>
      <c r="AJ293" s="57"/>
      <c r="AK293" s="56">
        <v>2</v>
      </c>
      <c r="AL293" s="12">
        <v>1.5</v>
      </c>
      <c r="AM293" s="57">
        <f t="shared" si="199"/>
        <v>27.669000000000004</v>
      </c>
      <c r="AN293" s="56">
        <v>2</v>
      </c>
      <c r="AO293" s="22"/>
      <c r="AP293" s="58">
        <v>1.5</v>
      </c>
      <c r="AQ293" s="57">
        <f t="shared" si="200"/>
        <v>27.669000000000004</v>
      </c>
      <c r="AR293" s="57"/>
      <c r="AS293" s="56">
        <v>2</v>
      </c>
      <c r="AT293" s="12">
        <v>1.5</v>
      </c>
      <c r="AU293" s="59">
        <f t="shared" si="201"/>
        <v>27.669000000000004</v>
      </c>
    </row>
    <row r="294" spans="3:47">
      <c r="C294" s="15" t="s">
        <v>46</v>
      </c>
      <c r="D294" s="20">
        <v>9.3469999999999995</v>
      </c>
      <c r="J294" s="62"/>
      <c r="K294" s="61" t="s">
        <v>152</v>
      </c>
      <c r="L294" s="61">
        <f>SUM(L290:L293)</f>
        <v>106.75800000000001</v>
      </c>
      <c r="M294" s="56">
        <v>0.5</v>
      </c>
      <c r="N294" s="12">
        <v>2</v>
      </c>
      <c r="O294" s="57">
        <f t="shared" si="195"/>
        <v>9.3469999999999995</v>
      </c>
      <c r="P294" s="56">
        <v>0.5</v>
      </c>
      <c r="Q294" s="22">
        <v>5</v>
      </c>
      <c r="R294" s="12">
        <v>2</v>
      </c>
      <c r="S294" s="57">
        <f t="shared" si="196"/>
        <v>9.3469999999999995</v>
      </c>
      <c r="T294" s="57">
        <f>D294*Q294*R294</f>
        <v>93.47</v>
      </c>
      <c r="U294" s="56">
        <v>1.5</v>
      </c>
      <c r="V294" s="12">
        <v>2</v>
      </c>
      <c r="W294" s="57">
        <f t="shared" si="202"/>
        <v>28.040999999999997</v>
      </c>
      <c r="X294" s="56">
        <v>1.5</v>
      </c>
      <c r="Y294" s="22"/>
      <c r="Z294" s="12">
        <v>2</v>
      </c>
      <c r="AA294" s="57">
        <f t="shared" si="197"/>
        <v>28.040999999999997</v>
      </c>
      <c r="AB294" s="57"/>
      <c r="AC294" s="56">
        <v>1.5</v>
      </c>
      <c r="AD294" s="12">
        <v>2</v>
      </c>
      <c r="AE294" s="57">
        <f t="shared" si="198"/>
        <v>28.040999999999997</v>
      </c>
      <c r="AF294" s="56">
        <v>1.5</v>
      </c>
      <c r="AG294" s="22"/>
      <c r="AH294" s="12">
        <v>2</v>
      </c>
      <c r="AI294" s="57">
        <f t="shared" si="203"/>
        <v>28.040999999999997</v>
      </c>
      <c r="AJ294" s="57"/>
      <c r="AK294" s="56">
        <v>1.5</v>
      </c>
      <c r="AL294" s="12">
        <v>2</v>
      </c>
      <c r="AM294" s="57">
        <f t="shared" si="199"/>
        <v>28.040999999999997</v>
      </c>
      <c r="AN294" s="56">
        <v>1.5</v>
      </c>
      <c r="AO294" s="22"/>
      <c r="AP294" s="58">
        <v>2</v>
      </c>
      <c r="AQ294" s="57">
        <f t="shared" si="200"/>
        <v>28.040999999999997</v>
      </c>
      <c r="AR294" s="57"/>
      <c r="AS294" s="56">
        <v>1.5</v>
      </c>
      <c r="AT294" s="12">
        <v>2</v>
      </c>
      <c r="AU294" s="59">
        <f t="shared" si="201"/>
        <v>28.040999999999997</v>
      </c>
    </row>
    <row r="295" spans="3:47">
      <c r="C295" s="15" t="s">
        <v>7</v>
      </c>
      <c r="D295" s="20">
        <v>9.36</v>
      </c>
      <c r="M295" s="62"/>
      <c r="N295" s="61" t="s">
        <v>152</v>
      </c>
      <c r="O295" s="61">
        <f>SUM(O290:O294)</f>
        <v>54.429000000000002</v>
      </c>
      <c r="P295" s="56"/>
      <c r="Q295" s="22">
        <v>8</v>
      </c>
      <c r="R295" s="12">
        <v>3</v>
      </c>
      <c r="S295" s="57"/>
      <c r="T295" s="57">
        <f t="shared" ref="T295:T296" si="204">D295*Q295*R295</f>
        <v>224.64</v>
      </c>
      <c r="U295" s="56">
        <v>4</v>
      </c>
      <c r="V295" s="12">
        <v>3</v>
      </c>
      <c r="W295" s="57">
        <f t="shared" si="202"/>
        <v>112.32</v>
      </c>
      <c r="X295" s="56">
        <v>4</v>
      </c>
      <c r="Y295" s="22"/>
      <c r="Z295" s="12">
        <v>3</v>
      </c>
      <c r="AA295" s="57">
        <f t="shared" si="197"/>
        <v>112.32</v>
      </c>
      <c r="AB295" s="57"/>
      <c r="AC295" s="56">
        <v>4</v>
      </c>
      <c r="AD295" s="12">
        <v>3</v>
      </c>
      <c r="AE295" s="57">
        <f t="shared" si="198"/>
        <v>112.32</v>
      </c>
      <c r="AF295" s="56">
        <v>4</v>
      </c>
      <c r="AG295" s="22"/>
      <c r="AH295" s="12">
        <v>3</v>
      </c>
      <c r="AI295" s="57">
        <f t="shared" si="203"/>
        <v>112.32</v>
      </c>
      <c r="AJ295" s="57"/>
      <c r="AK295" s="56">
        <v>4</v>
      </c>
      <c r="AL295" s="12">
        <v>3</v>
      </c>
      <c r="AM295" s="57">
        <f t="shared" si="199"/>
        <v>112.32</v>
      </c>
      <c r="AN295" s="56">
        <v>4</v>
      </c>
      <c r="AO295" s="22"/>
      <c r="AP295" s="58">
        <v>3</v>
      </c>
      <c r="AQ295" s="57">
        <f t="shared" si="200"/>
        <v>112.32</v>
      </c>
      <c r="AR295" s="57"/>
      <c r="AS295" s="56">
        <v>4</v>
      </c>
      <c r="AT295" s="12">
        <v>3</v>
      </c>
      <c r="AU295" s="59">
        <f t="shared" si="201"/>
        <v>112.32</v>
      </c>
    </row>
    <row r="296" spans="3:47">
      <c r="C296" s="15" t="s">
        <v>47</v>
      </c>
      <c r="D296" s="20">
        <v>9.36</v>
      </c>
      <c r="P296" s="56"/>
      <c r="Q296" s="22">
        <v>-1</v>
      </c>
      <c r="R296" s="63">
        <v>4</v>
      </c>
      <c r="S296" s="64"/>
      <c r="T296" s="57">
        <f t="shared" si="204"/>
        <v>-37.44</v>
      </c>
      <c r="U296" s="56">
        <v>1</v>
      </c>
      <c r="V296" s="12">
        <v>4</v>
      </c>
      <c r="W296" s="57">
        <f t="shared" si="202"/>
        <v>37.44</v>
      </c>
      <c r="X296" s="56">
        <v>1</v>
      </c>
      <c r="Y296" s="22">
        <v>5</v>
      </c>
      <c r="Z296" s="12">
        <v>4</v>
      </c>
      <c r="AA296" s="57">
        <f t="shared" si="197"/>
        <v>37.44</v>
      </c>
      <c r="AB296" s="57">
        <f>Y296*Z296*D296</f>
        <v>187.2</v>
      </c>
      <c r="AC296" s="56">
        <v>2</v>
      </c>
      <c r="AD296" s="12">
        <v>4</v>
      </c>
      <c r="AE296" s="57">
        <f t="shared" si="198"/>
        <v>74.88</v>
      </c>
      <c r="AF296" s="56">
        <v>2</v>
      </c>
      <c r="AG296" s="22"/>
      <c r="AH296" s="12">
        <v>4</v>
      </c>
      <c r="AI296" s="57">
        <f t="shared" si="203"/>
        <v>74.88</v>
      </c>
      <c r="AJ296" s="57"/>
      <c r="AK296" s="56">
        <v>2</v>
      </c>
      <c r="AL296" s="12">
        <v>4</v>
      </c>
      <c r="AM296" s="57">
        <f t="shared" si="199"/>
        <v>74.88</v>
      </c>
      <c r="AN296" s="56">
        <v>2</v>
      </c>
      <c r="AO296" s="22"/>
      <c r="AP296" s="58">
        <v>4</v>
      </c>
      <c r="AQ296" s="57">
        <f t="shared" si="200"/>
        <v>74.88</v>
      </c>
      <c r="AR296" s="57"/>
      <c r="AS296" s="56">
        <v>2</v>
      </c>
      <c r="AT296" s="12">
        <v>4</v>
      </c>
      <c r="AU296" s="59">
        <f t="shared" si="201"/>
        <v>74.88</v>
      </c>
    </row>
    <row r="297" spans="3:47">
      <c r="C297" s="15" t="s">
        <v>9</v>
      </c>
      <c r="D297" s="20">
        <v>9.36</v>
      </c>
      <c r="P297" s="62"/>
      <c r="Q297" s="65"/>
      <c r="R297" s="65" t="s">
        <v>152</v>
      </c>
      <c r="S297" s="65">
        <f>SUM(S290:S296)</f>
        <v>54.429000000000002</v>
      </c>
      <c r="T297" s="65">
        <f>SUM(T290:T296)</f>
        <v>280.67</v>
      </c>
      <c r="U297" s="62"/>
      <c r="V297" s="61" t="s">
        <v>152</v>
      </c>
      <c r="W297" s="61">
        <f>SUM(W290:W296)</f>
        <v>222.88299999999998</v>
      </c>
      <c r="X297" s="56"/>
      <c r="Y297" s="22">
        <v>8</v>
      </c>
      <c r="Z297" s="12">
        <v>5</v>
      </c>
      <c r="AA297" s="57"/>
      <c r="AB297" s="57">
        <f t="shared" ref="AB297:AB298" si="205">Y297*Z297*D297</f>
        <v>374.4</v>
      </c>
      <c r="AC297" s="56">
        <v>4</v>
      </c>
      <c r="AD297" s="12">
        <v>5</v>
      </c>
      <c r="AE297" s="57">
        <f t="shared" si="198"/>
        <v>187.2</v>
      </c>
      <c r="AF297" s="56">
        <v>4</v>
      </c>
      <c r="AG297" s="22"/>
      <c r="AH297" s="12">
        <v>5</v>
      </c>
      <c r="AI297" s="57">
        <f t="shared" si="203"/>
        <v>187.2</v>
      </c>
      <c r="AJ297" s="57"/>
      <c r="AK297" s="56">
        <v>4</v>
      </c>
      <c r="AL297" s="12">
        <v>5</v>
      </c>
      <c r="AM297" s="57">
        <f t="shared" si="199"/>
        <v>187.2</v>
      </c>
      <c r="AN297" s="56">
        <v>4</v>
      </c>
      <c r="AO297" s="22"/>
      <c r="AP297" s="58">
        <v>5</v>
      </c>
      <c r="AQ297" s="57">
        <f t="shared" si="200"/>
        <v>187.2</v>
      </c>
      <c r="AR297" s="57"/>
      <c r="AS297" s="56">
        <v>4</v>
      </c>
      <c r="AT297" s="12">
        <v>5</v>
      </c>
      <c r="AU297" s="59">
        <f t="shared" si="201"/>
        <v>187.2</v>
      </c>
    </row>
    <row r="298" spans="3:47">
      <c r="C298" s="15" t="s">
        <v>10</v>
      </c>
      <c r="D298" s="20">
        <v>9.36</v>
      </c>
      <c r="X298" s="56"/>
      <c r="Y298" s="22">
        <v>-1</v>
      </c>
      <c r="Z298" s="63">
        <v>6</v>
      </c>
      <c r="AA298" s="64"/>
      <c r="AB298" s="57">
        <f t="shared" si="205"/>
        <v>-56.16</v>
      </c>
      <c r="AC298" s="56">
        <v>1</v>
      </c>
      <c r="AD298" s="12">
        <v>6</v>
      </c>
      <c r="AE298" s="57">
        <f t="shared" si="198"/>
        <v>56.16</v>
      </c>
      <c r="AF298" s="56">
        <v>1</v>
      </c>
      <c r="AG298" s="22">
        <v>5</v>
      </c>
      <c r="AH298" s="12">
        <v>6</v>
      </c>
      <c r="AI298" s="57">
        <f t="shared" si="203"/>
        <v>56.16</v>
      </c>
      <c r="AJ298" s="57">
        <f>D298*AH298*AG298</f>
        <v>280.79999999999995</v>
      </c>
      <c r="AK298" s="56">
        <v>2</v>
      </c>
      <c r="AL298" s="12">
        <v>6</v>
      </c>
      <c r="AM298" s="57">
        <f t="shared" si="199"/>
        <v>112.32</v>
      </c>
      <c r="AN298" s="56">
        <v>2</v>
      </c>
      <c r="AO298" s="22"/>
      <c r="AP298" s="58">
        <v>6</v>
      </c>
      <c r="AQ298" s="57">
        <f t="shared" si="200"/>
        <v>112.32</v>
      </c>
      <c r="AR298" s="57"/>
      <c r="AS298" s="56">
        <v>2</v>
      </c>
      <c r="AT298" s="12">
        <v>6</v>
      </c>
      <c r="AU298" s="59">
        <f t="shared" si="201"/>
        <v>112.32</v>
      </c>
    </row>
    <row r="299" spans="3:47">
      <c r="C299" s="15" t="s">
        <v>11</v>
      </c>
      <c r="D299" s="20">
        <v>9.36</v>
      </c>
      <c r="X299" s="62"/>
      <c r="Y299" s="65"/>
      <c r="Z299" s="61" t="s">
        <v>153</v>
      </c>
      <c r="AA299" s="61">
        <f>SUM(AA290:AA296)</f>
        <v>222.88299999999998</v>
      </c>
      <c r="AB299" s="61">
        <f>SUM(AB290:AB298)</f>
        <v>505.43999999999994</v>
      </c>
      <c r="AC299" s="62"/>
      <c r="AD299" s="61" t="s">
        <v>152</v>
      </c>
      <c r="AE299" s="61">
        <f>SUM(AE290:AE298)</f>
        <v>503.68299999999999</v>
      </c>
      <c r="AF299" s="56"/>
      <c r="AG299" s="22">
        <v>8</v>
      </c>
      <c r="AH299" s="12">
        <v>7</v>
      </c>
      <c r="AI299" s="57"/>
      <c r="AJ299" s="57">
        <f t="shared" ref="AJ299:AJ300" si="206">D299*AH299*AG299</f>
        <v>524.16</v>
      </c>
      <c r="AK299" s="56">
        <v>4</v>
      </c>
      <c r="AL299" s="12">
        <v>7</v>
      </c>
      <c r="AM299" s="57">
        <f t="shared" si="199"/>
        <v>262.08</v>
      </c>
      <c r="AN299" s="56">
        <v>4</v>
      </c>
      <c r="AO299" s="22"/>
      <c r="AP299" s="58">
        <v>7</v>
      </c>
      <c r="AQ299" s="57">
        <f t="shared" si="200"/>
        <v>262.08</v>
      </c>
      <c r="AR299" s="57"/>
      <c r="AS299" s="56">
        <v>4</v>
      </c>
      <c r="AT299" s="12">
        <v>7</v>
      </c>
      <c r="AU299" s="59">
        <f t="shared" si="201"/>
        <v>262.08</v>
      </c>
    </row>
    <row r="300" spans="3:47">
      <c r="C300" s="15" t="s">
        <v>48</v>
      </c>
      <c r="D300" s="20">
        <v>9.36</v>
      </c>
      <c r="AF300" s="56"/>
      <c r="AG300" s="22">
        <v>-1</v>
      </c>
      <c r="AH300" s="63">
        <v>8</v>
      </c>
      <c r="AI300" s="64"/>
      <c r="AJ300" s="57">
        <f t="shared" si="206"/>
        <v>-74.88</v>
      </c>
      <c r="AK300" s="56">
        <v>1</v>
      </c>
      <c r="AL300" s="12">
        <v>8</v>
      </c>
      <c r="AM300" s="57">
        <f t="shared" si="199"/>
        <v>74.88</v>
      </c>
      <c r="AN300" s="56">
        <v>1</v>
      </c>
      <c r="AO300" s="22">
        <v>5</v>
      </c>
      <c r="AP300" s="58">
        <v>8</v>
      </c>
      <c r="AQ300" s="57">
        <f t="shared" si="200"/>
        <v>74.88</v>
      </c>
      <c r="AR300" s="57">
        <f>D300*AP300*AO300</f>
        <v>374.4</v>
      </c>
      <c r="AS300" s="56">
        <v>2</v>
      </c>
      <c r="AT300" s="12">
        <v>8</v>
      </c>
      <c r="AU300" s="59">
        <f t="shared" si="201"/>
        <v>149.76</v>
      </c>
    </row>
    <row r="301" spans="3:47">
      <c r="C301" s="15" t="s">
        <v>49</v>
      </c>
      <c r="D301" s="20">
        <v>9.36</v>
      </c>
      <c r="AF301" s="62"/>
      <c r="AG301" s="65"/>
      <c r="AH301" s="61" t="s">
        <v>154</v>
      </c>
      <c r="AI301" s="61">
        <f>SUM(AI290:AI298)</f>
        <v>503.68299999999999</v>
      </c>
      <c r="AJ301" s="61">
        <f>SUM(AJ290:AJ300)</f>
        <v>730.07999999999993</v>
      </c>
      <c r="AK301" s="62"/>
      <c r="AL301" s="61" t="s">
        <v>152</v>
      </c>
      <c r="AM301" s="61">
        <f>SUM(AM290:AM300)</f>
        <v>896.803</v>
      </c>
      <c r="AN301" s="56"/>
      <c r="AO301" s="22">
        <v>8</v>
      </c>
      <c r="AP301" s="58">
        <v>9</v>
      </c>
      <c r="AQ301" s="57"/>
      <c r="AR301" s="57">
        <f t="shared" ref="AR301:AR302" si="207">D301*AP301*AO301</f>
        <v>673.92</v>
      </c>
      <c r="AS301" s="56">
        <v>4</v>
      </c>
      <c r="AT301" s="12">
        <v>9</v>
      </c>
      <c r="AU301" s="59">
        <f t="shared" si="201"/>
        <v>336.96</v>
      </c>
    </row>
    <row r="302" spans="3:47">
      <c r="C302" s="15" t="s">
        <v>50</v>
      </c>
      <c r="D302" s="21">
        <v>9.36</v>
      </c>
      <c r="AN302" s="56"/>
      <c r="AO302" s="22">
        <v>-1</v>
      </c>
      <c r="AP302" s="66">
        <v>10</v>
      </c>
      <c r="AQ302" s="64"/>
      <c r="AR302" s="57">
        <f t="shared" si="207"/>
        <v>-93.6</v>
      </c>
      <c r="AS302" s="56">
        <v>1</v>
      </c>
      <c r="AT302" s="12">
        <v>10</v>
      </c>
      <c r="AU302" s="59">
        <f t="shared" si="201"/>
        <v>93.6</v>
      </c>
    </row>
    <row r="303" spans="3:47">
      <c r="AN303" s="62"/>
      <c r="AO303" s="65"/>
      <c r="AP303" s="61" t="s">
        <v>152</v>
      </c>
      <c r="AQ303" s="61">
        <f>SUM(AQ298:AQ301)</f>
        <v>449.28</v>
      </c>
      <c r="AR303" s="61">
        <f>SUM(AR290:AR302)</f>
        <v>954.71999999999991</v>
      </c>
      <c r="AS303" s="62"/>
      <c r="AT303" s="61" t="s">
        <v>152</v>
      </c>
      <c r="AU303" s="67">
        <f>SUM(AU290:AU302)</f>
        <v>1402.2429999999999</v>
      </c>
    </row>
    <row r="304" spans="3:47">
      <c r="E304" s="14" t="s">
        <v>155</v>
      </c>
      <c r="F304" s="14">
        <f>F293*0.5/24</f>
        <v>1.5766666666666664</v>
      </c>
      <c r="G304" s="16"/>
      <c r="H304" s="16" t="s">
        <v>155</v>
      </c>
      <c r="I304" s="16">
        <f>2*0.5*0.5*I293/3</f>
        <v>8.625333333333332</v>
      </c>
      <c r="J304" s="14"/>
      <c r="K304" s="14" t="s">
        <v>155</v>
      </c>
      <c r="L304" s="14">
        <f>2*0.5*0.5*3*L294/8</f>
        <v>20.017125</v>
      </c>
      <c r="M304" s="17"/>
      <c r="N304" s="17" t="s">
        <v>155</v>
      </c>
      <c r="O304" s="17">
        <f>2*1*1*O295/3</f>
        <v>36.286000000000001</v>
      </c>
      <c r="P304" s="14"/>
      <c r="Q304" s="14"/>
      <c r="R304" s="14" t="s">
        <v>155</v>
      </c>
      <c r="S304" s="14">
        <f>2*1*1*((S297/3)+(T297/12))</f>
        <v>83.064333333333337</v>
      </c>
      <c r="T304" s="14"/>
      <c r="U304" s="16"/>
      <c r="V304" s="16" t="s">
        <v>155</v>
      </c>
      <c r="W304" s="16">
        <f>2*1*1*W297/3</f>
        <v>148.58866666666665</v>
      </c>
      <c r="X304" s="14"/>
      <c r="Y304" s="14"/>
      <c r="Z304" s="14" t="s">
        <v>155</v>
      </c>
      <c r="AA304" s="14">
        <f>2*1*1*((AA299/3)+(AB299/12))</f>
        <v>232.82866666666666</v>
      </c>
      <c r="AB304" s="14"/>
      <c r="AC304" s="17"/>
      <c r="AD304" s="17" t="s">
        <v>155</v>
      </c>
      <c r="AE304" s="17">
        <f>2*1*1*AE299/3</f>
        <v>335.78866666666664</v>
      </c>
      <c r="AF304" s="14"/>
      <c r="AG304" s="14"/>
      <c r="AH304" s="14" t="s">
        <v>155</v>
      </c>
      <c r="AI304" s="14">
        <f>2*1*1*((AI301/3)+(AJ301/12))</f>
        <v>457.46866666666665</v>
      </c>
      <c r="AJ304" s="14"/>
      <c r="AK304" s="16"/>
      <c r="AL304" s="16" t="s">
        <v>155</v>
      </c>
      <c r="AM304" s="16">
        <f>2*1*1*AM301/3</f>
        <v>597.86866666666663</v>
      </c>
      <c r="AN304" s="14"/>
      <c r="AO304" s="14"/>
      <c r="AP304" s="14" t="s">
        <v>155</v>
      </c>
      <c r="AQ304" s="14">
        <f>2*1*1*((AQ303/3)+(AR303/12))</f>
        <v>458.64</v>
      </c>
      <c r="AR304" s="14"/>
      <c r="AS304" s="17"/>
      <c r="AT304" s="17" t="s">
        <v>155</v>
      </c>
      <c r="AU304" s="17">
        <f>2*1*1*AU303/3</f>
        <v>934.82866666666666</v>
      </c>
    </row>
    <row r="307" spans="3:47">
      <c r="C307" s="75"/>
      <c r="D307" s="76"/>
      <c r="E307" s="77" t="s">
        <v>146</v>
      </c>
      <c r="F307" s="78"/>
      <c r="G307" s="77" t="s">
        <v>127</v>
      </c>
      <c r="H307" s="79"/>
      <c r="I307" s="51"/>
      <c r="J307" s="77" t="s">
        <v>128</v>
      </c>
      <c r="K307" s="79"/>
      <c r="L307" s="78"/>
      <c r="M307" s="77" t="s">
        <v>129</v>
      </c>
      <c r="N307" s="79"/>
      <c r="O307" s="78"/>
      <c r="P307" s="77" t="s">
        <v>130</v>
      </c>
      <c r="Q307" s="80"/>
      <c r="R307" s="79"/>
      <c r="S307" s="79"/>
      <c r="T307" s="51"/>
      <c r="U307" s="77" t="s">
        <v>131</v>
      </c>
      <c r="V307" s="79"/>
      <c r="W307" s="78"/>
      <c r="X307" s="77" t="s">
        <v>132</v>
      </c>
      <c r="Y307" s="80"/>
      <c r="Z307" s="79"/>
      <c r="AA307" s="79"/>
      <c r="AB307" s="51"/>
      <c r="AC307" s="77" t="s">
        <v>147</v>
      </c>
      <c r="AD307" s="79"/>
      <c r="AE307" s="78"/>
      <c r="AF307" s="77" t="s">
        <v>148</v>
      </c>
      <c r="AG307" s="80"/>
      <c r="AH307" s="79"/>
      <c r="AI307" s="79"/>
      <c r="AJ307" s="51"/>
      <c r="AK307" s="77" t="s">
        <v>135</v>
      </c>
      <c r="AL307" s="79"/>
      <c r="AM307" s="78"/>
      <c r="AN307" s="77" t="s">
        <v>136</v>
      </c>
      <c r="AO307" s="80"/>
      <c r="AP307" s="79"/>
      <c r="AQ307" s="79"/>
      <c r="AR307" s="51"/>
      <c r="AS307" s="77" t="s">
        <v>137</v>
      </c>
      <c r="AT307" s="79"/>
      <c r="AU307" s="81"/>
    </row>
    <row r="308" spans="3:47">
      <c r="C308" s="19" t="s">
        <v>149</v>
      </c>
      <c r="D308" s="18" t="s">
        <v>35</v>
      </c>
      <c r="E308" s="52" t="s">
        <v>94</v>
      </c>
      <c r="F308" s="53" t="s">
        <v>150</v>
      </c>
      <c r="G308" s="52" t="s">
        <v>94</v>
      </c>
      <c r="H308" s="54" t="s">
        <v>151</v>
      </c>
      <c r="I308" s="54" t="s">
        <v>150</v>
      </c>
      <c r="J308" s="52" t="s">
        <v>94</v>
      </c>
      <c r="K308" s="53" t="s">
        <v>151</v>
      </c>
      <c r="L308" s="53" t="s">
        <v>150</v>
      </c>
      <c r="M308" s="52" t="s">
        <v>94</v>
      </c>
      <c r="N308" s="53" t="s">
        <v>151</v>
      </c>
      <c r="O308" s="53" t="s">
        <v>150</v>
      </c>
      <c r="P308" s="52" t="s">
        <v>94</v>
      </c>
      <c r="Q308" s="53"/>
      <c r="R308" s="53" t="s">
        <v>151</v>
      </c>
      <c r="S308" s="53" t="s">
        <v>150</v>
      </c>
      <c r="T308" s="53"/>
      <c r="U308" s="52" t="s">
        <v>94</v>
      </c>
      <c r="V308" s="53" t="s">
        <v>151</v>
      </c>
      <c r="W308" s="53" t="s">
        <v>150</v>
      </c>
      <c r="X308" s="52" t="s">
        <v>94</v>
      </c>
      <c r="Y308" s="53"/>
      <c r="Z308" s="53" t="s">
        <v>151</v>
      </c>
      <c r="AA308" s="53" t="s">
        <v>150</v>
      </c>
      <c r="AB308" s="53"/>
      <c r="AC308" s="52" t="s">
        <v>94</v>
      </c>
      <c r="AD308" s="53" t="s">
        <v>151</v>
      </c>
      <c r="AE308" s="53" t="s">
        <v>150</v>
      </c>
      <c r="AF308" s="52" t="s">
        <v>94</v>
      </c>
      <c r="AG308" s="53"/>
      <c r="AH308" s="53" t="s">
        <v>151</v>
      </c>
      <c r="AI308" s="53" t="s">
        <v>150</v>
      </c>
      <c r="AJ308" s="53"/>
      <c r="AK308" s="52" t="s">
        <v>94</v>
      </c>
      <c r="AL308" s="53" t="s">
        <v>151</v>
      </c>
      <c r="AM308" s="53" t="s">
        <v>150</v>
      </c>
      <c r="AN308" s="52" t="s">
        <v>94</v>
      </c>
      <c r="AO308" s="53"/>
      <c r="AP308" s="53" t="s">
        <v>151</v>
      </c>
      <c r="AQ308" s="53" t="s">
        <v>150</v>
      </c>
      <c r="AR308" s="53"/>
      <c r="AS308" s="52" t="s">
        <v>94</v>
      </c>
      <c r="AT308" s="53" t="s">
        <v>151</v>
      </c>
      <c r="AU308" s="55" t="s">
        <v>150</v>
      </c>
    </row>
    <row r="309" spans="3:47">
      <c r="C309" s="15" t="s">
        <v>45</v>
      </c>
      <c r="D309" s="20">
        <v>0</v>
      </c>
      <c r="E309" s="56">
        <v>3</v>
      </c>
      <c r="F309" s="57">
        <f>E309*D309</f>
        <v>0</v>
      </c>
      <c r="G309" s="56">
        <v>1</v>
      </c>
      <c r="H309" s="12">
        <v>0</v>
      </c>
      <c r="I309" s="57">
        <f>H309*G309*D309</f>
        <v>0</v>
      </c>
      <c r="J309" s="56">
        <v>1</v>
      </c>
      <c r="K309" s="12">
        <v>0</v>
      </c>
      <c r="L309" s="57">
        <f>K309*J309*D309</f>
        <v>0</v>
      </c>
      <c r="M309" s="56">
        <v>0.5</v>
      </c>
      <c r="N309" s="12">
        <v>0</v>
      </c>
      <c r="O309" s="57">
        <f>N309*M309*D309</f>
        <v>0</v>
      </c>
      <c r="P309" s="56">
        <v>0.5</v>
      </c>
      <c r="Q309" s="22"/>
      <c r="R309" s="12">
        <v>0</v>
      </c>
      <c r="S309" s="57">
        <f>R309*P309*D309</f>
        <v>0</v>
      </c>
      <c r="T309" s="57"/>
      <c r="U309" s="56">
        <v>0.5</v>
      </c>
      <c r="V309" s="12">
        <v>0</v>
      </c>
      <c r="W309" s="57">
        <f>V309*U309*D309</f>
        <v>0</v>
      </c>
      <c r="X309" s="56">
        <v>0.5</v>
      </c>
      <c r="Y309" s="22"/>
      <c r="Z309" s="12">
        <v>0</v>
      </c>
      <c r="AA309" s="57">
        <f>Z309*X309*D309</f>
        <v>0</v>
      </c>
      <c r="AB309" s="57"/>
      <c r="AC309" s="56">
        <v>0.5</v>
      </c>
      <c r="AD309" s="12">
        <v>0</v>
      </c>
      <c r="AE309" s="57">
        <f>AD309*AC309*D309</f>
        <v>0</v>
      </c>
      <c r="AF309" s="56">
        <v>0.5</v>
      </c>
      <c r="AG309" s="22"/>
      <c r="AH309" s="12">
        <v>0</v>
      </c>
      <c r="AI309" s="57">
        <f>AH309*AF309*D309</f>
        <v>0</v>
      </c>
      <c r="AJ309" s="57"/>
      <c r="AK309" s="56">
        <v>0.5</v>
      </c>
      <c r="AL309" s="12">
        <v>0</v>
      </c>
      <c r="AM309" s="57">
        <f>AL309*AK309*D309</f>
        <v>0</v>
      </c>
      <c r="AN309" s="56">
        <v>0.5</v>
      </c>
      <c r="AO309" s="22"/>
      <c r="AP309" s="58">
        <v>0</v>
      </c>
      <c r="AQ309" s="57">
        <f>AP309*AN309*D309</f>
        <v>0</v>
      </c>
      <c r="AR309" s="57"/>
      <c r="AS309" s="56">
        <v>0.5</v>
      </c>
      <c r="AT309" s="12">
        <v>0</v>
      </c>
      <c r="AU309" s="59">
        <f>AT309*AS309*D309</f>
        <v>0</v>
      </c>
    </row>
    <row r="310" spans="3:47">
      <c r="C310" s="15" t="s">
        <v>3</v>
      </c>
      <c r="D310" s="20">
        <v>8.4629999999999992</v>
      </c>
      <c r="E310" s="56">
        <v>10</v>
      </c>
      <c r="F310" s="57">
        <f>E310*D310</f>
        <v>84.63</v>
      </c>
      <c r="G310" s="56">
        <v>4</v>
      </c>
      <c r="H310" s="12">
        <v>1</v>
      </c>
      <c r="I310" s="57">
        <f>H310*G310*D310</f>
        <v>33.851999999999997</v>
      </c>
      <c r="J310" s="56">
        <v>3</v>
      </c>
      <c r="K310" s="12">
        <v>1</v>
      </c>
      <c r="L310" s="57">
        <f>K310*J310*D310</f>
        <v>25.388999999999996</v>
      </c>
      <c r="M310" s="56">
        <v>2</v>
      </c>
      <c r="N310" s="12">
        <v>0.5</v>
      </c>
      <c r="O310" s="57">
        <f t="shared" ref="O310:O313" si="208">N310*M310*D310</f>
        <v>8.4629999999999992</v>
      </c>
      <c r="P310" s="56">
        <v>2</v>
      </c>
      <c r="Q310" s="22"/>
      <c r="R310" s="12">
        <v>0.5</v>
      </c>
      <c r="S310" s="57">
        <f t="shared" ref="S310:S313" si="209">R310*P310*D310</f>
        <v>8.4629999999999992</v>
      </c>
      <c r="T310" s="57"/>
      <c r="U310" s="56">
        <v>2</v>
      </c>
      <c r="V310" s="12">
        <v>0.5</v>
      </c>
      <c r="W310" s="57">
        <f>V310*U310*D310</f>
        <v>8.4629999999999992</v>
      </c>
      <c r="X310" s="56">
        <v>2</v>
      </c>
      <c r="Y310" s="22"/>
      <c r="Z310" s="12">
        <v>0.5</v>
      </c>
      <c r="AA310" s="57">
        <f t="shared" ref="AA310:AA315" si="210">Z310*X310*D310</f>
        <v>8.4629999999999992</v>
      </c>
      <c r="AB310" s="57"/>
      <c r="AC310" s="56">
        <v>2</v>
      </c>
      <c r="AD310" s="12">
        <v>0.5</v>
      </c>
      <c r="AE310" s="57">
        <f t="shared" ref="AE310:AE317" si="211">AD310*AC310*D310</f>
        <v>8.4629999999999992</v>
      </c>
      <c r="AF310" s="56">
        <v>2</v>
      </c>
      <c r="AG310" s="22"/>
      <c r="AH310" s="12">
        <v>0.5</v>
      </c>
      <c r="AI310" s="57">
        <f>AH310*AF310*D310</f>
        <v>8.4629999999999992</v>
      </c>
      <c r="AJ310" s="57"/>
      <c r="AK310" s="56">
        <v>2</v>
      </c>
      <c r="AL310" s="12">
        <v>0.5</v>
      </c>
      <c r="AM310" s="57">
        <f t="shared" ref="AM310:AM319" si="212">AL310*AK310*D310</f>
        <v>8.4629999999999992</v>
      </c>
      <c r="AN310" s="56">
        <v>2</v>
      </c>
      <c r="AO310" s="22"/>
      <c r="AP310" s="58">
        <v>0.5</v>
      </c>
      <c r="AQ310" s="57">
        <f t="shared" ref="AQ310:AQ319" si="213">AP310*AN310*D310</f>
        <v>8.4629999999999992</v>
      </c>
      <c r="AR310" s="57"/>
      <c r="AS310" s="56">
        <v>2</v>
      </c>
      <c r="AT310" s="12">
        <v>0.5</v>
      </c>
      <c r="AU310" s="59">
        <f t="shared" ref="AU310:AU321" si="214">AT310*AS310*D310</f>
        <v>8.4629999999999992</v>
      </c>
    </row>
    <row r="311" spans="3:47">
      <c r="C311" s="15" t="s">
        <v>52</v>
      </c>
      <c r="D311" s="20">
        <v>8.9499999999999993</v>
      </c>
      <c r="E311" s="56">
        <v>-1</v>
      </c>
      <c r="F311" s="57">
        <f>E311*D311</f>
        <v>-8.9499999999999993</v>
      </c>
      <c r="G311" s="56">
        <v>1</v>
      </c>
      <c r="H311" s="12">
        <v>2</v>
      </c>
      <c r="I311" s="57">
        <f>H311*G311*D311</f>
        <v>17.899999999999999</v>
      </c>
      <c r="J311" s="56">
        <v>3</v>
      </c>
      <c r="K311" s="12">
        <v>2</v>
      </c>
      <c r="L311" s="57">
        <f>K311*J311*D311</f>
        <v>53.699999999999996</v>
      </c>
      <c r="M311" s="56">
        <v>1</v>
      </c>
      <c r="N311" s="12">
        <v>1</v>
      </c>
      <c r="O311" s="57">
        <f t="shared" si="208"/>
        <v>8.9499999999999993</v>
      </c>
      <c r="P311" s="56">
        <v>1</v>
      </c>
      <c r="Q311" s="22"/>
      <c r="R311" s="12">
        <v>1</v>
      </c>
      <c r="S311" s="57">
        <f t="shared" si="209"/>
        <v>8.9499999999999993</v>
      </c>
      <c r="T311" s="57"/>
      <c r="U311" s="56">
        <v>1</v>
      </c>
      <c r="V311" s="12">
        <v>1</v>
      </c>
      <c r="W311" s="57">
        <f t="shared" ref="W311:W315" si="215">V311*U311*D311</f>
        <v>8.9499999999999993</v>
      </c>
      <c r="X311" s="56">
        <v>1</v>
      </c>
      <c r="Y311" s="22"/>
      <c r="Z311" s="12">
        <v>1</v>
      </c>
      <c r="AA311" s="57">
        <f t="shared" si="210"/>
        <v>8.9499999999999993</v>
      </c>
      <c r="AB311" s="57"/>
      <c r="AC311" s="56">
        <v>1</v>
      </c>
      <c r="AD311" s="12">
        <v>1</v>
      </c>
      <c r="AE311" s="57">
        <f t="shared" si="211"/>
        <v>8.9499999999999993</v>
      </c>
      <c r="AF311" s="56">
        <v>1</v>
      </c>
      <c r="AG311" s="22"/>
      <c r="AH311" s="12">
        <v>1</v>
      </c>
      <c r="AI311" s="57">
        <f t="shared" ref="AI311:AI317" si="216">AH311*AF311*D311</f>
        <v>8.9499999999999993</v>
      </c>
      <c r="AJ311" s="57"/>
      <c r="AK311" s="56">
        <v>1</v>
      </c>
      <c r="AL311" s="12">
        <v>1</v>
      </c>
      <c r="AM311" s="57">
        <f t="shared" si="212"/>
        <v>8.9499999999999993</v>
      </c>
      <c r="AN311" s="56">
        <v>1</v>
      </c>
      <c r="AO311" s="22"/>
      <c r="AP311" s="58">
        <v>1</v>
      </c>
      <c r="AQ311" s="57">
        <f t="shared" si="213"/>
        <v>8.9499999999999993</v>
      </c>
      <c r="AR311" s="57"/>
      <c r="AS311" s="56">
        <v>1</v>
      </c>
      <c r="AT311" s="12">
        <v>1</v>
      </c>
      <c r="AU311" s="59">
        <f t="shared" si="214"/>
        <v>8.9499999999999993</v>
      </c>
    </row>
    <row r="312" spans="3:47">
      <c r="C312" s="15" t="s">
        <v>5</v>
      </c>
      <c r="D312" s="20">
        <v>9.2230000000000008</v>
      </c>
      <c r="E312" s="60" t="s">
        <v>152</v>
      </c>
      <c r="F312" s="61">
        <f>F311+F310+F309</f>
        <v>75.679999999999993</v>
      </c>
      <c r="G312" s="62"/>
      <c r="H312" s="61" t="s">
        <v>152</v>
      </c>
      <c r="I312" s="61">
        <f>SUM(I309:I311)</f>
        <v>51.751999999999995</v>
      </c>
      <c r="J312" s="56">
        <v>1</v>
      </c>
      <c r="K312" s="12">
        <v>3</v>
      </c>
      <c r="L312" s="57">
        <f>K312*J312*D312</f>
        <v>27.669000000000004</v>
      </c>
      <c r="M312" s="56">
        <v>2</v>
      </c>
      <c r="N312" s="12">
        <v>1.5</v>
      </c>
      <c r="O312" s="57">
        <f t="shared" si="208"/>
        <v>27.669000000000004</v>
      </c>
      <c r="P312" s="56">
        <v>2</v>
      </c>
      <c r="Q312" s="22"/>
      <c r="R312" s="12">
        <v>1.5</v>
      </c>
      <c r="S312" s="57">
        <f t="shared" si="209"/>
        <v>27.669000000000004</v>
      </c>
      <c r="T312" s="57"/>
      <c r="U312" s="56">
        <v>2</v>
      </c>
      <c r="V312" s="12">
        <v>1.5</v>
      </c>
      <c r="W312" s="57">
        <f t="shared" si="215"/>
        <v>27.669000000000004</v>
      </c>
      <c r="X312" s="56">
        <v>2</v>
      </c>
      <c r="Y312" s="22"/>
      <c r="Z312" s="12">
        <v>1.5</v>
      </c>
      <c r="AA312" s="57">
        <f t="shared" si="210"/>
        <v>27.669000000000004</v>
      </c>
      <c r="AB312" s="57"/>
      <c r="AC312" s="56">
        <v>2</v>
      </c>
      <c r="AD312" s="12">
        <v>1.5</v>
      </c>
      <c r="AE312" s="57">
        <f t="shared" si="211"/>
        <v>27.669000000000004</v>
      </c>
      <c r="AF312" s="56">
        <v>2</v>
      </c>
      <c r="AG312" s="22"/>
      <c r="AH312" s="12">
        <v>1.5</v>
      </c>
      <c r="AI312" s="57">
        <f t="shared" si="216"/>
        <v>27.669000000000004</v>
      </c>
      <c r="AJ312" s="57"/>
      <c r="AK312" s="56">
        <v>2</v>
      </c>
      <c r="AL312" s="12">
        <v>1.5</v>
      </c>
      <c r="AM312" s="57">
        <f t="shared" si="212"/>
        <v>27.669000000000004</v>
      </c>
      <c r="AN312" s="56">
        <v>2</v>
      </c>
      <c r="AO312" s="22"/>
      <c r="AP312" s="58">
        <v>1.5</v>
      </c>
      <c r="AQ312" s="57">
        <f t="shared" si="213"/>
        <v>27.669000000000004</v>
      </c>
      <c r="AR312" s="57"/>
      <c r="AS312" s="56">
        <v>2</v>
      </c>
      <c r="AT312" s="12">
        <v>1.5</v>
      </c>
      <c r="AU312" s="59">
        <f t="shared" si="214"/>
        <v>27.669000000000004</v>
      </c>
    </row>
    <row r="313" spans="3:47">
      <c r="C313" s="15" t="s">
        <v>46</v>
      </c>
      <c r="D313" s="20">
        <v>9.3469999999999995</v>
      </c>
      <c r="J313" s="62"/>
      <c r="K313" s="61" t="s">
        <v>152</v>
      </c>
      <c r="L313" s="61">
        <f>SUM(L309:L312)</f>
        <v>106.75800000000001</v>
      </c>
      <c r="M313" s="56">
        <v>0.5</v>
      </c>
      <c r="N313" s="12">
        <v>2</v>
      </c>
      <c r="O313" s="57">
        <f t="shared" si="208"/>
        <v>9.3469999999999995</v>
      </c>
      <c r="P313" s="56">
        <v>0.5</v>
      </c>
      <c r="Q313" s="22">
        <v>5</v>
      </c>
      <c r="R313" s="12">
        <v>2</v>
      </c>
      <c r="S313" s="57">
        <f t="shared" si="209"/>
        <v>9.3469999999999995</v>
      </c>
      <c r="T313" s="57">
        <f>D313*Q313*R313</f>
        <v>93.47</v>
      </c>
      <c r="U313" s="56">
        <v>1.5</v>
      </c>
      <c r="V313" s="12">
        <v>2</v>
      </c>
      <c r="W313" s="57">
        <f t="shared" si="215"/>
        <v>28.040999999999997</v>
      </c>
      <c r="X313" s="56">
        <v>1.5</v>
      </c>
      <c r="Y313" s="22"/>
      <c r="Z313" s="12">
        <v>2</v>
      </c>
      <c r="AA313" s="57">
        <f t="shared" si="210"/>
        <v>28.040999999999997</v>
      </c>
      <c r="AB313" s="57"/>
      <c r="AC313" s="56">
        <v>1.5</v>
      </c>
      <c r="AD313" s="12">
        <v>2</v>
      </c>
      <c r="AE313" s="57">
        <f t="shared" si="211"/>
        <v>28.040999999999997</v>
      </c>
      <c r="AF313" s="56">
        <v>1.5</v>
      </c>
      <c r="AG313" s="22"/>
      <c r="AH313" s="12">
        <v>2</v>
      </c>
      <c r="AI313" s="57">
        <f t="shared" si="216"/>
        <v>28.040999999999997</v>
      </c>
      <c r="AJ313" s="57"/>
      <c r="AK313" s="56">
        <v>1.5</v>
      </c>
      <c r="AL313" s="12">
        <v>2</v>
      </c>
      <c r="AM313" s="57">
        <f t="shared" si="212"/>
        <v>28.040999999999997</v>
      </c>
      <c r="AN313" s="56">
        <v>1.5</v>
      </c>
      <c r="AO313" s="22"/>
      <c r="AP313" s="58">
        <v>2</v>
      </c>
      <c r="AQ313" s="57">
        <f t="shared" si="213"/>
        <v>28.040999999999997</v>
      </c>
      <c r="AR313" s="57"/>
      <c r="AS313" s="56">
        <v>1.5</v>
      </c>
      <c r="AT313" s="12">
        <v>2</v>
      </c>
      <c r="AU313" s="59">
        <f t="shared" si="214"/>
        <v>28.040999999999997</v>
      </c>
    </row>
    <row r="314" spans="3:47">
      <c r="C314" s="15" t="s">
        <v>7</v>
      </c>
      <c r="D314" s="20">
        <v>9.36</v>
      </c>
      <c r="M314" s="62"/>
      <c r="N314" s="61" t="s">
        <v>152</v>
      </c>
      <c r="O314" s="61">
        <f>SUM(O309:O313)</f>
        <v>54.429000000000002</v>
      </c>
      <c r="P314" s="56"/>
      <c r="Q314" s="22">
        <v>8</v>
      </c>
      <c r="R314" s="12">
        <v>3</v>
      </c>
      <c r="S314" s="57"/>
      <c r="T314" s="57">
        <f t="shared" ref="T314:T315" si="217">D314*Q314*R314</f>
        <v>224.64</v>
      </c>
      <c r="U314" s="56">
        <v>4</v>
      </c>
      <c r="V314" s="12">
        <v>3</v>
      </c>
      <c r="W314" s="57">
        <f t="shared" si="215"/>
        <v>112.32</v>
      </c>
      <c r="X314" s="56">
        <v>4</v>
      </c>
      <c r="Y314" s="22"/>
      <c r="Z314" s="12">
        <v>3</v>
      </c>
      <c r="AA314" s="57">
        <f t="shared" si="210"/>
        <v>112.32</v>
      </c>
      <c r="AB314" s="57"/>
      <c r="AC314" s="56">
        <v>4</v>
      </c>
      <c r="AD314" s="12">
        <v>3</v>
      </c>
      <c r="AE314" s="57">
        <f t="shared" si="211"/>
        <v>112.32</v>
      </c>
      <c r="AF314" s="56">
        <v>4</v>
      </c>
      <c r="AG314" s="22"/>
      <c r="AH314" s="12">
        <v>3</v>
      </c>
      <c r="AI314" s="57">
        <f t="shared" si="216"/>
        <v>112.32</v>
      </c>
      <c r="AJ314" s="57"/>
      <c r="AK314" s="56">
        <v>4</v>
      </c>
      <c r="AL314" s="12">
        <v>3</v>
      </c>
      <c r="AM314" s="57">
        <f t="shared" si="212"/>
        <v>112.32</v>
      </c>
      <c r="AN314" s="56">
        <v>4</v>
      </c>
      <c r="AO314" s="22"/>
      <c r="AP314" s="58">
        <v>3</v>
      </c>
      <c r="AQ314" s="57">
        <f t="shared" si="213"/>
        <v>112.32</v>
      </c>
      <c r="AR314" s="57"/>
      <c r="AS314" s="56">
        <v>4</v>
      </c>
      <c r="AT314" s="12">
        <v>3</v>
      </c>
      <c r="AU314" s="59">
        <f t="shared" si="214"/>
        <v>112.32</v>
      </c>
    </row>
    <row r="315" spans="3:47">
      <c r="C315" s="15" t="s">
        <v>47</v>
      </c>
      <c r="D315" s="20">
        <v>9.36</v>
      </c>
      <c r="P315" s="56"/>
      <c r="Q315" s="22">
        <v>-1</v>
      </c>
      <c r="R315" s="63">
        <v>4</v>
      </c>
      <c r="S315" s="64"/>
      <c r="T315" s="57">
        <f t="shared" si="217"/>
        <v>-37.44</v>
      </c>
      <c r="U315" s="56">
        <v>1</v>
      </c>
      <c r="V315" s="12">
        <v>4</v>
      </c>
      <c r="W315" s="57">
        <f t="shared" si="215"/>
        <v>37.44</v>
      </c>
      <c r="X315" s="56">
        <v>1</v>
      </c>
      <c r="Y315" s="22">
        <v>5</v>
      </c>
      <c r="Z315" s="12">
        <v>4</v>
      </c>
      <c r="AA315" s="57">
        <f t="shared" si="210"/>
        <v>37.44</v>
      </c>
      <c r="AB315" s="57">
        <f>Y315*Z315*D315</f>
        <v>187.2</v>
      </c>
      <c r="AC315" s="56">
        <v>2</v>
      </c>
      <c r="AD315" s="12">
        <v>4</v>
      </c>
      <c r="AE315" s="57">
        <f t="shared" si="211"/>
        <v>74.88</v>
      </c>
      <c r="AF315" s="56">
        <v>2</v>
      </c>
      <c r="AG315" s="22"/>
      <c r="AH315" s="12">
        <v>4</v>
      </c>
      <c r="AI315" s="57">
        <f t="shared" si="216"/>
        <v>74.88</v>
      </c>
      <c r="AJ315" s="57"/>
      <c r="AK315" s="56">
        <v>2</v>
      </c>
      <c r="AL315" s="12">
        <v>4</v>
      </c>
      <c r="AM315" s="57">
        <f t="shared" si="212"/>
        <v>74.88</v>
      </c>
      <c r="AN315" s="56">
        <v>2</v>
      </c>
      <c r="AO315" s="22"/>
      <c r="AP315" s="58">
        <v>4</v>
      </c>
      <c r="AQ315" s="57">
        <f t="shared" si="213"/>
        <v>74.88</v>
      </c>
      <c r="AR315" s="57"/>
      <c r="AS315" s="56">
        <v>2</v>
      </c>
      <c r="AT315" s="12">
        <v>4</v>
      </c>
      <c r="AU315" s="59">
        <f t="shared" si="214"/>
        <v>74.88</v>
      </c>
    </row>
    <row r="316" spans="3:47">
      <c r="C316" s="15" t="s">
        <v>9</v>
      </c>
      <c r="D316" s="20">
        <v>9.36</v>
      </c>
      <c r="P316" s="62"/>
      <c r="Q316" s="65"/>
      <c r="R316" s="65" t="s">
        <v>152</v>
      </c>
      <c r="S316" s="65">
        <f>SUM(S309:S315)</f>
        <v>54.429000000000002</v>
      </c>
      <c r="T316" s="65">
        <f>SUM(T309:T315)</f>
        <v>280.67</v>
      </c>
      <c r="U316" s="62"/>
      <c r="V316" s="61" t="s">
        <v>152</v>
      </c>
      <c r="W316" s="61">
        <f>SUM(W309:W315)</f>
        <v>222.88299999999998</v>
      </c>
      <c r="X316" s="56"/>
      <c r="Y316" s="22">
        <v>8</v>
      </c>
      <c r="Z316" s="12">
        <v>5</v>
      </c>
      <c r="AA316" s="57"/>
      <c r="AB316" s="57">
        <f t="shared" ref="AB316:AB317" si="218">Y316*Z316*D316</f>
        <v>374.4</v>
      </c>
      <c r="AC316" s="56">
        <v>4</v>
      </c>
      <c r="AD316" s="12">
        <v>5</v>
      </c>
      <c r="AE316" s="57">
        <f t="shared" si="211"/>
        <v>187.2</v>
      </c>
      <c r="AF316" s="56">
        <v>4</v>
      </c>
      <c r="AG316" s="22"/>
      <c r="AH316" s="12">
        <v>5</v>
      </c>
      <c r="AI316" s="57">
        <f t="shared" si="216"/>
        <v>187.2</v>
      </c>
      <c r="AJ316" s="57"/>
      <c r="AK316" s="56">
        <v>4</v>
      </c>
      <c r="AL316" s="12">
        <v>5</v>
      </c>
      <c r="AM316" s="57">
        <f t="shared" si="212"/>
        <v>187.2</v>
      </c>
      <c r="AN316" s="56">
        <v>4</v>
      </c>
      <c r="AO316" s="22"/>
      <c r="AP316" s="58">
        <v>5</v>
      </c>
      <c r="AQ316" s="57">
        <f t="shared" si="213"/>
        <v>187.2</v>
      </c>
      <c r="AR316" s="57"/>
      <c r="AS316" s="56">
        <v>4</v>
      </c>
      <c r="AT316" s="12">
        <v>5</v>
      </c>
      <c r="AU316" s="59">
        <f t="shared" si="214"/>
        <v>187.2</v>
      </c>
    </row>
    <row r="317" spans="3:47">
      <c r="C317" s="15" t="s">
        <v>10</v>
      </c>
      <c r="D317" s="20">
        <v>9.36</v>
      </c>
      <c r="X317" s="56"/>
      <c r="Y317" s="22">
        <v>-1</v>
      </c>
      <c r="Z317" s="63">
        <v>6</v>
      </c>
      <c r="AA317" s="64"/>
      <c r="AB317" s="57">
        <f t="shared" si="218"/>
        <v>-56.16</v>
      </c>
      <c r="AC317" s="56">
        <v>1</v>
      </c>
      <c r="AD317" s="12">
        <v>6</v>
      </c>
      <c r="AE317" s="57">
        <f t="shared" si="211"/>
        <v>56.16</v>
      </c>
      <c r="AF317" s="56">
        <v>1</v>
      </c>
      <c r="AG317" s="22">
        <v>5</v>
      </c>
      <c r="AH317" s="12">
        <v>6</v>
      </c>
      <c r="AI317" s="57">
        <f t="shared" si="216"/>
        <v>56.16</v>
      </c>
      <c r="AJ317" s="57">
        <f>D317*AH317*AG317</f>
        <v>280.79999999999995</v>
      </c>
      <c r="AK317" s="56">
        <v>2</v>
      </c>
      <c r="AL317" s="12">
        <v>6</v>
      </c>
      <c r="AM317" s="57">
        <f t="shared" si="212"/>
        <v>112.32</v>
      </c>
      <c r="AN317" s="56">
        <v>2</v>
      </c>
      <c r="AO317" s="22"/>
      <c r="AP317" s="58">
        <v>6</v>
      </c>
      <c r="AQ317" s="57">
        <f t="shared" si="213"/>
        <v>112.32</v>
      </c>
      <c r="AR317" s="57"/>
      <c r="AS317" s="56">
        <v>2</v>
      </c>
      <c r="AT317" s="12">
        <v>6</v>
      </c>
      <c r="AU317" s="59">
        <f t="shared" si="214"/>
        <v>112.32</v>
      </c>
    </row>
    <row r="318" spans="3:47">
      <c r="C318" s="15" t="s">
        <v>11</v>
      </c>
      <c r="D318" s="20">
        <v>9.36</v>
      </c>
      <c r="X318" s="62"/>
      <c r="Y318" s="65"/>
      <c r="Z318" s="61" t="s">
        <v>153</v>
      </c>
      <c r="AA318" s="61">
        <f>SUM(AA309:AA315)</f>
        <v>222.88299999999998</v>
      </c>
      <c r="AB318" s="61">
        <f>SUM(AB309:AB317)</f>
        <v>505.43999999999994</v>
      </c>
      <c r="AC318" s="62"/>
      <c r="AD318" s="61" t="s">
        <v>152</v>
      </c>
      <c r="AE318" s="61">
        <f>SUM(AE309:AE317)</f>
        <v>503.68299999999999</v>
      </c>
      <c r="AF318" s="56"/>
      <c r="AG318" s="22">
        <v>8</v>
      </c>
      <c r="AH318" s="12">
        <v>7</v>
      </c>
      <c r="AI318" s="57"/>
      <c r="AJ318" s="57">
        <f t="shared" ref="AJ318:AJ319" si="219">D318*AH318*AG318</f>
        <v>524.16</v>
      </c>
      <c r="AK318" s="56">
        <v>4</v>
      </c>
      <c r="AL318" s="12">
        <v>7</v>
      </c>
      <c r="AM318" s="57">
        <f t="shared" si="212"/>
        <v>262.08</v>
      </c>
      <c r="AN318" s="56">
        <v>4</v>
      </c>
      <c r="AO318" s="22"/>
      <c r="AP318" s="58">
        <v>7</v>
      </c>
      <c r="AQ318" s="57">
        <f t="shared" si="213"/>
        <v>262.08</v>
      </c>
      <c r="AR318" s="57"/>
      <c r="AS318" s="56">
        <v>4</v>
      </c>
      <c r="AT318" s="12">
        <v>7</v>
      </c>
      <c r="AU318" s="59">
        <f t="shared" si="214"/>
        <v>262.08</v>
      </c>
    </row>
    <row r="319" spans="3:47">
      <c r="C319" s="15" t="s">
        <v>48</v>
      </c>
      <c r="D319" s="20">
        <v>9.36</v>
      </c>
      <c r="AF319" s="56"/>
      <c r="AG319" s="22">
        <v>-1</v>
      </c>
      <c r="AH319" s="63">
        <v>8</v>
      </c>
      <c r="AI319" s="64"/>
      <c r="AJ319" s="57">
        <f t="shared" si="219"/>
        <v>-74.88</v>
      </c>
      <c r="AK319" s="56">
        <v>1</v>
      </c>
      <c r="AL319" s="12">
        <v>8</v>
      </c>
      <c r="AM319" s="57">
        <f t="shared" si="212"/>
        <v>74.88</v>
      </c>
      <c r="AN319" s="56">
        <v>1</v>
      </c>
      <c r="AO319" s="22">
        <v>5</v>
      </c>
      <c r="AP319" s="58">
        <v>8</v>
      </c>
      <c r="AQ319" s="57">
        <f t="shared" si="213"/>
        <v>74.88</v>
      </c>
      <c r="AR319" s="57">
        <f>D319*AP319*AO319</f>
        <v>374.4</v>
      </c>
      <c r="AS319" s="56">
        <v>2</v>
      </c>
      <c r="AT319" s="12">
        <v>8</v>
      </c>
      <c r="AU319" s="59">
        <f t="shared" si="214"/>
        <v>149.76</v>
      </c>
    </row>
    <row r="320" spans="3:47">
      <c r="C320" s="15" t="s">
        <v>49</v>
      </c>
      <c r="D320" s="20">
        <v>9.36</v>
      </c>
      <c r="AF320" s="62"/>
      <c r="AG320" s="65"/>
      <c r="AH320" s="61" t="s">
        <v>154</v>
      </c>
      <c r="AI320" s="61">
        <f>SUM(AI309:AI317)</f>
        <v>503.68299999999999</v>
      </c>
      <c r="AJ320" s="61">
        <f>SUM(AJ309:AJ319)</f>
        <v>730.07999999999993</v>
      </c>
      <c r="AK320" s="62"/>
      <c r="AL320" s="61" t="s">
        <v>152</v>
      </c>
      <c r="AM320" s="61">
        <f>SUM(AM309:AM319)</f>
        <v>896.803</v>
      </c>
      <c r="AN320" s="56"/>
      <c r="AO320" s="22">
        <v>8</v>
      </c>
      <c r="AP320" s="58">
        <v>9</v>
      </c>
      <c r="AQ320" s="57"/>
      <c r="AR320" s="57">
        <f t="shared" ref="AR320:AR321" si="220">D320*AP320*AO320</f>
        <v>673.92</v>
      </c>
      <c r="AS320" s="56">
        <v>4</v>
      </c>
      <c r="AT320" s="12">
        <v>9</v>
      </c>
      <c r="AU320" s="59">
        <f t="shared" si="214"/>
        <v>336.96</v>
      </c>
    </row>
    <row r="321" spans="3:47">
      <c r="C321" s="15" t="s">
        <v>50</v>
      </c>
      <c r="D321" s="21">
        <v>9.36</v>
      </c>
      <c r="AN321" s="56"/>
      <c r="AO321" s="22">
        <v>-1</v>
      </c>
      <c r="AP321" s="66">
        <v>10</v>
      </c>
      <c r="AQ321" s="64"/>
      <c r="AR321" s="57">
        <f t="shared" si="220"/>
        <v>-93.6</v>
      </c>
      <c r="AS321" s="56">
        <v>1</v>
      </c>
      <c r="AT321" s="12">
        <v>10</v>
      </c>
      <c r="AU321" s="59">
        <f t="shared" si="214"/>
        <v>93.6</v>
      </c>
    </row>
    <row r="322" spans="3:47">
      <c r="AN322" s="62"/>
      <c r="AO322" s="65"/>
      <c r="AP322" s="61" t="s">
        <v>152</v>
      </c>
      <c r="AQ322" s="61">
        <f>SUM(AQ317:AQ320)</f>
        <v>449.28</v>
      </c>
      <c r="AR322" s="61">
        <f>SUM(AR309:AR321)</f>
        <v>954.71999999999991</v>
      </c>
      <c r="AS322" s="62"/>
      <c r="AT322" s="61" t="s">
        <v>152</v>
      </c>
      <c r="AU322" s="67">
        <f>SUM(AU309:AU321)</f>
        <v>1402.2429999999999</v>
      </c>
    </row>
    <row r="323" spans="3:47">
      <c r="E323" s="14" t="s">
        <v>155</v>
      </c>
      <c r="F323" s="14">
        <f>F312*0.5/24</f>
        <v>1.5766666666666664</v>
      </c>
      <c r="G323" s="16"/>
      <c r="H323" s="16" t="s">
        <v>155</v>
      </c>
      <c r="I323" s="16">
        <f>2*0.5*0.5*I312/3</f>
        <v>8.625333333333332</v>
      </c>
      <c r="J323" s="14"/>
      <c r="K323" s="14" t="s">
        <v>155</v>
      </c>
      <c r="L323" s="14">
        <f>2*0.5*0.5*3*L313/8</f>
        <v>20.017125</v>
      </c>
      <c r="M323" s="17"/>
      <c r="N323" s="17" t="s">
        <v>155</v>
      </c>
      <c r="O323" s="17">
        <f>2*1*1*O314/3</f>
        <v>36.286000000000001</v>
      </c>
      <c r="P323" s="14"/>
      <c r="Q323" s="14"/>
      <c r="R323" s="14" t="s">
        <v>155</v>
      </c>
      <c r="S323" s="14">
        <f>2*1*1*((S316/3)+(T316/12))</f>
        <v>83.064333333333337</v>
      </c>
      <c r="T323" s="14"/>
      <c r="U323" s="16"/>
      <c r="V323" s="16" t="s">
        <v>155</v>
      </c>
      <c r="W323" s="16">
        <f>2*1*1*W316/3</f>
        <v>148.58866666666665</v>
      </c>
      <c r="X323" s="14"/>
      <c r="Y323" s="14"/>
      <c r="Z323" s="14" t="s">
        <v>155</v>
      </c>
      <c r="AA323" s="14">
        <f>2*1*1*((AA318/3)+(AB318/12))</f>
        <v>232.82866666666666</v>
      </c>
      <c r="AB323" s="14"/>
      <c r="AC323" s="17"/>
      <c r="AD323" s="17" t="s">
        <v>155</v>
      </c>
      <c r="AE323" s="17">
        <f>2*1*1*AE318/3</f>
        <v>335.78866666666664</v>
      </c>
      <c r="AF323" s="14"/>
      <c r="AG323" s="14"/>
      <c r="AH323" s="14" t="s">
        <v>155</v>
      </c>
      <c r="AI323" s="14">
        <f>2*1*1*((AI320/3)+(AJ320/12))</f>
        <v>457.46866666666665</v>
      </c>
      <c r="AJ323" s="14"/>
      <c r="AK323" s="16"/>
      <c r="AL323" s="16" t="s">
        <v>155</v>
      </c>
      <c r="AM323" s="16">
        <f>2*1*1*AM320/3</f>
        <v>597.86866666666663</v>
      </c>
      <c r="AN323" s="14"/>
      <c r="AO323" s="14"/>
      <c r="AP323" s="14" t="s">
        <v>155</v>
      </c>
      <c r="AQ323" s="14">
        <f>2*1*1*((AQ322/3)+(AR322/12))</f>
        <v>458.64</v>
      </c>
      <c r="AR323" s="14"/>
      <c r="AS323" s="17"/>
      <c r="AT323" s="17" t="s">
        <v>155</v>
      </c>
      <c r="AU323" s="17">
        <f>2*1*1*AU322/3</f>
        <v>934.82866666666666</v>
      </c>
    </row>
    <row r="326" spans="3:47">
      <c r="C326" s="75"/>
      <c r="D326" s="76"/>
      <c r="E326" s="77" t="s">
        <v>146</v>
      </c>
      <c r="F326" s="78"/>
      <c r="G326" s="77" t="s">
        <v>127</v>
      </c>
      <c r="H326" s="79"/>
      <c r="I326" s="51"/>
      <c r="J326" s="77" t="s">
        <v>128</v>
      </c>
      <c r="K326" s="79"/>
      <c r="L326" s="78"/>
      <c r="M326" s="77" t="s">
        <v>129</v>
      </c>
      <c r="N326" s="79"/>
      <c r="O326" s="78"/>
      <c r="P326" s="77" t="s">
        <v>130</v>
      </c>
      <c r="Q326" s="80"/>
      <c r="R326" s="79"/>
      <c r="S326" s="79"/>
      <c r="T326" s="51"/>
      <c r="U326" s="77" t="s">
        <v>131</v>
      </c>
      <c r="V326" s="79"/>
      <c r="W326" s="78"/>
      <c r="X326" s="77" t="s">
        <v>132</v>
      </c>
      <c r="Y326" s="80"/>
      <c r="Z326" s="79"/>
      <c r="AA326" s="79"/>
      <c r="AB326" s="51"/>
      <c r="AC326" s="77" t="s">
        <v>147</v>
      </c>
      <c r="AD326" s="79"/>
      <c r="AE326" s="78"/>
      <c r="AF326" s="77" t="s">
        <v>148</v>
      </c>
      <c r="AG326" s="80"/>
      <c r="AH326" s="79"/>
      <c r="AI326" s="79"/>
      <c r="AJ326" s="51"/>
      <c r="AK326" s="77" t="s">
        <v>135</v>
      </c>
      <c r="AL326" s="79"/>
      <c r="AM326" s="78"/>
      <c r="AN326" s="77" t="s">
        <v>136</v>
      </c>
      <c r="AO326" s="80"/>
      <c r="AP326" s="79"/>
      <c r="AQ326" s="79"/>
      <c r="AR326" s="51"/>
      <c r="AS326" s="77" t="s">
        <v>137</v>
      </c>
      <c r="AT326" s="79"/>
      <c r="AU326" s="81"/>
    </row>
    <row r="327" spans="3:47">
      <c r="C327" s="19" t="s">
        <v>149</v>
      </c>
      <c r="D327" s="18" t="s">
        <v>36</v>
      </c>
      <c r="E327" s="52" t="s">
        <v>94</v>
      </c>
      <c r="F327" s="53" t="s">
        <v>150</v>
      </c>
      <c r="G327" s="52" t="s">
        <v>94</v>
      </c>
      <c r="H327" s="54" t="s">
        <v>151</v>
      </c>
      <c r="I327" s="54" t="s">
        <v>150</v>
      </c>
      <c r="J327" s="52" t="s">
        <v>94</v>
      </c>
      <c r="K327" s="53" t="s">
        <v>151</v>
      </c>
      <c r="L327" s="53" t="s">
        <v>150</v>
      </c>
      <c r="M327" s="52" t="s">
        <v>94</v>
      </c>
      <c r="N327" s="53" t="s">
        <v>151</v>
      </c>
      <c r="O327" s="53" t="s">
        <v>150</v>
      </c>
      <c r="P327" s="52" t="s">
        <v>94</v>
      </c>
      <c r="Q327" s="53"/>
      <c r="R327" s="53" t="s">
        <v>151</v>
      </c>
      <c r="S327" s="53" t="s">
        <v>150</v>
      </c>
      <c r="T327" s="53"/>
      <c r="U327" s="52" t="s">
        <v>94</v>
      </c>
      <c r="V327" s="53" t="s">
        <v>151</v>
      </c>
      <c r="W327" s="53" t="s">
        <v>150</v>
      </c>
      <c r="X327" s="52" t="s">
        <v>94</v>
      </c>
      <c r="Y327" s="53"/>
      <c r="Z327" s="53" t="s">
        <v>151</v>
      </c>
      <c r="AA327" s="53" t="s">
        <v>150</v>
      </c>
      <c r="AB327" s="53"/>
      <c r="AC327" s="52" t="s">
        <v>94</v>
      </c>
      <c r="AD327" s="53" t="s">
        <v>151</v>
      </c>
      <c r="AE327" s="53" t="s">
        <v>150</v>
      </c>
      <c r="AF327" s="52" t="s">
        <v>94</v>
      </c>
      <c r="AG327" s="53"/>
      <c r="AH327" s="53" t="s">
        <v>151</v>
      </c>
      <c r="AI327" s="53" t="s">
        <v>150</v>
      </c>
      <c r="AJ327" s="53"/>
      <c r="AK327" s="52" t="s">
        <v>94</v>
      </c>
      <c r="AL327" s="53" t="s">
        <v>151</v>
      </c>
      <c r="AM327" s="53" t="s">
        <v>150</v>
      </c>
      <c r="AN327" s="52" t="s">
        <v>94</v>
      </c>
      <c r="AO327" s="53"/>
      <c r="AP327" s="53" t="s">
        <v>151</v>
      </c>
      <c r="AQ327" s="53" t="s">
        <v>150</v>
      </c>
      <c r="AR327" s="53"/>
      <c r="AS327" s="52" t="s">
        <v>94</v>
      </c>
      <c r="AT327" s="53" t="s">
        <v>151</v>
      </c>
      <c r="AU327" s="55" t="s">
        <v>150</v>
      </c>
    </row>
    <row r="328" spans="3:47">
      <c r="C328" s="15" t="s">
        <v>45</v>
      </c>
      <c r="D328" s="20">
        <v>0</v>
      </c>
      <c r="E328" s="56">
        <v>3</v>
      </c>
      <c r="F328" s="57">
        <f>E328*D328</f>
        <v>0</v>
      </c>
      <c r="G328" s="56">
        <v>1</v>
      </c>
      <c r="H328" s="12">
        <v>0</v>
      </c>
      <c r="I328" s="57">
        <f>H328*G328*D328</f>
        <v>0</v>
      </c>
      <c r="J328" s="56">
        <v>1</v>
      </c>
      <c r="K328" s="12">
        <v>0</v>
      </c>
      <c r="L328" s="57">
        <f>K328*J328*D328</f>
        <v>0</v>
      </c>
      <c r="M328" s="56">
        <v>0.5</v>
      </c>
      <c r="N328" s="12">
        <v>0</v>
      </c>
      <c r="O328" s="57">
        <f>N328*M328*D328</f>
        <v>0</v>
      </c>
      <c r="P328" s="56">
        <v>0.5</v>
      </c>
      <c r="Q328" s="22"/>
      <c r="R328" s="12">
        <v>0</v>
      </c>
      <c r="S328" s="57">
        <f>R328*P328*D328</f>
        <v>0</v>
      </c>
      <c r="T328" s="57"/>
      <c r="U328" s="56">
        <v>0.5</v>
      </c>
      <c r="V328" s="12">
        <v>0</v>
      </c>
      <c r="W328" s="57">
        <f>V328*U328*D328</f>
        <v>0</v>
      </c>
      <c r="X328" s="56">
        <v>0.5</v>
      </c>
      <c r="Y328" s="22"/>
      <c r="Z328" s="12">
        <v>0</v>
      </c>
      <c r="AA328" s="57">
        <f>Z328*X328*D328</f>
        <v>0</v>
      </c>
      <c r="AB328" s="57"/>
      <c r="AC328" s="56">
        <v>0.5</v>
      </c>
      <c r="AD328" s="12">
        <v>0</v>
      </c>
      <c r="AE328" s="57">
        <f>AD328*AC328*D328</f>
        <v>0</v>
      </c>
      <c r="AF328" s="56">
        <v>0.5</v>
      </c>
      <c r="AG328" s="22"/>
      <c r="AH328" s="12">
        <v>0</v>
      </c>
      <c r="AI328" s="57">
        <f>AH328*AF328*D328</f>
        <v>0</v>
      </c>
      <c r="AJ328" s="57"/>
      <c r="AK328" s="56">
        <v>0.5</v>
      </c>
      <c r="AL328" s="12">
        <v>0</v>
      </c>
      <c r="AM328" s="57">
        <f>AL328*AK328*D328</f>
        <v>0</v>
      </c>
      <c r="AN328" s="56">
        <v>0.5</v>
      </c>
      <c r="AO328" s="22"/>
      <c r="AP328" s="58">
        <v>0</v>
      </c>
      <c r="AQ328" s="57">
        <f>AP328*AN328*D328</f>
        <v>0</v>
      </c>
      <c r="AR328" s="57"/>
      <c r="AS328" s="56">
        <v>0.5</v>
      </c>
      <c r="AT328" s="12">
        <v>0</v>
      </c>
      <c r="AU328" s="59">
        <f>AT328*AS328*D328</f>
        <v>0</v>
      </c>
    </row>
    <row r="329" spans="3:47">
      <c r="C329" s="15" t="s">
        <v>3</v>
      </c>
      <c r="D329" s="20">
        <v>8.3550000000000004</v>
      </c>
      <c r="E329" s="56">
        <v>10</v>
      </c>
      <c r="F329" s="57">
        <f>E329*D329</f>
        <v>83.550000000000011</v>
      </c>
      <c r="G329" s="56">
        <v>4</v>
      </c>
      <c r="H329" s="12">
        <v>1</v>
      </c>
      <c r="I329" s="57">
        <f>H329*G329*D329</f>
        <v>33.42</v>
      </c>
      <c r="J329" s="56">
        <v>3</v>
      </c>
      <c r="K329" s="12">
        <v>1</v>
      </c>
      <c r="L329" s="57">
        <f>K329*J329*D329</f>
        <v>25.065000000000001</v>
      </c>
      <c r="M329" s="56">
        <v>2</v>
      </c>
      <c r="N329" s="12">
        <v>0.5</v>
      </c>
      <c r="O329" s="57">
        <f t="shared" ref="O329:O332" si="221">N329*M329*D329</f>
        <v>8.3550000000000004</v>
      </c>
      <c r="P329" s="56">
        <v>2</v>
      </c>
      <c r="Q329" s="22"/>
      <c r="R329" s="12">
        <v>0.5</v>
      </c>
      <c r="S329" s="57">
        <f t="shared" ref="S329:S332" si="222">R329*P329*D329</f>
        <v>8.3550000000000004</v>
      </c>
      <c r="T329" s="57"/>
      <c r="U329" s="56">
        <v>2</v>
      </c>
      <c r="V329" s="12">
        <v>0.5</v>
      </c>
      <c r="W329" s="57">
        <f>V329*U329*D329</f>
        <v>8.3550000000000004</v>
      </c>
      <c r="X329" s="56">
        <v>2</v>
      </c>
      <c r="Y329" s="22"/>
      <c r="Z329" s="12">
        <v>0.5</v>
      </c>
      <c r="AA329" s="57">
        <f t="shared" ref="AA329:AA334" si="223">Z329*X329*D329</f>
        <v>8.3550000000000004</v>
      </c>
      <c r="AB329" s="57"/>
      <c r="AC329" s="56">
        <v>2</v>
      </c>
      <c r="AD329" s="12">
        <v>0.5</v>
      </c>
      <c r="AE329" s="57">
        <f t="shared" ref="AE329:AE336" si="224">AD329*AC329*D329</f>
        <v>8.3550000000000004</v>
      </c>
      <c r="AF329" s="56">
        <v>2</v>
      </c>
      <c r="AG329" s="22"/>
      <c r="AH329" s="12">
        <v>0.5</v>
      </c>
      <c r="AI329" s="57">
        <f>AH329*AF329*D329</f>
        <v>8.3550000000000004</v>
      </c>
      <c r="AJ329" s="57"/>
      <c r="AK329" s="56">
        <v>2</v>
      </c>
      <c r="AL329" s="12">
        <v>0.5</v>
      </c>
      <c r="AM329" s="57">
        <f t="shared" ref="AM329:AM338" si="225">AL329*AK329*D329</f>
        <v>8.3550000000000004</v>
      </c>
      <c r="AN329" s="56">
        <v>2</v>
      </c>
      <c r="AO329" s="22"/>
      <c r="AP329" s="58">
        <v>0.5</v>
      </c>
      <c r="AQ329" s="57">
        <f t="shared" ref="AQ329:AQ338" si="226">AP329*AN329*D329</f>
        <v>8.3550000000000004</v>
      </c>
      <c r="AR329" s="57"/>
      <c r="AS329" s="56">
        <v>2</v>
      </c>
      <c r="AT329" s="12">
        <v>0.5</v>
      </c>
      <c r="AU329" s="59">
        <f t="shared" ref="AU329:AU340" si="227">AT329*AS329*D329</f>
        <v>8.3550000000000004</v>
      </c>
    </row>
    <row r="330" spans="3:47">
      <c r="C330" s="15" t="s">
        <v>52</v>
      </c>
      <c r="D330" s="20">
        <v>8.85</v>
      </c>
      <c r="E330" s="56">
        <v>-1</v>
      </c>
      <c r="F330" s="57">
        <f>E330*D330</f>
        <v>-8.85</v>
      </c>
      <c r="G330" s="56">
        <v>1</v>
      </c>
      <c r="H330" s="12">
        <v>2</v>
      </c>
      <c r="I330" s="57">
        <f>H330*G330*D330</f>
        <v>17.7</v>
      </c>
      <c r="J330" s="56">
        <v>3</v>
      </c>
      <c r="K330" s="12">
        <v>2</v>
      </c>
      <c r="L330" s="57">
        <f>K330*J330*D330</f>
        <v>53.099999999999994</v>
      </c>
      <c r="M330" s="56">
        <v>1</v>
      </c>
      <c r="N330" s="12">
        <v>1</v>
      </c>
      <c r="O330" s="57">
        <f t="shared" si="221"/>
        <v>8.85</v>
      </c>
      <c r="P330" s="56">
        <v>1</v>
      </c>
      <c r="Q330" s="22"/>
      <c r="R330" s="12">
        <v>1</v>
      </c>
      <c r="S330" s="57">
        <f t="shared" si="222"/>
        <v>8.85</v>
      </c>
      <c r="T330" s="57"/>
      <c r="U330" s="56">
        <v>1</v>
      </c>
      <c r="V330" s="12">
        <v>1</v>
      </c>
      <c r="W330" s="57">
        <f t="shared" ref="W330:W334" si="228">V330*U330*D330</f>
        <v>8.85</v>
      </c>
      <c r="X330" s="56">
        <v>1</v>
      </c>
      <c r="Y330" s="22"/>
      <c r="Z330" s="12">
        <v>1</v>
      </c>
      <c r="AA330" s="57">
        <f t="shared" si="223"/>
        <v>8.85</v>
      </c>
      <c r="AB330" s="57"/>
      <c r="AC330" s="56">
        <v>1</v>
      </c>
      <c r="AD330" s="12">
        <v>1</v>
      </c>
      <c r="AE330" s="57">
        <f t="shared" si="224"/>
        <v>8.85</v>
      </c>
      <c r="AF330" s="56">
        <v>1</v>
      </c>
      <c r="AG330" s="22"/>
      <c r="AH330" s="12">
        <v>1</v>
      </c>
      <c r="AI330" s="57">
        <f t="shared" ref="AI330:AI336" si="229">AH330*AF330*D330</f>
        <v>8.85</v>
      </c>
      <c r="AJ330" s="57"/>
      <c r="AK330" s="56">
        <v>1</v>
      </c>
      <c r="AL330" s="12">
        <v>1</v>
      </c>
      <c r="AM330" s="57">
        <f t="shared" si="225"/>
        <v>8.85</v>
      </c>
      <c r="AN330" s="56">
        <v>1</v>
      </c>
      <c r="AO330" s="22"/>
      <c r="AP330" s="58">
        <v>1</v>
      </c>
      <c r="AQ330" s="57">
        <f t="shared" si="226"/>
        <v>8.85</v>
      </c>
      <c r="AR330" s="57"/>
      <c r="AS330" s="56">
        <v>1</v>
      </c>
      <c r="AT330" s="12">
        <v>1</v>
      </c>
      <c r="AU330" s="59">
        <f t="shared" si="227"/>
        <v>8.85</v>
      </c>
    </row>
    <row r="331" spans="3:47">
      <c r="C331" s="15" t="s">
        <v>5</v>
      </c>
      <c r="D331" s="20">
        <v>9.1310000000000002</v>
      </c>
      <c r="E331" s="60" t="s">
        <v>152</v>
      </c>
      <c r="F331" s="61">
        <f>F330+F329+F328</f>
        <v>74.700000000000017</v>
      </c>
      <c r="G331" s="62"/>
      <c r="H331" s="61" t="s">
        <v>152</v>
      </c>
      <c r="I331" s="61">
        <f>SUM(I328:I330)</f>
        <v>51.120000000000005</v>
      </c>
      <c r="J331" s="56">
        <v>1</v>
      </c>
      <c r="K331" s="12">
        <v>3</v>
      </c>
      <c r="L331" s="57">
        <f>K331*J331*D331</f>
        <v>27.393000000000001</v>
      </c>
      <c r="M331" s="56">
        <v>2</v>
      </c>
      <c r="N331" s="12">
        <v>1.5</v>
      </c>
      <c r="O331" s="57">
        <f t="shared" si="221"/>
        <v>27.393000000000001</v>
      </c>
      <c r="P331" s="56">
        <v>2</v>
      </c>
      <c r="Q331" s="22"/>
      <c r="R331" s="12">
        <v>1.5</v>
      </c>
      <c r="S331" s="57">
        <f t="shared" si="222"/>
        <v>27.393000000000001</v>
      </c>
      <c r="T331" s="57"/>
      <c r="U331" s="56">
        <v>2</v>
      </c>
      <c r="V331" s="12">
        <v>1.5</v>
      </c>
      <c r="W331" s="57">
        <f t="shared" si="228"/>
        <v>27.393000000000001</v>
      </c>
      <c r="X331" s="56">
        <v>2</v>
      </c>
      <c r="Y331" s="22"/>
      <c r="Z331" s="12">
        <v>1.5</v>
      </c>
      <c r="AA331" s="57">
        <f t="shared" si="223"/>
        <v>27.393000000000001</v>
      </c>
      <c r="AB331" s="57"/>
      <c r="AC331" s="56">
        <v>2</v>
      </c>
      <c r="AD331" s="12">
        <v>1.5</v>
      </c>
      <c r="AE331" s="57">
        <f t="shared" si="224"/>
        <v>27.393000000000001</v>
      </c>
      <c r="AF331" s="56">
        <v>2</v>
      </c>
      <c r="AG331" s="22"/>
      <c r="AH331" s="12">
        <v>1.5</v>
      </c>
      <c r="AI331" s="57">
        <f t="shared" si="229"/>
        <v>27.393000000000001</v>
      </c>
      <c r="AJ331" s="57"/>
      <c r="AK331" s="56">
        <v>2</v>
      </c>
      <c r="AL331" s="12">
        <v>1.5</v>
      </c>
      <c r="AM331" s="57">
        <f t="shared" si="225"/>
        <v>27.393000000000001</v>
      </c>
      <c r="AN331" s="56">
        <v>2</v>
      </c>
      <c r="AO331" s="22"/>
      <c r="AP331" s="58">
        <v>1.5</v>
      </c>
      <c r="AQ331" s="57">
        <f t="shared" si="226"/>
        <v>27.393000000000001</v>
      </c>
      <c r="AR331" s="57"/>
      <c r="AS331" s="56">
        <v>2</v>
      </c>
      <c r="AT331" s="12">
        <v>1.5</v>
      </c>
      <c r="AU331" s="59">
        <f t="shared" si="227"/>
        <v>27.393000000000001</v>
      </c>
    </row>
    <row r="332" spans="3:47">
      <c r="C332" s="15" t="s">
        <v>46</v>
      </c>
      <c r="D332" s="20">
        <v>9.266</v>
      </c>
      <c r="J332" s="62"/>
      <c r="K332" s="61" t="s">
        <v>152</v>
      </c>
      <c r="L332" s="61">
        <f>SUM(L328:L331)</f>
        <v>105.55799999999999</v>
      </c>
      <c r="M332" s="56">
        <v>0.5</v>
      </c>
      <c r="N332" s="12">
        <v>2</v>
      </c>
      <c r="O332" s="57">
        <f t="shared" si="221"/>
        <v>9.266</v>
      </c>
      <c r="P332" s="56">
        <v>0.5</v>
      </c>
      <c r="Q332" s="22">
        <v>5</v>
      </c>
      <c r="R332" s="12">
        <v>2</v>
      </c>
      <c r="S332" s="57">
        <f t="shared" si="222"/>
        <v>9.266</v>
      </c>
      <c r="T332" s="57">
        <f>D332*Q332*R332</f>
        <v>92.66</v>
      </c>
      <c r="U332" s="56">
        <v>1.5</v>
      </c>
      <c r="V332" s="12">
        <v>2</v>
      </c>
      <c r="W332" s="57">
        <f t="shared" si="228"/>
        <v>27.798000000000002</v>
      </c>
      <c r="X332" s="56">
        <v>1.5</v>
      </c>
      <c r="Y332" s="22"/>
      <c r="Z332" s="12">
        <v>2</v>
      </c>
      <c r="AA332" s="57">
        <f t="shared" si="223"/>
        <v>27.798000000000002</v>
      </c>
      <c r="AB332" s="57"/>
      <c r="AC332" s="56">
        <v>1.5</v>
      </c>
      <c r="AD332" s="12">
        <v>2</v>
      </c>
      <c r="AE332" s="57">
        <f t="shared" si="224"/>
        <v>27.798000000000002</v>
      </c>
      <c r="AF332" s="56">
        <v>1.5</v>
      </c>
      <c r="AG332" s="22"/>
      <c r="AH332" s="12">
        <v>2</v>
      </c>
      <c r="AI332" s="57">
        <f t="shared" si="229"/>
        <v>27.798000000000002</v>
      </c>
      <c r="AJ332" s="57"/>
      <c r="AK332" s="56">
        <v>1.5</v>
      </c>
      <c r="AL332" s="12">
        <v>2</v>
      </c>
      <c r="AM332" s="57">
        <f t="shared" si="225"/>
        <v>27.798000000000002</v>
      </c>
      <c r="AN332" s="56">
        <v>1.5</v>
      </c>
      <c r="AO332" s="22"/>
      <c r="AP332" s="58">
        <v>2</v>
      </c>
      <c r="AQ332" s="57">
        <f t="shared" si="226"/>
        <v>27.798000000000002</v>
      </c>
      <c r="AR332" s="57"/>
      <c r="AS332" s="56">
        <v>1.5</v>
      </c>
      <c r="AT332" s="12">
        <v>2</v>
      </c>
      <c r="AU332" s="59">
        <f t="shared" si="227"/>
        <v>27.798000000000002</v>
      </c>
    </row>
    <row r="333" spans="3:47">
      <c r="C333" s="15" t="s">
        <v>7</v>
      </c>
      <c r="D333" s="20">
        <v>9.2970000000000006</v>
      </c>
      <c r="M333" s="62"/>
      <c r="N333" s="61" t="s">
        <v>152</v>
      </c>
      <c r="O333" s="61">
        <f>SUM(O328:O332)</f>
        <v>53.863999999999997</v>
      </c>
      <c r="P333" s="56"/>
      <c r="Q333" s="22">
        <v>8</v>
      </c>
      <c r="R333" s="12">
        <v>3</v>
      </c>
      <c r="S333" s="57"/>
      <c r="T333" s="57">
        <f t="shared" ref="T333:T334" si="230">D333*Q333*R333</f>
        <v>223.12800000000001</v>
      </c>
      <c r="U333" s="56">
        <v>4</v>
      </c>
      <c r="V333" s="12">
        <v>3</v>
      </c>
      <c r="W333" s="57">
        <f t="shared" si="228"/>
        <v>111.56400000000001</v>
      </c>
      <c r="X333" s="56">
        <v>4</v>
      </c>
      <c r="Y333" s="22"/>
      <c r="Z333" s="12">
        <v>3</v>
      </c>
      <c r="AA333" s="57">
        <f t="shared" si="223"/>
        <v>111.56400000000001</v>
      </c>
      <c r="AB333" s="57"/>
      <c r="AC333" s="56">
        <v>4</v>
      </c>
      <c r="AD333" s="12">
        <v>3</v>
      </c>
      <c r="AE333" s="57">
        <f t="shared" si="224"/>
        <v>111.56400000000001</v>
      </c>
      <c r="AF333" s="56">
        <v>4</v>
      </c>
      <c r="AG333" s="22"/>
      <c r="AH333" s="12">
        <v>3</v>
      </c>
      <c r="AI333" s="57">
        <f t="shared" si="229"/>
        <v>111.56400000000001</v>
      </c>
      <c r="AJ333" s="57"/>
      <c r="AK333" s="56">
        <v>4</v>
      </c>
      <c r="AL333" s="12">
        <v>3</v>
      </c>
      <c r="AM333" s="57">
        <f t="shared" si="225"/>
        <v>111.56400000000001</v>
      </c>
      <c r="AN333" s="56">
        <v>4</v>
      </c>
      <c r="AO333" s="22"/>
      <c r="AP333" s="58">
        <v>3</v>
      </c>
      <c r="AQ333" s="57">
        <f t="shared" si="226"/>
        <v>111.56400000000001</v>
      </c>
      <c r="AR333" s="57"/>
      <c r="AS333" s="56">
        <v>4</v>
      </c>
      <c r="AT333" s="12">
        <v>3</v>
      </c>
      <c r="AU333" s="59">
        <f t="shared" si="227"/>
        <v>111.56400000000001</v>
      </c>
    </row>
    <row r="334" spans="3:47">
      <c r="C334" s="15" t="s">
        <v>47</v>
      </c>
      <c r="D334" s="20">
        <v>9.3049999999999997</v>
      </c>
      <c r="P334" s="56"/>
      <c r="Q334" s="22">
        <v>-1</v>
      </c>
      <c r="R334" s="63">
        <v>4</v>
      </c>
      <c r="S334" s="64"/>
      <c r="T334" s="57">
        <f t="shared" si="230"/>
        <v>-37.22</v>
      </c>
      <c r="U334" s="56">
        <v>1</v>
      </c>
      <c r="V334" s="12">
        <v>4</v>
      </c>
      <c r="W334" s="57">
        <f t="shared" si="228"/>
        <v>37.22</v>
      </c>
      <c r="X334" s="56">
        <v>1</v>
      </c>
      <c r="Y334" s="22">
        <v>5</v>
      </c>
      <c r="Z334" s="12">
        <v>4</v>
      </c>
      <c r="AA334" s="57">
        <f t="shared" si="223"/>
        <v>37.22</v>
      </c>
      <c r="AB334" s="57">
        <f>Y334*Z334*D334</f>
        <v>186.1</v>
      </c>
      <c r="AC334" s="56">
        <v>2</v>
      </c>
      <c r="AD334" s="12">
        <v>4</v>
      </c>
      <c r="AE334" s="57">
        <f t="shared" si="224"/>
        <v>74.44</v>
      </c>
      <c r="AF334" s="56">
        <v>2</v>
      </c>
      <c r="AG334" s="22"/>
      <c r="AH334" s="12">
        <v>4</v>
      </c>
      <c r="AI334" s="57">
        <f t="shared" si="229"/>
        <v>74.44</v>
      </c>
      <c r="AJ334" s="57"/>
      <c r="AK334" s="56">
        <v>2</v>
      </c>
      <c r="AL334" s="12">
        <v>4</v>
      </c>
      <c r="AM334" s="57">
        <f t="shared" si="225"/>
        <v>74.44</v>
      </c>
      <c r="AN334" s="56">
        <v>2</v>
      </c>
      <c r="AO334" s="22"/>
      <c r="AP334" s="58">
        <v>4</v>
      </c>
      <c r="AQ334" s="57">
        <f t="shared" si="226"/>
        <v>74.44</v>
      </c>
      <c r="AR334" s="57"/>
      <c r="AS334" s="56">
        <v>2</v>
      </c>
      <c r="AT334" s="12">
        <v>4</v>
      </c>
      <c r="AU334" s="59">
        <f t="shared" si="227"/>
        <v>74.44</v>
      </c>
    </row>
    <row r="335" spans="3:47">
      <c r="C335" s="15" t="s">
        <v>9</v>
      </c>
      <c r="D335" s="20">
        <v>9.31</v>
      </c>
      <c r="P335" s="62"/>
      <c r="Q335" s="65"/>
      <c r="R335" s="65" t="s">
        <v>152</v>
      </c>
      <c r="S335" s="65">
        <f>SUM(S328:S334)</f>
        <v>53.863999999999997</v>
      </c>
      <c r="T335" s="65">
        <f>SUM(T328:T334)</f>
        <v>278.56799999999998</v>
      </c>
      <c r="U335" s="62"/>
      <c r="V335" s="61" t="s">
        <v>152</v>
      </c>
      <c r="W335" s="61">
        <f>SUM(W328:W334)</f>
        <v>221.18</v>
      </c>
      <c r="X335" s="56"/>
      <c r="Y335" s="22">
        <v>8</v>
      </c>
      <c r="Z335" s="12">
        <v>5</v>
      </c>
      <c r="AA335" s="57"/>
      <c r="AB335" s="57">
        <f t="shared" ref="AB335:AB336" si="231">Y335*Z335*D335</f>
        <v>372.40000000000003</v>
      </c>
      <c r="AC335" s="56">
        <v>4</v>
      </c>
      <c r="AD335" s="12">
        <v>5</v>
      </c>
      <c r="AE335" s="57">
        <f t="shared" si="224"/>
        <v>186.20000000000002</v>
      </c>
      <c r="AF335" s="56">
        <v>4</v>
      </c>
      <c r="AG335" s="22"/>
      <c r="AH335" s="12">
        <v>5</v>
      </c>
      <c r="AI335" s="57">
        <f t="shared" si="229"/>
        <v>186.20000000000002</v>
      </c>
      <c r="AJ335" s="57"/>
      <c r="AK335" s="56">
        <v>4</v>
      </c>
      <c r="AL335" s="12">
        <v>5</v>
      </c>
      <c r="AM335" s="57">
        <f t="shared" si="225"/>
        <v>186.20000000000002</v>
      </c>
      <c r="AN335" s="56">
        <v>4</v>
      </c>
      <c r="AO335" s="22"/>
      <c r="AP335" s="58">
        <v>5</v>
      </c>
      <c r="AQ335" s="57">
        <f t="shared" si="226"/>
        <v>186.20000000000002</v>
      </c>
      <c r="AR335" s="57"/>
      <c r="AS335" s="56">
        <v>4</v>
      </c>
      <c r="AT335" s="12">
        <v>5</v>
      </c>
      <c r="AU335" s="59">
        <f t="shared" si="227"/>
        <v>186.20000000000002</v>
      </c>
    </row>
    <row r="336" spans="3:47">
      <c r="C336" s="15" t="s">
        <v>10</v>
      </c>
      <c r="D336" s="20">
        <v>9.3149999999999995</v>
      </c>
      <c r="X336" s="56"/>
      <c r="Y336" s="22">
        <v>-1</v>
      </c>
      <c r="Z336" s="63">
        <v>6</v>
      </c>
      <c r="AA336" s="64"/>
      <c r="AB336" s="57">
        <f t="shared" si="231"/>
        <v>-55.89</v>
      </c>
      <c r="AC336" s="56">
        <v>1</v>
      </c>
      <c r="AD336" s="12">
        <v>6</v>
      </c>
      <c r="AE336" s="57">
        <f t="shared" si="224"/>
        <v>55.89</v>
      </c>
      <c r="AF336" s="56">
        <v>1</v>
      </c>
      <c r="AG336" s="22">
        <v>5</v>
      </c>
      <c r="AH336" s="12">
        <v>6</v>
      </c>
      <c r="AI336" s="57">
        <f t="shared" si="229"/>
        <v>55.89</v>
      </c>
      <c r="AJ336" s="57">
        <f>D336*AH336*AG336</f>
        <v>279.45</v>
      </c>
      <c r="AK336" s="56">
        <v>2</v>
      </c>
      <c r="AL336" s="12">
        <v>6</v>
      </c>
      <c r="AM336" s="57">
        <f t="shared" si="225"/>
        <v>111.78</v>
      </c>
      <c r="AN336" s="56">
        <v>2</v>
      </c>
      <c r="AO336" s="22"/>
      <c r="AP336" s="58">
        <v>6</v>
      </c>
      <c r="AQ336" s="57">
        <f t="shared" si="226"/>
        <v>111.78</v>
      </c>
      <c r="AR336" s="57"/>
      <c r="AS336" s="56">
        <v>2</v>
      </c>
      <c r="AT336" s="12">
        <v>6</v>
      </c>
      <c r="AU336" s="59">
        <f t="shared" si="227"/>
        <v>111.78</v>
      </c>
    </row>
    <row r="337" spans="3:47">
      <c r="C337" s="15" t="s">
        <v>11</v>
      </c>
      <c r="D337" s="20">
        <v>9.3190000000000008</v>
      </c>
      <c r="X337" s="62"/>
      <c r="Y337" s="65"/>
      <c r="Z337" s="61" t="s">
        <v>153</v>
      </c>
      <c r="AA337" s="61">
        <f>SUM(AA328:AA334)</f>
        <v>221.18</v>
      </c>
      <c r="AB337" s="61">
        <f>SUM(AB328:AB336)</f>
        <v>502.61</v>
      </c>
      <c r="AC337" s="62"/>
      <c r="AD337" s="61" t="s">
        <v>152</v>
      </c>
      <c r="AE337" s="61">
        <f>SUM(AE328:AE336)</f>
        <v>500.49</v>
      </c>
      <c r="AF337" s="56"/>
      <c r="AG337" s="22">
        <v>8</v>
      </c>
      <c r="AH337" s="12">
        <v>7</v>
      </c>
      <c r="AI337" s="57"/>
      <c r="AJ337" s="57">
        <f t="shared" ref="AJ337:AJ338" si="232">D337*AH337*AG337</f>
        <v>521.86400000000003</v>
      </c>
      <c r="AK337" s="56">
        <v>4</v>
      </c>
      <c r="AL337" s="12">
        <v>7</v>
      </c>
      <c r="AM337" s="57">
        <f t="shared" si="225"/>
        <v>260.93200000000002</v>
      </c>
      <c r="AN337" s="56">
        <v>4</v>
      </c>
      <c r="AO337" s="22"/>
      <c r="AP337" s="58">
        <v>7</v>
      </c>
      <c r="AQ337" s="57">
        <f t="shared" si="226"/>
        <v>260.93200000000002</v>
      </c>
      <c r="AR337" s="57"/>
      <c r="AS337" s="56">
        <v>4</v>
      </c>
      <c r="AT337" s="12">
        <v>7</v>
      </c>
      <c r="AU337" s="59">
        <f t="shared" si="227"/>
        <v>260.93200000000002</v>
      </c>
    </row>
    <row r="338" spans="3:47">
      <c r="C338" s="15" t="s">
        <v>48</v>
      </c>
      <c r="D338" s="20">
        <v>9.3230000000000004</v>
      </c>
      <c r="AF338" s="56"/>
      <c r="AG338" s="22">
        <v>-1</v>
      </c>
      <c r="AH338" s="63">
        <v>8</v>
      </c>
      <c r="AI338" s="64"/>
      <c r="AJ338" s="57">
        <f t="shared" si="232"/>
        <v>-74.584000000000003</v>
      </c>
      <c r="AK338" s="56">
        <v>1</v>
      </c>
      <c r="AL338" s="12">
        <v>8</v>
      </c>
      <c r="AM338" s="57">
        <f t="shared" si="225"/>
        <v>74.584000000000003</v>
      </c>
      <c r="AN338" s="56">
        <v>1</v>
      </c>
      <c r="AO338" s="22">
        <v>5</v>
      </c>
      <c r="AP338" s="58">
        <v>8</v>
      </c>
      <c r="AQ338" s="57">
        <f t="shared" si="226"/>
        <v>74.584000000000003</v>
      </c>
      <c r="AR338" s="57">
        <f>D338*AP338*AO338</f>
        <v>372.92</v>
      </c>
      <c r="AS338" s="56">
        <v>2</v>
      </c>
      <c r="AT338" s="12">
        <v>8</v>
      </c>
      <c r="AU338" s="59">
        <f t="shared" si="227"/>
        <v>149.16800000000001</v>
      </c>
    </row>
    <row r="339" spans="3:47">
      <c r="C339" s="15" t="s">
        <v>49</v>
      </c>
      <c r="D339" s="20">
        <v>9.327</v>
      </c>
      <c r="AF339" s="62"/>
      <c r="AG339" s="65"/>
      <c r="AH339" s="61" t="s">
        <v>154</v>
      </c>
      <c r="AI339" s="61">
        <f>SUM(AI328:AI336)</f>
        <v>500.49</v>
      </c>
      <c r="AJ339" s="61">
        <f>SUM(AJ328:AJ338)</f>
        <v>726.73</v>
      </c>
      <c r="AK339" s="62"/>
      <c r="AL339" s="61" t="s">
        <v>152</v>
      </c>
      <c r="AM339" s="61">
        <f>SUM(AM328:AM338)</f>
        <v>891.89599999999996</v>
      </c>
      <c r="AN339" s="56"/>
      <c r="AO339" s="22">
        <v>8</v>
      </c>
      <c r="AP339" s="58">
        <v>9</v>
      </c>
      <c r="AQ339" s="57"/>
      <c r="AR339" s="57">
        <f t="shared" ref="AR339:AR340" si="233">D339*AP339*AO339</f>
        <v>671.54399999999998</v>
      </c>
      <c r="AS339" s="56">
        <v>4</v>
      </c>
      <c r="AT339" s="12">
        <v>9</v>
      </c>
      <c r="AU339" s="59">
        <f t="shared" si="227"/>
        <v>335.77199999999999</v>
      </c>
    </row>
    <row r="340" spans="3:47">
      <c r="C340" s="15" t="s">
        <v>50</v>
      </c>
      <c r="D340" s="21">
        <v>9.3309999999999995</v>
      </c>
      <c r="AN340" s="56"/>
      <c r="AO340" s="22">
        <v>-1</v>
      </c>
      <c r="AP340" s="66">
        <v>10</v>
      </c>
      <c r="AQ340" s="64"/>
      <c r="AR340" s="57">
        <f t="shared" si="233"/>
        <v>-93.31</v>
      </c>
      <c r="AS340" s="56">
        <v>1</v>
      </c>
      <c r="AT340" s="12">
        <v>10</v>
      </c>
      <c r="AU340" s="59">
        <f t="shared" si="227"/>
        <v>93.31</v>
      </c>
    </row>
    <row r="341" spans="3:47">
      <c r="AN341" s="62"/>
      <c r="AO341" s="65"/>
      <c r="AP341" s="61" t="s">
        <v>152</v>
      </c>
      <c r="AQ341" s="61">
        <f>SUM(AQ336:AQ339)</f>
        <v>447.29599999999999</v>
      </c>
      <c r="AR341" s="61">
        <f>SUM(AR328:AR340)</f>
        <v>951.154</v>
      </c>
      <c r="AS341" s="62"/>
      <c r="AT341" s="61" t="s">
        <v>152</v>
      </c>
      <c r="AU341" s="67">
        <f>SUM(AU328:AU340)</f>
        <v>1395.5619999999999</v>
      </c>
    </row>
    <row r="342" spans="3:47">
      <c r="E342" s="14" t="s">
        <v>155</v>
      </c>
      <c r="F342" s="14">
        <f>F331*0.5/24</f>
        <v>1.5562500000000004</v>
      </c>
      <c r="G342" s="16"/>
      <c r="H342" s="16" t="s">
        <v>155</v>
      </c>
      <c r="I342" s="16">
        <f>2*0.5*0.5*I331/3</f>
        <v>8.5200000000000014</v>
      </c>
      <c r="J342" s="14"/>
      <c r="K342" s="14" t="s">
        <v>155</v>
      </c>
      <c r="L342" s="14">
        <f>2*0.5*0.5*3*L332/8</f>
        <v>19.792124999999999</v>
      </c>
      <c r="M342" s="17"/>
      <c r="N342" s="17" t="s">
        <v>155</v>
      </c>
      <c r="O342" s="17">
        <f>2*1*1*O333/3</f>
        <v>35.909333333333329</v>
      </c>
      <c r="P342" s="14"/>
      <c r="Q342" s="14"/>
      <c r="R342" s="14" t="s">
        <v>155</v>
      </c>
      <c r="S342" s="14">
        <f>2*1*1*((S335/3)+(T335/12))</f>
        <v>82.337333333333333</v>
      </c>
      <c r="T342" s="14"/>
      <c r="U342" s="16"/>
      <c r="V342" s="16" t="s">
        <v>155</v>
      </c>
      <c r="W342" s="16">
        <f>2*1*1*W335/3</f>
        <v>147.45333333333335</v>
      </c>
      <c r="X342" s="14"/>
      <c r="Y342" s="14"/>
      <c r="Z342" s="14" t="s">
        <v>155</v>
      </c>
      <c r="AA342" s="14">
        <f>2*1*1*((AA337/3)+(AB337/12))</f>
        <v>231.22166666666669</v>
      </c>
      <c r="AB342" s="14"/>
      <c r="AC342" s="17"/>
      <c r="AD342" s="17" t="s">
        <v>155</v>
      </c>
      <c r="AE342" s="17">
        <f>2*1*1*AE337/3</f>
        <v>333.66</v>
      </c>
      <c r="AF342" s="14"/>
      <c r="AG342" s="14"/>
      <c r="AH342" s="14" t="s">
        <v>155</v>
      </c>
      <c r="AI342" s="14">
        <f>2*1*1*((AI339/3)+(AJ339/12))</f>
        <v>454.78166666666669</v>
      </c>
      <c r="AJ342" s="14"/>
      <c r="AK342" s="16"/>
      <c r="AL342" s="16" t="s">
        <v>155</v>
      </c>
      <c r="AM342" s="16">
        <f>2*1*1*AM339/3</f>
        <v>594.59733333333327</v>
      </c>
      <c r="AN342" s="14"/>
      <c r="AO342" s="14"/>
      <c r="AP342" s="14" t="s">
        <v>155</v>
      </c>
      <c r="AQ342" s="14">
        <f>2*1*1*((AQ341/3)+(AR341/12))</f>
        <v>456.72300000000001</v>
      </c>
      <c r="AR342" s="14"/>
      <c r="AS342" s="17"/>
      <c r="AT342" s="17" t="s">
        <v>155</v>
      </c>
      <c r="AU342" s="17">
        <f>2*1*1*AU341/3</f>
        <v>930.3746666666666</v>
      </c>
    </row>
    <row r="345" spans="3:47">
      <c r="C345" s="75"/>
      <c r="D345" s="76"/>
      <c r="E345" s="77" t="s">
        <v>146</v>
      </c>
      <c r="F345" s="78"/>
      <c r="G345" s="77" t="s">
        <v>127</v>
      </c>
      <c r="H345" s="79"/>
      <c r="I345" s="51"/>
      <c r="J345" s="77" t="s">
        <v>128</v>
      </c>
      <c r="K345" s="79"/>
      <c r="L345" s="78"/>
      <c r="M345" s="77" t="s">
        <v>129</v>
      </c>
      <c r="N345" s="79"/>
      <c r="O345" s="78"/>
      <c r="P345" s="77" t="s">
        <v>130</v>
      </c>
      <c r="Q345" s="80"/>
      <c r="R345" s="79"/>
      <c r="S345" s="79"/>
      <c r="T345" s="51"/>
      <c r="U345" s="77" t="s">
        <v>131</v>
      </c>
      <c r="V345" s="79"/>
      <c r="W345" s="78"/>
      <c r="X345" s="77" t="s">
        <v>132</v>
      </c>
      <c r="Y345" s="80"/>
      <c r="Z345" s="79"/>
      <c r="AA345" s="79"/>
      <c r="AB345" s="51"/>
      <c r="AC345" s="77" t="s">
        <v>147</v>
      </c>
      <c r="AD345" s="79"/>
      <c r="AE345" s="78"/>
      <c r="AF345" s="77" t="s">
        <v>148</v>
      </c>
      <c r="AG345" s="80"/>
      <c r="AH345" s="79"/>
      <c r="AI345" s="79"/>
      <c r="AJ345" s="51"/>
      <c r="AK345" s="77" t="s">
        <v>135</v>
      </c>
      <c r="AL345" s="79"/>
      <c r="AM345" s="78"/>
      <c r="AN345" s="77" t="s">
        <v>136</v>
      </c>
      <c r="AO345" s="80"/>
      <c r="AP345" s="79"/>
      <c r="AQ345" s="79"/>
      <c r="AR345" s="51"/>
      <c r="AS345" s="77" t="s">
        <v>137</v>
      </c>
      <c r="AT345" s="79"/>
      <c r="AU345" s="81"/>
    </row>
    <row r="346" spans="3:47">
      <c r="C346" s="19" t="s">
        <v>149</v>
      </c>
      <c r="D346" s="18" t="s">
        <v>37</v>
      </c>
      <c r="E346" s="52" t="s">
        <v>94</v>
      </c>
      <c r="F346" s="53" t="s">
        <v>150</v>
      </c>
      <c r="G346" s="52" t="s">
        <v>94</v>
      </c>
      <c r="H346" s="54" t="s">
        <v>151</v>
      </c>
      <c r="I346" s="54" t="s">
        <v>150</v>
      </c>
      <c r="J346" s="52" t="s">
        <v>94</v>
      </c>
      <c r="K346" s="53" t="s">
        <v>151</v>
      </c>
      <c r="L346" s="53" t="s">
        <v>150</v>
      </c>
      <c r="M346" s="52" t="s">
        <v>94</v>
      </c>
      <c r="N346" s="53" t="s">
        <v>151</v>
      </c>
      <c r="O346" s="53" t="s">
        <v>150</v>
      </c>
      <c r="P346" s="52" t="s">
        <v>94</v>
      </c>
      <c r="Q346" s="53"/>
      <c r="R346" s="53" t="s">
        <v>151</v>
      </c>
      <c r="S346" s="53" t="s">
        <v>150</v>
      </c>
      <c r="T346" s="53"/>
      <c r="U346" s="52" t="s">
        <v>94</v>
      </c>
      <c r="V346" s="53" t="s">
        <v>151</v>
      </c>
      <c r="W346" s="53" t="s">
        <v>150</v>
      </c>
      <c r="X346" s="52" t="s">
        <v>94</v>
      </c>
      <c r="Y346" s="53"/>
      <c r="Z346" s="53" t="s">
        <v>151</v>
      </c>
      <c r="AA346" s="53" t="s">
        <v>150</v>
      </c>
      <c r="AB346" s="53"/>
      <c r="AC346" s="52" t="s">
        <v>94</v>
      </c>
      <c r="AD346" s="53" t="s">
        <v>151</v>
      </c>
      <c r="AE346" s="53" t="s">
        <v>150</v>
      </c>
      <c r="AF346" s="52" t="s">
        <v>94</v>
      </c>
      <c r="AG346" s="53"/>
      <c r="AH346" s="53" t="s">
        <v>151</v>
      </c>
      <c r="AI346" s="53" t="s">
        <v>150</v>
      </c>
      <c r="AJ346" s="53"/>
      <c r="AK346" s="52" t="s">
        <v>94</v>
      </c>
      <c r="AL346" s="53" t="s">
        <v>151</v>
      </c>
      <c r="AM346" s="53" t="s">
        <v>150</v>
      </c>
      <c r="AN346" s="52" t="s">
        <v>94</v>
      </c>
      <c r="AO346" s="53"/>
      <c r="AP346" s="53" t="s">
        <v>151</v>
      </c>
      <c r="AQ346" s="53" t="s">
        <v>150</v>
      </c>
      <c r="AR346" s="53"/>
      <c r="AS346" s="52" t="s">
        <v>94</v>
      </c>
      <c r="AT346" s="53" t="s">
        <v>151</v>
      </c>
      <c r="AU346" s="55" t="s">
        <v>150</v>
      </c>
    </row>
    <row r="347" spans="3:47">
      <c r="C347" s="15" t="s">
        <v>45</v>
      </c>
      <c r="D347" s="20">
        <v>0</v>
      </c>
      <c r="E347" s="56">
        <v>3</v>
      </c>
      <c r="F347" s="57">
        <f>E347*D347</f>
        <v>0</v>
      </c>
      <c r="G347" s="56">
        <v>1</v>
      </c>
      <c r="H347" s="12">
        <v>0</v>
      </c>
      <c r="I347" s="57">
        <f>H347*G347*D347</f>
        <v>0</v>
      </c>
      <c r="J347" s="56">
        <v>1</v>
      </c>
      <c r="K347" s="12">
        <v>0</v>
      </c>
      <c r="L347" s="57">
        <f>K347*J347*D347</f>
        <v>0</v>
      </c>
      <c r="M347" s="56">
        <v>0.5</v>
      </c>
      <c r="N347" s="12">
        <v>0</v>
      </c>
      <c r="O347" s="57">
        <f>N347*M347*D347</f>
        <v>0</v>
      </c>
      <c r="P347" s="56">
        <v>0.5</v>
      </c>
      <c r="Q347" s="22"/>
      <c r="R347" s="12">
        <v>0</v>
      </c>
      <c r="S347" s="57">
        <f>R347*P347*D347</f>
        <v>0</v>
      </c>
      <c r="T347" s="57"/>
      <c r="U347" s="56">
        <v>0.5</v>
      </c>
      <c r="V347" s="12">
        <v>0</v>
      </c>
      <c r="W347" s="57">
        <f>V347*U347*D347</f>
        <v>0</v>
      </c>
      <c r="X347" s="56">
        <v>0.5</v>
      </c>
      <c r="Y347" s="22"/>
      <c r="Z347" s="12">
        <v>0</v>
      </c>
      <c r="AA347" s="57">
        <f>Z347*X347*D347</f>
        <v>0</v>
      </c>
      <c r="AB347" s="57"/>
      <c r="AC347" s="56">
        <v>0.5</v>
      </c>
      <c r="AD347" s="12">
        <v>0</v>
      </c>
      <c r="AE347" s="57">
        <f>AD347*AC347*D347</f>
        <v>0</v>
      </c>
      <c r="AF347" s="56">
        <v>0.5</v>
      </c>
      <c r="AG347" s="22"/>
      <c r="AH347" s="12">
        <v>0</v>
      </c>
      <c r="AI347" s="57">
        <f>AH347*AF347*D347</f>
        <v>0</v>
      </c>
      <c r="AJ347" s="57"/>
      <c r="AK347" s="56">
        <v>0.5</v>
      </c>
      <c r="AL347" s="12">
        <v>0</v>
      </c>
      <c r="AM347" s="57">
        <f>AL347*AK347*D347</f>
        <v>0</v>
      </c>
      <c r="AN347" s="56">
        <v>0.5</v>
      </c>
      <c r="AO347" s="22"/>
      <c r="AP347" s="58">
        <v>0</v>
      </c>
      <c r="AQ347" s="57">
        <f>AP347*AN347*D347</f>
        <v>0</v>
      </c>
      <c r="AR347" s="57"/>
      <c r="AS347" s="56">
        <v>0.5</v>
      </c>
      <c r="AT347" s="12">
        <v>0</v>
      </c>
      <c r="AU347" s="59">
        <f>AT347*AS347*D347</f>
        <v>0</v>
      </c>
    </row>
    <row r="348" spans="3:47">
      <c r="C348" s="15" t="s">
        <v>3</v>
      </c>
      <c r="D348" s="20">
        <v>8.07</v>
      </c>
      <c r="E348" s="56">
        <v>10</v>
      </c>
      <c r="F348" s="57">
        <f>E348*D348</f>
        <v>80.7</v>
      </c>
      <c r="G348" s="56">
        <v>4</v>
      </c>
      <c r="H348" s="12">
        <v>1</v>
      </c>
      <c r="I348" s="57">
        <f>H348*G348*D348</f>
        <v>32.28</v>
      </c>
      <c r="J348" s="56">
        <v>3</v>
      </c>
      <c r="K348" s="12">
        <v>1</v>
      </c>
      <c r="L348" s="57">
        <f>K348*J348*D348</f>
        <v>24.21</v>
      </c>
      <c r="M348" s="56">
        <v>2</v>
      </c>
      <c r="N348" s="12">
        <v>0.5</v>
      </c>
      <c r="O348" s="57">
        <f t="shared" ref="O348:O351" si="234">N348*M348*D348</f>
        <v>8.07</v>
      </c>
      <c r="P348" s="56">
        <v>2</v>
      </c>
      <c r="Q348" s="22"/>
      <c r="R348" s="12">
        <v>0.5</v>
      </c>
      <c r="S348" s="57">
        <f t="shared" ref="S348:S351" si="235">R348*P348*D348</f>
        <v>8.07</v>
      </c>
      <c r="T348" s="57"/>
      <c r="U348" s="56">
        <v>2</v>
      </c>
      <c r="V348" s="12">
        <v>0.5</v>
      </c>
      <c r="W348" s="57">
        <f>V348*U348*D348</f>
        <v>8.07</v>
      </c>
      <c r="X348" s="56">
        <v>2</v>
      </c>
      <c r="Y348" s="22"/>
      <c r="Z348" s="12">
        <v>0.5</v>
      </c>
      <c r="AA348" s="57">
        <f t="shared" ref="AA348:AA353" si="236">Z348*X348*D348</f>
        <v>8.07</v>
      </c>
      <c r="AB348" s="57"/>
      <c r="AC348" s="56">
        <v>2</v>
      </c>
      <c r="AD348" s="12">
        <v>0.5</v>
      </c>
      <c r="AE348" s="57">
        <f t="shared" ref="AE348:AE355" si="237">AD348*AC348*D348</f>
        <v>8.07</v>
      </c>
      <c r="AF348" s="56">
        <v>2</v>
      </c>
      <c r="AG348" s="22"/>
      <c r="AH348" s="12">
        <v>0.5</v>
      </c>
      <c r="AI348" s="57">
        <f>AH348*AF348*D348</f>
        <v>8.07</v>
      </c>
      <c r="AJ348" s="57"/>
      <c r="AK348" s="56">
        <v>2</v>
      </c>
      <c r="AL348" s="12">
        <v>0.5</v>
      </c>
      <c r="AM348" s="57">
        <f t="shared" ref="AM348:AM357" si="238">AL348*AK348*D348</f>
        <v>8.07</v>
      </c>
      <c r="AN348" s="56">
        <v>2</v>
      </c>
      <c r="AO348" s="22"/>
      <c r="AP348" s="58">
        <v>0.5</v>
      </c>
      <c r="AQ348" s="57">
        <f t="shared" ref="AQ348:AQ357" si="239">AP348*AN348*D348</f>
        <v>8.07</v>
      </c>
      <c r="AR348" s="57"/>
      <c r="AS348" s="56">
        <v>2</v>
      </c>
      <c r="AT348" s="12">
        <v>0.5</v>
      </c>
      <c r="AU348" s="59">
        <f t="shared" ref="AU348:AU359" si="240">AT348*AS348*D348</f>
        <v>8.07</v>
      </c>
    </row>
    <row r="349" spans="3:47">
      <c r="C349" s="15" t="s">
        <v>52</v>
      </c>
      <c r="D349" s="20">
        <v>8.5860000000000003</v>
      </c>
      <c r="E349" s="56">
        <v>-1</v>
      </c>
      <c r="F349" s="57">
        <f>E349*D349</f>
        <v>-8.5860000000000003</v>
      </c>
      <c r="G349" s="56">
        <v>1</v>
      </c>
      <c r="H349" s="12">
        <v>2</v>
      </c>
      <c r="I349" s="57">
        <f>H349*G349*D349</f>
        <v>17.172000000000001</v>
      </c>
      <c r="J349" s="56">
        <v>3</v>
      </c>
      <c r="K349" s="12">
        <v>2</v>
      </c>
      <c r="L349" s="57">
        <f>K349*J349*D349</f>
        <v>51.516000000000005</v>
      </c>
      <c r="M349" s="56">
        <v>1</v>
      </c>
      <c r="N349" s="12">
        <v>1</v>
      </c>
      <c r="O349" s="57">
        <f t="shared" si="234"/>
        <v>8.5860000000000003</v>
      </c>
      <c r="P349" s="56">
        <v>1</v>
      </c>
      <c r="Q349" s="22"/>
      <c r="R349" s="12">
        <v>1</v>
      </c>
      <c r="S349" s="57">
        <f t="shared" si="235"/>
        <v>8.5860000000000003</v>
      </c>
      <c r="T349" s="57"/>
      <c r="U349" s="56">
        <v>1</v>
      </c>
      <c r="V349" s="12">
        <v>1</v>
      </c>
      <c r="W349" s="57">
        <f t="shared" ref="W349:W353" si="241">V349*U349*D349</f>
        <v>8.5860000000000003</v>
      </c>
      <c r="X349" s="56">
        <v>1</v>
      </c>
      <c r="Y349" s="22"/>
      <c r="Z349" s="12">
        <v>1</v>
      </c>
      <c r="AA349" s="57">
        <f t="shared" si="236"/>
        <v>8.5860000000000003</v>
      </c>
      <c r="AB349" s="57"/>
      <c r="AC349" s="56">
        <v>1</v>
      </c>
      <c r="AD349" s="12">
        <v>1</v>
      </c>
      <c r="AE349" s="57">
        <f t="shared" si="237"/>
        <v>8.5860000000000003</v>
      </c>
      <c r="AF349" s="56">
        <v>1</v>
      </c>
      <c r="AG349" s="22"/>
      <c r="AH349" s="12">
        <v>1</v>
      </c>
      <c r="AI349" s="57">
        <f t="shared" ref="AI349:AI355" si="242">AH349*AF349*D349</f>
        <v>8.5860000000000003</v>
      </c>
      <c r="AJ349" s="57"/>
      <c r="AK349" s="56">
        <v>1</v>
      </c>
      <c r="AL349" s="12">
        <v>1</v>
      </c>
      <c r="AM349" s="57">
        <f t="shared" si="238"/>
        <v>8.5860000000000003</v>
      </c>
      <c r="AN349" s="56">
        <v>1</v>
      </c>
      <c r="AO349" s="22"/>
      <c r="AP349" s="58">
        <v>1</v>
      </c>
      <c r="AQ349" s="57">
        <f t="shared" si="239"/>
        <v>8.5860000000000003</v>
      </c>
      <c r="AR349" s="57"/>
      <c r="AS349" s="56">
        <v>1</v>
      </c>
      <c r="AT349" s="12">
        <v>1</v>
      </c>
      <c r="AU349" s="59">
        <f t="shared" si="240"/>
        <v>8.5860000000000003</v>
      </c>
    </row>
    <row r="350" spans="3:47">
      <c r="C350" s="15" t="s">
        <v>5</v>
      </c>
      <c r="D350" s="20">
        <v>8.8859999999999992</v>
      </c>
      <c r="E350" s="60" t="s">
        <v>152</v>
      </c>
      <c r="F350" s="61">
        <f>F349+F348+F347</f>
        <v>72.114000000000004</v>
      </c>
      <c r="G350" s="62"/>
      <c r="H350" s="61" t="s">
        <v>152</v>
      </c>
      <c r="I350" s="61">
        <f>SUM(I347:I349)</f>
        <v>49.451999999999998</v>
      </c>
      <c r="J350" s="56">
        <v>1</v>
      </c>
      <c r="K350" s="12">
        <v>3</v>
      </c>
      <c r="L350" s="57">
        <f>K350*J350*D350</f>
        <v>26.657999999999998</v>
      </c>
      <c r="M350" s="56">
        <v>2</v>
      </c>
      <c r="N350" s="12">
        <v>1.5</v>
      </c>
      <c r="O350" s="57">
        <f t="shared" si="234"/>
        <v>26.657999999999998</v>
      </c>
      <c r="P350" s="56">
        <v>2</v>
      </c>
      <c r="Q350" s="22"/>
      <c r="R350" s="12">
        <v>1.5</v>
      </c>
      <c r="S350" s="57">
        <f t="shared" si="235"/>
        <v>26.657999999999998</v>
      </c>
      <c r="T350" s="57"/>
      <c r="U350" s="56">
        <v>2</v>
      </c>
      <c r="V350" s="12">
        <v>1.5</v>
      </c>
      <c r="W350" s="57">
        <f t="shared" si="241"/>
        <v>26.657999999999998</v>
      </c>
      <c r="X350" s="56">
        <v>2</v>
      </c>
      <c r="Y350" s="22"/>
      <c r="Z350" s="12">
        <v>1.5</v>
      </c>
      <c r="AA350" s="57">
        <f t="shared" si="236"/>
        <v>26.657999999999998</v>
      </c>
      <c r="AB350" s="57"/>
      <c r="AC350" s="56">
        <v>2</v>
      </c>
      <c r="AD350" s="12">
        <v>1.5</v>
      </c>
      <c r="AE350" s="57">
        <f t="shared" si="237"/>
        <v>26.657999999999998</v>
      </c>
      <c r="AF350" s="56">
        <v>2</v>
      </c>
      <c r="AG350" s="22"/>
      <c r="AH350" s="12">
        <v>1.5</v>
      </c>
      <c r="AI350" s="57">
        <f t="shared" si="242"/>
        <v>26.657999999999998</v>
      </c>
      <c r="AJ350" s="57"/>
      <c r="AK350" s="56">
        <v>2</v>
      </c>
      <c r="AL350" s="12">
        <v>1.5</v>
      </c>
      <c r="AM350" s="57">
        <f t="shared" si="238"/>
        <v>26.657999999999998</v>
      </c>
      <c r="AN350" s="56">
        <v>2</v>
      </c>
      <c r="AO350" s="22"/>
      <c r="AP350" s="58">
        <v>1.5</v>
      </c>
      <c r="AQ350" s="57">
        <f t="shared" si="239"/>
        <v>26.657999999999998</v>
      </c>
      <c r="AR350" s="57"/>
      <c r="AS350" s="56">
        <v>2</v>
      </c>
      <c r="AT350" s="12">
        <v>1.5</v>
      </c>
      <c r="AU350" s="59">
        <f t="shared" si="240"/>
        <v>26.657999999999998</v>
      </c>
    </row>
    <row r="351" spans="3:47">
      <c r="C351" s="15" t="s">
        <v>46</v>
      </c>
      <c r="D351" s="20">
        <v>9.0489999999999995</v>
      </c>
      <c r="J351" s="62"/>
      <c r="K351" s="61" t="s">
        <v>152</v>
      </c>
      <c r="L351" s="61">
        <f>SUM(L347:L350)</f>
        <v>102.384</v>
      </c>
      <c r="M351" s="56">
        <v>0.5</v>
      </c>
      <c r="N351" s="12">
        <v>2</v>
      </c>
      <c r="O351" s="57">
        <f t="shared" si="234"/>
        <v>9.0489999999999995</v>
      </c>
      <c r="P351" s="56">
        <v>0.5</v>
      </c>
      <c r="Q351" s="22">
        <v>5</v>
      </c>
      <c r="R351" s="12">
        <v>2</v>
      </c>
      <c r="S351" s="57">
        <f t="shared" si="235"/>
        <v>9.0489999999999995</v>
      </c>
      <c r="T351" s="57">
        <f>D351*Q351*R351</f>
        <v>90.49</v>
      </c>
      <c r="U351" s="56">
        <v>1.5</v>
      </c>
      <c r="V351" s="12">
        <v>2</v>
      </c>
      <c r="W351" s="57">
        <f t="shared" si="241"/>
        <v>27.146999999999998</v>
      </c>
      <c r="X351" s="56">
        <v>1.5</v>
      </c>
      <c r="Y351" s="22"/>
      <c r="Z351" s="12">
        <v>2</v>
      </c>
      <c r="AA351" s="57">
        <f t="shared" si="236"/>
        <v>27.146999999999998</v>
      </c>
      <c r="AB351" s="57"/>
      <c r="AC351" s="56">
        <v>1.5</v>
      </c>
      <c r="AD351" s="12">
        <v>2</v>
      </c>
      <c r="AE351" s="57">
        <f t="shared" si="237"/>
        <v>27.146999999999998</v>
      </c>
      <c r="AF351" s="56">
        <v>1.5</v>
      </c>
      <c r="AG351" s="22"/>
      <c r="AH351" s="12">
        <v>2</v>
      </c>
      <c r="AI351" s="57">
        <f t="shared" si="242"/>
        <v>27.146999999999998</v>
      </c>
      <c r="AJ351" s="57"/>
      <c r="AK351" s="56">
        <v>1.5</v>
      </c>
      <c r="AL351" s="12">
        <v>2</v>
      </c>
      <c r="AM351" s="57">
        <f t="shared" si="238"/>
        <v>27.146999999999998</v>
      </c>
      <c r="AN351" s="56">
        <v>1.5</v>
      </c>
      <c r="AO351" s="22"/>
      <c r="AP351" s="58">
        <v>2</v>
      </c>
      <c r="AQ351" s="57">
        <f t="shared" si="239"/>
        <v>27.146999999999998</v>
      </c>
      <c r="AR351" s="57"/>
      <c r="AS351" s="56">
        <v>1.5</v>
      </c>
      <c r="AT351" s="12">
        <v>2</v>
      </c>
      <c r="AU351" s="59">
        <f t="shared" si="240"/>
        <v>27.146999999999998</v>
      </c>
    </row>
    <row r="352" spans="3:47">
      <c r="C352" s="15" t="s">
        <v>7</v>
      </c>
      <c r="D352" s="20">
        <v>9.1300000000000008</v>
      </c>
      <c r="M352" s="62"/>
      <c r="N352" s="61" t="s">
        <v>152</v>
      </c>
      <c r="O352" s="61">
        <f>SUM(O347:O351)</f>
        <v>52.362999999999992</v>
      </c>
      <c r="P352" s="56"/>
      <c r="Q352" s="22">
        <v>8</v>
      </c>
      <c r="R352" s="12">
        <v>3</v>
      </c>
      <c r="S352" s="57"/>
      <c r="T352" s="57">
        <f t="shared" ref="T352:T353" si="243">D352*Q352*R352</f>
        <v>219.12</v>
      </c>
      <c r="U352" s="56">
        <v>4</v>
      </c>
      <c r="V352" s="12">
        <v>3</v>
      </c>
      <c r="W352" s="57">
        <f t="shared" si="241"/>
        <v>109.56</v>
      </c>
      <c r="X352" s="56">
        <v>4</v>
      </c>
      <c r="Y352" s="22"/>
      <c r="Z352" s="12">
        <v>3</v>
      </c>
      <c r="AA352" s="57">
        <f t="shared" si="236"/>
        <v>109.56</v>
      </c>
      <c r="AB352" s="57"/>
      <c r="AC352" s="56">
        <v>4</v>
      </c>
      <c r="AD352" s="12">
        <v>3</v>
      </c>
      <c r="AE352" s="57">
        <f t="shared" si="237"/>
        <v>109.56</v>
      </c>
      <c r="AF352" s="56">
        <v>4</v>
      </c>
      <c r="AG352" s="22"/>
      <c r="AH352" s="12">
        <v>3</v>
      </c>
      <c r="AI352" s="57">
        <f t="shared" si="242"/>
        <v>109.56</v>
      </c>
      <c r="AJ352" s="57"/>
      <c r="AK352" s="56">
        <v>4</v>
      </c>
      <c r="AL352" s="12">
        <v>3</v>
      </c>
      <c r="AM352" s="57">
        <f t="shared" si="238"/>
        <v>109.56</v>
      </c>
      <c r="AN352" s="56">
        <v>4</v>
      </c>
      <c r="AO352" s="22"/>
      <c r="AP352" s="58">
        <v>3</v>
      </c>
      <c r="AQ352" s="57">
        <f t="shared" si="239"/>
        <v>109.56</v>
      </c>
      <c r="AR352" s="57"/>
      <c r="AS352" s="56">
        <v>4</v>
      </c>
      <c r="AT352" s="12">
        <v>3</v>
      </c>
      <c r="AU352" s="59">
        <f t="shared" si="240"/>
        <v>109.56</v>
      </c>
    </row>
    <row r="353" spans="3:47">
      <c r="C353" s="15" t="s">
        <v>47</v>
      </c>
      <c r="D353" s="20">
        <v>9.1590000000000007</v>
      </c>
      <c r="P353" s="56"/>
      <c r="Q353" s="22">
        <v>-1</v>
      </c>
      <c r="R353" s="63">
        <v>4</v>
      </c>
      <c r="S353" s="64"/>
      <c r="T353" s="57">
        <f t="shared" si="243"/>
        <v>-36.636000000000003</v>
      </c>
      <c r="U353" s="56">
        <v>1</v>
      </c>
      <c r="V353" s="12">
        <v>4</v>
      </c>
      <c r="W353" s="57">
        <f t="shared" si="241"/>
        <v>36.636000000000003</v>
      </c>
      <c r="X353" s="56">
        <v>1</v>
      </c>
      <c r="Y353" s="22">
        <v>5</v>
      </c>
      <c r="Z353" s="12">
        <v>4</v>
      </c>
      <c r="AA353" s="57">
        <f t="shared" si="236"/>
        <v>36.636000000000003</v>
      </c>
      <c r="AB353" s="57">
        <f>Y353*Z353*D353</f>
        <v>183.18</v>
      </c>
      <c r="AC353" s="56">
        <v>2</v>
      </c>
      <c r="AD353" s="12">
        <v>4</v>
      </c>
      <c r="AE353" s="57">
        <f t="shared" si="237"/>
        <v>73.272000000000006</v>
      </c>
      <c r="AF353" s="56">
        <v>2</v>
      </c>
      <c r="AG353" s="22"/>
      <c r="AH353" s="12">
        <v>4</v>
      </c>
      <c r="AI353" s="57">
        <f t="shared" si="242"/>
        <v>73.272000000000006</v>
      </c>
      <c r="AJ353" s="57"/>
      <c r="AK353" s="56">
        <v>2</v>
      </c>
      <c r="AL353" s="12">
        <v>4</v>
      </c>
      <c r="AM353" s="57">
        <f t="shared" si="238"/>
        <v>73.272000000000006</v>
      </c>
      <c r="AN353" s="56">
        <v>2</v>
      </c>
      <c r="AO353" s="22"/>
      <c r="AP353" s="58">
        <v>4</v>
      </c>
      <c r="AQ353" s="57">
        <f t="shared" si="239"/>
        <v>73.272000000000006</v>
      </c>
      <c r="AR353" s="57"/>
      <c r="AS353" s="56">
        <v>2</v>
      </c>
      <c r="AT353" s="12">
        <v>4</v>
      </c>
      <c r="AU353" s="59">
        <f t="shared" si="240"/>
        <v>73.272000000000006</v>
      </c>
    </row>
    <row r="354" spans="3:47">
      <c r="C354" s="15" t="s">
        <v>9</v>
      </c>
      <c r="D354" s="20">
        <v>9.18</v>
      </c>
      <c r="P354" s="62"/>
      <c r="Q354" s="65"/>
      <c r="R354" s="65" t="s">
        <v>152</v>
      </c>
      <c r="S354" s="65">
        <f>SUM(S347:S353)</f>
        <v>52.362999999999992</v>
      </c>
      <c r="T354" s="65">
        <f>SUM(T347:T353)</f>
        <v>272.97399999999999</v>
      </c>
      <c r="U354" s="62"/>
      <c r="V354" s="61" t="s">
        <v>152</v>
      </c>
      <c r="W354" s="61">
        <f>SUM(W347:W353)</f>
        <v>216.65699999999998</v>
      </c>
      <c r="X354" s="56"/>
      <c r="Y354" s="22">
        <v>8</v>
      </c>
      <c r="Z354" s="12">
        <v>5</v>
      </c>
      <c r="AA354" s="57"/>
      <c r="AB354" s="57">
        <f t="shared" ref="AB354:AB355" si="244">Y354*Z354*D354</f>
        <v>367.2</v>
      </c>
      <c r="AC354" s="56">
        <v>4</v>
      </c>
      <c r="AD354" s="12">
        <v>5</v>
      </c>
      <c r="AE354" s="57">
        <f t="shared" si="237"/>
        <v>183.6</v>
      </c>
      <c r="AF354" s="56">
        <v>4</v>
      </c>
      <c r="AG354" s="22"/>
      <c r="AH354" s="12">
        <v>5</v>
      </c>
      <c r="AI354" s="57">
        <f t="shared" si="242"/>
        <v>183.6</v>
      </c>
      <c r="AJ354" s="57"/>
      <c r="AK354" s="56">
        <v>4</v>
      </c>
      <c r="AL354" s="12">
        <v>5</v>
      </c>
      <c r="AM354" s="57">
        <f t="shared" si="238"/>
        <v>183.6</v>
      </c>
      <c r="AN354" s="56">
        <v>4</v>
      </c>
      <c r="AO354" s="22"/>
      <c r="AP354" s="58">
        <v>5</v>
      </c>
      <c r="AQ354" s="57">
        <f t="shared" si="239"/>
        <v>183.6</v>
      </c>
      <c r="AR354" s="57"/>
      <c r="AS354" s="56">
        <v>4</v>
      </c>
      <c r="AT354" s="12">
        <v>5</v>
      </c>
      <c r="AU354" s="59">
        <f t="shared" si="240"/>
        <v>183.6</v>
      </c>
    </row>
    <row r="355" spans="3:47">
      <c r="C355" s="15" t="s">
        <v>10</v>
      </c>
      <c r="D355" s="20">
        <v>9.1969999999999992</v>
      </c>
      <c r="X355" s="56"/>
      <c r="Y355" s="22">
        <v>-1</v>
      </c>
      <c r="Z355" s="63">
        <v>6</v>
      </c>
      <c r="AA355" s="64"/>
      <c r="AB355" s="57">
        <f t="shared" si="244"/>
        <v>-55.181999999999995</v>
      </c>
      <c r="AC355" s="56">
        <v>1</v>
      </c>
      <c r="AD355" s="12">
        <v>6</v>
      </c>
      <c r="AE355" s="57">
        <f t="shared" si="237"/>
        <v>55.181999999999995</v>
      </c>
      <c r="AF355" s="56">
        <v>1</v>
      </c>
      <c r="AG355" s="22">
        <v>5</v>
      </c>
      <c r="AH355" s="12">
        <v>6</v>
      </c>
      <c r="AI355" s="57">
        <f t="shared" si="242"/>
        <v>55.181999999999995</v>
      </c>
      <c r="AJ355" s="57">
        <f>D355*AH355*AG355</f>
        <v>275.90999999999997</v>
      </c>
      <c r="AK355" s="56">
        <v>2</v>
      </c>
      <c r="AL355" s="12">
        <v>6</v>
      </c>
      <c r="AM355" s="57">
        <f t="shared" si="238"/>
        <v>110.36399999999999</v>
      </c>
      <c r="AN355" s="56">
        <v>2</v>
      </c>
      <c r="AO355" s="22"/>
      <c r="AP355" s="58">
        <v>6</v>
      </c>
      <c r="AQ355" s="57">
        <f t="shared" si="239"/>
        <v>110.36399999999999</v>
      </c>
      <c r="AR355" s="57"/>
      <c r="AS355" s="56">
        <v>2</v>
      </c>
      <c r="AT355" s="12">
        <v>6</v>
      </c>
      <c r="AU355" s="59">
        <f t="shared" si="240"/>
        <v>110.36399999999999</v>
      </c>
    </row>
    <row r="356" spans="3:47">
      <c r="C356" s="15" t="s">
        <v>11</v>
      </c>
      <c r="D356" s="20">
        <v>9.2100000000000009</v>
      </c>
      <c r="X356" s="62"/>
      <c r="Y356" s="65"/>
      <c r="Z356" s="61" t="s">
        <v>153</v>
      </c>
      <c r="AA356" s="61">
        <f>SUM(AA347:AA353)</f>
        <v>216.65699999999998</v>
      </c>
      <c r="AB356" s="61">
        <f>SUM(AB347:AB355)</f>
        <v>495.19799999999998</v>
      </c>
      <c r="AC356" s="62"/>
      <c r="AD356" s="61" t="s">
        <v>152</v>
      </c>
      <c r="AE356" s="61">
        <f>SUM(AE347:AE355)</f>
        <v>492.07500000000005</v>
      </c>
      <c r="AF356" s="56"/>
      <c r="AG356" s="22">
        <v>8</v>
      </c>
      <c r="AH356" s="12">
        <v>7</v>
      </c>
      <c r="AI356" s="57"/>
      <c r="AJ356" s="57">
        <f t="shared" ref="AJ356:AJ357" si="245">D356*AH356*AG356</f>
        <v>515.76</v>
      </c>
      <c r="AK356" s="56">
        <v>4</v>
      </c>
      <c r="AL356" s="12">
        <v>7</v>
      </c>
      <c r="AM356" s="57">
        <f t="shared" si="238"/>
        <v>257.88</v>
      </c>
      <c r="AN356" s="56">
        <v>4</v>
      </c>
      <c r="AO356" s="22"/>
      <c r="AP356" s="58">
        <v>7</v>
      </c>
      <c r="AQ356" s="57">
        <f t="shared" si="239"/>
        <v>257.88</v>
      </c>
      <c r="AR356" s="57"/>
      <c r="AS356" s="56">
        <v>4</v>
      </c>
      <c r="AT356" s="12">
        <v>7</v>
      </c>
      <c r="AU356" s="59">
        <f t="shared" si="240"/>
        <v>257.88</v>
      </c>
    </row>
    <row r="357" spans="3:47">
      <c r="C357" s="15" t="s">
        <v>48</v>
      </c>
      <c r="D357" s="20">
        <v>9.2249999999999996</v>
      </c>
      <c r="AF357" s="56"/>
      <c r="AG357" s="22">
        <v>-1</v>
      </c>
      <c r="AH357" s="63">
        <v>8</v>
      </c>
      <c r="AI357" s="64"/>
      <c r="AJ357" s="57">
        <f t="shared" si="245"/>
        <v>-73.8</v>
      </c>
      <c r="AK357" s="56">
        <v>1</v>
      </c>
      <c r="AL357" s="12">
        <v>8</v>
      </c>
      <c r="AM357" s="57">
        <f t="shared" si="238"/>
        <v>73.8</v>
      </c>
      <c r="AN357" s="56">
        <v>1</v>
      </c>
      <c r="AO357" s="22">
        <v>5</v>
      </c>
      <c r="AP357" s="58">
        <v>8</v>
      </c>
      <c r="AQ357" s="57">
        <f t="shared" si="239"/>
        <v>73.8</v>
      </c>
      <c r="AR357" s="57">
        <f>D357*AP357*AO357</f>
        <v>369</v>
      </c>
      <c r="AS357" s="56">
        <v>2</v>
      </c>
      <c r="AT357" s="12">
        <v>8</v>
      </c>
      <c r="AU357" s="59">
        <f t="shared" si="240"/>
        <v>147.6</v>
      </c>
    </row>
    <row r="358" spans="3:47">
      <c r="C358" s="15" t="s">
        <v>49</v>
      </c>
      <c r="D358" s="20">
        <v>9.24</v>
      </c>
      <c r="AF358" s="62"/>
      <c r="AG358" s="65"/>
      <c r="AH358" s="61" t="s">
        <v>154</v>
      </c>
      <c r="AI358" s="61">
        <f>SUM(AI347:AI355)</f>
        <v>492.07500000000005</v>
      </c>
      <c r="AJ358" s="61">
        <f>SUM(AJ347:AJ357)</f>
        <v>717.87</v>
      </c>
      <c r="AK358" s="62"/>
      <c r="AL358" s="61" t="s">
        <v>152</v>
      </c>
      <c r="AM358" s="61">
        <f>SUM(AM347:AM357)</f>
        <v>878.93700000000001</v>
      </c>
      <c r="AN358" s="56"/>
      <c r="AO358" s="22">
        <v>8</v>
      </c>
      <c r="AP358" s="58">
        <v>9</v>
      </c>
      <c r="AQ358" s="57"/>
      <c r="AR358" s="57">
        <f t="shared" ref="AR358:AR359" si="246">D358*AP358*AO358</f>
        <v>665.28</v>
      </c>
      <c r="AS358" s="56">
        <v>4</v>
      </c>
      <c r="AT358" s="12">
        <v>9</v>
      </c>
      <c r="AU358" s="59">
        <f t="shared" si="240"/>
        <v>332.64</v>
      </c>
    </row>
    <row r="359" spans="3:47">
      <c r="C359" s="15" t="s">
        <v>50</v>
      </c>
      <c r="D359" s="21">
        <v>9.2550000000000008</v>
      </c>
      <c r="AN359" s="56"/>
      <c r="AO359" s="22">
        <v>-1</v>
      </c>
      <c r="AP359" s="66">
        <v>10</v>
      </c>
      <c r="AQ359" s="64"/>
      <c r="AR359" s="57">
        <f t="shared" si="246"/>
        <v>-92.550000000000011</v>
      </c>
      <c r="AS359" s="56">
        <v>1</v>
      </c>
      <c r="AT359" s="12">
        <v>10</v>
      </c>
      <c r="AU359" s="59">
        <f t="shared" si="240"/>
        <v>92.550000000000011</v>
      </c>
    </row>
    <row r="360" spans="3:47">
      <c r="AN360" s="62"/>
      <c r="AO360" s="65"/>
      <c r="AP360" s="61" t="s">
        <v>152</v>
      </c>
      <c r="AQ360" s="61">
        <f>SUM(AQ355:AQ358)</f>
        <v>442.04399999999998</v>
      </c>
      <c r="AR360" s="61">
        <f>SUM(AR347:AR359)</f>
        <v>941.73</v>
      </c>
      <c r="AS360" s="62"/>
      <c r="AT360" s="61" t="s">
        <v>152</v>
      </c>
      <c r="AU360" s="67">
        <f>SUM(AU347:AU359)</f>
        <v>1377.9269999999999</v>
      </c>
    </row>
    <row r="361" spans="3:47">
      <c r="E361" s="14" t="s">
        <v>155</v>
      </c>
      <c r="F361" s="14">
        <f>F350*0.5/24</f>
        <v>1.502375</v>
      </c>
      <c r="G361" s="16"/>
      <c r="H361" s="16" t="s">
        <v>155</v>
      </c>
      <c r="I361" s="16">
        <f>2*0.5*0.5*I350/3</f>
        <v>8.2419999999999991</v>
      </c>
      <c r="J361" s="14"/>
      <c r="K361" s="14" t="s">
        <v>155</v>
      </c>
      <c r="L361" s="14">
        <f>2*0.5*0.5*3*L351/8</f>
        <v>19.196999999999999</v>
      </c>
      <c r="M361" s="17"/>
      <c r="N361" s="17" t="s">
        <v>155</v>
      </c>
      <c r="O361" s="17">
        <f>2*1*1*O352/3</f>
        <v>34.908666666666662</v>
      </c>
      <c r="P361" s="14"/>
      <c r="Q361" s="14"/>
      <c r="R361" s="14" t="s">
        <v>155</v>
      </c>
      <c r="S361" s="14">
        <f>2*1*1*((S354/3)+(T354/12))</f>
        <v>80.404333333333327</v>
      </c>
      <c r="T361" s="14"/>
      <c r="U361" s="16"/>
      <c r="V361" s="16" t="s">
        <v>155</v>
      </c>
      <c r="W361" s="16">
        <f>2*1*1*W354/3</f>
        <v>144.43799999999999</v>
      </c>
      <c r="X361" s="14"/>
      <c r="Y361" s="14"/>
      <c r="Z361" s="14" t="s">
        <v>155</v>
      </c>
      <c r="AA361" s="14">
        <f>2*1*1*((AA356/3)+(AB356/12))</f>
        <v>226.971</v>
      </c>
      <c r="AB361" s="14"/>
      <c r="AC361" s="17"/>
      <c r="AD361" s="17" t="s">
        <v>155</v>
      </c>
      <c r="AE361" s="17">
        <f>2*1*1*AE356/3</f>
        <v>328.05</v>
      </c>
      <c r="AF361" s="14"/>
      <c r="AG361" s="14"/>
      <c r="AH361" s="14" t="s">
        <v>155</v>
      </c>
      <c r="AI361" s="14">
        <f>2*1*1*((AI358/3)+(AJ358/12))</f>
        <v>447.69499999999999</v>
      </c>
      <c r="AJ361" s="14"/>
      <c r="AK361" s="16"/>
      <c r="AL361" s="16" t="s">
        <v>155</v>
      </c>
      <c r="AM361" s="16">
        <f>2*1*1*AM358/3</f>
        <v>585.95799999999997</v>
      </c>
      <c r="AN361" s="14"/>
      <c r="AO361" s="14"/>
      <c r="AP361" s="14" t="s">
        <v>155</v>
      </c>
      <c r="AQ361" s="14">
        <f>2*1*1*((AQ360/3)+(AR360/12))</f>
        <v>451.65099999999995</v>
      </c>
      <c r="AR361" s="14"/>
      <c r="AS361" s="17"/>
      <c r="AT361" s="17" t="s">
        <v>155</v>
      </c>
      <c r="AU361" s="17">
        <f>2*1*1*AU360/3</f>
        <v>918.61799999999994</v>
      </c>
    </row>
    <row r="364" spans="3:47">
      <c r="C364" s="75"/>
      <c r="D364" s="76"/>
      <c r="E364" s="77" t="s">
        <v>146</v>
      </c>
      <c r="F364" s="78"/>
      <c r="G364" s="77" t="s">
        <v>127</v>
      </c>
      <c r="H364" s="79"/>
      <c r="I364" s="51"/>
      <c r="J364" s="77" t="s">
        <v>128</v>
      </c>
      <c r="K364" s="79"/>
      <c r="L364" s="78"/>
      <c r="M364" s="77" t="s">
        <v>129</v>
      </c>
      <c r="N364" s="79"/>
      <c r="O364" s="78"/>
      <c r="P364" s="77" t="s">
        <v>130</v>
      </c>
      <c r="Q364" s="80"/>
      <c r="R364" s="79"/>
      <c r="S364" s="79"/>
      <c r="T364" s="51"/>
      <c r="U364" s="77" t="s">
        <v>131</v>
      </c>
      <c r="V364" s="79"/>
      <c r="W364" s="78"/>
      <c r="X364" s="77" t="s">
        <v>132</v>
      </c>
      <c r="Y364" s="80"/>
      <c r="Z364" s="79"/>
      <c r="AA364" s="79"/>
      <c r="AB364" s="51"/>
      <c r="AC364" s="77" t="s">
        <v>147</v>
      </c>
      <c r="AD364" s="79"/>
      <c r="AE364" s="78"/>
      <c r="AF364" s="77" t="s">
        <v>148</v>
      </c>
      <c r="AG364" s="80"/>
      <c r="AH364" s="79"/>
      <c r="AI364" s="79"/>
      <c r="AJ364" s="51"/>
      <c r="AK364" s="77" t="s">
        <v>135</v>
      </c>
      <c r="AL364" s="79"/>
      <c r="AM364" s="78"/>
      <c r="AN364" s="77" t="s">
        <v>136</v>
      </c>
      <c r="AO364" s="80"/>
      <c r="AP364" s="79"/>
      <c r="AQ364" s="79"/>
      <c r="AR364" s="51"/>
      <c r="AS364" s="77" t="s">
        <v>137</v>
      </c>
      <c r="AT364" s="79"/>
      <c r="AU364" s="81"/>
    </row>
    <row r="365" spans="3:47">
      <c r="C365" s="19" t="s">
        <v>149</v>
      </c>
      <c r="D365" s="18" t="s">
        <v>38</v>
      </c>
      <c r="E365" s="52" t="s">
        <v>94</v>
      </c>
      <c r="F365" s="53" t="s">
        <v>150</v>
      </c>
      <c r="G365" s="52" t="s">
        <v>94</v>
      </c>
      <c r="H365" s="54" t="s">
        <v>151</v>
      </c>
      <c r="I365" s="54" t="s">
        <v>150</v>
      </c>
      <c r="J365" s="52" t="s">
        <v>94</v>
      </c>
      <c r="K365" s="53" t="s">
        <v>151</v>
      </c>
      <c r="L365" s="53" t="s">
        <v>150</v>
      </c>
      <c r="M365" s="52" t="s">
        <v>94</v>
      </c>
      <c r="N365" s="53" t="s">
        <v>151</v>
      </c>
      <c r="O365" s="53" t="s">
        <v>150</v>
      </c>
      <c r="P365" s="52" t="s">
        <v>94</v>
      </c>
      <c r="Q365" s="53"/>
      <c r="R365" s="53" t="s">
        <v>151</v>
      </c>
      <c r="S365" s="53" t="s">
        <v>150</v>
      </c>
      <c r="T365" s="53"/>
      <c r="U365" s="52" t="s">
        <v>94</v>
      </c>
      <c r="V365" s="53" t="s">
        <v>151</v>
      </c>
      <c r="W365" s="53" t="s">
        <v>150</v>
      </c>
      <c r="X365" s="52" t="s">
        <v>94</v>
      </c>
      <c r="Y365" s="53"/>
      <c r="Z365" s="53" t="s">
        <v>151</v>
      </c>
      <c r="AA365" s="53" t="s">
        <v>150</v>
      </c>
      <c r="AB365" s="53"/>
      <c r="AC365" s="52" t="s">
        <v>94</v>
      </c>
      <c r="AD365" s="53" t="s">
        <v>151</v>
      </c>
      <c r="AE365" s="53" t="s">
        <v>150</v>
      </c>
      <c r="AF365" s="52" t="s">
        <v>94</v>
      </c>
      <c r="AG365" s="53"/>
      <c r="AH365" s="53" t="s">
        <v>151</v>
      </c>
      <c r="AI365" s="53" t="s">
        <v>150</v>
      </c>
      <c r="AJ365" s="53"/>
      <c r="AK365" s="52" t="s">
        <v>94</v>
      </c>
      <c r="AL365" s="53" t="s">
        <v>151</v>
      </c>
      <c r="AM365" s="53" t="s">
        <v>150</v>
      </c>
      <c r="AN365" s="52" t="s">
        <v>94</v>
      </c>
      <c r="AO365" s="53"/>
      <c r="AP365" s="53" t="s">
        <v>151</v>
      </c>
      <c r="AQ365" s="53" t="s">
        <v>150</v>
      </c>
      <c r="AR365" s="53"/>
      <c r="AS365" s="52" t="s">
        <v>94</v>
      </c>
      <c r="AT365" s="53" t="s">
        <v>151</v>
      </c>
      <c r="AU365" s="55" t="s">
        <v>150</v>
      </c>
    </row>
    <row r="366" spans="3:47">
      <c r="C366" s="15" t="s">
        <v>45</v>
      </c>
      <c r="D366" s="20">
        <v>0</v>
      </c>
      <c r="E366" s="56">
        <v>3</v>
      </c>
      <c r="F366" s="57">
        <f>E366*D366</f>
        <v>0</v>
      </c>
      <c r="G366" s="56">
        <v>1</v>
      </c>
      <c r="H366" s="12">
        <v>0</v>
      </c>
      <c r="I366" s="57">
        <f>H366*G366*D366</f>
        <v>0</v>
      </c>
      <c r="J366" s="56">
        <v>1</v>
      </c>
      <c r="K366" s="12">
        <v>0</v>
      </c>
      <c r="L366" s="57">
        <f>K366*J366*D366</f>
        <v>0</v>
      </c>
      <c r="M366" s="56">
        <v>0.5</v>
      </c>
      <c r="N366" s="12">
        <v>0</v>
      </c>
      <c r="O366" s="57">
        <f>N366*M366*D366</f>
        <v>0</v>
      </c>
      <c r="P366" s="56">
        <v>0.5</v>
      </c>
      <c r="Q366" s="22"/>
      <c r="R366" s="12">
        <v>0</v>
      </c>
      <c r="S366" s="57">
        <f>R366*P366*D366</f>
        <v>0</v>
      </c>
      <c r="T366" s="57"/>
      <c r="U366" s="56">
        <v>0.5</v>
      </c>
      <c r="V366" s="12">
        <v>0</v>
      </c>
      <c r="W366" s="57">
        <f>V366*U366*D366</f>
        <v>0</v>
      </c>
      <c r="X366" s="56">
        <v>0.5</v>
      </c>
      <c r="Y366" s="22"/>
      <c r="Z366" s="12">
        <v>0</v>
      </c>
      <c r="AA366" s="57">
        <f>Z366*X366*D366</f>
        <v>0</v>
      </c>
      <c r="AB366" s="57"/>
      <c r="AC366" s="56">
        <v>0.5</v>
      </c>
      <c r="AD366" s="12">
        <v>0</v>
      </c>
      <c r="AE366" s="57">
        <f>AD366*AC366*D366</f>
        <v>0</v>
      </c>
      <c r="AF366" s="56">
        <v>0.5</v>
      </c>
      <c r="AG366" s="22"/>
      <c r="AH366" s="12">
        <v>0</v>
      </c>
      <c r="AI366" s="57">
        <f>AH366*AF366*D366</f>
        <v>0</v>
      </c>
      <c r="AJ366" s="57"/>
      <c r="AK366" s="56">
        <v>0.5</v>
      </c>
      <c r="AL366" s="12">
        <v>0</v>
      </c>
      <c r="AM366" s="57">
        <f>AL366*AK366*D366</f>
        <v>0</v>
      </c>
      <c r="AN366" s="56">
        <v>0.5</v>
      </c>
      <c r="AO366" s="22"/>
      <c r="AP366" s="58">
        <v>0</v>
      </c>
      <c r="AQ366" s="57">
        <f>AP366*AN366*D366</f>
        <v>0</v>
      </c>
      <c r="AR366" s="57"/>
      <c r="AS366" s="56">
        <v>0.5</v>
      </c>
      <c r="AT366" s="12">
        <v>0</v>
      </c>
      <c r="AU366" s="59">
        <f>AT366*AS366*D366</f>
        <v>0</v>
      </c>
    </row>
    <row r="367" spans="3:47">
      <c r="C367" s="15" t="s">
        <v>3</v>
      </c>
      <c r="D367" s="20">
        <v>7.0830000000000002</v>
      </c>
      <c r="E367" s="56">
        <v>10</v>
      </c>
      <c r="F367" s="57">
        <f>E367*D367</f>
        <v>70.83</v>
      </c>
      <c r="G367" s="56">
        <v>4</v>
      </c>
      <c r="H367" s="12">
        <v>1</v>
      </c>
      <c r="I367" s="57">
        <f>H367*G367*D367</f>
        <v>28.332000000000001</v>
      </c>
      <c r="J367" s="56">
        <v>3</v>
      </c>
      <c r="K367" s="12">
        <v>1</v>
      </c>
      <c r="L367" s="57">
        <f>K367*J367*D367</f>
        <v>21.249000000000002</v>
      </c>
      <c r="M367" s="56">
        <v>2</v>
      </c>
      <c r="N367" s="12">
        <v>0.5</v>
      </c>
      <c r="O367" s="57">
        <f t="shared" ref="O367:O370" si="247">N367*M367*D367</f>
        <v>7.0830000000000002</v>
      </c>
      <c r="P367" s="56">
        <v>2</v>
      </c>
      <c r="Q367" s="22"/>
      <c r="R367" s="12">
        <v>0.5</v>
      </c>
      <c r="S367" s="57">
        <f t="shared" ref="S367:S370" si="248">R367*P367*D367</f>
        <v>7.0830000000000002</v>
      </c>
      <c r="T367" s="57"/>
      <c r="U367" s="56">
        <v>2</v>
      </c>
      <c r="V367" s="12">
        <v>0.5</v>
      </c>
      <c r="W367" s="57">
        <f>V367*U367*D367</f>
        <v>7.0830000000000002</v>
      </c>
      <c r="X367" s="56">
        <v>2</v>
      </c>
      <c r="Y367" s="22"/>
      <c r="Z367" s="12">
        <v>0.5</v>
      </c>
      <c r="AA367" s="57">
        <f t="shared" ref="AA367:AA372" si="249">Z367*X367*D367</f>
        <v>7.0830000000000002</v>
      </c>
      <c r="AB367" s="57"/>
      <c r="AC367" s="56">
        <v>2</v>
      </c>
      <c r="AD367" s="12">
        <v>0.5</v>
      </c>
      <c r="AE367" s="57">
        <f t="shared" ref="AE367:AE374" si="250">AD367*AC367*D367</f>
        <v>7.0830000000000002</v>
      </c>
      <c r="AF367" s="56">
        <v>2</v>
      </c>
      <c r="AG367" s="22"/>
      <c r="AH367" s="12">
        <v>0.5</v>
      </c>
      <c r="AI367" s="57">
        <f>AH367*AF367*D367</f>
        <v>7.0830000000000002</v>
      </c>
      <c r="AJ367" s="57"/>
      <c r="AK367" s="56">
        <v>2</v>
      </c>
      <c r="AL367" s="12">
        <v>0.5</v>
      </c>
      <c r="AM367" s="57">
        <f t="shared" ref="AM367:AM376" si="251">AL367*AK367*D367</f>
        <v>7.0830000000000002</v>
      </c>
      <c r="AN367" s="56">
        <v>2</v>
      </c>
      <c r="AO367" s="22"/>
      <c r="AP367" s="58">
        <v>0.5</v>
      </c>
      <c r="AQ367" s="57">
        <f t="shared" ref="AQ367:AQ376" si="252">AP367*AN367*D367</f>
        <v>7.0830000000000002</v>
      </c>
      <c r="AR367" s="57"/>
      <c r="AS367" s="56">
        <v>2</v>
      </c>
      <c r="AT367" s="12">
        <v>0.5</v>
      </c>
      <c r="AU367" s="59">
        <f t="shared" ref="AU367:AU378" si="253">AT367*AS367*D367</f>
        <v>7.0830000000000002</v>
      </c>
    </row>
    <row r="368" spans="3:47">
      <c r="C368" s="15" t="s">
        <v>52</v>
      </c>
      <c r="D368" s="20">
        <v>7.6589999999999998</v>
      </c>
      <c r="E368" s="56">
        <v>-1</v>
      </c>
      <c r="F368" s="57">
        <f>E368*D368</f>
        <v>-7.6589999999999998</v>
      </c>
      <c r="G368" s="56">
        <v>1</v>
      </c>
      <c r="H368" s="12">
        <v>2</v>
      </c>
      <c r="I368" s="57">
        <f>H368*G368*D368</f>
        <v>15.318</v>
      </c>
      <c r="J368" s="56">
        <v>3</v>
      </c>
      <c r="K368" s="12">
        <v>2</v>
      </c>
      <c r="L368" s="57">
        <f>K368*J368*D368</f>
        <v>45.954000000000001</v>
      </c>
      <c r="M368" s="56">
        <v>1</v>
      </c>
      <c r="N368" s="12">
        <v>1</v>
      </c>
      <c r="O368" s="57">
        <f t="shared" si="247"/>
        <v>7.6589999999999998</v>
      </c>
      <c r="P368" s="56">
        <v>1</v>
      </c>
      <c r="Q368" s="22"/>
      <c r="R368" s="12">
        <v>1</v>
      </c>
      <c r="S368" s="57">
        <f t="shared" si="248"/>
        <v>7.6589999999999998</v>
      </c>
      <c r="T368" s="57"/>
      <c r="U368" s="56">
        <v>1</v>
      </c>
      <c r="V368" s="12">
        <v>1</v>
      </c>
      <c r="W368" s="57">
        <f t="shared" ref="W368:W372" si="254">V368*U368*D368</f>
        <v>7.6589999999999998</v>
      </c>
      <c r="X368" s="56">
        <v>1</v>
      </c>
      <c r="Y368" s="22"/>
      <c r="Z368" s="12">
        <v>1</v>
      </c>
      <c r="AA368" s="57">
        <f t="shared" si="249"/>
        <v>7.6589999999999998</v>
      </c>
      <c r="AB368" s="57"/>
      <c r="AC368" s="56">
        <v>1</v>
      </c>
      <c r="AD368" s="12">
        <v>1</v>
      </c>
      <c r="AE368" s="57">
        <f t="shared" si="250"/>
        <v>7.6589999999999998</v>
      </c>
      <c r="AF368" s="56">
        <v>1</v>
      </c>
      <c r="AG368" s="22"/>
      <c r="AH368" s="12">
        <v>1</v>
      </c>
      <c r="AI368" s="57">
        <f t="shared" ref="AI368:AI374" si="255">AH368*AF368*D368</f>
        <v>7.6589999999999998</v>
      </c>
      <c r="AJ368" s="57"/>
      <c r="AK368" s="56">
        <v>1</v>
      </c>
      <c r="AL368" s="12">
        <v>1</v>
      </c>
      <c r="AM368" s="57">
        <f t="shared" si="251"/>
        <v>7.6589999999999998</v>
      </c>
      <c r="AN368" s="56">
        <v>1</v>
      </c>
      <c r="AO368" s="22"/>
      <c r="AP368" s="58">
        <v>1</v>
      </c>
      <c r="AQ368" s="57">
        <f t="shared" si="252"/>
        <v>7.6589999999999998</v>
      </c>
      <c r="AR368" s="57"/>
      <c r="AS368" s="56">
        <v>1</v>
      </c>
      <c r="AT368" s="12">
        <v>1</v>
      </c>
      <c r="AU368" s="59">
        <f t="shared" si="253"/>
        <v>7.6589999999999998</v>
      </c>
    </row>
    <row r="369" spans="3:47">
      <c r="C369" s="15" t="s">
        <v>5</v>
      </c>
      <c r="D369" s="20">
        <v>8.0109999999999992</v>
      </c>
      <c r="E369" s="60" t="s">
        <v>152</v>
      </c>
      <c r="F369" s="61">
        <f>F368+F367+F366</f>
        <v>63.170999999999999</v>
      </c>
      <c r="G369" s="62"/>
      <c r="H369" s="61" t="s">
        <v>152</v>
      </c>
      <c r="I369" s="61">
        <f>SUM(I366:I368)</f>
        <v>43.65</v>
      </c>
      <c r="J369" s="56">
        <v>1</v>
      </c>
      <c r="K369" s="12">
        <v>3</v>
      </c>
      <c r="L369" s="57">
        <f>K369*J369*D369</f>
        <v>24.032999999999998</v>
      </c>
      <c r="M369" s="56">
        <v>2</v>
      </c>
      <c r="N369" s="12">
        <v>1.5</v>
      </c>
      <c r="O369" s="57">
        <f t="shared" si="247"/>
        <v>24.032999999999998</v>
      </c>
      <c r="P369" s="56">
        <v>2</v>
      </c>
      <c r="Q369" s="22"/>
      <c r="R369" s="12">
        <v>1.5</v>
      </c>
      <c r="S369" s="57">
        <f t="shared" si="248"/>
        <v>24.032999999999998</v>
      </c>
      <c r="T369" s="57"/>
      <c r="U369" s="56">
        <v>2</v>
      </c>
      <c r="V369" s="12">
        <v>1.5</v>
      </c>
      <c r="W369" s="57">
        <f t="shared" si="254"/>
        <v>24.032999999999998</v>
      </c>
      <c r="X369" s="56">
        <v>2</v>
      </c>
      <c r="Y369" s="22"/>
      <c r="Z369" s="12">
        <v>1.5</v>
      </c>
      <c r="AA369" s="57">
        <f t="shared" si="249"/>
        <v>24.032999999999998</v>
      </c>
      <c r="AB369" s="57"/>
      <c r="AC369" s="56">
        <v>2</v>
      </c>
      <c r="AD369" s="12">
        <v>1.5</v>
      </c>
      <c r="AE369" s="57">
        <f t="shared" si="250"/>
        <v>24.032999999999998</v>
      </c>
      <c r="AF369" s="56">
        <v>2</v>
      </c>
      <c r="AG369" s="22"/>
      <c r="AH369" s="12">
        <v>1.5</v>
      </c>
      <c r="AI369" s="57">
        <f t="shared" si="255"/>
        <v>24.032999999999998</v>
      </c>
      <c r="AJ369" s="57"/>
      <c r="AK369" s="56">
        <v>2</v>
      </c>
      <c r="AL369" s="12">
        <v>1.5</v>
      </c>
      <c r="AM369" s="57">
        <f t="shared" si="251"/>
        <v>24.032999999999998</v>
      </c>
      <c r="AN369" s="56">
        <v>2</v>
      </c>
      <c r="AO369" s="22"/>
      <c r="AP369" s="58">
        <v>1.5</v>
      </c>
      <c r="AQ369" s="57">
        <f t="shared" si="252"/>
        <v>24.032999999999998</v>
      </c>
      <c r="AR369" s="57"/>
      <c r="AS369" s="56">
        <v>2</v>
      </c>
      <c r="AT369" s="12">
        <v>1.5</v>
      </c>
      <c r="AU369" s="59">
        <f t="shared" si="253"/>
        <v>24.032999999999998</v>
      </c>
    </row>
    <row r="370" spans="3:47">
      <c r="C370" s="15" t="s">
        <v>46</v>
      </c>
      <c r="D370" s="20">
        <v>8.2590000000000003</v>
      </c>
      <c r="J370" s="62"/>
      <c r="K370" s="61" t="s">
        <v>152</v>
      </c>
      <c r="L370" s="61">
        <f>SUM(L366:L369)</f>
        <v>91.236000000000004</v>
      </c>
      <c r="M370" s="56">
        <v>0.5</v>
      </c>
      <c r="N370" s="12">
        <v>2</v>
      </c>
      <c r="O370" s="57">
        <f t="shared" si="247"/>
        <v>8.2590000000000003</v>
      </c>
      <c r="P370" s="56">
        <v>0.5</v>
      </c>
      <c r="Q370" s="22">
        <v>5</v>
      </c>
      <c r="R370" s="12">
        <v>2</v>
      </c>
      <c r="S370" s="57">
        <f t="shared" si="248"/>
        <v>8.2590000000000003</v>
      </c>
      <c r="T370" s="57">
        <f>D370*Q370*R370</f>
        <v>82.59</v>
      </c>
      <c r="U370" s="56">
        <v>1.5</v>
      </c>
      <c r="V370" s="12">
        <v>2</v>
      </c>
      <c r="W370" s="57">
        <f t="shared" si="254"/>
        <v>24.777000000000001</v>
      </c>
      <c r="X370" s="56">
        <v>1.5</v>
      </c>
      <c r="Y370" s="22"/>
      <c r="Z370" s="12">
        <v>2</v>
      </c>
      <c r="AA370" s="57">
        <f t="shared" si="249"/>
        <v>24.777000000000001</v>
      </c>
      <c r="AB370" s="57"/>
      <c r="AC370" s="56">
        <v>1.5</v>
      </c>
      <c r="AD370" s="12">
        <v>2</v>
      </c>
      <c r="AE370" s="57">
        <f t="shared" si="250"/>
        <v>24.777000000000001</v>
      </c>
      <c r="AF370" s="56">
        <v>1.5</v>
      </c>
      <c r="AG370" s="22"/>
      <c r="AH370" s="12">
        <v>2</v>
      </c>
      <c r="AI370" s="57">
        <f t="shared" si="255"/>
        <v>24.777000000000001</v>
      </c>
      <c r="AJ370" s="57"/>
      <c r="AK370" s="56">
        <v>1.5</v>
      </c>
      <c r="AL370" s="12">
        <v>2</v>
      </c>
      <c r="AM370" s="57">
        <f t="shared" si="251"/>
        <v>24.777000000000001</v>
      </c>
      <c r="AN370" s="56">
        <v>1.5</v>
      </c>
      <c r="AO370" s="22"/>
      <c r="AP370" s="58">
        <v>2</v>
      </c>
      <c r="AQ370" s="57">
        <f t="shared" si="252"/>
        <v>24.777000000000001</v>
      </c>
      <c r="AR370" s="57"/>
      <c r="AS370" s="56">
        <v>1.5</v>
      </c>
      <c r="AT370" s="12">
        <v>2</v>
      </c>
      <c r="AU370" s="59">
        <f t="shared" si="253"/>
        <v>24.777000000000001</v>
      </c>
    </row>
    <row r="371" spans="3:47">
      <c r="C371" s="15" t="s">
        <v>7</v>
      </c>
      <c r="D371" s="20">
        <v>8.548</v>
      </c>
      <c r="M371" s="62"/>
      <c r="N371" s="61" t="s">
        <v>152</v>
      </c>
      <c r="O371" s="61">
        <f>SUM(O366:O370)</f>
        <v>47.033999999999999</v>
      </c>
      <c r="P371" s="56"/>
      <c r="Q371" s="22">
        <v>8</v>
      </c>
      <c r="R371" s="12">
        <v>3</v>
      </c>
      <c r="S371" s="57"/>
      <c r="T371" s="57">
        <f t="shared" ref="T371:T372" si="256">D371*Q371*R371</f>
        <v>205.15199999999999</v>
      </c>
      <c r="U371" s="56">
        <v>4</v>
      </c>
      <c r="V371" s="12">
        <v>3</v>
      </c>
      <c r="W371" s="57">
        <f t="shared" si="254"/>
        <v>102.57599999999999</v>
      </c>
      <c r="X371" s="56">
        <v>4</v>
      </c>
      <c r="Y371" s="22"/>
      <c r="Z371" s="12">
        <v>3</v>
      </c>
      <c r="AA371" s="57">
        <f t="shared" si="249"/>
        <v>102.57599999999999</v>
      </c>
      <c r="AB371" s="57"/>
      <c r="AC371" s="56">
        <v>4</v>
      </c>
      <c r="AD371" s="12">
        <v>3</v>
      </c>
      <c r="AE371" s="57">
        <f t="shared" si="250"/>
        <v>102.57599999999999</v>
      </c>
      <c r="AF371" s="56">
        <v>4</v>
      </c>
      <c r="AG371" s="22"/>
      <c r="AH371" s="12">
        <v>3</v>
      </c>
      <c r="AI371" s="57">
        <f t="shared" si="255"/>
        <v>102.57599999999999</v>
      </c>
      <c r="AJ371" s="57"/>
      <c r="AK371" s="56">
        <v>4</v>
      </c>
      <c r="AL371" s="12">
        <v>3</v>
      </c>
      <c r="AM371" s="57">
        <f t="shared" si="251"/>
        <v>102.57599999999999</v>
      </c>
      <c r="AN371" s="56">
        <v>4</v>
      </c>
      <c r="AO371" s="22"/>
      <c r="AP371" s="58">
        <v>3</v>
      </c>
      <c r="AQ371" s="57">
        <f t="shared" si="252"/>
        <v>102.57599999999999</v>
      </c>
      <c r="AR371" s="57"/>
      <c r="AS371" s="56">
        <v>4</v>
      </c>
      <c r="AT371" s="12">
        <v>3</v>
      </c>
      <c r="AU371" s="59">
        <f t="shared" si="253"/>
        <v>102.57599999999999</v>
      </c>
    </row>
    <row r="372" spans="3:47">
      <c r="C372" s="15" t="s">
        <v>47</v>
      </c>
      <c r="D372" s="20">
        <v>8.6340000000000003</v>
      </c>
      <c r="P372" s="56"/>
      <c r="Q372" s="22">
        <v>-1</v>
      </c>
      <c r="R372" s="63">
        <v>4</v>
      </c>
      <c r="S372" s="64"/>
      <c r="T372" s="57">
        <f t="shared" si="256"/>
        <v>-34.536000000000001</v>
      </c>
      <c r="U372" s="56">
        <v>1</v>
      </c>
      <c r="V372" s="12">
        <v>4</v>
      </c>
      <c r="W372" s="57">
        <f t="shared" si="254"/>
        <v>34.536000000000001</v>
      </c>
      <c r="X372" s="56">
        <v>1</v>
      </c>
      <c r="Y372" s="22">
        <v>5</v>
      </c>
      <c r="Z372" s="12">
        <v>4</v>
      </c>
      <c r="AA372" s="57">
        <f t="shared" si="249"/>
        <v>34.536000000000001</v>
      </c>
      <c r="AB372" s="57">
        <f>Y372*Z372*D372</f>
        <v>172.68</v>
      </c>
      <c r="AC372" s="56">
        <v>2</v>
      </c>
      <c r="AD372" s="12">
        <v>4</v>
      </c>
      <c r="AE372" s="57">
        <f t="shared" si="250"/>
        <v>69.072000000000003</v>
      </c>
      <c r="AF372" s="56">
        <v>2</v>
      </c>
      <c r="AG372" s="22"/>
      <c r="AH372" s="12">
        <v>4</v>
      </c>
      <c r="AI372" s="57">
        <f t="shared" si="255"/>
        <v>69.072000000000003</v>
      </c>
      <c r="AJ372" s="57"/>
      <c r="AK372" s="56">
        <v>2</v>
      </c>
      <c r="AL372" s="12">
        <v>4</v>
      </c>
      <c r="AM372" s="57">
        <f t="shared" si="251"/>
        <v>69.072000000000003</v>
      </c>
      <c r="AN372" s="56">
        <v>2</v>
      </c>
      <c r="AO372" s="22"/>
      <c r="AP372" s="58">
        <v>4</v>
      </c>
      <c r="AQ372" s="57">
        <f t="shared" si="252"/>
        <v>69.072000000000003</v>
      </c>
      <c r="AR372" s="57"/>
      <c r="AS372" s="56">
        <v>2</v>
      </c>
      <c r="AT372" s="12">
        <v>4</v>
      </c>
      <c r="AU372" s="59">
        <f t="shared" si="253"/>
        <v>69.072000000000003</v>
      </c>
    </row>
    <row r="373" spans="3:47">
      <c r="C373" s="15" t="s">
        <v>9</v>
      </c>
      <c r="D373" s="20">
        <v>8.7119999999999997</v>
      </c>
      <c r="P373" s="62"/>
      <c r="Q373" s="65"/>
      <c r="R373" s="65" t="s">
        <v>152</v>
      </c>
      <c r="S373" s="65">
        <f>SUM(S366:S372)</f>
        <v>47.033999999999999</v>
      </c>
      <c r="T373" s="65">
        <f>SUM(T366:T372)</f>
        <v>253.20599999999996</v>
      </c>
      <c r="U373" s="62"/>
      <c r="V373" s="61" t="s">
        <v>152</v>
      </c>
      <c r="W373" s="61">
        <f>SUM(W366:W372)</f>
        <v>200.66399999999999</v>
      </c>
      <c r="X373" s="56"/>
      <c r="Y373" s="22">
        <v>8</v>
      </c>
      <c r="Z373" s="12">
        <v>5</v>
      </c>
      <c r="AA373" s="57"/>
      <c r="AB373" s="57">
        <f t="shared" ref="AB373:AB374" si="257">Y373*Z373*D373</f>
        <v>348.48</v>
      </c>
      <c r="AC373" s="56">
        <v>4</v>
      </c>
      <c r="AD373" s="12">
        <v>5</v>
      </c>
      <c r="AE373" s="57">
        <f t="shared" si="250"/>
        <v>174.24</v>
      </c>
      <c r="AF373" s="56">
        <v>4</v>
      </c>
      <c r="AG373" s="22"/>
      <c r="AH373" s="12">
        <v>5</v>
      </c>
      <c r="AI373" s="57">
        <f t="shared" si="255"/>
        <v>174.24</v>
      </c>
      <c r="AJ373" s="57"/>
      <c r="AK373" s="56">
        <v>4</v>
      </c>
      <c r="AL373" s="12">
        <v>5</v>
      </c>
      <c r="AM373" s="57">
        <f t="shared" si="251"/>
        <v>174.24</v>
      </c>
      <c r="AN373" s="56">
        <v>4</v>
      </c>
      <c r="AO373" s="22"/>
      <c r="AP373" s="58">
        <v>5</v>
      </c>
      <c r="AQ373" s="57">
        <f t="shared" si="252"/>
        <v>174.24</v>
      </c>
      <c r="AR373" s="57"/>
      <c r="AS373" s="56">
        <v>4</v>
      </c>
      <c r="AT373" s="12">
        <v>5</v>
      </c>
      <c r="AU373" s="59">
        <f t="shared" si="253"/>
        <v>174.24</v>
      </c>
    </row>
    <row r="374" spans="3:47">
      <c r="C374" s="15" t="s">
        <v>10</v>
      </c>
      <c r="D374" s="20">
        <v>8.7720000000000002</v>
      </c>
      <c r="X374" s="56"/>
      <c r="Y374" s="22">
        <v>-1</v>
      </c>
      <c r="Z374" s="63">
        <v>6</v>
      </c>
      <c r="AA374" s="64"/>
      <c r="AB374" s="57">
        <f t="shared" si="257"/>
        <v>-52.632000000000005</v>
      </c>
      <c r="AC374" s="56">
        <v>1</v>
      </c>
      <c r="AD374" s="12">
        <v>6</v>
      </c>
      <c r="AE374" s="57">
        <f t="shared" si="250"/>
        <v>52.632000000000005</v>
      </c>
      <c r="AF374" s="56">
        <v>1</v>
      </c>
      <c r="AG374" s="22">
        <v>5</v>
      </c>
      <c r="AH374" s="12">
        <v>6</v>
      </c>
      <c r="AI374" s="57">
        <f t="shared" si="255"/>
        <v>52.632000000000005</v>
      </c>
      <c r="AJ374" s="57">
        <f>D374*AH374*AG374</f>
        <v>263.16000000000003</v>
      </c>
      <c r="AK374" s="56">
        <v>2</v>
      </c>
      <c r="AL374" s="12">
        <v>6</v>
      </c>
      <c r="AM374" s="57">
        <f t="shared" si="251"/>
        <v>105.26400000000001</v>
      </c>
      <c r="AN374" s="56">
        <v>2</v>
      </c>
      <c r="AO374" s="22"/>
      <c r="AP374" s="58">
        <v>6</v>
      </c>
      <c r="AQ374" s="57">
        <f t="shared" si="252"/>
        <v>105.26400000000001</v>
      </c>
      <c r="AR374" s="57"/>
      <c r="AS374" s="56">
        <v>2</v>
      </c>
      <c r="AT374" s="12">
        <v>6</v>
      </c>
      <c r="AU374" s="59">
        <f t="shared" si="253"/>
        <v>105.26400000000001</v>
      </c>
    </row>
    <row r="375" spans="3:47">
      <c r="C375" s="15" t="s">
        <v>11</v>
      </c>
      <c r="D375" s="20">
        <v>8.8219999999999992</v>
      </c>
      <c r="X375" s="62"/>
      <c r="Y375" s="65"/>
      <c r="Z375" s="61" t="s">
        <v>153</v>
      </c>
      <c r="AA375" s="61">
        <f>SUM(AA366:AA372)</f>
        <v>200.66399999999999</v>
      </c>
      <c r="AB375" s="61">
        <f>SUM(AB366:AB374)</f>
        <v>468.52800000000008</v>
      </c>
      <c r="AC375" s="62"/>
      <c r="AD375" s="61" t="s">
        <v>152</v>
      </c>
      <c r="AE375" s="61">
        <f>SUM(AE366:AE374)</f>
        <v>462.072</v>
      </c>
      <c r="AF375" s="56"/>
      <c r="AG375" s="22">
        <v>8</v>
      </c>
      <c r="AH375" s="12">
        <v>7</v>
      </c>
      <c r="AI375" s="57"/>
      <c r="AJ375" s="57">
        <f t="shared" ref="AJ375:AJ376" si="258">D375*AH375*AG375</f>
        <v>494.03199999999993</v>
      </c>
      <c r="AK375" s="56">
        <v>4</v>
      </c>
      <c r="AL375" s="12">
        <v>7</v>
      </c>
      <c r="AM375" s="57">
        <f t="shared" si="251"/>
        <v>247.01599999999996</v>
      </c>
      <c r="AN375" s="56">
        <v>4</v>
      </c>
      <c r="AO375" s="22"/>
      <c r="AP375" s="58">
        <v>7</v>
      </c>
      <c r="AQ375" s="57">
        <f t="shared" si="252"/>
        <v>247.01599999999996</v>
      </c>
      <c r="AR375" s="57"/>
      <c r="AS375" s="56">
        <v>4</v>
      </c>
      <c r="AT375" s="12">
        <v>7</v>
      </c>
      <c r="AU375" s="59">
        <f t="shared" si="253"/>
        <v>247.01599999999996</v>
      </c>
    </row>
    <row r="376" spans="3:47">
      <c r="C376" s="15" t="s">
        <v>48</v>
      </c>
      <c r="D376" s="20">
        <v>8.8729999999999993</v>
      </c>
      <c r="AF376" s="56"/>
      <c r="AG376" s="22">
        <v>-1</v>
      </c>
      <c r="AH376" s="63">
        <v>8</v>
      </c>
      <c r="AI376" s="64"/>
      <c r="AJ376" s="57">
        <f t="shared" si="258"/>
        <v>-70.983999999999995</v>
      </c>
      <c r="AK376" s="56">
        <v>1</v>
      </c>
      <c r="AL376" s="12">
        <v>8</v>
      </c>
      <c r="AM376" s="57">
        <f t="shared" si="251"/>
        <v>70.983999999999995</v>
      </c>
      <c r="AN376" s="56">
        <v>1</v>
      </c>
      <c r="AO376" s="22">
        <v>5</v>
      </c>
      <c r="AP376" s="58">
        <v>8</v>
      </c>
      <c r="AQ376" s="57">
        <f t="shared" si="252"/>
        <v>70.983999999999995</v>
      </c>
      <c r="AR376" s="57">
        <f>D376*AP376*AO376</f>
        <v>354.91999999999996</v>
      </c>
      <c r="AS376" s="56">
        <v>2</v>
      </c>
      <c r="AT376" s="12">
        <v>8</v>
      </c>
      <c r="AU376" s="59">
        <f t="shared" si="253"/>
        <v>141.96799999999999</v>
      </c>
    </row>
    <row r="377" spans="3:47">
      <c r="C377" s="15" t="s">
        <v>49</v>
      </c>
      <c r="D377" s="20">
        <v>8.9269999999999996</v>
      </c>
      <c r="AF377" s="62"/>
      <c r="AG377" s="65"/>
      <c r="AH377" s="61" t="s">
        <v>154</v>
      </c>
      <c r="AI377" s="61">
        <f>SUM(AI366:AI374)</f>
        <v>462.072</v>
      </c>
      <c r="AJ377" s="61">
        <f>SUM(AJ366:AJ376)</f>
        <v>686.20799999999997</v>
      </c>
      <c r="AK377" s="62"/>
      <c r="AL377" s="61" t="s">
        <v>152</v>
      </c>
      <c r="AM377" s="61">
        <f>SUM(AM366:AM376)</f>
        <v>832.70399999999995</v>
      </c>
      <c r="AN377" s="56"/>
      <c r="AO377" s="22">
        <v>8</v>
      </c>
      <c r="AP377" s="58">
        <v>9</v>
      </c>
      <c r="AQ377" s="57"/>
      <c r="AR377" s="57">
        <f t="shared" ref="AR377:AR378" si="259">D377*AP377*AO377</f>
        <v>642.74399999999991</v>
      </c>
      <c r="AS377" s="56">
        <v>4</v>
      </c>
      <c r="AT377" s="12">
        <v>9</v>
      </c>
      <c r="AU377" s="59">
        <f t="shared" si="253"/>
        <v>321.37199999999996</v>
      </c>
    </row>
    <row r="378" spans="3:47">
      <c r="C378" s="15" t="s">
        <v>50</v>
      </c>
      <c r="D378" s="21">
        <v>8.984</v>
      </c>
      <c r="AN378" s="56"/>
      <c r="AO378" s="22">
        <v>-1</v>
      </c>
      <c r="AP378" s="66">
        <v>10</v>
      </c>
      <c r="AQ378" s="64"/>
      <c r="AR378" s="57">
        <f t="shared" si="259"/>
        <v>-89.84</v>
      </c>
      <c r="AS378" s="56">
        <v>1</v>
      </c>
      <c r="AT378" s="12">
        <v>10</v>
      </c>
      <c r="AU378" s="59">
        <f t="shared" si="253"/>
        <v>89.84</v>
      </c>
    </row>
    <row r="379" spans="3:47">
      <c r="AN379" s="62"/>
      <c r="AO379" s="65"/>
      <c r="AP379" s="61" t="s">
        <v>152</v>
      </c>
      <c r="AQ379" s="61">
        <f>SUM(AQ374:AQ377)</f>
        <v>423.26399999999995</v>
      </c>
      <c r="AR379" s="61">
        <f>SUM(AR366:AR378)</f>
        <v>907.82399999999984</v>
      </c>
      <c r="AS379" s="62"/>
      <c r="AT379" s="61" t="s">
        <v>152</v>
      </c>
      <c r="AU379" s="67">
        <f>SUM(AU366:AU378)</f>
        <v>1314.8999999999999</v>
      </c>
    </row>
    <row r="380" spans="3:47">
      <c r="E380" s="14" t="s">
        <v>155</v>
      </c>
      <c r="F380" s="14">
        <f>F369*0.5/24</f>
        <v>1.3160624999999999</v>
      </c>
      <c r="G380" s="16"/>
      <c r="H380" s="16" t="s">
        <v>155</v>
      </c>
      <c r="I380" s="16">
        <f>2*0.5*0.5*I369/3</f>
        <v>7.2749999999999995</v>
      </c>
      <c r="J380" s="14"/>
      <c r="K380" s="14" t="s">
        <v>155</v>
      </c>
      <c r="L380" s="14">
        <f>2*0.5*0.5*3*L370/8</f>
        <v>17.106750000000002</v>
      </c>
      <c r="M380" s="17"/>
      <c r="N380" s="17" t="s">
        <v>155</v>
      </c>
      <c r="O380" s="17">
        <f>2*1*1*O371/3</f>
        <v>31.355999999999998</v>
      </c>
      <c r="P380" s="14"/>
      <c r="Q380" s="14"/>
      <c r="R380" s="14" t="s">
        <v>155</v>
      </c>
      <c r="S380" s="14">
        <f>2*1*1*((S373/3)+(T373/12))</f>
        <v>73.556999999999988</v>
      </c>
      <c r="T380" s="14"/>
      <c r="U380" s="16"/>
      <c r="V380" s="16" t="s">
        <v>155</v>
      </c>
      <c r="W380" s="16">
        <f>2*1*1*W373/3</f>
        <v>133.77599999999998</v>
      </c>
      <c r="X380" s="14"/>
      <c r="Y380" s="14"/>
      <c r="Z380" s="14" t="s">
        <v>155</v>
      </c>
      <c r="AA380" s="14">
        <f>2*1*1*((AA375/3)+(AB375/12))</f>
        <v>211.86399999999998</v>
      </c>
      <c r="AB380" s="14"/>
      <c r="AC380" s="17"/>
      <c r="AD380" s="17" t="s">
        <v>155</v>
      </c>
      <c r="AE380" s="17">
        <f>2*1*1*AE375/3</f>
        <v>308.048</v>
      </c>
      <c r="AF380" s="14"/>
      <c r="AG380" s="14"/>
      <c r="AH380" s="14" t="s">
        <v>155</v>
      </c>
      <c r="AI380" s="14">
        <f>2*1*1*((AI377/3)+(AJ377/12))</f>
        <v>422.416</v>
      </c>
      <c r="AJ380" s="14"/>
      <c r="AK380" s="16"/>
      <c r="AL380" s="16" t="s">
        <v>155</v>
      </c>
      <c r="AM380" s="16">
        <f>2*1*1*AM377/3</f>
        <v>555.13599999999997</v>
      </c>
      <c r="AN380" s="14"/>
      <c r="AO380" s="14"/>
      <c r="AP380" s="14" t="s">
        <v>155</v>
      </c>
      <c r="AQ380" s="14">
        <f>2*1*1*((AQ379/3)+(AR379/12))</f>
        <v>433.47999999999996</v>
      </c>
      <c r="AR380" s="14"/>
      <c r="AS380" s="17"/>
      <c r="AT380" s="17" t="s">
        <v>155</v>
      </c>
      <c r="AU380" s="17">
        <f>2*1*1*AU379/3</f>
        <v>876.59999999999991</v>
      </c>
    </row>
    <row r="383" spans="3:47">
      <c r="C383" s="75"/>
      <c r="D383" s="76"/>
      <c r="E383" s="77" t="s">
        <v>146</v>
      </c>
      <c r="F383" s="78"/>
      <c r="G383" s="77" t="s">
        <v>127</v>
      </c>
      <c r="H383" s="79"/>
      <c r="I383" s="51"/>
      <c r="J383" s="77" t="s">
        <v>128</v>
      </c>
      <c r="K383" s="79"/>
      <c r="L383" s="78"/>
      <c r="M383" s="77" t="s">
        <v>129</v>
      </c>
      <c r="N383" s="79"/>
      <c r="O383" s="78"/>
      <c r="P383" s="77" t="s">
        <v>130</v>
      </c>
      <c r="Q383" s="80"/>
      <c r="R383" s="79"/>
      <c r="S383" s="79"/>
      <c r="T383" s="51"/>
      <c r="U383" s="77" t="s">
        <v>131</v>
      </c>
      <c r="V383" s="79"/>
      <c r="W383" s="78"/>
      <c r="X383" s="77" t="s">
        <v>132</v>
      </c>
      <c r="Y383" s="80"/>
      <c r="Z383" s="79"/>
      <c r="AA383" s="79"/>
      <c r="AB383" s="51"/>
      <c r="AC383" s="77" t="s">
        <v>147</v>
      </c>
      <c r="AD383" s="79"/>
      <c r="AE383" s="78"/>
      <c r="AF383" s="77" t="s">
        <v>148</v>
      </c>
      <c r="AG383" s="80"/>
      <c r="AH383" s="79"/>
      <c r="AI383" s="79"/>
      <c r="AJ383" s="51"/>
      <c r="AK383" s="77" t="s">
        <v>135</v>
      </c>
      <c r="AL383" s="79"/>
      <c r="AM383" s="78"/>
      <c r="AN383" s="77" t="s">
        <v>136</v>
      </c>
      <c r="AO383" s="80"/>
      <c r="AP383" s="79"/>
      <c r="AQ383" s="79"/>
      <c r="AR383" s="51"/>
      <c r="AS383" s="77" t="s">
        <v>137</v>
      </c>
      <c r="AT383" s="79"/>
      <c r="AU383" s="81"/>
    </row>
    <row r="384" spans="3:47">
      <c r="C384" s="19" t="s">
        <v>149</v>
      </c>
      <c r="D384" s="18" t="s">
        <v>39</v>
      </c>
      <c r="E384" s="52" t="s">
        <v>94</v>
      </c>
      <c r="F384" s="53" t="s">
        <v>150</v>
      </c>
      <c r="G384" s="52" t="s">
        <v>94</v>
      </c>
      <c r="H384" s="54" t="s">
        <v>151</v>
      </c>
      <c r="I384" s="54" t="s">
        <v>150</v>
      </c>
      <c r="J384" s="52" t="s">
        <v>94</v>
      </c>
      <c r="K384" s="53" t="s">
        <v>151</v>
      </c>
      <c r="L384" s="53" t="s">
        <v>150</v>
      </c>
      <c r="M384" s="52" t="s">
        <v>94</v>
      </c>
      <c r="N384" s="53" t="s">
        <v>151</v>
      </c>
      <c r="O384" s="53" t="s">
        <v>150</v>
      </c>
      <c r="P384" s="52" t="s">
        <v>94</v>
      </c>
      <c r="Q384" s="53"/>
      <c r="R384" s="53" t="s">
        <v>151</v>
      </c>
      <c r="S384" s="53" t="s">
        <v>150</v>
      </c>
      <c r="T384" s="53"/>
      <c r="U384" s="52" t="s">
        <v>94</v>
      </c>
      <c r="V384" s="53" t="s">
        <v>151</v>
      </c>
      <c r="W384" s="53" t="s">
        <v>150</v>
      </c>
      <c r="X384" s="52" t="s">
        <v>94</v>
      </c>
      <c r="Y384" s="53"/>
      <c r="Z384" s="53" t="s">
        <v>151</v>
      </c>
      <c r="AA384" s="53" t="s">
        <v>150</v>
      </c>
      <c r="AB384" s="53"/>
      <c r="AC384" s="52" t="s">
        <v>94</v>
      </c>
      <c r="AD384" s="53" t="s">
        <v>151</v>
      </c>
      <c r="AE384" s="53" t="s">
        <v>150</v>
      </c>
      <c r="AF384" s="52" t="s">
        <v>94</v>
      </c>
      <c r="AG384" s="53"/>
      <c r="AH384" s="53" t="s">
        <v>151</v>
      </c>
      <c r="AI384" s="53" t="s">
        <v>150</v>
      </c>
      <c r="AJ384" s="53"/>
      <c r="AK384" s="52" t="s">
        <v>94</v>
      </c>
      <c r="AL384" s="53" t="s">
        <v>151</v>
      </c>
      <c r="AM384" s="53" t="s">
        <v>150</v>
      </c>
      <c r="AN384" s="52" t="s">
        <v>94</v>
      </c>
      <c r="AO384" s="53"/>
      <c r="AP384" s="53" t="s">
        <v>151</v>
      </c>
      <c r="AQ384" s="53" t="s">
        <v>150</v>
      </c>
      <c r="AR384" s="53"/>
      <c r="AS384" s="52" t="s">
        <v>94</v>
      </c>
      <c r="AT384" s="53" t="s">
        <v>151</v>
      </c>
      <c r="AU384" s="55" t="s">
        <v>150</v>
      </c>
    </row>
    <row r="385" spans="3:47">
      <c r="C385" s="15" t="s">
        <v>45</v>
      </c>
      <c r="D385" s="20">
        <v>0</v>
      </c>
      <c r="E385" s="56">
        <v>3</v>
      </c>
      <c r="F385" s="57">
        <f>E385*D385</f>
        <v>0</v>
      </c>
      <c r="G385" s="56">
        <v>1</v>
      </c>
      <c r="H385" s="12">
        <v>0</v>
      </c>
      <c r="I385" s="57">
        <f>H385*G385*D385</f>
        <v>0</v>
      </c>
      <c r="J385" s="56">
        <v>1</v>
      </c>
      <c r="K385" s="12">
        <v>0</v>
      </c>
      <c r="L385" s="57">
        <f>K385*J385*D385</f>
        <v>0</v>
      </c>
      <c r="M385" s="56">
        <v>0.5</v>
      </c>
      <c r="N385" s="12">
        <v>0</v>
      </c>
      <c r="O385" s="57">
        <f>N385*M385*D385</f>
        <v>0</v>
      </c>
      <c r="P385" s="56">
        <v>0.5</v>
      </c>
      <c r="Q385" s="22"/>
      <c r="R385" s="12">
        <v>0</v>
      </c>
      <c r="S385" s="57">
        <f>R385*P385*D385</f>
        <v>0</v>
      </c>
      <c r="T385" s="57"/>
      <c r="U385" s="56">
        <v>0.5</v>
      </c>
      <c r="V385" s="12">
        <v>0</v>
      </c>
      <c r="W385" s="57">
        <f>V385*U385*D385</f>
        <v>0</v>
      </c>
      <c r="X385" s="56">
        <v>0.5</v>
      </c>
      <c r="Y385" s="22"/>
      <c r="Z385" s="12">
        <v>0</v>
      </c>
      <c r="AA385" s="57">
        <f>Z385*X385*D385</f>
        <v>0</v>
      </c>
      <c r="AB385" s="57"/>
      <c r="AC385" s="56">
        <v>0.5</v>
      </c>
      <c r="AD385" s="12">
        <v>0</v>
      </c>
      <c r="AE385" s="57">
        <f>AD385*AC385*D385</f>
        <v>0</v>
      </c>
      <c r="AF385" s="56">
        <v>0.5</v>
      </c>
      <c r="AG385" s="22"/>
      <c r="AH385" s="12">
        <v>0</v>
      </c>
      <c r="AI385" s="57">
        <f>AH385*AF385*D385</f>
        <v>0</v>
      </c>
      <c r="AJ385" s="57"/>
      <c r="AK385" s="56">
        <v>0.5</v>
      </c>
      <c r="AL385" s="12">
        <v>0</v>
      </c>
      <c r="AM385" s="57">
        <f>AL385*AK385*D385</f>
        <v>0</v>
      </c>
      <c r="AN385" s="56">
        <v>0.5</v>
      </c>
      <c r="AO385" s="22"/>
      <c r="AP385" s="58">
        <v>0</v>
      </c>
      <c r="AQ385" s="57">
        <f>AP385*AN385*D385</f>
        <v>0</v>
      </c>
      <c r="AR385" s="57"/>
      <c r="AS385" s="56">
        <v>0.5</v>
      </c>
      <c r="AT385" s="12">
        <v>0</v>
      </c>
      <c r="AU385" s="59">
        <f>AT385*AS385*D385</f>
        <v>0</v>
      </c>
    </row>
    <row r="386" spans="3:47">
      <c r="C386" s="15" t="s">
        <v>3</v>
      </c>
      <c r="D386" s="20">
        <v>4.3979999999999997</v>
      </c>
      <c r="E386" s="56">
        <v>10</v>
      </c>
      <c r="F386" s="57">
        <f>E386*D386</f>
        <v>43.98</v>
      </c>
      <c r="G386" s="56">
        <v>4</v>
      </c>
      <c r="H386" s="12">
        <v>1</v>
      </c>
      <c r="I386" s="57">
        <f>H386*G386*D386</f>
        <v>17.591999999999999</v>
      </c>
      <c r="J386" s="56">
        <v>3</v>
      </c>
      <c r="K386" s="12">
        <v>1</v>
      </c>
      <c r="L386" s="57">
        <f>K386*J386*D386</f>
        <v>13.193999999999999</v>
      </c>
      <c r="M386" s="56">
        <v>2</v>
      </c>
      <c r="N386" s="12">
        <v>0.5</v>
      </c>
      <c r="O386" s="57">
        <f t="shared" ref="O386:O389" si="260">N386*M386*D386</f>
        <v>4.3979999999999997</v>
      </c>
      <c r="P386" s="56">
        <v>2</v>
      </c>
      <c r="Q386" s="22"/>
      <c r="R386" s="12">
        <v>0.5</v>
      </c>
      <c r="S386" s="57">
        <f t="shared" ref="S386:S389" si="261">R386*P386*D386</f>
        <v>4.3979999999999997</v>
      </c>
      <c r="T386" s="57"/>
      <c r="U386" s="56">
        <v>2</v>
      </c>
      <c r="V386" s="12">
        <v>0.5</v>
      </c>
      <c r="W386" s="57">
        <f>V386*U386*D386</f>
        <v>4.3979999999999997</v>
      </c>
      <c r="X386" s="56">
        <v>2</v>
      </c>
      <c r="Y386" s="22"/>
      <c r="Z386" s="12">
        <v>0.5</v>
      </c>
      <c r="AA386" s="57">
        <f t="shared" ref="AA386:AA391" si="262">Z386*X386*D386</f>
        <v>4.3979999999999997</v>
      </c>
      <c r="AB386" s="57"/>
      <c r="AC386" s="56">
        <v>2</v>
      </c>
      <c r="AD386" s="12">
        <v>0.5</v>
      </c>
      <c r="AE386" s="57">
        <f t="shared" ref="AE386:AE393" si="263">AD386*AC386*D386</f>
        <v>4.3979999999999997</v>
      </c>
      <c r="AF386" s="56">
        <v>2</v>
      </c>
      <c r="AG386" s="22"/>
      <c r="AH386" s="12">
        <v>0.5</v>
      </c>
      <c r="AI386" s="57">
        <f>AH386*AF386*D386</f>
        <v>4.3979999999999997</v>
      </c>
      <c r="AJ386" s="57"/>
      <c r="AK386" s="56">
        <v>2</v>
      </c>
      <c r="AL386" s="12">
        <v>0.5</v>
      </c>
      <c r="AM386" s="57">
        <f t="shared" ref="AM386:AM395" si="264">AL386*AK386*D386</f>
        <v>4.3979999999999997</v>
      </c>
      <c r="AN386" s="56">
        <v>2</v>
      </c>
      <c r="AO386" s="22"/>
      <c r="AP386" s="58">
        <v>0.5</v>
      </c>
      <c r="AQ386" s="57">
        <f t="shared" ref="AQ386:AQ395" si="265">AP386*AN386*D386</f>
        <v>4.3979999999999997</v>
      </c>
      <c r="AR386" s="57"/>
      <c r="AS386" s="56">
        <v>2</v>
      </c>
      <c r="AT386" s="12">
        <v>0.5</v>
      </c>
      <c r="AU386" s="59">
        <f t="shared" ref="AU386:AU397" si="266">AT386*AS386*D386</f>
        <v>4.3979999999999997</v>
      </c>
    </row>
    <row r="387" spans="3:47">
      <c r="C387" s="15" t="s">
        <v>52</v>
      </c>
      <c r="D387" s="20">
        <v>5.234</v>
      </c>
      <c r="E387" s="56">
        <v>-1</v>
      </c>
      <c r="F387" s="57">
        <f>E387*D387</f>
        <v>-5.234</v>
      </c>
      <c r="G387" s="56">
        <v>1</v>
      </c>
      <c r="H387" s="12">
        <v>2</v>
      </c>
      <c r="I387" s="57">
        <f>H387*G387*D387</f>
        <v>10.468</v>
      </c>
      <c r="J387" s="56">
        <v>3</v>
      </c>
      <c r="K387" s="12">
        <v>2</v>
      </c>
      <c r="L387" s="57">
        <f>K387*J387*D387</f>
        <v>31.404</v>
      </c>
      <c r="M387" s="56">
        <v>1</v>
      </c>
      <c r="N387" s="12">
        <v>1</v>
      </c>
      <c r="O387" s="57">
        <f t="shared" si="260"/>
        <v>5.234</v>
      </c>
      <c r="P387" s="56">
        <v>1</v>
      </c>
      <c r="Q387" s="22"/>
      <c r="R387" s="12">
        <v>1</v>
      </c>
      <c r="S387" s="57">
        <f t="shared" si="261"/>
        <v>5.234</v>
      </c>
      <c r="T387" s="57"/>
      <c r="U387" s="56">
        <v>1</v>
      </c>
      <c r="V387" s="12">
        <v>1</v>
      </c>
      <c r="W387" s="57">
        <f t="shared" ref="W387:W391" si="267">V387*U387*D387</f>
        <v>5.234</v>
      </c>
      <c r="X387" s="56">
        <v>1</v>
      </c>
      <c r="Y387" s="22"/>
      <c r="Z387" s="12">
        <v>1</v>
      </c>
      <c r="AA387" s="57">
        <f t="shared" si="262"/>
        <v>5.234</v>
      </c>
      <c r="AB387" s="57"/>
      <c r="AC387" s="56">
        <v>1</v>
      </c>
      <c r="AD387" s="12">
        <v>1</v>
      </c>
      <c r="AE387" s="57">
        <f t="shared" si="263"/>
        <v>5.234</v>
      </c>
      <c r="AF387" s="56">
        <v>1</v>
      </c>
      <c r="AG387" s="22"/>
      <c r="AH387" s="12">
        <v>1</v>
      </c>
      <c r="AI387" s="57">
        <f t="shared" ref="AI387:AI393" si="268">AH387*AF387*D387</f>
        <v>5.234</v>
      </c>
      <c r="AJ387" s="57"/>
      <c r="AK387" s="56">
        <v>1</v>
      </c>
      <c r="AL387" s="12">
        <v>1</v>
      </c>
      <c r="AM387" s="57">
        <f t="shared" si="264"/>
        <v>5.234</v>
      </c>
      <c r="AN387" s="56">
        <v>1</v>
      </c>
      <c r="AO387" s="22"/>
      <c r="AP387" s="58">
        <v>1</v>
      </c>
      <c r="AQ387" s="57">
        <f t="shared" si="265"/>
        <v>5.234</v>
      </c>
      <c r="AR387" s="57"/>
      <c r="AS387" s="56">
        <v>1</v>
      </c>
      <c r="AT387" s="12">
        <v>1</v>
      </c>
      <c r="AU387" s="59">
        <f t="shared" si="266"/>
        <v>5.234</v>
      </c>
    </row>
    <row r="388" spans="3:47">
      <c r="C388" s="15" t="s">
        <v>5</v>
      </c>
      <c r="D388" s="20">
        <v>5.7729999999999997</v>
      </c>
      <c r="E388" s="60" t="s">
        <v>152</v>
      </c>
      <c r="F388" s="61">
        <f>F387+F386+F385</f>
        <v>38.745999999999995</v>
      </c>
      <c r="G388" s="62"/>
      <c r="H388" s="61" t="s">
        <v>152</v>
      </c>
      <c r="I388" s="61">
        <f>SUM(I385:I387)</f>
        <v>28.06</v>
      </c>
      <c r="J388" s="56">
        <v>1</v>
      </c>
      <c r="K388" s="12">
        <v>3</v>
      </c>
      <c r="L388" s="57">
        <f>K388*J388*D388</f>
        <v>17.318999999999999</v>
      </c>
      <c r="M388" s="56">
        <v>2</v>
      </c>
      <c r="N388" s="12">
        <v>1.5</v>
      </c>
      <c r="O388" s="57">
        <f t="shared" si="260"/>
        <v>17.318999999999999</v>
      </c>
      <c r="P388" s="56">
        <v>2</v>
      </c>
      <c r="Q388" s="22"/>
      <c r="R388" s="12">
        <v>1.5</v>
      </c>
      <c r="S388" s="57">
        <f t="shared" si="261"/>
        <v>17.318999999999999</v>
      </c>
      <c r="T388" s="57"/>
      <c r="U388" s="56">
        <v>2</v>
      </c>
      <c r="V388" s="12">
        <v>1.5</v>
      </c>
      <c r="W388" s="57">
        <f t="shared" si="267"/>
        <v>17.318999999999999</v>
      </c>
      <c r="X388" s="56">
        <v>2</v>
      </c>
      <c r="Y388" s="22"/>
      <c r="Z388" s="12">
        <v>1.5</v>
      </c>
      <c r="AA388" s="57">
        <f t="shared" si="262"/>
        <v>17.318999999999999</v>
      </c>
      <c r="AB388" s="57"/>
      <c r="AC388" s="56">
        <v>2</v>
      </c>
      <c r="AD388" s="12">
        <v>1.5</v>
      </c>
      <c r="AE388" s="57">
        <f t="shared" si="263"/>
        <v>17.318999999999999</v>
      </c>
      <c r="AF388" s="56">
        <v>2</v>
      </c>
      <c r="AG388" s="22"/>
      <c r="AH388" s="12">
        <v>1.5</v>
      </c>
      <c r="AI388" s="57">
        <f t="shared" si="268"/>
        <v>17.318999999999999</v>
      </c>
      <c r="AJ388" s="57"/>
      <c r="AK388" s="56">
        <v>2</v>
      </c>
      <c r="AL388" s="12">
        <v>1.5</v>
      </c>
      <c r="AM388" s="57">
        <f t="shared" si="264"/>
        <v>17.318999999999999</v>
      </c>
      <c r="AN388" s="56">
        <v>2</v>
      </c>
      <c r="AO388" s="22"/>
      <c r="AP388" s="58">
        <v>1.5</v>
      </c>
      <c r="AQ388" s="57">
        <f t="shared" si="265"/>
        <v>17.318999999999999</v>
      </c>
      <c r="AR388" s="57"/>
      <c r="AS388" s="56">
        <v>2</v>
      </c>
      <c r="AT388" s="12">
        <v>1.5</v>
      </c>
      <c r="AU388" s="59">
        <f t="shared" si="266"/>
        <v>17.318999999999999</v>
      </c>
    </row>
    <row r="389" spans="3:47">
      <c r="C389" s="15" t="s">
        <v>46</v>
      </c>
      <c r="D389" s="20">
        <v>6.1479999999999997</v>
      </c>
      <c r="J389" s="62"/>
      <c r="K389" s="61" t="s">
        <v>152</v>
      </c>
      <c r="L389" s="61">
        <f>SUM(L385:L388)</f>
        <v>61.917000000000002</v>
      </c>
      <c r="M389" s="56">
        <v>0.5</v>
      </c>
      <c r="N389" s="12">
        <v>2</v>
      </c>
      <c r="O389" s="57">
        <f t="shared" si="260"/>
        <v>6.1479999999999997</v>
      </c>
      <c r="P389" s="56">
        <v>0.5</v>
      </c>
      <c r="Q389" s="22">
        <v>5</v>
      </c>
      <c r="R389" s="12">
        <v>2</v>
      </c>
      <c r="S389" s="57">
        <f t="shared" si="261"/>
        <v>6.1479999999999997</v>
      </c>
      <c r="T389" s="57">
        <f>D389*Q389*R389</f>
        <v>61.48</v>
      </c>
      <c r="U389" s="56">
        <v>1.5</v>
      </c>
      <c r="V389" s="12">
        <v>2</v>
      </c>
      <c r="W389" s="57">
        <f t="shared" si="267"/>
        <v>18.443999999999999</v>
      </c>
      <c r="X389" s="56">
        <v>1.5</v>
      </c>
      <c r="Y389" s="22"/>
      <c r="Z389" s="12">
        <v>2</v>
      </c>
      <c r="AA389" s="57">
        <f t="shared" si="262"/>
        <v>18.443999999999999</v>
      </c>
      <c r="AB389" s="57"/>
      <c r="AC389" s="56">
        <v>1.5</v>
      </c>
      <c r="AD389" s="12">
        <v>2</v>
      </c>
      <c r="AE389" s="57">
        <f t="shared" si="263"/>
        <v>18.443999999999999</v>
      </c>
      <c r="AF389" s="56">
        <v>1.5</v>
      </c>
      <c r="AG389" s="22"/>
      <c r="AH389" s="12">
        <v>2</v>
      </c>
      <c r="AI389" s="57">
        <f t="shared" si="268"/>
        <v>18.443999999999999</v>
      </c>
      <c r="AJ389" s="57"/>
      <c r="AK389" s="56">
        <v>1.5</v>
      </c>
      <c r="AL389" s="12">
        <v>2</v>
      </c>
      <c r="AM389" s="57">
        <f t="shared" si="264"/>
        <v>18.443999999999999</v>
      </c>
      <c r="AN389" s="56">
        <v>1.5</v>
      </c>
      <c r="AO389" s="22"/>
      <c r="AP389" s="58">
        <v>2</v>
      </c>
      <c r="AQ389" s="57">
        <f t="shared" si="265"/>
        <v>18.443999999999999</v>
      </c>
      <c r="AR389" s="57"/>
      <c r="AS389" s="56">
        <v>1.5</v>
      </c>
      <c r="AT389" s="12">
        <v>2</v>
      </c>
      <c r="AU389" s="59">
        <f t="shared" si="266"/>
        <v>18.443999999999999</v>
      </c>
    </row>
    <row r="390" spans="3:47">
      <c r="C390" s="15" t="s">
        <v>7</v>
      </c>
      <c r="D390" s="20">
        <v>6.6539999999999999</v>
      </c>
      <c r="M390" s="62"/>
      <c r="N390" s="61" t="s">
        <v>152</v>
      </c>
      <c r="O390" s="61">
        <f>SUM(O385:O389)</f>
        <v>33.099000000000004</v>
      </c>
      <c r="P390" s="56"/>
      <c r="Q390" s="22">
        <v>8</v>
      </c>
      <c r="R390" s="12">
        <v>3</v>
      </c>
      <c r="S390" s="57"/>
      <c r="T390" s="57">
        <f t="shared" ref="T390:T391" si="269">D390*Q390*R390</f>
        <v>159.696</v>
      </c>
      <c r="U390" s="56">
        <v>4</v>
      </c>
      <c r="V390" s="12">
        <v>3</v>
      </c>
      <c r="W390" s="57">
        <f t="shared" si="267"/>
        <v>79.847999999999999</v>
      </c>
      <c r="X390" s="56">
        <v>4</v>
      </c>
      <c r="Y390" s="22"/>
      <c r="Z390" s="12">
        <v>3</v>
      </c>
      <c r="AA390" s="57">
        <f t="shared" si="262"/>
        <v>79.847999999999999</v>
      </c>
      <c r="AB390" s="57"/>
      <c r="AC390" s="56">
        <v>4</v>
      </c>
      <c r="AD390" s="12">
        <v>3</v>
      </c>
      <c r="AE390" s="57">
        <f t="shared" si="263"/>
        <v>79.847999999999999</v>
      </c>
      <c r="AF390" s="56">
        <v>4</v>
      </c>
      <c r="AG390" s="22"/>
      <c r="AH390" s="12">
        <v>3</v>
      </c>
      <c r="AI390" s="57">
        <f t="shared" si="268"/>
        <v>79.847999999999999</v>
      </c>
      <c r="AJ390" s="57"/>
      <c r="AK390" s="56">
        <v>4</v>
      </c>
      <c r="AL390" s="12">
        <v>3</v>
      </c>
      <c r="AM390" s="57">
        <f t="shared" si="264"/>
        <v>79.847999999999999</v>
      </c>
      <c r="AN390" s="56">
        <v>4</v>
      </c>
      <c r="AO390" s="22"/>
      <c r="AP390" s="58">
        <v>3</v>
      </c>
      <c r="AQ390" s="57">
        <f t="shared" si="265"/>
        <v>79.847999999999999</v>
      </c>
      <c r="AR390" s="57"/>
      <c r="AS390" s="56">
        <v>4</v>
      </c>
      <c r="AT390" s="12">
        <v>3</v>
      </c>
      <c r="AU390" s="59">
        <f t="shared" si="266"/>
        <v>79.847999999999999</v>
      </c>
    </row>
    <row r="391" spans="3:47">
      <c r="C391" s="15" t="s">
        <v>47</v>
      </c>
      <c r="D391" s="20">
        <v>6.9859999999999998</v>
      </c>
      <c r="P391" s="56"/>
      <c r="Q391" s="22">
        <v>-1</v>
      </c>
      <c r="R391" s="63">
        <v>4</v>
      </c>
      <c r="S391" s="64"/>
      <c r="T391" s="57">
        <f t="shared" si="269"/>
        <v>-27.943999999999999</v>
      </c>
      <c r="U391" s="56">
        <v>1</v>
      </c>
      <c r="V391" s="12">
        <v>4</v>
      </c>
      <c r="W391" s="57">
        <f t="shared" si="267"/>
        <v>27.943999999999999</v>
      </c>
      <c r="X391" s="56">
        <v>1</v>
      </c>
      <c r="Y391" s="22">
        <v>5</v>
      </c>
      <c r="Z391" s="12">
        <v>4</v>
      </c>
      <c r="AA391" s="57">
        <f t="shared" si="262"/>
        <v>27.943999999999999</v>
      </c>
      <c r="AB391" s="57">
        <f>Y391*Z391*D391</f>
        <v>139.72</v>
      </c>
      <c r="AC391" s="56">
        <v>2</v>
      </c>
      <c r="AD391" s="12">
        <v>4</v>
      </c>
      <c r="AE391" s="57">
        <f t="shared" si="263"/>
        <v>55.887999999999998</v>
      </c>
      <c r="AF391" s="56">
        <v>2</v>
      </c>
      <c r="AG391" s="22"/>
      <c r="AH391" s="12">
        <v>4</v>
      </c>
      <c r="AI391" s="57">
        <f t="shared" si="268"/>
        <v>55.887999999999998</v>
      </c>
      <c r="AJ391" s="57"/>
      <c r="AK391" s="56">
        <v>2</v>
      </c>
      <c r="AL391" s="12">
        <v>4</v>
      </c>
      <c r="AM391" s="57">
        <f t="shared" si="264"/>
        <v>55.887999999999998</v>
      </c>
      <c r="AN391" s="56">
        <v>2</v>
      </c>
      <c r="AO391" s="22"/>
      <c r="AP391" s="58">
        <v>4</v>
      </c>
      <c r="AQ391" s="57">
        <f t="shared" si="265"/>
        <v>55.887999999999998</v>
      </c>
      <c r="AR391" s="57"/>
      <c r="AS391" s="56">
        <v>2</v>
      </c>
      <c r="AT391" s="12">
        <v>4</v>
      </c>
      <c r="AU391" s="59">
        <f t="shared" si="266"/>
        <v>55.887999999999998</v>
      </c>
    </row>
    <row r="392" spans="3:47">
      <c r="C392" s="15" t="s">
        <v>9</v>
      </c>
      <c r="D392" s="20">
        <v>7.2240000000000002</v>
      </c>
      <c r="P392" s="62"/>
      <c r="Q392" s="65"/>
      <c r="R392" s="65" t="s">
        <v>152</v>
      </c>
      <c r="S392" s="65">
        <f>SUM(S385:S391)</f>
        <v>33.099000000000004</v>
      </c>
      <c r="T392" s="65">
        <f>SUM(T385:T391)</f>
        <v>193.232</v>
      </c>
      <c r="U392" s="62"/>
      <c r="V392" s="61" t="s">
        <v>152</v>
      </c>
      <c r="W392" s="61">
        <f>SUM(W385:W391)</f>
        <v>153.18699999999998</v>
      </c>
      <c r="X392" s="56"/>
      <c r="Y392" s="22">
        <v>8</v>
      </c>
      <c r="Z392" s="12">
        <v>5</v>
      </c>
      <c r="AA392" s="57"/>
      <c r="AB392" s="57">
        <f t="shared" ref="AB392:AB393" si="270">Y392*Z392*D392</f>
        <v>288.96000000000004</v>
      </c>
      <c r="AC392" s="56">
        <v>4</v>
      </c>
      <c r="AD392" s="12">
        <v>5</v>
      </c>
      <c r="AE392" s="57">
        <f t="shared" si="263"/>
        <v>144.48000000000002</v>
      </c>
      <c r="AF392" s="56">
        <v>4</v>
      </c>
      <c r="AG392" s="22"/>
      <c r="AH392" s="12">
        <v>5</v>
      </c>
      <c r="AI392" s="57">
        <f t="shared" si="268"/>
        <v>144.48000000000002</v>
      </c>
      <c r="AJ392" s="57"/>
      <c r="AK392" s="56">
        <v>4</v>
      </c>
      <c r="AL392" s="12">
        <v>5</v>
      </c>
      <c r="AM392" s="57">
        <f t="shared" si="264"/>
        <v>144.48000000000002</v>
      </c>
      <c r="AN392" s="56">
        <v>4</v>
      </c>
      <c r="AO392" s="22"/>
      <c r="AP392" s="58">
        <v>5</v>
      </c>
      <c r="AQ392" s="57">
        <f t="shared" si="265"/>
        <v>144.48000000000002</v>
      </c>
      <c r="AR392" s="57"/>
      <c r="AS392" s="56">
        <v>4</v>
      </c>
      <c r="AT392" s="12">
        <v>5</v>
      </c>
      <c r="AU392" s="59">
        <f t="shared" si="266"/>
        <v>144.48000000000002</v>
      </c>
    </row>
    <row r="393" spans="3:47">
      <c r="C393" s="15" t="s">
        <v>10</v>
      </c>
      <c r="D393" s="20">
        <v>7.4059999999999997</v>
      </c>
      <c r="X393" s="56"/>
      <c r="Y393" s="22">
        <v>-1</v>
      </c>
      <c r="Z393" s="63">
        <v>6</v>
      </c>
      <c r="AA393" s="64"/>
      <c r="AB393" s="57">
        <f t="shared" si="270"/>
        <v>-44.436</v>
      </c>
      <c r="AC393" s="56">
        <v>1</v>
      </c>
      <c r="AD393" s="12">
        <v>6</v>
      </c>
      <c r="AE393" s="57">
        <f t="shared" si="263"/>
        <v>44.436</v>
      </c>
      <c r="AF393" s="56">
        <v>1</v>
      </c>
      <c r="AG393" s="22">
        <v>5</v>
      </c>
      <c r="AH393" s="12">
        <v>6</v>
      </c>
      <c r="AI393" s="57">
        <f t="shared" si="268"/>
        <v>44.436</v>
      </c>
      <c r="AJ393" s="57">
        <f>D393*AH393*AG393</f>
        <v>222.18</v>
      </c>
      <c r="AK393" s="56">
        <v>2</v>
      </c>
      <c r="AL393" s="12">
        <v>6</v>
      </c>
      <c r="AM393" s="57">
        <f t="shared" si="264"/>
        <v>88.872</v>
      </c>
      <c r="AN393" s="56">
        <v>2</v>
      </c>
      <c r="AO393" s="22"/>
      <c r="AP393" s="58">
        <v>6</v>
      </c>
      <c r="AQ393" s="57">
        <f t="shared" si="265"/>
        <v>88.872</v>
      </c>
      <c r="AR393" s="57"/>
      <c r="AS393" s="56">
        <v>2</v>
      </c>
      <c r="AT393" s="12">
        <v>6</v>
      </c>
      <c r="AU393" s="59">
        <f t="shared" si="266"/>
        <v>88.872</v>
      </c>
    </row>
    <row r="394" spans="3:47">
      <c r="C394" s="15" t="s">
        <v>11</v>
      </c>
      <c r="D394" s="20">
        <v>7.5540000000000003</v>
      </c>
      <c r="X394" s="62"/>
      <c r="Y394" s="65"/>
      <c r="Z394" s="61" t="s">
        <v>153</v>
      </c>
      <c r="AA394" s="61">
        <f>SUM(AA385:AA391)</f>
        <v>153.18699999999998</v>
      </c>
      <c r="AB394" s="61">
        <f>SUM(AB385:AB393)</f>
        <v>384.24400000000009</v>
      </c>
      <c r="AC394" s="62"/>
      <c r="AD394" s="61" t="s">
        <v>152</v>
      </c>
      <c r="AE394" s="61">
        <f>SUM(AE385:AE393)</f>
        <v>370.04699999999997</v>
      </c>
      <c r="AF394" s="56"/>
      <c r="AG394" s="22">
        <v>8</v>
      </c>
      <c r="AH394" s="12">
        <v>7</v>
      </c>
      <c r="AI394" s="57"/>
      <c r="AJ394" s="57">
        <f t="shared" ref="AJ394:AJ395" si="271">D394*AH394*AG394</f>
        <v>423.024</v>
      </c>
      <c r="AK394" s="56">
        <v>4</v>
      </c>
      <c r="AL394" s="12">
        <v>7</v>
      </c>
      <c r="AM394" s="57">
        <f t="shared" si="264"/>
        <v>211.512</v>
      </c>
      <c r="AN394" s="56">
        <v>4</v>
      </c>
      <c r="AO394" s="22"/>
      <c r="AP394" s="58">
        <v>7</v>
      </c>
      <c r="AQ394" s="57">
        <f t="shared" si="265"/>
        <v>211.512</v>
      </c>
      <c r="AR394" s="57"/>
      <c r="AS394" s="56">
        <v>4</v>
      </c>
      <c r="AT394" s="12">
        <v>7</v>
      </c>
      <c r="AU394" s="59">
        <f t="shared" si="266"/>
        <v>211.512</v>
      </c>
    </row>
    <row r="395" spans="3:47">
      <c r="C395" s="15" t="s">
        <v>48</v>
      </c>
      <c r="D395" s="20">
        <v>7.7039999999999997</v>
      </c>
      <c r="AF395" s="56"/>
      <c r="AG395" s="22">
        <v>-1</v>
      </c>
      <c r="AH395" s="63">
        <v>8</v>
      </c>
      <c r="AI395" s="64"/>
      <c r="AJ395" s="57">
        <f t="shared" si="271"/>
        <v>-61.631999999999998</v>
      </c>
      <c r="AK395" s="56">
        <v>1</v>
      </c>
      <c r="AL395" s="12">
        <v>8</v>
      </c>
      <c r="AM395" s="57">
        <f t="shared" si="264"/>
        <v>61.631999999999998</v>
      </c>
      <c r="AN395" s="56">
        <v>1</v>
      </c>
      <c r="AO395" s="22">
        <v>5</v>
      </c>
      <c r="AP395" s="58">
        <v>8</v>
      </c>
      <c r="AQ395" s="57">
        <f t="shared" si="265"/>
        <v>61.631999999999998</v>
      </c>
      <c r="AR395" s="57">
        <f>D395*AP395*AO395</f>
        <v>308.15999999999997</v>
      </c>
      <c r="AS395" s="56">
        <v>2</v>
      </c>
      <c r="AT395" s="12">
        <v>8</v>
      </c>
      <c r="AU395" s="59">
        <f t="shared" si="266"/>
        <v>123.264</v>
      </c>
    </row>
    <row r="396" spans="3:47">
      <c r="C396" s="15" t="s">
        <v>49</v>
      </c>
      <c r="D396" s="20">
        <v>7.8730000000000002</v>
      </c>
      <c r="AF396" s="62"/>
      <c r="AG396" s="65"/>
      <c r="AH396" s="61" t="s">
        <v>154</v>
      </c>
      <c r="AI396" s="61">
        <f>SUM(AI385:AI393)</f>
        <v>370.04699999999997</v>
      </c>
      <c r="AJ396" s="61">
        <f>SUM(AJ385:AJ395)</f>
        <v>583.572</v>
      </c>
      <c r="AK396" s="62"/>
      <c r="AL396" s="61" t="s">
        <v>152</v>
      </c>
      <c r="AM396" s="61">
        <f>SUM(AM385:AM395)</f>
        <v>687.62699999999995</v>
      </c>
      <c r="AN396" s="56"/>
      <c r="AO396" s="22">
        <v>8</v>
      </c>
      <c r="AP396" s="58">
        <v>9</v>
      </c>
      <c r="AQ396" s="57"/>
      <c r="AR396" s="57">
        <f t="shared" ref="AR396:AR397" si="272">D396*AP396*AO396</f>
        <v>566.85599999999999</v>
      </c>
      <c r="AS396" s="56">
        <v>4</v>
      </c>
      <c r="AT396" s="12">
        <v>9</v>
      </c>
      <c r="AU396" s="59">
        <f t="shared" si="266"/>
        <v>283.428</v>
      </c>
    </row>
    <row r="397" spans="3:47">
      <c r="C397" s="15" t="s">
        <v>50</v>
      </c>
      <c r="D397" s="21">
        <v>8.06</v>
      </c>
      <c r="AN397" s="56"/>
      <c r="AO397" s="22">
        <v>-1</v>
      </c>
      <c r="AP397" s="66">
        <v>10</v>
      </c>
      <c r="AQ397" s="64"/>
      <c r="AR397" s="57">
        <f t="shared" si="272"/>
        <v>-80.600000000000009</v>
      </c>
      <c r="AS397" s="56">
        <v>1</v>
      </c>
      <c r="AT397" s="12">
        <v>10</v>
      </c>
      <c r="AU397" s="59">
        <f t="shared" si="266"/>
        <v>80.600000000000009</v>
      </c>
    </row>
    <row r="398" spans="3:47">
      <c r="AN398" s="62"/>
      <c r="AO398" s="65"/>
      <c r="AP398" s="61" t="s">
        <v>152</v>
      </c>
      <c r="AQ398" s="61">
        <f>SUM(AQ393:AQ396)</f>
        <v>362.01600000000002</v>
      </c>
      <c r="AR398" s="61">
        <f>SUM(AR385:AR397)</f>
        <v>794.41599999999994</v>
      </c>
      <c r="AS398" s="62"/>
      <c r="AT398" s="61" t="s">
        <v>152</v>
      </c>
      <c r="AU398" s="67">
        <f>SUM(AU385:AU397)</f>
        <v>1113.2869999999998</v>
      </c>
    </row>
    <row r="399" spans="3:47">
      <c r="E399" s="14" t="s">
        <v>155</v>
      </c>
      <c r="F399" s="14">
        <f>F388*0.5/24</f>
        <v>0.80720833333333319</v>
      </c>
      <c r="G399" s="16"/>
      <c r="H399" s="16" t="s">
        <v>155</v>
      </c>
      <c r="I399" s="16">
        <f>2*0.5*0.5*I388/3</f>
        <v>4.6766666666666667</v>
      </c>
      <c r="J399" s="14"/>
      <c r="K399" s="14" t="s">
        <v>155</v>
      </c>
      <c r="L399" s="14">
        <f>2*0.5*0.5*3*L389/8</f>
        <v>11.6094375</v>
      </c>
      <c r="M399" s="17"/>
      <c r="N399" s="17" t="s">
        <v>155</v>
      </c>
      <c r="O399" s="17">
        <f>2*1*1*O390/3</f>
        <v>22.066000000000003</v>
      </c>
      <c r="P399" s="14"/>
      <c r="Q399" s="14"/>
      <c r="R399" s="14" t="s">
        <v>155</v>
      </c>
      <c r="S399" s="14">
        <f>2*1*1*((S392/3)+(T392/12))</f>
        <v>54.271333333333338</v>
      </c>
      <c r="T399" s="14"/>
      <c r="U399" s="16"/>
      <c r="V399" s="16" t="s">
        <v>155</v>
      </c>
      <c r="W399" s="16">
        <f>2*1*1*W392/3</f>
        <v>102.12466666666666</v>
      </c>
      <c r="X399" s="14"/>
      <c r="Y399" s="14"/>
      <c r="Z399" s="14" t="s">
        <v>155</v>
      </c>
      <c r="AA399" s="14">
        <f>2*1*1*((AA394/3)+(AB394/12))</f>
        <v>166.16533333333334</v>
      </c>
      <c r="AB399" s="14"/>
      <c r="AC399" s="17"/>
      <c r="AD399" s="17" t="s">
        <v>155</v>
      </c>
      <c r="AE399" s="17">
        <f>2*1*1*AE394/3</f>
        <v>246.69799999999998</v>
      </c>
      <c r="AF399" s="14"/>
      <c r="AG399" s="14"/>
      <c r="AH399" s="14" t="s">
        <v>155</v>
      </c>
      <c r="AI399" s="14">
        <f>2*1*1*((AI396/3)+(AJ396/12))</f>
        <v>343.96</v>
      </c>
      <c r="AJ399" s="14"/>
      <c r="AK399" s="16"/>
      <c r="AL399" s="16" t="s">
        <v>155</v>
      </c>
      <c r="AM399" s="16">
        <f>2*1*1*AM396/3</f>
        <v>458.41799999999995</v>
      </c>
      <c r="AN399" s="14"/>
      <c r="AO399" s="14"/>
      <c r="AP399" s="14" t="s">
        <v>155</v>
      </c>
      <c r="AQ399" s="14">
        <f>2*1*1*((AQ398/3)+(AR398/12))</f>
        <v>373.74666666666667</v>
      </c>
      <c r="AR399" s="14"/>
      <c r="AS399" s="17"/>
      <c r="AT399" s="17" t="s">
        <v>155</v>
      </c>
      <c r="AU399" s="17">
        <f>2*1*1*AU398/3</f>
        <v>742.1913333333332</v>
      </c>
    </row>
    <row r="402" spans="3:47">
      <c r="C402" s="75"/>
      <c r="D402" s="76"/>
      <c r="E402" s="77" t="s">
        <v>146</v>
      </c>
      <c r="F402" s="78"/>
      <c r="G402" s="77" t="s">
        <v>127</v>
      </c>
      <c r="H402" s="79"/>
      <c r="I402" s="51"/>
      <c r="J402" s="77" t="s">
        <v>128</v>
      </c>
      <c r="K402" s="79"/>
      <c r="L402" s="78"/>
      <c r="M402" s="77" t="s">
        <v>129</v>
      </c>
      <c r="N402" s="79"/>
      <c r="O402" s="78"/>
      <c r="P402" s="77" t="s">
        <v>130</v>
      </c>
      <c r="Q402" s="80"/>
      <c r="R402" s="79"/>
      <c r="S402" s="79"/>
      <c r="T402" s="51"/>
      <c r="U402" s="77" t="s">
        <v>131</v>
      </c>
      <c r="V402" s="79"/>
      <c r="W402" s="78"/>
      <c r="X402" s="77" t="s">
        <v>132</v>
      </c>
      <c r="Y402" s="80"/>
      <c r="Z402" s="79"/>
      <c r="AA402" s="79"/>
      <c r="AB402" s="51"/>
      <c r="AC402" s="77" t="s">
        <v>147</v>
      </c>
      <c r="AD402" s="79"/>
      <c r="AE402" s="78"/>
      <c r="AF402" s="77" t="s">
        <v>148</v>
      </c>
      <c r="AG402" s="80"/>
      <c r="AH402" s="79"/>
      <c r="AI402" s="79"/>
      <c r="AJ402" s="51"/>
      <c r="AK402" s="77" t="s">
        <v>135</v>
      </c>
      <c r="AL402" s="79"/>
      <c r="AM402" s="78"/>
      <c r="AN402" s="77" t="s">
        <v>136</v>
      </c>
      <c r="AO402" s="80"/>
      <c r="AP402" s="79"/>
      <c r="AQ402" s="79"/>
      <c r="AR402" s="51"/>
      <c r="AS402" s="77" t="s">
        <v>137</v>
      </c>
      <c r="AT402" s="79"/>
      <c r="AU402" s="81"/>
    </row>
    <row r="403" spans="3:47">
      <c r="C403" s="19" t="s">
        <v>149</v>
      </c>
      <c r="D403" s="18" t="s">
        <v>40</v>
      </c>
      <c r="E403" s="52" t="s">
        <v>94</v>
      </c>
      <c r="F403" s="53" t="s">
        <v>150</v>
      </c>
      <c r="G403" s="52" t="s">
        <v>94</v>
      </c>
      <c r="H403" s="54" t="s">
        <v>151</v>
      </c>
      <c r="I403" s="54" t="s">
        <v>150</v>
      </c>
      <c r="J403" s="52" t="s">
        <v>94</v>
      </c>
      <c r="K403" s="53" t="s">
        <v>151</v>
      </c>
      <c r="L403" s="53" t="s">
        <v>150</v>
      </c>
      <c r="M403" s="52" t="s">
        <v>94</v>
      </c>
      <c r="N403" s="53" t="s">
        <v>151</v>
      </c>
      <c r="O403" s="53" t="s">
        <v>150</v>
      </c>
      <c r="P403" s="52" t="s">
        <v>94</v>
      </c>
      <c r="Q403" s="53"/>
      <c r="R403" s="53" t="s">
        <v>151</v>
      </c>
      <c r="S403" s="53" t="s">
        <v>150</v>
      </c>
      <c r="T403" s="53"/>
      <c r="U403" s="52" t="s">
        <v>94</v>
      </c>
      <c r="V403" s="53" t="s">
        <v>151</v>
      </c>
      <c r="W403" s="53" t="s">
        <v>150</v>
      </c>
      <c r="X403" s="52" t="s">
        <v>94</v>
      </c>
      <c r="Y403" s="53"/>
      <c r="Z403" s="53" t="s">
        <v>151</v>
      </c>
      <c r="AA403" s="53" t="s">
        <v>150</v>
      </c>
      <c r="AB403" s="53"/>
      <c r="AC403" s="52" t="s">
        <v>94</v>
      </c>
      <c r="AD403" s="53" t="s">
        <v>151</v>
      </c>
      <c r="AE403" s="53" t="s">
        <v>150</v>
      </c>
      <c r="AF403" s="52" t="s">
        <v>94</v>
      </c>
      <c r="AG403" s="53"/>
      <c r="AH403" s="53" t="s">
        <v>151</v>
      </c>
      <c r="AI403" s="53" t="s">
        <v>150</v>
      </c>
      <c r="AJ403" s="53"/>
      <c r="AK403" s="52" t="s">
        <v>94</v>
      </c>
      <c r="AL403" s="53" t="s">
        <v>151</v>
      </c>
      <c r="AM403" s="53" t="s">
        <v>150</v>
      </c>
      <c r="AN403" s="52" t="s">
        <v>94</v>
      </c>
      <c r="AO403" s="53"/>
      <c r="AP403" s="53" t="s">
        <v>151</v>
      </c>
      <c r="AQ403" s="53" t="s">
        <v>150</v>
      </c>
      <c r="AR403" s="53"/>
      <c r="AS403" s="52" t="s">
        <v>94</v>
      </c>
      <c r="AT403" s="53" t="s">
        <v>151</v>
      </c>
      <c r="AU403" s="55" t="s">
        <v>150</v>
      </c>
    </row>
    <row r="404" spans="3:47">
      <c r="C404" s="15" t="s">
        <v>45</v>
      </c>
      <c r="D404" s="20">
        <v>0</v>
      </c>
      <c r="E404" s="56">
        <v>3</v>
      </c>
      <c r="F404" s="57">
        <f>E404*D404</f>
        <v>0</v>
      </c>
      <c r="G404" s="56">
        <v>1</v>
      </c>
      <c r="H404" s="12">
        <v>0</v>
      </c>
      <c r="I404" s="57">
        <f>H404*G404*D404</f>
        <v>0</v>
      </c>
      <c r="J404" s="56">
        <v>1</v>
      </c>
      <c r="K404" s="12">
        <v>0</v>
      </c>
      <c r="L404" s="57">
        <f>K404*J404*D404</f>
        <v>0</v>
      </c>
      <c r="M404" s="56">
        <v>0.5</v>
      </c>
      <c r="N404" s="12">
        <v>0</v>
      </c>
      <c r="O404" s="57">
        <f>N404*M404*D404</f>
        <v>0</v>
      </c>
      <c r="P404" s="56">
        <v>0.5</v>
      </c>
      <c r="Q404" s="22"/>
      <c r="R404" s="12">
        <v>0</v>
      </c>
      <c r="S404" s="57">
        <f>R404*P404*D404</f>
        <v>0</v>
      </c>
      <c r="T404" s="57"/>
      <c r="U404" s="56">
        <v>0.5</v>
      </c>
      <c r="V404" s="12">
        <v>0</v>
      </c>
      <c r="W404" s="57">
        <f>V404*U404*D404</f>
        <v>0</v>
      </c>
      <c r="X404" s="56">
        <v>0.5</v>
      </c>
      <c r="Y404" s="22"/>
      <c r="Z404" s="12">
        <v>0</v>
      </c>
      <c r="AA404" s="57">
        <f>Z404*X404*D404</f>
        <v>0</v>
      </c>
      <c r="AB404" s="57"/>
      <c r="AC404" s="56">
        <v>0.5</v>
      </c>
      <c r="AD404" s="12">
        <v>0</v>
      </c>
      <c r="AE404" s="57">
        <f>AD404*AC404*D404</f>
        <v>0</v>
      </c>
      <c r="AF404" s="56">
        <v>0.5</v>
      </c>
      <c r="AG404" s="22"/>
      <c r="AH404" s="12">
        <v>0</v>
      </c>
      <c r="AI404" s="57">
        <f>AH404*AF404*D404</f>
        <v>0</v>
      </c>
      <c r="AJ404" s="57"/>
      <c r="AK404" s="56">
        <v>0.5</v>
      </c>
      <c r="AL404" s="12">
        <v>0</v>
      </c>
      <c r="AM404" s="57">
        <f>AL404*AK404*D404</f>
        <v>0</v>
      </c>
      <c r="AN404" s="56">
        <v>0.5</v>
      </c>
      <c r="AO404" s="22"/>
      <c r="AP404" s="58">
        <v>0</v>
      </c>
      <c r="AQ404" s="57">
        <f>AP404*AN404*D404</f>
        <v>0</v>
      </c>
      <c r="AR404" s="57"/>
      <c r="AS404" s="56">
        <v>0.5</v>
      </c>
      <c r="AT404" s="12">
        <v>0</v>
      </c>
      <c r="AU404" s="59">
        <f>AT404*AS404*D404</f>
        <v>0</v>
      </c>
    </row>
    <row r="405" spans="3:47">
      <c r="C405" s="15" t="s">
        <v>3</v>
      </c>
      <c r="D405" s="20">
        <v>2.7389999999999999</v>
      </c>
      <c r="E405" s="56">
        <v>10</v>
      </c>
      <c r="F405" s="57">
        <f>E405*D405</f>
        <v>27.39</v>
      </c>
      <c r="G405" s="56">
        <v>4</v>
      </c>
      <c r="H405" s="12">
        <v>1</v>
      </c>
      <c r="I405" s="57">
        <f>H405*G405*D405</f>
        <v>10.956</v>
      </c>
      <c r="J405" s="56">
        <v>3</v>
      </c>
      <c r="K405" s="12">
        <v>1</v>
      </c>
      <c r="L405" s="57">
        <f>K405*J405*D405</f>
        <v>8.2169999999999987</v>
      </c>
      <c r="M405" s="56">
        <v>2</v>
      </c>
      <c r="N405" s="12">
        <v>0.5</v>
      </c>
      <c r="O405" s="57">
        <f t="shared" ref="O405:O408" si="273">N405*M405*D405</f>
        <v>2.7389999999999999</v>
      </c>
      <c r="P405" s="56">
        <v>2</v>
      </c>
      <c r="Q405" s="22"/>
      <c r="R405" s="12">
        <v>0.5</v>
      </c>
      <c r="S405" s="57">
        <f t="shared" ref="S405:S408" si="274">R405*P405*D405</f>
        <v>2.7389999999999999</v>
      </c>
      <c r="T405" s="57"/>
      <c r="U405" s="56">
        <v>2</v>
      </c>
      <c r="V405" s="12">
        <v>0.5</v>
      </c>
      <c r="W405" s="57">
        <f>V405*U405*D405</f>
        <v>2.7389999999999999</v>
      </c>
      <c r="X405" s="56">
        <v>2</v>
      </c>
      <c r="Y405" s="22"/>
      <c r="Z405" s="12">
        <v>0.5</v>
      </c>
      <c r="AA405" s="57">
        <f t="shared" ref="AA405:AA410" si="275">Z405*X405*D405</f>
        <v>2.7389999999999999</v>
      </c>
      <c r="AB405" s="57"/>
      <c r="AC405" s="56">
        <v>2</v>
      </c>
      <c r="AD405" s="12">
        <v>0.5</v>
      </c>
      <c r="AE405" s="57">
        <f t="shared" ref="AE405:AE412" si="276">AD405*AC405*D405</f>
        <v>2.7389999999999999</v>
      </c>
      <c r="AF405" s="56">
        <v>2</v>
      </c>
      <c r="AG405" s="22"/>
      <c r="AH405" s="12">
        <v>0.5</v>
      </c>
      <c r="AI405" s="57">
        <f>AH405*AF405*D405</f>
        <v>2.7389999999999999</v>
      </c>
      <c r="AJ405" s="57"/>
      <c r="AK405" s="56">
        <v>2</v>
      </c>
      <c r="AL405" s="12">
        <v>0.5</v>
      </c>
      <c r="AM405" s="57">
        <f t="shared" ref="AM405:AM414" si="277">AL405*AK405*D405</f>
        <v>2.7389999999999999</v>
      </c>
      <c r="AN405" s="56">
        <v>2</v>
      </c>
      <c r="AO405" s="22"/>
      <c r="AP405" s="58">
        <v>0.5</v>
      </c>
      <c r="AQ405" s="57">
        <f t="shared" ref="AQ405:AQ414" si="278">AP405*AN405*D405</f>
        <v>2.7389999999999999</v>
      </c>
      <c r="AR405" s="57"/>
      <c r="AS405" s="56">
        <v>2</v>
      </c>
      <c r="AT405" s="12">
        <v>0.5</v>
      </c>
      <c r="AU405" s="59">
        <f t="shared" ref="AU405:AU416" si="279">AT405*AS405*D405</f>
        <v>2.7389999999999999</v>
      </c>
    </row>
    <row r="406" spans="3:47">
      <c r="C406" s="15" t="s">
        <v>52</v>
      </c>
      <c r="D406" s="20">
        <v>3.6240000000000001</v>
      </c>
      <c r="E406" s="56">
        <v>-1</v>
      </c>
      <c r="F406" s="57">
        <f>E406*D406</f>
        <v>-3.6240000000000001</v>
      </c>
      <c r="G406" s="56">
        <v>1</v>
      </c>
      <c r="H406" s="12">
        <v>2</v>
      </c>
      <c r="I406" s="57">
        <f>H406*G406*D406</f>
        <v>7.2480000000000002</v>
      </c>
      <c r="J406" s="56">
        <v>3</v>
      </c>
      <c r="K406" s="12">
        <v>2</v>
      </c>
      <c r="L406" s="57">
        <f>K406*J406*D406</f>
        <v>21.744</v>
      </c>
      <c r="M406" s="56">
        <v>1</v>
      </c>
      <c r="N406" s="12">
        <v>1</v>
      </c>
      <c r="O406" s="57">
        <f t="shared" si="273"/>
        <v>3.6240000000000001</v>
      </c>
      <c r="P406" s="56">
        <v>1</v>
      </c>
      <c r="Q406" s="22"/>
      <c r="R406" s="12">
        <v>1</v>
      </c>
      <c r="S406" s="57">
        <f t="shared" si="274"/>
        <v>3.6240000000000001</v>
      </c>
      <c r="T406" s="57"/>
      <c r="U406" s="56">
        <v>1</v>
      </c>
      <c r="V406" s="12">
        <v>1</v>
      </c>
      <c r="W406" s="57">
        <f t="shared" ref="W406:W410" si="280">V406*U406*D406</f>
        <v>3.6240000000000001</v>
      </c>
      <c r="X406" s="56">
        <v>1</v>
      </c>
      <c r="Y406" s="22"/>
      <c r="Z406" s="12">
        <v>1</v>
      </c>
      <c r="AA406" s="57">
        <f t="shared" si="275"/>
        <v>3.6240000000000001</v>
      </c>
      <c r="AB406" s="57"/>
      <c r="AC406" s="56">
        <v>1</v>
      </c>
      <c r="AD406" s="12">
        <v>1</v>
      </c>
      <c r="AE406" s="57">
        <f t="shared" si="276"/>
        <v>3.6240000000000001</v>
      </c>
      <c r="AF406" s="56">
        <v>1</v>
      </c>
      <c r="AG406" s="22"/>
      <c r="AH406" s="12">
        <v>1</v>
      </c>
      <c r="AI406" s="57">
        <f t="shared" ref="AI406:AI412" si="281">AH406*AF406*D406</f>
        <v>3.6240000000000001</v>
      </c>
      <c r="AJ406" s="57"/>
      <c r="AK406" s="56">
        <v>1</v>
      </c>
      <c r="AL406" s="12">
        <v>1</v>
      </c>
      <c r="AM406" s="57">
        <f t="shared" si="277"/>
        <v>3.6240000000000001</v>
      </c>
      <c r="AN406" s="56">
        <v>1</v>
      </c>
      <c r="AO406" s="22"/>
      <c r="AP406" s="58">
        <v>1</v>
      </c>
      <c r="AQ406" s="57">
        <f t="shared" si="278"/>
        <v>3.6240000000000001</v>
      </c>
      <c r="AR406" s="57"/>
      <c r="AS406" s="56">
        <v>1</v>
      </c>
      <c r="AT406" s="12">
        <v>1</v>
      </c>
      <c r="AU406" s="59">
        <f t="shared" si="279"/>
        <v>3.6240000000000001</v>
      </c>
    </row>
    <row r="407" spans="3:47">
      <c r="C407" s="15" t="s">
        <v>5</v>
      </c>
      <c r="D407" s="20">
        <v>4.1310000000000002</v>
      </c>
      <c r="E407" s="60" t="s">
        <v>152</v>
      </c>
      <c r="F407" s="61">
        <f>F406+F405+F404</f>
        <v>23.766000000000002</v>
      </c>
      <c r="G407" s="62"/>
      <c r="H407" s="61" t="s">
        <v>152</v>
      </c>
      <c r="I407" s="61">
        <f>SUM(I404:I406)</f>
        <v>18.204000000000001</v>
      </c>
      <c r="J407" s="56">
        <v>1</v>
      </c>
      <c r="K407" s="12">
        <v>3</v>
      </c>
      <c r="L407" s="57">
        <f>K407*J407*D407</f>
        <v>12.393000000000001</v>
      </c>
      <c r="M407" s="56">
        <v>2</v>
      </c>
      <c r="N407" s="12">
        <v>1.5</v>
      </c>
      <c r="O407" s="57">
        <f t="shared" si="273"/>
        <v>12.393000000000001</v>
      </c>
      <c r="P407" s="56">
        <v>2</v>
      </c>
      <c r="Q407" s="22"/>
      <c r="R407" s="12">
        <v>1.5</v>
      </c>
      <c r="S407" s="57">
        <f t="shared" si="274"/>
        <v>12.393000000000001</v>
      </c>
      <c r="T407" s="57"/>
      <c r="U407" s="56">
        <v>2</v>
      </c>
      <c r="V407" s="12">
        <v>1.5</v>
      </c>
      <c r="W407" s="57">
        <f t="shared" si="280"/>
        <v>12.393000000000001</v>
      </c>
      <c r="X407" s="56">
        <v>2</v>
      </c>
      <c r="Y407" s="22"/>
      <c r="Z407" s="12">
        <v>1.5</v>
      </c>
      <c r="AA407" s="57">
        <f t="shared" si="275"/>
        <v>12.393000000000001</v>
      </c>
      <c r="AB407" s="57"/>
      <c r="AC407" s="56">
        <v>2</v>
      </c>
      <c r="AD407" s="12">
        <v>1.5</v>
      </c>
      <c r="AE407" s="57">
        <f t="shared" si="276"/>
        <v>12.393000000000001</v>
      </c>
      <c r="AF407" s="56">
        <v>2</v>
      </c>
      <c r="AG407" s="22"/>
      <c r="AH407" s="12">
        <v>1.5</v>
      </c>
      <c r="AI407" s="57">
        <f t="shared" si="281"/>
        <v>12.393000000000001</v>
      </c>
      <c r="AJ407" s="57"/>
      <c r="AK407" s="56">
        <v>2</v>
      </c>
      <c r="AL407" s="12">
        <v>1.5</v>
      </c>
      <c r="AM407" s="57">
        <f t="shared" si="277"/>
        <v>12.393000000000001</v>
      </c>
      <c r="AN407" s="56">
        <v>2</v>
      </c>
      <c r="AO407" s="22"/>
      <c r="AP407" s="58">
        <v>1.5</v>
      </c>
      <c r="AQ407" s="57">
        <f t="shared" si="278"/>
        <v>12.393000000000001</v>
      </c>
      <c r="AR407" s="57"/>
      <c r="AS407" s="56">
        <v>2</v>
      </c>
      <c r="AT407" s="12">
        <v>1.5</v>
      </c>
      <c r="AU407" s="59">
        <f t="shared" si="279"/>
        <v>12.393000000000001</v>
      </c>
    </row>
    <row r="408" spans="3:47">
      <c r="C408" s="15" t="s">
        <v>46</v>
      </c>
      <c r="D408" s="20">
        <v>4.4960000000000004</v>
      </c>
      <c r="J408" s="62"/>
      <c r="K408" s="61" t="s">
        <v>152</v>
      </c>
      <c r="L408" s="61">
        <f>SUM(L404:L407)</f>
        <v>42.353999999999999</v>
      </c>
      <c r="M408" s="56">
        <v>0.5</v>
      </c>
      <c r="N408" s="12">
        <v>2</v>
      </c>
      <c r="O408" s="57">
        <f t="shared" si="273"/>
        <v>4.4960000000000004</v>
      </c>
      <c r="P408" s="56">
        <v>0.5</v>
      </c>
      <c r="Q408" s="22">
        <v>5</v>
      </c>
      <c r="R408" s="12">
        <v>2</v>
      </c>
      <c r="S408" s="57">
        <f t="shared" si="274"/>
        <v>4.4960000000000004</v>
      </c>
      <c r="T408" s="57">
        <f>D408*Q408*R408</f>
        <v>44.960000000000008</v>
      </c>
      <c r="U408" s="56">
        <v>1.5</v>
      </c>
      <c r="V408" s="12">
        <v>2</v>
      </c>
      <c r="W408" s="57">
        <f t="shared" si="280"/>
        <v>13.488000000000001</v>
      </c>
      <c r="X408" s="56">
        <v>1.5</v>
      </c>
      <c r="Y408" s="22"/>
      <c r="Z408" s="12">
        <v>2</v>
      </c>
      <c r="AA408" s="57">
        <f t="shared" si="275"/>
        <v>13.488000000000001</v>
      </c>
      <c r="AB408" s="57"/>
      <c r="AC408" s="56">
        <v>1.5</v>
      </c>
      <c r="AD408" s="12">
        <v>2</v>
      </c>
      <c r="AE408" s="57">
        <f t="shared" si="276"/>
        <v>13.488000000000001</v>
      </c>
      <c r="AF408" s="56">
        <v>1.5</v>
      </c>
      <c r="AG408" s="22"/>
      <c r="AH408" s="12">
        <v>2</v>
      </c>
      <c r="AI408" s="57">
        <f t="shared" si="281"/>
        <v>13.488000000000001</v>
      </c>
      <c r="AJ408" s="57"/>
      <c r="AK408" s="56">
        <v>1.5</v>
      </c>
      <c r="AL408" s="12">
        <v>2</v>
      </c>
      <c r="AM408" s="57">
        <f t="shared" si="277"/>
        <v>13.488000000000001</v>
      </c>
      <c r="AN408" s="56">
        <v>1.5</v>
      </c>
      <c r="AO408" s="22"/>
      <c r="AP408" s="58">
        <v>2</v>
      </c>
      <c r="AQ408" s="57">
        <f t="shared" si="278"/>
        <v>13.488000000000001</v>
      </c>
      <c r="AR408" s="57"/>
      <c r="AS408" s="56">
        <v>1.5</v>
      </c>
      <c r="AT408" s="12">
        <v>2</v>
      </c>
      <c r="AU408" s="59">
        <f t="shared" si="279"/>
        <v>13.488000000000001</v>
      </c>
    </row>
    <row r="409" spans="3:47">
      <c r="C409" s="15" t="s">
        <v>7</v>
      </c>
      <c r="D409" s="20">
        <v>5.0519999999999996</v>
      </c>
      <c r="M409" s="62"/>
      <c r="N409" s="61" t="s">
        <v>152</v>
      </c>
      <c r="O409" s="61">
        <f>SUM(O404:O408)</f>
        <v>23.252000000000002</v>
      </c>
      <c r="P409" s="56"/>
      <c r="Q409" s="22">
        <v>8</v>
      </c>
      <c r="R409" s="12">
        <v>3</v>
      </c>
      <c r="S409" s="57"/>
      <c r="T409" s="57">
        <f t="shared" ref="T409:T410" si="282">D409*Q409*R409</f>
        <v>121.24799999999999</v>
      </c>
      <c r="U409" s="56">
        <v>4</v>
      </c>
      <c r="V409" s="12">
        <v>3</v>
      </c>
      <c r="W409" s="57">
        <f t="shared" si="280"/>
        <v>60.623999999999995</v>
      </c>
      <c r="X409" s="56">
        <v>4</v>
      </c>
      <c r="Y409" s="22"/>
      <c r="Z409" s="12">
        <v>3</v>
      </c>
      <c r="AA409" s="57">
        <f t="shared" si="275"/>
        <v>60.623999999999995</v>
      </c>
      <c r="AB409" s="57"/>
      <c r="AC409" s="56">
        <v>4</v>
      </c>
      <c r="AD409" s="12">
        <v>3</v>
      </c>
      <c r="AE409" s="57">
        <f t="shared" si="276"/>
        <v>60.623999999999995</v>
      </c>
      <c r="AF409" s="56">
        <v>4</v>
      </c>
      <c r="AG409" s="22"/>
      <c r="AH409" s="12">
        <v>3</v>
      </c>
      <c r="AI409" s="57">
        <f t="shared" si="281"/>
        <v>60.623999999999995</v>
      </c>
      <c r="AJ409" s="57"/>
      <c r="AK409" s="56">
        <v>4</v>
      </c>
      <c r="AL409" s="12">
        <v>3</v>
      </c>
      <c r="AM409" s="57">
        <f t="shared" si="277"/>
        <v>60.623999999999995</v>
      </c>
      <c r="AN409" s="56">
        <v>4</v>
      </c>
      <c r="AO409" s="22"/>
      <c r="AP409" s="58">
        <v>3</v>
      </c>
      <c r="AQ409" s="57">
        <f t="shared" si="278"/>
        <v>60.623999999999995</v>
      </c>
      <c r="AR409" s="57"/>
      <c r="AS409" s="56">
        <v>4</v>
      </c>
      <c r="AT409" s="12">
        <v>3</v>
      </c>
      <c r="AU409" s="59">
        <f t="shared" si="279"/>
        <v>60.623999999999995</v>
      </c>
    </row>
    <row r="410" spans="3:47">
      <c r="C410" s="15" t="s">
        <v>47</v>
      </c>
      <c r="D410" s="20">
        <v>5.4640000000000004</v>
      </c>
      <c r="P410" s="56"/>
      <c r="Q410" s="22">
        <v>-1</v>
      </c>
      <c r="R410" s="63">
        <v>4</v>
      </c>
      <c r="S410" s="64"/>
      <c r="T410" s="57">
        <f t="shared" si="282"/>
        <v>-21.856000000000002</v>
      </c>
      <c r="U410" s="56">
        <v>1</v>
      </c>
      <c r="V410" s="12">
        <v>4</v>
      </c>
      <c r="W410" s="57">
        <f t="shared" si="280"/>
        <v>21.856000000000002</v>
      </c>
      <c r="X410" s="56">
        <v>1</v>
      </c>
      <c r="Y410" s="22">
        <v>5</v>
      </c>
      <c r="Z410" s="12">
        <v>4</v>
      </c>
      <c r="AA410" s="57">
        <f t="shared" si="275"/>
        <v>21.856000000000002</v>
      </c>
      <c r="AB410" s="57">
        <f>Y410*Z410*D410</f>
        <v>109.28</v>
      </c>
      <c r="AC410" s="56">
        <v>2</v>
      </c>
      <c r="AD410" s="12">
        <v>4</v>
      </c>
      <c r="AE410" s="57">
        <f t="shared" si="276"/>
        <v>43.712000000000003</v>
      </c>
      <c r="AF410" s="56">
        <v>2</v>
      </c>
      <c r="AG410" s="22"/>
      <c r="AH410" s="12">
        <v>4</v>
      </c>
      <c r="AI410" s="57">
        <f t="shared" si="281"/>
        <v>43.712000000000003</v>
      </c>
      <c r="AJ410" s="57"/>
      <c r="AK410" s="56">
        <v>2</v>
      </c>
      <c r="AL410" s="12">
        <v>4</v>
      </c>
      <c r="AM410" s="57">
        <f t="shared" si="277"/>
        <v>43.712000000000003</v>
      </c>
      <c r="AN410" s="56">
        <v>2</v>
      </c>
      <c r="AO410" s="22"/>
      <c r="AP410" s="58">
        <v>4</v>
      </c>
      <c r="AQ410" s="57">
        <f t="shared" si="278"/>
        <v>43.712000000000003</v>
      </c>
      <c r="AR410" s="57"/>
      <c r="AS410" s="56">
        <v>2</v>
      </c>
      <c r="AT410" s="12">
        <v>4</v>
      </c>
      <c r="AU410" s="59">
        <f t="shared" si="279"/>
        <v>43.712000000000003</v>
      </c>
    </row>
    <row r="411" spans="3:47">
      <c r="C411" s="15" t="s">
        <v>9</v>
      </c>
      <c r="D411" s="20">
        <v>5.7960000000000003</v>
      </c>
      <c r="P411" s="62"/>
      <c r="Q411" s="65"/>
      <c r="R411" s="65" t="s">
        <v>152</v>
      </c>
      <c r="S411" s="65">
        <f>SUM(S404:S410)</f>
        <v>23.252000000000002</v>
      </c>
      <c r="T411" s="65">
        <f>SUM(T404:T410)</f>
        <v>144.352</v>
      </c>
      <c r="U411" s="62"/>
      <c r="V411" s="61" t="s">
        <v>152</v>
      </c>
      <c r="W411" s="61">
        <f>SUM(W404:W410)</f>
        <v>114.72399999999999</v>
      </c>
      <c r="X411" s="56"/>
      <c r="Y411" s="22">
        <v>8</v>
      </c>
      <c r="Z411" s="12">
        <v>5</v>
      </c>
      <c r="AA411" s="57"/>
      <c r="AB411" s="57">
        <f t="shared" ref="AB411:AB412" si="283">Y411*Z411*D411</f>
        <v>231.84</v>
      </c>
      <c r="AC411" s="56">
        <v>4</v>
      </c>
      <c r="AD411" s="12">
        <v>5</v>
      </c>
      <c r="AE411" s="57">
        <f t="shared" si="276"/>
        <v>115.92</v>
      </c>
      <c r="AF411" s="56">
        <v>4</v>
      </c>
      <c r="AG411" s="22"/>
      <c r="AH411" s="12">
        <v>5</v>
      </c>
      <c r="AI411" s="57">
        <f t="shared" si="281"/>
        <v>115.92</v>
      </c>
      <c r="AJ411" s="57"/>
      <c r="AK411" s="56">
        <v>4</v>
      </c>
      <c r="AL411" s="12">
        <v>5</v>
      </c>
      <c r="AM411" s="57">
        <f t="shared" si="277"/>
        <v>115.92</v>
      </c>
      <c r="AN411" s="56">
        <v>4</v>
      </c>
      <c r="AO411" s="22"/>
      <c r="AP411" s="58">
        <v>5</v>
      </c>
      <c r="AQ411" s="57">
        <f t="shared" si="278"/>
        <v>115.92</v>
      </c>
      <c r="AR411" s="57"/>
      <c r="AS411" s="56">
        <v>4</v>
      </c>
      <c r="AT411" s="12">
        <v>5</v>
      </c>
      <c r="AU411" s="59">
        <f t="shared" si="279"/>
        <v>115.92</v>
      </c>
    </row>
    <row r="412" spans="3:47">
      <c r="C412" s="15" t="s">
        <v>10</v>
      </c>
      <c r="D412" s="20">
        <v>6.0529999999999999</v>
      </c>
      <c r="X412" s="56"/>
      <c r="Y412" s="22">
        <v>-1</v>
      </c>
      <c r="Z412" s="63">
        <v>6</v>
      </c>
      <c r="AA412" s="64"/>
      <c r="AB412" s="57">
        <f t="shared" si="283"/>
        <v>-36.317999999999998</v>
      </c>
      <c r="AC412" s="56">
        <v>1</v>
      </c>
      <c r="AD412" s="12">
        <v>6</v>
      </c>
      <c r="AE412" s="57">
        <f t="shared" si="276"/>
        <v>36.317999999999998</v>
      </c>
      <c r="AF412" s="56">
        <v>1</v>
      </c>
      <c r="AG412" s="22">
        <v>5</v>
      </c>
      <c r="AH412" s="12">
        <v>6</v>
      </c>
      <c r="AI412" s="57">
        <f t="shared" si="281"/>
        <v>36.317999999999998</v>
      </c>
      <c r="AJ412" s="57">
        <f>D412*AH412*AG412</f>
        <v>181.58999999999997</v>
      </c>
      <c r="AK412" s="56">
        <v>2</v>
      </c>
      <c r="AL412" s="12">
        <v>6</v>
      </c>
      <c r="AM412" s="57">
        <f t="shared" si="277"/>
        <v>72.635999999999996</v>
      </c>
      <c r="AN412" s="56">
        <v>2</v>
      </c>
      <c r="AO412" s="22"/>
      <c r="AP412" s="58">
        <v>6</v>
      </c>
      <c r="AQ412" s="57">
        <f t="shared" si="278"/>
        <v>72.635999999999996</v>
      </c>
      <c r="AR412" s="57"/>
      <c r="AS412" s="56">
        <v>2</v>
      </c>
      <c r="AT412" s="12">
        <v>6</v>
      </c>
      <c r="AU412" s="59">
        <f t="shared" si="279"/>
        <v>72.635999999999996</v>
      </c>
    </row>
    <row r="413" spans="3:47">
      <c r="C413" s="15" t="s">
        <v>11</v>
      </c>
      <c r="D413" s="20">
        <v>6.2789999999999999</v>
      </c>
      <c r="X413" s="62"/>
      <c r="Y413" s="65"/>
      <c r="Z413" s="61" t="s">
        <v>153</v>
      </c>
      <c r="AA413" s="61">
        <f>SUM(AA404:AA410)</f>
        <v>114.72399999999999</v>
      </c>
      <c r="AB413" s="61">
        <f>SUM(AB404:AB412)</f>
        <v>304.80200000000002</v>
      </c>
      <c r="AC413" s="62"/>
      <c r="AD413" s="61" t="s">
        <v>152</v>
      </c>
      <c r="AE413" s="61">
        <f>SUM(AE404:AE412)</f>
        <v>288.81799999999998</v>
      </c>
      <c r="AF413" s="56"/>
      <c r="AG413" s="22">
        <v>8</v>
      </c>
      <c r="AH413" s="12">
        <v>7</v>
      </c>
      <c r="AI413" s="57"/>
      <c r="AJ413" s="57">
        <f t="shared" ref="AJ413:AJ414" si="284">D413*AH413*AG413</f>
        <v>351.62400000000002</v>
      </c>
      <c r="AK413" s="56">
        <v>4</v>
      </c>
      <c r="AL413" s="12">
        <v>7</v>
      </c>
      <c r="AM413" s="57">
        <f t="shared" si="277"/>
        <v>175.81200000000001</v>
      </c>
      <c r="AN413" s="56">
        <v>4</v>
      </c>
      <c r="AO413" s="22"/>
      <c r="AP413" s="58">
        <v>7</v>
      </c>
      <c r="AQ413" s="57">
        <f t="shared" si="278"/>
        <v>175.81200000000001</v>
      </c>
      <c r="AR413" s="57"/>
      <c r="AS413" s="56">
        <v>4</v>
      </c>
      <c r="AT413" s="12">
        <v>7</v>
      </c>
      <c r="AU413" s="59">
        <f t="shared" si="279"/>
        <v>175.81200000000001</v>
      </c>
    </row>
    <row r="414" spans="3:47">
      <c r="C414" s="15" t="s">
        <v>48</v>
      </c>
      <c r="D414" s="20">
        <v>6.5149999999999997</v>
      </c>
      <c r="AF414" s="56"/>
      <c r="AG414" s="22">
        <v>-1</v>
      </c>
      <c r="AH414" s="63">
        <v>8</v>
      </c>
      <c r="AI414" s="64"/>
      <c r="AJ414" s="57">
        <f t="shared" si="284"/>
        <v>-52.12</v>
      </c>
      <c r="AK414" s="56">
        <v>1</v>
      </c>
      <c r="AL414" s="12">
        <v>8</v>
      </c>
      <c r="AM414" s="57">
        <f t="shared" si="277"/>
        <v>52.12</v>
      </c>
      <c r="AN414" s="56">
        <v>1</v>
      </c>
      <c r="AO414" s="22">
        <v>5</v>
      </c>
      <c r="AP414" s="58">
        <v>8</v>
      </c>
      <c r="AQ414" s="57">
        <f t="shared" si="278"/>
        <v>52.12</v>
      </c>
      <c r="AR414" s="57">
        <f>D414*AP414*AO414</f>
        <v>260.59999999999997</v>
      </c>
      <c r="AS414" s="56">
        <v>2</v>
      </c>
      <c r="AT414" s="12">
        <v>8</v>
      </c>
      <c r="AU414" s="59">
        <f t="shared" si="279"/>
        <v>104.24</v>
      </c>
    </row>
    <row r="415" spans="3:47">
      <c r="C415" s="15" t="s">
        <v>49</v>
      </c>
      <c r="D415" s="20">
        <v>6.78</v>
      </c>
      <c r="AF415" s="62"/>
      <c r="AG415" s="65"/>
      <c r="AH415" s="61" t="s">
        <v>154</v>
      </c>
      <c r="AI415" s="61">
        <f>SUM(AI404:AI412)</f>
        <v>288.81799999999998</v>
      </c>
      <c r="AJ415" s="61">
        <f>SUM(AJ404:AJ414)</f>
        <v>481.09399999999994</v>
      </c>
      <c r="AK415" s="62"/>
      <c r="AL415" s="61" t="s">
        <v>152</v>
      </c>
      <c r="AM415" s="61">
        <f>SUM(AM404:AM414)</f>
        <v>553.06799999999998</v>
      </c>
      <c r="AN415" s="56"/>
      <c r="AO415" s="22">
        <v>8</v>
      </c>
      <c r="AP415" s="58">
        <v>9</v>
      </c>
      <c r="AQ415" s="57"/>
      <c r="AR415" s="57">
        <f t="shared" ref="AR415:AR416" si="285">D415*AP415*AO415</f>
        <v>488.16</v>
      </c>
      <c r="AS415" s="56">
        <v>4</v>
      </c>
      <c r="AT415" s="12">
        <v>9</v>
      </c>
      <c r="AU415" s="59">
        <f t="shared" si="279"/>
        <v>244.08</v>
      </c>
    </row>
    <row r="416" spans="3:47">
      <c r="C416" s="15" t="s">
        <v>50</v>
      </c>
      <c r="D416" s="21">
        <v>7.1639999999999997</v>
      </c>
      <c r="AN416" s="56"/>
      <c r="AO416" s="22">
        <v>-1</v>
      </c>
      <c r="AP416" s="66">
        <v>10</v>
      </c>
      <c r="AQ416" s="64"/>
      <c r="AR416" s="57">
        <f t="shared" si="285"/>
        <v>-71.64</v>
      </c>
      <c r="AS416" s="56">
        <v>1</v>
      </c>
      <c r="AT416" s="12">
        <v>10</v>
      </c>
      <c r="AU416" s="59">
        <f t="shared" si="279"/>
        <v>71.64</v>
      </c>
    </row>
    <row r="417" spans="3:47">
      <c r="AN417" s="62"/>
      <c r="AO417" s="65"/>
      <c r="AP417" s="61" t="s">
        <v>152</v>
      </c>
      <c r="AQ417" s="61">
        <f>SUM(AQ412:AQ415)</f>
        <v>300.56799999999998</v>
      </c>
      <c r="AR417" s="61">
        <f>SUM(AR404:AR416)</f>
        <v>677.12</v>
      </c>
      <c r="AS417" s="62"/>
      <c r="AT417" s="61" t="s">
        <v>152</v>
      </c>
      <c r="AU417" s="67">
        <f>SUM(AU404:AU416)</f>
        <v>920.90800000000002</v>
      </c>
    </row>
    <row r="418" spans="3:47">
      <c r="E418" s="14" t="s">
        <v>155</v>
      </c>
      <c r="F418" s="14">
        <f>F407*0.5/24</f>
        <v>0.49512500000000004</v>
      </c>
      <c r="G418" s="16"/>
      <c r="H418" s="16" t="s">
        <v>155</v>
      </c>
      <c r="I418" s="16">
        <f>2*0.5*0.5*I407/3</f>
        <v>3.0340000000000003</v>
      </c>
      <c r="J418" s="14"/>
      <c r="K418" s="14" t="s">
        <v>155</v>
      </c>
      <c r="L418" s="14">
        <f>2*0.5*0.5*3*L408/8</f>
        <v>7.9413749999999999</v>
      </c>
      <c r="M418" s="17"/>
      <c r="N418" s="17" t="s">
        <v>155</v>
      </c>
      <c r="O418" s="17">
        <f>2*1*1*O409/3</f>
        <v>15.501333333333335</v>
      </c>
      <c r="P418" s="14"/>
      <c r="Q418" s="14"/>
      <c r="R418" s="14" t="s">
        <v>155</v>
      </c>
      <c r="S418" s="14">
        <f>2*1*1*((S411/3)+(T411/12))</f>
        <v>39.56</v>
      </c>
      <c r="T418" s="14"/>
      <c r="U418" s="16"/>
      <c r="V418" s="16" t="s">
        <v>155</v>
      </c>
      <c r="W418" s="16">
        <f>2*1*1*W411/3</f>
        <v>76.48266666666666</v>
      </c>
      <c r="X418" s="14"/>
      <c r="Y418" s="14"/>
      <c r="Z418" s="14" t="s">
        <v>155</v>
      </c>
      <c r="AA418" s="14">
        <f>2*1*1*((AA413/3)+(AB413/12))</f>
        <v>127.28299999999999</v>
      </c>
      <c r="AB418" s="14"/>
      <c r="AC418" s="17"/>
      <c r="AD418" s="17" t="s">
        <v>155</v>
      </c>
      <c r="AE418" s="17">
        <f>2*1*1*AE413/3</f>
        <v>192.54533333333333</v>
      </c>
      <c r="AF418" s="14"/>
      <c r="AG418" s="14"/>
      <c r="AH418" s="14" t="s">
        <v>155</v>
      </c>
      <c r="AI418" s="14">
        <f>2*1*1*((AI415/3)+(AJ415/12))</f>
        <v>272.72766666666666</v>
      </c>
      <c r="AJ418" s="14"/>
      <c r="AK418" s="16"/>
      <c r="AL418" s="16" t="s">
        <v>155</v>
      </c>
      <c r="AM418" s="16">
        <f>2*1*1*AM415/3</f>
        <v>368.71199999999999</v>
      </c>
      <c r="AN418" s="14"/>
      <c r="AO418" s="14"/>
      <c r="AP418" s="14" t="s">
        <v>155</v>
      </c>
      <c r="AQ418" s="14">
        <f>2*1*1*((AQ417/3)+(AR417/12))</f>
        <v>313.23199999999997</v>
      </c>
      <c r="AR418" s="14"/>
      <c r="AS418" s="17"/>
      <c r="AT418" s="17" t="s">
        <v>155</v>
      </c>
      <c r="AU418" s="17">
        <f>2*1*1*AU417/3</f>
        <v>613.93866666666668</v>
      </c>
    </row>
    <row r="421" spans="3:47">
      <c r="C421" s="75"/>
      <c r="D421" s="76"/>
      <c r="E421" s="77" t="s">
        <v>146</v>
      </c>
      <c r="F421" s="78"/>
      <c r="G421" s="77" t="s">
        <v>127</v>
      </c>
      <c r="H421" s="79"/>
      <c r="I421" s="51"/>
      <c r="J421" s="77" t="s">
        <v>128</v>
      </c>
      <c r="K421" s="79"/>
      <c r="L421" s="78"/>
      <c r="M421" s="77" t="s">
        <v>129</v>
      </c>
      <c r="N421" s="79"/>
      <c r="O421" s="78"/>
      <c r="P421" s="77" t="s">
        <v>130</v>
      </c>
      <c r="Q421" s="80"/>
      <c r="R421" s="79"/>
      <c r="S421" s="79"/>
      <c r="T421" s="51"/>
      <c r="U421" s="77" t="s">
        <v>131</v>
      </c>
      <c r="V421" s="79"/>
      <c r="W421" s="78"/>
      <c r="X421" s="77" t="s">
        <v>132</v>
      </c>
      <c r="Y421" s="80"/>
      <c r="Z421" s="79"/>
      <c r="AA421" s="79"/>
      <c r="AB421" s="51"/>
      <c r="AC421" s="77" t="s">
        <v>147</v>
      </c>
      <c r="AD421" s="79"/>
      <c r="AE421" s="78"/>
      <c r="AF421" s="77" t="s">
        <v>148</v>
      </c>
      <c r="AG421" s="80"/>
      <c r="AH421" s="79"/>
      <c r="AI421" s="79"/>
      <c r="AJ421" s="51"/>
      <c r="AK421" s="77" t="s">
        <v>135</v>
      </c>
      <c r="AL421" s="79"/>
      <c r="AM421" s="78"/>
      <c r="AN421" s="77" t="s">
        <v>136</v>
      </c>
      <c r="AO421" s="80"/>
      <c r="AP421" s="79"/>
      <c r="AQ421" s="79"/>
      <c r="AR421" s="51"/>
      <c r="AS421" s="77" t="s">
        <v>137</v>
      </c>
      <c r="AT421" s="79"/>
      <c r="AU421" s="81"/>
    </row>
    <row r="422" spans="3:47">
      <c r="C422" s="19" t="s">
        <v>149</v>
      </c>
      <c r="D422" s="18" t="s">
        <v>41</v>
      </c>
      <c r="E422" s="52" t="s">
        <v>94</v>
      </c>
      <c r="F422" s="53" t="s">
        <v>150</v>
      </c>
      <c r="G422" s="52" t="s">
        <v>94</v>
      </c>
      <c r="H422" s="54" t="s">
        <v>151</v>
      </c>
      <c r="I422" s="54" t="s">
        <v>150</v>
      </c>
      <c r="J422" s="52" t="s">
        <v>94</v>
      </c>
      <c r="K422" s="53" t="s">
        <v>151</v>
      </c>
      <c r="L422" s="53" t="s">
        <v>150</v>
      </c>
      <c r="M422" s="52" t="s">
        <v>94</v>
      </c>
      <c r="N422" s="53" t="s">
        <v>151</v>
      </c>
      <c r="O422" s="53" t="s">
        <v>150</v>
      </c>
      <c r="P422" s="52" t="s">
        <v>94</v>
      </c>
      <c r="Q422" s="53"/>
      <c r="R422" s="53" t="s">
        <v>151</v>
      </c>
      <c r="S422" s="53" t="s">
        <v>150</v>
      </c>
      <c r="T422" s="53"/>
      <c r="U422" s="52" t="s">
        <v>94</v>
      </c>
      <c r="V422" s="53" t="s">
        <v>151</v>
      </c>
      <c r="W422" s="53" t="s">
        <v>150</v>
      </c>
      <c r="X422" s="52" t="s">
        <v>94</v>
      </c>
      <c r="Y422" s="53"/>
      <c r="Z422" s="53" t="s">
        <v>151</v>
      </c>
      <c r="AA422" s="53" t="s">
        <v>150</v>
      </c>
      <c r="AB422" s="53"/>
      <c r="AC422" s="52" t="s">
        <v>94</v>
      </c>
      <c r="AD422" s="53" t="s">
        <v>151</v>
      </c>
      <c r="AE422" s="53" t="s">
        <v>150</v>
      </c>
      <c r="AF422" s="52" t="s">
        <v>94</v>
      </c>
      <c r="AG422" s="53"/>
      <c r="AH422" s="53" t="s">
        <v>151</v>
      </c>
      <c r="AI422" s="53" t="s">
        <v>150</v>
      </c>
      <c r="AJ422" s="53"/>
      <c r="AK422" s="52" t="s">
        <v>94</v>
      </c>
      <c r="AL422" s="53" t="s">
        <v>151</v>
      </c>
      <c r="AM422" s="53" t="s">
        <v>150</v>
      </c>
      <c r="AN422" s="52" t="s">
        <v>94</v>
      </c>
      <c r="AO422" s="53"/>
      <c r="AP422" s="53" t="s">
        <v>151</v>
      </c>
      <c r="AQ422" s="53" t="s">
        <v>150</v>
      </c>
      <c r="AR422" s="53"/>
      <c r="AS422" s="52" t="s">
        <v>94</v>
      </c>
      <c r="AT422" s="53" t="s">
        <v>151</v>
      </c>
      <c r="AU422" s="55" t="s">
        <v>150</v>
      </c>
    </row>
    <row r="423" spans="3:47">
      <c r="C423" s="15" t="s">
        <v>45</v>
      </c>
      <c r="D423" s="20">
        <v>0</v>
      </c>
      <c r="E423" s="56">
        <v>3</v>
      </c>
      <c r="F423" s="57">
        <f>E423*D423</f>
        <v>0</v>
      </c>
      <c r="G423" s="56">
        <v>1</v>
      </c>
      <c r="H423" s="12">
        <v>0</v>
      </c>
      <c r="I423" s="57">
        <f>H423*G423*D423</f>
        <v>0</v>
      </c>
      <c r="J423" s="56">
        <v>1</v>
      </c>
      <c r="K423" s="12">
        <v>0</v>
      </c>
      <c r="L423" s="57">
        <f>K423*J423*D423</f>
        <v>0</v>
      </c>
      <c r="M423" s="56">
        <v>0.5</v>
      </c>
      <c r="N423" s="12">
        <v>0</v>
      </c>
      <c r="O423" s="57">
        <f>N423*M423*D423</f>
        <v>0</v>
      </c>
      <c r="P423" s="56">
        <v>0.5</v>
      </c>
      <c r="Q423" s="22"/>
      <c r="R423" s="12">
        <v>0</v>
      </c>
      <c r="S423" s="57">
        <f>R423*P423*D423</f>
        <v>0</v>
      </c>
      <c r="T423" s="57"/>
      <c r="U423" s="56">
        <v>0.5</v>
      </c>
      <c r="V423" s="12">
        <v>0</v>
      </c>
      <c r="W423" s="57">
        <f>V423*U423*D423</f>
        <v>0</v>
      </c>
      <c r="X423" s="56">
        <v>0.5</v>
      </c>
      <c r="Y423" s="22"/>
      <c r="Z423" s="12">
        <v>0</v>
      </c>
      <c r="AA423" s="57">
        <f>Z423*X423*D423</f>
        <v>0</v>
      </c>
      <c r="AB423" s="57"/>
      <c r="AC423" s="56">
        <v>0.5</v>
      </c>
      <c r="AD423" s="12">
        <v>0</v>
      </c>
      <c r="AE423" s="57">
        <f>AD423*AC423*D423</f>
        <v>0</v>
      </c>
      <c r="AF423" s="56">
        <v>0.5</v>
      </c>
      <c r="AG423" s="22"/>
      <c r="AH423" s="12">
        <v>0</v>
      </c>
      <c r="AI423" s="57">
        <f>AH423*AF423*D423</f>
        <v>0</v>
      </c>
      <c r="AJ423" s="57"/>
      <c r="AK423" s="56">
        <v>0.5</v>
      </c>
      <c r="AL423" s="12">
        <v>0</v>
      </c>
      <c r="AM423" s="57">
        <f>AL423*AK423*D423</f>
        <v>0</v>
      </c>
      <c r="AN423" s="56">
        <v>0.5</v>
      </c>
      <c r="AO423" s="22"/>
      <c r="AP423" s="58">
        <v>0</v>
      </c>
      <c r="AQ423" s="57">
        <f>AP423*AN423*D423</f>
        <v>0</v>
      </c>
      <c r="AR423" s="57"/>
      <c r="AS423" s="56">
        <v>0.5</v>
      </c>
      <c r="AT423" s="12">
        <v>0</v>
      </c>
      <c r="AU423" s="59">
        <f>AT423*AS423*D423</f>
        <v>0</v>
      </c>
    </row>
    <row r="424" spans="3:47">
      <c r="C424" s="15" t="s">
        <v>3</v>
      </c>
      <c r="D424" s="20">
        <v>1.3580000000000001</v>
      </c>
      <c r="E424" s="56">
        <v>10</v>
      </c>
      <c r="F424" s="57">
        <f>E424*D424</f>
        <v>13.580000000000002</v>
      </c>
      <c r="G424" s="56">
        <v>4</v>
      </c>
      <c r="H424" s="12">
        <v>1</v>
      </c>
      <c r="I424" s="57">
        <f>H424*G424*D424</f>
        <v>5.4320000000000004</v>
      </c>
      <c r="J424" s="56">
        <v>3</v>
      </c>
      <c r="K424" s="12">
        <v>1</v>
      </c>
      <c r="L424" s="57">
        <f>K424*J424*D424</f>
        <v>4.0739999999999998</v>
      </c>
      <c r="M424" s="56">
        <v>2</v>
      </c>
      <c r="N424" s="12">
        <v>0.5</v>
      </c>
      <c r="O424" s="57">
        <f t="shared" ref="O424:O427" si="286">N424*M424*D424</f>
        <v>1.3580000000000001</v>
      </c>
      <c r="P424" s="56">
        <v>2</v>
      </c>
      <c r="Q424" s="22"/>
      <c r="R424" s="12">
        <v>0.5</v>
      </c>
      <c r="S424" s="57">
        <f t="shared" ref="S424:S427" si="287">R424*P424*D424</f>
        <v>1.3580000000000001</v>
      </c>
      <c r="T424" s="57"/>
      <c r="U424" s="56">
        <v>2</v>
      </c>
      <c r="V424" s="12">
        <v>0.5</v>
      </c>
      <c r="W424" s="57">
        <f>V424*U424*D424</f>
        <v>1.3580000000000001</v>
      </c>
      <c r="X424" s="56">
        <v>2</v>
      </c>
      <c r="Y424" s="22"/>
      <c r="Z424" s="12">
        <v>0.5</v>
      </c>
      <c r="AA424" s="57">
        <f t="shared" ref="AA424:AA429" si="288">Z424*X424*D424</f>
        <v>1.3580000000000001</v>
      </c>
      <c r="AB424" s="57"/>
      <c r="AC424" s="56">
        <v>2</v>
      </c>
      <c r="AD424" s="12">
        <v>0.5</v>
      </c>
      <c r="AE424" s="57">
        <f t="shared" ref="AE424:AE431" si="289">AD424*AC424*D424</f>
        <v>1.3580000000000001</v>
      </c>
      <c r="AF424" s="56">
        <v>2</v>
      </c>
      <c r="AG424" s="22"/>
      <c r="AH424" s="12">
        <v>0.5</v>
      </c>
      <c r="AI424" s="57">
        <f>AH424*AF424*D424</f>
        <v>1.3580000000000001</v>
      </c>
      <c r="AJ424" s="57"/>
      <c r="AK424" s="56">
        <v>2</v>
      </c>
      <c r="AL424" s="12">
        <v>0.5</v>
      </c>
      <c r="AM424" s="57">
        <f t="shared" ref="AM424:AM433" si="290">AL424*AK424*D424</f>
        <v>1.3580000000000001</v>
      </c>
      <c r="AN424" s="56">
        <v>2</v>
      </c>
      <c r="AO424" s="22"/>
      <c r="AP424" s="58">
        <v>0.5</v>
      </c>
      <c r="AQ424" s="57">
        <f t="shared" ref="AQ424:AQ433" si="291">AP424*AN424*D424</f>
        <v>1.3580000000000001</v>
      </c>
      <c r="AR424" s="57"/>
      <c r="AS424" s="56">
        <v>2</v>
      </c>
      <c r="AT424" s="12">
        <v>0.5</v>
      </c>
      <c r="AU424" s="59">
        <f t="shared" ref="AU424:AU435" si="292">AT424*AS424*D424</f>
        <v>1.3580000000000001</v>
      </c>
    </row>
    <row r="425" spans="3:47">
      <c r="C425" s="15" t="s">
        <v>52</v>
      </c>
      <c r="D425" s="20">
        <v>2.0270000000000001</v>
      </c>
      <c r="E425" s="56">
        <v>-1</v>
      </c>
      <c r="F425" s="57">
        <f>E425*D425</f>
        <v>-2.0270000000000001</v>
      </c>
      <c r="G425" s="56">
        <v>1</v>
      </c>
      <c r="H425" s="12">
        <v>2</v>
      </c>
      <c r="I425" s="57">
        <f>H425*G425*D425</f>
        <v>4.0540000000000003</v>
      </c>
      <c r="J425" s="56">
        <v>3</v>
      </c>
      <c r="K425" s="12">
        <v>2</v>
      </c>
      <c r="L425" s="57">
        <f>K425*J425*D425</f>
        <v>12.162000000000001</v>
      </c>
      <c r="M425" s="56">
        <v>1</v>
      </c>
      <c r="N425" s="12">
        <v>1</v>
      </c>
      <c r="O425" s="57">
        <f t="shared" si="286"/>
        <v>2.0270000000000001</v>
      </c>
      <c r="P425" s="56">
        <v>1</v>
      </c>
      <c r="Q425" s="22"/>
      <c r="R425" s="12">
        <v>1</v>
      </c>
      <c r="S425" s="57">
        <f t="shared" si="287"/>
        <v>2.0270000000000001</v>
      </c>
      <c r="T425" s="57"/>
      <c r="U425" s="56">
        <v>1</v>
      </c>
      <c r="V425" s="12">
        <v>1</v>
      </c>
      <c r="W425" s="57">
        <f t="shared" ref="W425:W429" si="293">V425*U425*D425</f>
        <v>2.0270000000000001</v>
      </c>
      <c r="X425" s="56">
        <v>1</v>
      </c>
      <c r="Y425" s="22"/>
      <c r="Z425" s="12">
        <v>1</v>
      </c>
      <c r="AA425" s="57">
        <f t="shared" si="288"/>
        <v>2.0270000000000001</v>
      </c>
      <c r="AB425" s="57"/>
      <c r="AC425" s="56">
        <v>1</v>
      </c>
      <c r="AD425" s="12">
        <v>1</v>
      </c>
      <c r="AE425" s="57">
        <f t="shared" si="289"/>
        <v>2.0270000000000001</v>
      </c>
      <c r="AF425" s="56">
        <v>1</v>
      </c>
      <c r="AG425" s="22"/>
      <c r="AH425" s="12">
        <v>1</v>
      </c>
      <c r="AI425" s="57">
        <f t="shared" ref="AI425:AI431" si="294">AH425*AF425*D425</f>
        <v>2.0270000000000001</v>
      </c>
      <c r="AJ425" s="57"/>
      <c r="AK425" s="56">
        <v>1</v>
      </c>
      <c r="AL425" s="12">
        <v>1</v>
      </c>
      <c r="AM425" s="57">
        <f t="shared" si="290"/>
        <v>2.0270000000000001</v>
      </c>
      <c r="AN425" s="56">
        <v>1</v>
      </c>
      <c r="AO425" s="22"/>
      <c r="AP425" s="58">
        <v>1</v>
      </c>
      <c r="AQ425" s="57">
        <f t="shared" si="291"/>
        <v>2.0270000000000001</v>
      </c>
      <c r="AR425" s="57"/>
      <c r="AS425" s="56">
        <v>1</v>
      </c>
      <c r="AT425" s="12">
        <v>1</v>
      </c>
      <c r="AU425" s="59">
        <f t="shared" si="292"/>
        <v>2.0270000000000001</v>
      </c>
    </row>
    <row r="426" spans="3:47">
      <c r="C426" s="15" t="s">
        <v>5</v>
      </c>
      <c r="D426" s="20">
        <v>2.48</v>
      </c>
      <c r="E426" s="60" t="s">
        <v>152</v>
      </c>
      <c r="F426" s="61">
        <f>F425+F424+F423</f>
        <v>11.553000000000001</v>
      </c>
      <c r="G426" s="62"/>
      <c r="H426" s="61" t="s">
        <v>152</v>
      </c>
      <c r="I426" s="61">
        <f>SUM(I423:I425)</f>
        <v>9.4860000000000007</v>
      </c>
      <c r="J426" s="56">
        <v>1</v>
      </c>
      <c r="K426" s="12">
        <v>3</v>
      </c>
      <c r="L426" s="57">
        <f>K426*J426*D426</f>
        <v>7.4399999999999995</v>
      </c>
      <c r="M426" s="56">
        <v>2</v>
      </c>
      <c r="N426" s="12">
        <v>1.5</v>
      </c>
      <c r="O426" s="57">
        <f t="shared" si="286"/>
        <v>7.4399999999999995</v>
      </c>
      <c r="P426" s="56">
        <v>2</v>
      </c>
      <c r="Q426" s="22"/>
      <c r="R426" s="12">
        <v>1.5</v>
      </c>
      <c r="S426" s="57">
        <f t="shared" si="287"/>
        <v>7.4399999999999995</v>
      </c>
      <c r="T426" s="57"/>
      <c r="U426" s="56">
        <v>2</v>
      </c>
      <c r="V426" s="12">
        <v>1.5</v>
      </c>
      <c r="W426" s="57">
        <f t="shared" si="293"/>
        <v>7.4399999999999995</v>
      </c>
      <c r="X426" s="56">
        <v>2</v>
      </c>
      <c r="Y426" s="22"/>
      <c r="Z426" s="12">
        <v>1.5</v>
      </c>
      <c r="AA426" s="57">
        <f t="shared" si="288"/>
        <v>7.4399999999999995</v>
      </c>
      <c r="AB426" s="57"/>
      <c r="AC426" s="56">
        <v>2</v>
      </c>
      <c r="AD426" s="12">
        <v>1.5</v>
      </c>
      <c r="AE426" s="57">
        <f t="shared" si="289"/>
        <v>7.4399999999999995</v>
      </c>
      <c r="AF426" s="56">
        <v>2</v>
      </c>
      <c r="AG426" s="22"/>
      <c r="AH426" s="12">
        <v>1.5</v>
      </c>
      <c r="AI426" s="57">
        <f t="shared" si="294"/>
        <v>7.4399999999999995</v>
      </c>
      <c r="AJ426" s="57"/>
      <c r="AK426" s="56">
        <v>2</v>
      </c>
      <c r="AL426" s="12">
        <v>1.5</v>
      </c>
      <c r="AM426" s="57">
        <f t="shared" si="290"/>
        <v>7.4399999999999995</v>
      </c>
      <c r="AN426" s="56">
        <v>2</v>
      </c>
      <c r="AO426" s="22"/>
      <c r="AP426" s="58">
        <v>1.5</v>
      </c>
      <c r="AQ426" s="57">
        <f t="shared" si="291"/>
        <v>7.4399999999999995</v>
      </c>
      <c r="AR426" s="57"/>
      <c r="AS426" s="56">
        <v>2</v>
      </c>
      <c r="AT426" s="12">
        <v>1.5</v>
      </c>
      <c r="AU426" s="59">
        <f t="shared" si="292"/>
        <v>7.4399999999999995</v>
      </c>
    </row>
    <row r="427" spans="3:47">
      <c r="C427" s="15" t="s">
        <v>46</v>
      </c>
      <c r="D427" s="20">
        <v>2.8170000000000002</v>
      </c>
      <c r="J427" s="62"/>
      <c r="K427" s="61" t="s">
        <v>152</v>
      </c>
      <c r="L427" s="61">
        <f>SUM(L423:L426)</f>
        <v>23.676000000000002</v>
      </c>
      <c r="M427" s="56">
        <v>0.5</v>
      </c>
      <c r="N427" s="12">
        <v>2</v>
      </c>
      <c r="O427" s="57">
        <f t="shared" si="286"/>
        <v>2.8170000000000002</v>
      </c>
      <c r="P427" s="56">
        <v>0.5</v>
      </c>
      <c r="Q427" s="22">
        <v>5</v>
      </c>
      <c r="R427" s="12">
        <v>2</v>
      </c>
      <c r="S427" s="57">
        <f t="shared" si="287"/>
        <v>2.8170000000000002</v>
      </c>
      <c r="T427" s="57">
        <f>D427*Q427*R427</f>
        <v>28.17</v>
      </c>
      <c r="U427" s="56">
        <v>1.5</v>
      </c>
      <c r="V427" s="12">
        <v>2</v>
      </c>
      <c r="W427" s="57">
        <f t="shared" si="293"/>
        <v>8.4510000000000005</v>
      </c>
      <c r="X427" s="56">
        <v>1.5</v>
      </c>
      <c r="Y427" s="22"/>
      <c r="Z427" s="12">
        <v>2</v>
      </c>
      <c r="AA427" s="57">
        <f t="shared" si="288"/>
        <v>8.4510000000000005</v>
      </c>
      <c r="AB427" s="57"/>
      <c r="AC427" s="56">
        <v>1.5</v>
      </c>
      <c r="AD427" s="12">
        <v>2</v>
      </c>
      <c r="AE427" s="57">
        <f t="shared" si="289"/>
        <v>8.4510000000000005</v>
      </c>
      <c r="AF427" s="56">
        <v>1.5</v>
      </c>
      <c r="AG427" s="22"/>
      <c r="AH427" s="12">
        <v>2</v>
      </c>
      <c r="AI427" s="57">
        <f t="shared" si="294"/>
        <v>8.4510000000000005</v>
      </c>
      <c r="AJ427" s="57"/>
      <c r="AK427" s="56">
        <v>1.5</v>
      </c>
      <c r="AL427" s="12">
        <v>2</v>
      </c>
      <c r="AM427" s="57">
        <f t="shared" si="290"/>
        <v>8.4510000000000005</v>
      </c>
      <c r="AN427" s="56">
        <v>1.5</v>
      </c>
      <c r="AO427" s="22"/>
      <c r="AP427" s="58">
        <v>2</v>
      </c>
      <c r="AQ427" s="57">
        <f t="shared" si="291"/>
        <v>8.4510000000000005</v>
      </c>
      <c r="AR427" s="57"/>
      <c r="AS427" s="56">
        <v>1.5</v>
      </c>
      <c r="AT427" s="12">
        <v>2</v>
      </c>
      <c r="AU427" s="59">
        <f t="shared" si="292"/>
        <v>8.4510000000000005</v>
      </c>
    </row>
    <row r="428" spans="3:47">
      <c r="C428" s="15" t="s">
        <v>7</v>
      </c>
      <c r="D428" s="20">
        <v>3.266</v>
      </c>
      <c r="M428" s="62"/>
      <c r="N428" s="61" t="s">
        <v>152</v>
      </c>
      <c r="O428" s="61">
        <f>SUM(O423:O427)</f>
        <v>13.641999999999999</v>
      </c>
      <c r="P428" s="56"/>
      <c r="Q428" s="22">
        <v>8</v>
      </c>
      <c r="R428" s="12">
        <v>3</v>
      </c>
      <c r="S428" s="57"/>
      <c r="T428" s="57">
        <f t="shared" ref="T428:T429" si="295">D428*Q428*R428</f>
        <v>78.384</v>
      </c>
      <c r="U428" s="56">
        <v>4</v>
      </c>
      <c r="V428" s="12">
        <v>3</v>
      </c>
      <c r="W428" s="57">
        <f t="shared" si="293"/>
        <v>39.192</v>
      </c>
      <c r="X428" s="56">
        <v>4</v>
      </c>
      <c r="Y428" s="22"/>
      <c r="Z428" s="12">
        <v>3</v>
      </c>
      <c r="AA428" s="57">
        <f t="shared" si="288"/>
        <v>39.192</v>
      </c>
      <c r="AB428" s="57"/>
      <c r="AC428" s="56">
        <v>4</v>
      </c>
      <c r="AD428" s="12">
        <v>3</v>
      </c>
      <c r="AE428" s="57">
        <f t="shared" si="289"/>
        <v>39.192</v>
      </c>
      <c r="AF428" s="56">
        <v>4</v>
      </c>
      <c r="AG428" s="22"/>
      <c r="AH428" s="12">
        <v>3</v>
      </c>
      <c r="AI428" s="57">
        <f t="shared" si="294"/>
        <v>39.192</v>
      </c>
      <c r="AJ428" s="57"/>
      <c r="AK428" s="56">
        <v>4</v>
      </c>
      <c r="AL428" s="12">
        <v>3</v>
      </c>
      <c r="AM428" s="57">
        <f t="shared" si="290"/>
        <v>39.192</v>
      </c>
      <c r="AN428" s="56">
        <v>4</v>
      </c>
      <c r="AO428" s="22"/>
      <c r="AP428" s="58">
        <v>3</v>
      </c>
      <c r="AQ428" s="57">
        <f t="shared" si="291"/>
        <v>39.192</v>
      </c>
      <c r="AR428" s="57"/>
      <c r="AS428" s="56">
        <v>4</v>
      </c>
      <c r="AT428" s="12">
        <v>3</v>
      </c>
      <c r="AU428" s="59">
        <f t="shared" si="292"/>
        <v>39.192</v>
      </c>
    </row>
    <row r="429" spans="3:47">
      <c r="C429" s="15" t="s">
        <v>47</v>
      </c>
      <c r="D429" s="20">
        <v>3.5739999999999998</v>
      </c>
      <c r="P429" s="56"/>
      <c r="Q429" s="22">
        <v>-1</v>
      </c>
      <c r="R429" s="63">
        <v>4</v>
      </c>
      <c r="S429" s="64"/>
      <c r="T429" s="57">
        <f t="shared" si="295"/>
        <v>-14.295999999999999</v>
      </c>
      <c r="U429" s="56">
        <v>1</v>
      </c>
      <c r="V429" s="12">
        <v>4</v>
      </c>
      <c r="W429" s="57">
        <f t="shared" si="293"/>
        <v>14.295999999999999</v>
      </c>
      <c r="X429" s="56">
        <v>1</v>
      </c>
      <c r="Y429" s="22">
        <v>5</v>
      </c>
      <c r="Z429" s="12">
        <v>4</v>
      </c>
      <c r="AA429" s="57">
        <f t="shared" si="288"/>
        <v>14.295999999999999</v>
      </c>
      <c r="AB429" s="57">
        <f>Y429*Z429*D429</f>
        <v>71.47999999999999</v>
      </c>
      <c r="AC429" s="56">
        <v>2</v>
      </c>
      <c r="AD429" s="12">
        <v>4</v>
      </c>
      <c r="AE429" s="57">
        <f t="shared" si="289"/>
        <v>28.591999999999999</v>
      </c>
      <c r="AF429" s="56">
        <v>2</v>
      </c>
      <c r="AG429" s="22"/>
      <c r="AH429" s="12">
        <v>4</v>
      </c>
      <c r="AI429" s="57">
        <f t="shared" si="294"/>
        <v>28.591999999999999</v>
      </c>
      <c r="AJ429" s="57"/>
      <c r="AK429" s="56">
        <v>2</v>
      </c>
      <c r="AL429" s="12">
        <v>4</v>
      </c>
      <c r="AM429" s="57">
        <f t="shared" si="290"/>
        <v>28.591999999999999</v>
      </c>
      <c r="AN429" s="56">
        <v>2</v>
      </c>
      <c r="AO429" s="22"/>
      <c r="AP429" s="58">
        <v>4</v>
      </c>
      <c r="AQ429" s="57">
        <f t="shared" si="291"/>
        <v>28.591999999999999</v>
      </c>
      <c r="AR429" s="57"/>
      <c r="AS429" s="56">
        <v>2</v>
      </c>
      <c r="AT429" s="12">
        <v>4</v>
      </c>
      <c r="AU429" s="59">
        <f t="shared" si="292"/>
        <v>28.591999999999999</v>
      </c>
    </row>
    <row r="430" spans="3:47">
      <c r="C430" s="15" t="s">
        <v>9</v>
      </c>
      <c r="D430" s="20">
        <v>3.8530000000000002</v>
      </c>
      <c r="P430" s="62"/>
      <c r="Q430" s="65"/>
      <c r="R430" s="65" t="s">
        <v>152</v>
      </c>
      <c r="S430" s="65">
        <f>SUM(S423:S429)</f>
        <v>13.641999999999999</v>
      </c>
      <c r="T430" s="65">
        <f>SUM(T423:T429)</f>
        <v>92.25800000000001</v>
      </c>
      <c r="U430" s="62"/>
      <c r="V430" s="61" t="s">
        <v>152</v>
      </c>
      <c r="W430" s="61">
        <f>SUM(W423:W429)</f>
        <v>72.76400000000001</v>
      </c>
      <c r="X430" s="56"/>
      <c r="Y430" s="22">
        <v>8</v>
      </c>
      <c r="Z430" s="12">
        <v>5</v>
      </c>
      <c r="AA430" s="57"/>
      <c r="AB430" s="57">
        <f t="shared" ref="AB430:AB431" si="296">Y430*Z430*D430</f>
        <v>154.12</v>
      </c>
      <c r="AC430" s="56">
        <v>4</v>
      </c>
      <c r="AD430" s="12">
        <v>5</v>
      </c>
      <c r="AE430" s="57">
        <f t="shared" si="289"/>
        <v>77.06</v>
      </c>
      <c r="AF430" s="56">
        <v>4</v>
      </c>
      <c r="AG430" s="22"/>
      <c r="AH430" s="12">
        <v>5</v>
      </c>
      <c r="AI430" s="57">
        <f t="shared" si="294"/>
        <v>77.06</v>
      </c>
      <c r="AJ430" s="57"/>
      <c r="AK430" s="56">
        <v>4</v>
      </c>
      <c r="AL430" s="12">
        <v>5</v>
      </c>
      <c r="AM430" s="57">
        <f t="shared" si="290"/>
        <v>77.06</v>
      </c>
      <c r="AN430" s="56">
        <v>4</v>
      </c>
      <c r="AO430" s="22"/>
      <c r="AP430" s="58">
        <v>5</v>
      </c>
      <c r="AQ430" s="57">
        <f t="shared" si="291"/>
        <v>77.06</v>
      </c>
      <c r="AR430" s="57"/>
      <c r="AS430" s="56">
        <v>4</v>
      </c>
      <c r="AT430" s="12">
        <v>5</v>
      </c>
      <c r="AU430" s="59">
        <f t="shared" si="292"/>
        <v>77.06</v>
      </c>
    </row>
    <row r="431" spans="3:47">
      <c r="C431" s="15" t="s">
        <v>10</v>
      </c>
      <c r="D431" s="20">
        <v>4.1500000000000004</v>
      </c>
      <c r="X431" s="56"/>
      <c r="Y431" s="22">
        <v>-1</v>
      </c>
      <c r="Z431" s="63">
        <v>6</v>
      </c>
      <c r="AA431" s="64"/>
      <c r="AB431" s="57">
        <f t="shared" si="296"/>
        <v>-24.900000000000002</v>
      </c>
      <c r="AC431" s="56">
        <v>1</v>
      </c>
      <c r="AD431" s="12">
        <v>6</v>
      </c>
      <c r="AE431" s="57">
        <f t="shared" si="289"/>
        <v>24.900000000000002</v>
      </c>
      <c r="AF431" s="56">
        <v>1</v>
      </c>
      <c r="AG431" s="22">
        <v>5</v>
      </c>
      <c r="AH431" s="12">
        <v>6</v>
      </c>
      <c r="AI431" s="57">
        <f t="shared" si="294"/>
        <v>24.900000000000002</v>
      </c>
      <c r="AJ431" s="57">
        <f>D431*AH431*AG431</f>
        <v>124.50000000000001</v>
      </c>
      <c r="AK431" s="56">
        <v>2</v>
      </c>
      <c r="AL431" s="12">
        <v>6</v>
      </c>
      <c r="AM431" s="57">
        <f t="shared" si="290"/>
        <v>49.800000000000004</v>
      </c>
      <c r="AN431" s="56">
        <v>2</v>
      </c>
      <c r="AO431" s="22"/>
      <c r="AP431" s="58">
        <v>6</v>
      </c>
      <c r="AQ431" s="57">
        <f t="shared" si="291"/>
        <v>49.800000000000004</v>
      </c>
      <c r="AR431" s="57"/>
      <c r="AS431" s="56">
        <v>2</v>
      </c>
      <c r="AT431" s="12">
        <v>6</v>
      </c>
      <c r="AU431" s="59">
        <f t="shared" si="292"/>
        <v>49.800000000000004</v>
      </c>
    </row>
    <row r="432" spans="3:47">
      <c r="C432" s="15" t="s">
        <v>11</v>
      </c>
      <c r="D432" s="20">
        <v>4.4279999999999999</v>
      </c>
      <c r="X432" s="62"/>
      <c r="Y432" s="65"/>
      <c r="Z432" s="61" t="s">
        <v>153</v>
      </c>
      <c r="AA432" s="61">
        <f>SUM(AA423:AA429)</f>
        <v>72.76400000000001</v>
      </c>
      <c r="AB432" s="61">
        <f>SUM(AB423:AB431)</f>
        <v>200.7</v>
      </c>
      <c r="AC432" s="62"/>
      <c r="AD432" s="61" t="s">
        <v>152</v>
      </c>
      <c r="AE432" s="61">
        <f>SUM(AE423:AE431)</f>
        <v>189.02</v>
      </c>
      <c r="AF432" s="56"/>
      <c r="AG432" s="22">
        <v>8</v>
      </c>
      <c r="AH432" s="12">
        <v>7</v>
      </c>
      <c r="AI432" s="57"/>
      <c r="AJ432" s="57">
        <f t="shared" ref="AJ432:AJ433" si="297">D432*AH432*AG432</f>
        <v>247.96799999999999</v>
      </c>
      <c r="AK432" s="56">
        <v>4</v>
      </c>
      <c r="AL432" s="12">
        <v>7</v>
      </c>
      <c r="AM432" s="57">
        <f t="shared" si="290"/>
        <v>123.98399999999999</v>
      </c>
      <c r="AN432" s="56">
        <v>4</v>
      </c>
      <c r="AO432" s="22"/>
      <c r="AP432" s="58">
        <v>7</v>
      </c>
      <c r="AQ432" s="57">
        <f t="shared" si="291"/>
        <v>123.98399999999999</v>
      </c>
      <c r="AR432" s="57"/>
      <c r="AS432" s="56">
        <v>4</v>
      </c>
      <c r="AT432" s="12">
        <v>7</v>
      </c>
      <c r="AU432" s="59">
        <f t="shared" si="292"/>
        <v>123.98399999999999</v>
      </c>
    </row>
    <row r="433" spans="3:47">
      <c r="C433" s="15" t="s">
        <v>48</v>
      </c>
      <c r="D433" s="20">
        <v>4.7329999999999997</v>
      </c>
      <c r="AF433" s="56"/>
      <c r="AG433" s="22">
        <v>-1</v>
      </c>
      <c r="AH433" s="63">
        <v>8</v>
      </c>
      <c r="AI433" s="64"/>
      <c r="AJ433" s="57">
        <f t="shared" si="297"/>
        <v>-37.863999999999997</v>
      </c>
      <c r="AK433" s="56">
        <v>1</v>
      </c>
      <c r="AL433" s="12">
        <v>8</v>
      </c>
      <c r="AM433" s="57">
        <f t="shared" si="290"/>
        <v>37.863999999999997</v>
      </c>
      <c r="AN433" s="56">
        <v>1</v>
      </c>
      <c r="AO433" s="22">
        <v>5</v>
      </c>
      <c r="AP433" s="58">
        <v>8</v>
      </c>
      <c r="AQ433" s="57">
        <f t="shared" si="291"/>
        <v>37.863999999999997</v>
      </c>
      <c r="AR433" s="57">
        <f>D433*AP433*AO433</f>
        <v>189.32</v>
      </c>
      <c r="AS433" s="56">
        <v>2</v>
      </c>
      <c r="AT433" s="12">
        <v>8</v>
      </c>
      <c r="AU433" s="59">
        <f t="shared" si="292"/>
        <v>75.727999999999994</v>
      </c>
    </row>
    <row r="434" spans="3:47">
      <c r="C434" s="15" t="s">
        <v>49</v>
      </c>
      <c r="D434" s="20">
        <v>5.1980000000000004</v>
      </c>
      <c r="AF434" s="62"/>
      <c r="AG434" s="65"/>
      <c r="AH434" s="61" t="s">
        <v>154</v>
      </c>
      <c r="AI434" s="61">
        <f>SUM(AI423:AI431)</f>
        <v>189.02</v>
      </c>
      <c r="AJ434" s="61">
        <f>SUM(AJ423:AJ433)</f>
        <v>334.60400000000004</v>
      </c>
      <c r="AK434" s="62"/>
      <c r="AL434" s="61" t="s">
        <v>152</v>
      </c>
      <c r="AM434" s="61">
        <f>SUM(AM423:AM433)</f>
        <v>375.76799999999997</v>
      </c>
      <c r="AN434" s="56"/>
      <c r="AO434" s="22">
        <v>8</v>
      </c>
      <c r="AP434" s="58">
        <v>9</v>
      </c>
      <c r="AQ434" s="57"/>
      <c r="AR434" s="57">
        <f t="shared" ref="AR434:AR435" si="298">D434*AP434*AO434</f>
        <v>374.25600000000003</v>
      </c>
      <c r="AS434" s="56">
        <v>4</v>
      </c>
      <c r="AT434" s="12">
        <v>9</v>
      </c>
      <c r="AU434" s="59">
        <f t="shared" si="292"/>
        <v>187.12800000000001</v>
      </c>
    </row>
    <row r="435" spans="3:47">
      <c r="C435" s="15" t="s">
        <v>50</v>
      </c>
      <c r="D435" s="21">
        <v>5.7370000000000001</v>
      </c>
      <c r="AN435" s="56"/>
      <c r="AO435" s="22">
        <v>-1</v>
      </c>
      <c r="AP435" s="66">
        <v>10</v>
      </c>
      <c r="AQ435" s="64"/>
      <c r="AR435" s="57">
        <f t="shared" si="298"/>
        <v>-57.370000000000005</v>
      </c>
      <c r="AS435" s="56">
        <v>1</v>
      </c>
      <c r="AT435" s="12">
        <v>10</v>
      </c>
      <c r="AU435" s="59">
        <f t="shared" si="292"/>
        <v>57.370000000000005</v>
      </c>
    </row>
    <row r="436" spans="3:47">
      <c r="AN436" s="62"/>
      <c r="AO436" s="65"/>
      <c r="AP436" s="61" t="s">
        <v>152</v>
      </c>
      <c r="AQ436" s="61">
        <f>SUM(AQ431:AQ434)</f>
        <v>211.648</v>
      </c>
      <c r="AR436" s="61">
        <f>SUM(AR423:AR435)</f>
        <v>506.20600000000002</v>
      </c>
      <c r="AS436" s="62"/>
      <c r="AT436" s="61" t="s">
        <v>152</v>
      </c>
      <c r="AU436" s="67">
        <f>SUM(AU423:AU435)</f>
        <v>658.13</v>
      </c>
    </row>
    <row r="437" spans="3:47">
      <c r="E437" s="14" t="s">
        <v>155</v>
      </c>
      <c r="F437" s="14">
        <f>F426*0.5/24</f>
        <v>0.24068750000000003</v>
      </c>
      <c r="G437" s="16"/>
      <c r="H437" s="16" t="s">
        <v>155</v>
      </c>
      <c r="I437" s="16">
        <f>2*0.5*0.5*I426/3</f>
        <v>1.5810000000000002</v>
      </c>
      <c r="J437" s="14"/>
      <c r="K437" s="14" t="s">
        <v>155</v>
      </c>
      <c r="L437" s="14">
        <f>2*0.5*0.5*3*L427/8</f>
        <v>4.4392500000000004</v>
      </c>
      <c r="M437" s="17"/>
      <c r="N437" s="17" t="s">
        <v>155</v>
      </c>
      <c r="O437" s="17">
        <f>2*1*1*O428/3</f>
        <v>9.0946666666666669</v>
      </c>
      <c r="P437" s="14"/>
      <c r="Q437" s="14"/>
      <c r="R437" s="14" t="s">
        <v>155</v>
      </c>
      <c r="S437" s="14">
        <f>2*1*1*((S430/3)+(T430/12))</f>
        <v>24.471000000000004</v>
      </c>
      <c r="T437" s="14"/>
      <c r="U437" s="16"/>
      <c r="V437" s="16" t="s">
        <v>155</v>
      </c>
      <c r="W437" s="16">
        <f>2*1*1*W430/3</f>
        <v>48.509333333333338</v>
      </c>
      <c r="X437" s="14"/>
      <c r="Y437" s="14"/>
      <c r="Z437" s="14" t="s">
        <v>155</v>
      </c>
      <c r="AA437" s="14">
        <f>2*1*1*((AA432/3)+(AB432/12))</f>
        <v>81.959333333333333</v>
      </c>
      <c r="AB437" s="14"/>
      <c r="AC437" s="17"/>
      <c r="AD437" s="17" t="s">
        <v>155</v>
      </c>
      <c r="AE437" s="17">
        <f>2*1*1*AE432/3</f>
        <v>126.01333333333334</v>
      </c>
      <c r="AF437" s="14"/>
      <c r="AG437" s="14"/>
      <c r="AH437" s="14" t="s">
        <v>155</v>
      </c>
      <c r="AI437" s="14">
        <f>2*1*1*((AI434/3)+(AJ434/12))</f>
        <v>181.78066666666666</v>
      </c>
      <c r="AJ437" s="14"/>
      <c r="AK437" s="16"/>
      <c r="AL437" s="16" t="s">
        <v>155</v>
      </c>
      <c r="AM437" s="16">
        <f>2*1*1*AM434/3</f>
        <v>250.51199999999997</v>
      </c>
      <c r="AN437" s="14"/>
      <c r="AO437" s="14"/>
      <c r="AP437" s="14" t="s">
        <v>155</v>
      </c>
      <c r="AQ437" s="14">
        <f>2*1*1*((AQ436/3)+(AR436/12))</f>
        <v>225.46633333333335</v>
      </c>
      <c r="AR437" s="14"/>
      <c r="AS437" s="17"/>
      <c r="AT437" s="17" t="s">
        <v>155</v>
      </c>
      <c r="AU437" s="17">
        <f>2*1*1*AU436/3</f>
        <v>438.75333333333333</v>
      </c>
    </row>
    <row r="440" spans="3:47">
      <c r="C440" s="75"/>
      <c r="D440" s="76"/>
      <c r="E440" s="77" t="s">
        <v>146</v>
      </c>
      <c r="F440" s="78"/>
      <c r="G440" s="77" t="s">
        <v>127</v>
      </c>
      <c r="H440" s="79"/>
      <c r="I440" s="51"/>
      <c r="J440" s="77" t="s">
        <v>128</v>
      </c>
      <c r="K440" s="79"/>
      <c r="L440" s="78"/>
      <c r="M440" s="77" t="s">
        <v>129</v>
      </c>
      <c r="N440" s="79"/>
      <c r="O440" s="78"/>
      <c r="P440" s="77" t="s">
        <v>130</v>
      </c>
      <c r="Q440" s="80"/>
      <c r="R440" s="79"/>
      <c r="S440" s="79"/>
      <c r="T440" s="51"/>
      <c r="U440" s="77" t="s">
        <v>131</v>
      </c>
      <c r="V440" s="79"/>
      <c r="W440" s="78"/>
      <c r="X440" s="77" t="s">
        <v>132</v>
      </c>
      <c r="Y440" s="80"/>
      <c r="Z440" s="79"/>
      <c r="AA440" s="79"/>
      <c r="AB440" s="51"/>
      <c r="AC440" s="77" t="s">
        <v>147</v>
      </c>
      <c r="AD440" s="79"/>
      <c r="AE440" s="78"/>
      <c r="AF440" s="77" t="s">
        <v>148</v>
      </c>
      <c r="AG440" s="80"/>
      <c r="AH440" s="79"/>
      <c r="AI440" s="79"/>
      <c r="AJ440" s="51"/>
      <c r="AK440" s="77" t="s">
        <v>135</v>
      </c>
      <c r="AL440" s="79"/>
      <c r="AM440" s="78"/>
      <c r="AN440" s="77" t="s">
        <v>136</v>
      </c>
      <c r="AO440" s="80"/>
      <c r="AP440" s="79"/>
      <c r="AQ440" s="79"/>
      <c r="AR440" s="51"/>
      <c r="AS440" s="77" t="s">
        <v>137</v>
      </c>
      <c r="AT440" s="79"/>
      <c r="AU440" s="81"/>
    </row>
    <row r="441" spans="3:47">
      <c r="C441" s="19" t="s">
        <v>149</v>
      </c>
      <c r="D441" s="18" t="s">
        <v>42</v>
      </c>
      <c r="E441" s="52" t="s">
        <v>94</v>
      </c>
      <c r="F441" s="53" t="s">
        <v>150</v>
      </c>
      <c r="G441" s="52" t="s">
        <v>94</v>
      </c>
      <c r="H441" s="54" t="s">
        <v>151</v>
      </c>
      <c r="I441" s="54" t="s">
        <v>150</v>
      </c>
      <c r="J441" s="52" t="s">
        <v>94</v>
      </c>
      <c r="K441" s="53" t="s">
        <v>151</v>
      </c>
      <c r="L441" s="53" t="s">
        <v>150</v>
      </c>
      <c r="M441" s="52" t="s">
        <v>94</v>
      </c>
      <c r="N441" s="53" t="s">
        <v>151</v>
      </c>
      <c r="O441" s="53" t="s">
        <v>150</v>
      </c>
      <c r="P441" s="52" t="s">
        <v>94</v>
      </c>
      <c r="Q441" s="53"/>
      <c r="R441" s="53" t="s">
        <v>151</v>
      </c>
      <c r="S441" s="53" t="s">
        <v>150</v>
      </c>
      <c r="T441" s="53"/>
      <c r="U441" s="52" t="s">
        <v>94</v>
      </c>
      <c r="V441" s="53" t="s">
        <v>151</v>
      </c>
      <c r="W441" s="53" t="s">
        <v>150</v>
      </c>
      <c r="X441" s="52" t="s">
        <v>94</v>
      </c>
      <c r="Y441" s="53"/>
      <c r="Z441" s="53" t="s">
        <v>151</v>
      </c>
      <c r="AA441" s="53" t="s">
        <v>150</v>
      </c>
      <c r="AB441" s="53"/>
      <c r="AC441" s="52" t="s">
        <v>94</v>
      </c>
      <c r="AD441" s="53" t="s">
        <v>151</v>
      </c>
      <c r="AE441" s="53" t="s">
        <v>150</v>
      </c>
      <c r="AF441" s="52" t="s">
        <v>94</v>
      </c>
      <c r="AG441" s="53"/>
      <c r="AH441" s="53" t="s">
        <v>151</v>
      </c>
      <c r="AI441" s="53" t="s">
        <v>150</v>
      </c>
      <c r="AJ441" s="53"/>
      <c r="AK441" s="52" t="s">
        <v>94</v>
      </c>
      <c r="AL441" s="53" t="s">
        <v>151</v>
      </c>
      <c r="AM441" s="53" t="s">
        <v>150</v>
      </c>
      <c r="AN441" s="52" t="s">
        <v>94</v>
      </c>
      <c r="AO441" s="53"/>
      <c r="AP441" s="53" t="s">
        <v>151</v>
      </c>
      <c r="AQ441" s="53" t="s">
        <v>150</v>
      </c>
      <c r="AR441" s="53"/>
      <c r="AS441" s="52" t="s">
        <v>94</v>
      </c>
      <c r="AT441" s="53" t="s">
        <v>151</v>
      </c>
      <c r="AU441" s="55" t="s">
        <v>150</v>
      </c>
    </row>
    <row r="442" spans="3:47">
      <c r="C442" s="15" t="s">
        <v>45</v>
      </c>
      <c r="D442" s="20">
        <v>0</v>
      </c>
      <c r="E442" s="56">
        <v>3</v>
      </c>
      <c r="F442" s="57">
        <f>E442*D442</f>
        <v>0</v>
      </c>
      <c r="G442" s="56">
        <v>1</v>
      </c>
      <c r="H442" s="12">
        <v>0</v>
      </c>
      <c r="I442" s="57">
        <f>H442*G442*D442</f>
        <v>0</v>
      </c>
      <c r="J442" s="56">
        <v>1</v>
      </c>
      <c r="K442" s="12">
        <v>0</v>
      </c>
      <c r="L442" s="57">
        <f>K442*J442*D442</f>
        <v>0</v>
      </c>
      <c r="M442" s="56">
        <v>0.5</v>
      </c>
      <c r="N442" s="12">
        <v>0</v>
      </c>
      <c r="O442" s="57">
        <f>N442*M442*D442</f>
        <v>0</v>
      </c>
      <c r="P442" s="56">
        <v>0.5</v>
      </c>
      <c r="Q442" s="22"/>
      <c r="R442" s="12">
        <v>0</v>
      </c>
      <c r="S442" s="57">
        <f>R442*P442*D442</f>
        <v>0</v>
      </c>
      <c r="T442" s="57"/>
      <c r="U442" s="56">
        <v>0.5</v>
      </c>
      <c r="V442" s="12">
        <v>0</v>
      </c>
      <c r="W442" s="57">
        <f>V442*U442*D442</f>
        <v>0</v>
      </c>
      <c r="X442" s="56">
        <v>0.5</v>
      </c>
      <c r="Y442" s="22"/>
      <c r="Z442" s="12">
        <v>0</v>
      </c>
      <c r="AA442" s="57">
        <f>Z442*X442*D442</f>
        <v>0</v>
      </c>
      <c r="AB442" s="57"/>
      <c r="AC442" s="56">
        <v>0.5</v>
      </c>
      <c r="AD442" s="12">
        <v>0</v>
      </c>
      <c r="AE442" s="57">
        <f>AD442*AC442*D442</f>
        <v>0</v>
      </c>
      <c r="AF442" s="56">
        <v>0.5</v>
      </c>
      <c r="AG442" s="22"/>
      <c r="AH442" s="12">
        <v>0</v>
      </c>
      <c r="AI442" s="57">
        <f>AH442*AF442*D442</f>
        <v>0</v>
      </c>
      <c r="AJ442" s="57"/>
      <c r="AK442" s="56">
        <v>0.5</v>
      </c>
      <c r="AL442" s="12">
        <v>0</v>
      </c>
      <c r="AM442" s="57">
        <f>AL442*AK442*D442</f>
        <v>0</v>
      </c>
      <c r="AN442" s="56">
        <v>0.5</v>
      </c>
      <c r="AO442" s="22"/>
      <c r="AP442" s="58">
        <v>0</v>
      </c>
      <c r="AQ442" s="57">
        <f>AP442*AN442*D442</f>
        <v>0</v>
      </c>
      <c r="AR442" s="57"/>
      <c r="AS442" s="56">
        <v>0.5</v>
      </c>
      <c r="AT442" s="12">
        <v>0</v>
      </c>
      <c r="AU442" s="59">
        <f>AT442*AS442*D442</f>
        <v>0</v>
      </c>
    </row>
    <row r="443" spans="3:47">
      <c r="C443" s="15" t="s">
        <v>3</v>
      </c>
      <c r="D443" s="20">
        <v>0.311</v>
      </c>
      <c r="E443" s="56">
        <v>10</v>
      </c>
      <c r="F443" s="57">
        <f>E443*D443</f>
        <v>3.11</v>
      </c>
      <c r="G443" s="56">
        <v>4</v>
      </c>
      <c r="H443" s="12">
        <v>1</v>
      </c>
      <c r="I443" s="57">
        <f>H443*G443*D443</f>
        <v>1.244</v>
      </c>
      <c r="J443" s="56">
        <v>3</v>
      </c>
      <c r="K443" s="12">
        <v>1</v>
      </c>
      <c r="L443" s="57">
        <f>K443*J443*D443</f>
        <v>0.93300000000000005</v>
      </c>
      <c r="M443" s="56">
        <v>2</v>
      </c>
      <c r="N443" s="12">
        <v>0.5</v>
      </c>
      <c r="O443" s="57">
        <f t="shared" ref="O443:O446" si="299">N443*M443*D443</f>
        <v>0.311</v>
      </c>
      <c r="P443" s="56">
        <v>2</v>
      </c>
      <c r="Q443" s="22"/>
      <c r="R443" s="12">
        <v>0.5</v>
      </c>
      <c r="S443" s="57">
        <f t="shared" ref="S443:S446" si="300">R443*P443*D443</f>
        <v>0.311</v>
      </c>
      <c r="T443" s="57"/>
      <c r="U443" s="56">
        <v>2</v>
      </c>
      <c r="V443" s="12">
        <v>0.5</v>
      </c>
      <c r="W443" s="57">
        <f>V443*U443*D443</f>
        <v>0.311</v>
      </c>
      <c r="X443" s="56">
        <v>2</v>
      </c>
      <c r="Y443" s="22"/>
      <c r="Z443" s="12">
        <v>0.5</v>
      </c>
      <c r="AA443" s="57">
        <f t="shared" ref="AA443:AA448" si="301">Z443*X443*D443</f>
        <v>0.311</v>
      </c>
      <c r="AB443" s="57"/>
      <c r="AC443" s="56">
        <v>2</v>
      </c>
      <c r="AD443" s="12">
        <v>0.5</v>
      </c>
      <c r="AE443" s="57">
        <f t="shared" ref="AE443:AE450" si="302">AD443*AC443*D443</f>
        <v>0.311</v>
      </c>
      <c r="AF443" s="56">
        <v>2</v>
      </c>
      <c r="AG443" s="22"/>
      <c r="AH443" s="12">
        <v>0.5</v>
      </c>
      <c r="AI443" s="57">
        <f>AH443*AF443*D443</f>
        <v>0.311</v>
      </c>
      <c r="AJ443" s="57"/>
      <c r="AK443" s="56">
        <v>2</v>
      </c>
      <c r="AL443" s="12">
        <v>0.5</v>
      </c>
      <c r="AM443" s="57">
        <f t="shared" ref="AM443:AM452" si="303">AL443*AK443*D443</f>
        <v>0.311</v>
      </c>
      <c r="AN443" s="56">
        <v>2</v>
      </c>
      <c r="AO443" s="22"/>
      <c r="AP443" s="58">
        <v>0.5</v>
      </c>
      <c r="AQ443" s="57">
        <f t="shared" ref="AQ443:AQ452" si="304">AP443*AN443*D443</f>
        <v>0.311</v>
      </c>
      <c r="AR443" s="57"/>
      <c r="AS443" s="56">
        <v>2</v>
      </c>
      <c r="AT443" s="12">
        <v>0.5</v>
      </c>
      <c r="AU443" s="59">
        <f t="shared" ref="AU443:AU454" si="305">AT443*AS443*D443</f>
        <v>0.311</v>
      </c>
    </row>
    <row r="444" spans="3:47">
      <c r="C444" s="15" t="s">
        <v>52</v>
      </c>
      <c r="D444" s="20">
        <v>0.67300000000000004</v>
      </c>
      <c r="E444" s="56">
        <v>-1</v>
      </c>
      <c r="F444" s="57">
        <f>E444*D444</f>
        <v>-0.67300000000000004</v>
      </c>
      <c r="G444" s="56">
        <v>1</v>
      </c>
      <c r="H444" s="12">
        <v>2</v>
      </c>
      <c r="I444" s="57">
        <f>H444*G444*D444</f>
        <v>1.3460000000000001</v>
      </c>
      <c r="J444" s="56">
        <v>3</v>
      </c>
      <c r="K444" s="12">
        <v>2</v>
      </c>
      <c r="L444" s="57">
        <f>K444*J444*D444</f>
        <v>4.0380000000000003</v>
      </c>
      <c r="M444" s="56">
        <v>1</v>
      </c>
      <c r="N444" s="12">
        <v>1</v>
      </c>
      <c r="O444" s="57">
        <f t="shared" si="299"/>
        <v>0.67300000000000004</v>
      </c>
      <c r="P444" s="56">
        <v>1</v>
      </c>
      <c r="Q444" s="22"/>
      <c r="R444" s="12">
        <v>1</v>
      </c>
      <c r="S444" s="57">
        <f t="shared" si="300"/>
        <v>0.67300000000000004</v>
      </c>
      <c r="T444" s="57"/>
      <c r="U444" s="56">
        <v>1</v>
      </c>
      <c r="V444" s="12">
        <v>1</v>
      </c>
      <c r="W444" s="57">
        <f t="shared" ref="W444:W448" si="306">V444*U444*D444</f>
        <v>0.67300000000000004</v>
      </c>
      <c r="X444" s="56">
        <v>1</v>
      </c>
      <c r="Y444" s="22"/>
      <c r="Z444" s="12">
        <v>1</v>
      </c>
      <c r="AA444" s="57">
        <f t="shared" si="301"/>
        <v>0.67300000000000004</v>
      </c>
      <c r="AB444" s="57"/>
      <c r="AC444" s="56">
        <v>1</v>
      </c>
      <c r="AD444" s="12">
        <v>1</v>
      </c>
      <c r="AE444" s="57">
        <f t="shared" si="302"/>
        <v>0.67300000000000004</v>
      </c>
      <c r="AF444" s="56">
        <v>1</v>
      </c>
      <c r="AG444" s="22"/>
      <c r="AH444" s="12">
        <v>1</v>
      </c>
      <c r="AI444" s="57">
        <f t="shared" ref="AI444:AI450" si="307">AH444*AF444*D444</f>
        <v>0.67300000000000004</v>
      </c>
      <c r="AJ444" s="57"/>
      <c r="AK444" s="56">
        <v>1</v>
      </c>
      <c r="AL444" s="12">
        <v>1</v>
      </c>
      <c r="AM444" s="57">
        <f t="shared" si="303"/>
        <v>0.67300000000000004</v>
      </c>
      <c r="AN444" s="56">
        <v>1</v>
      </c>
      <c r="AO444" s="22"/>
      <c r="AP444" s="58">
        <v>1</v>
      </c>
      <c r="AQ444" s="57">
        <f t="shared" si="304"/>
        <v>0.67300000000000004</v>
      </c>
      <c r="AR444" s="57"/>
      <c r="AS444" s="56">
        <v>1</v>
      </c>
      <c r="AT444" s="12">
        <v>1</v>
      </c>
      <c r="AU444" s="59">
        <f t="shared" si="305"/>
        <v>0.67300000000000004</v>
      </c>
    </row>
    <row r="445" spans="3:47">
      <c r="C445" s="15" t="s">
        <v>5</v>
      </c>
      <c r="D445" s="20">
        <v>0.86</v>
      </c>
      <c r="E445" s="60" t="s">
        <v>152</v>
      </c>
      <c r="F445" s="61">
        <f>F444+F443+F442</f>
        <v>2.4369999999999998</v>
      </c>
      <c r="G445" s="62"/>
      <c r="H445" s="61" t="s">
        <v>152</v>
      </c>
      <c r="I445" s="61">
        <f>SUM(I442:I444)</f>
        <v>2.59</v>
      </c>
      <c r="J445" s="56">
        <v>1</v>
      </c>
      <c r="K445" s="12">
        <v>3</v>
      </c>
      <c r="L445" s="57">
        <f>K445*J445*D445</f>
        <v>2.58</v>
      </c>
      <c r="M445" s="56">
        <v>2</v>
      </c>
      <c r="N445" s="12">
        <v>1.5</v>
      </c>
      <c r="O445" s="57">
        <f t="shared" si="299"/>
        <v>2.58</v>
      </c>
      <c r="P445" s="56">
        <v>2</v>
      </c>
      <c r="Q445" s="22"/>
      <c r="R445" s="12">
        <v>1.5</v>
      </c>
      <c r="S445" s="57">
        <f t="shared" si="300"/>
        <v>2.58</v>
      </c>
      <c r="T445" s="57"/>
      <c r="U445" s="56">
        <v>2</v>
      </c>
      <c r="V445" s="12">
        <v>1.5</v>
      </c>
      <c r="W445" s="57">
        <f t="shared" si="306"/>
        <v>2.58</v>
      </c>
      <c r="X445" s="56">
        <v>2</v>
      </c>
      <c r="Y445" s="22"/>
      <c r="Z445" s="12">
        <v>1.5</v>
      </c>
      <c r="AA445" s="57">
        <f t="shared" si="301"/>
        <v>2.58</v>
      </c>
      <c r="AB445" s="57"/>
      <c r="AC445" s="56">
        <v>2</v>
      </c>
      <c r="AD445" s="12">
        <v>1.5</v>
      </c>
      <c r="AE445" s="57">
        <f t="shared" si="302"/>
        <v>2.58</v>
      </c>
      <c r="AF445" s="56">
        <v>2</v>
      </c>
      <c r="AG445" s="22"/>
      <c r="AH445" s="12">
        <v>1.5</v>
      </c>
      <c r="AI445" s="57">
        <f t="shared" si="307"/>
        <v>2.58</v>
      </c>
      <c r="AJ445" s="57"/>
      <c r="AK445" s="56">
        <v>2</v>
      </c>
      <c r="AL445" s="12">
        <v>1.5</v>
      </c>
      <c r="AM445" s="57">
        <f t="shared" si="303"/>
        <v>2.58</v>
      </c>
      <c r="AN445" s="56">
        <v>2</v>
      </c>
      <c r="AO445" s="22"/>
      <c r="AP445" s="58">
        <v>1.5</v>
      </c>
      <c r="AQ445" s="57">
        <f t="shared" si="304"/>
        <v>2.58</v>
      </c>
      <c r="AR445" s="57"/>
      <c r="AS445" s="56">
        <v>2</v>
      </c>
      <c r="AT445" s="12">
        <v>1.5</v>
      </c>
      <c r="AU445" s="59">
        <f t="shared" si="305"/>
        <v>2.58</v>
      </c>
    </row>
    <row r="446" spans="3:47">
      <c r="C446" s="15" t="s">
        <v>46</v>
      </c>
      <c r="D446" s="20">
        <v>0.95199999999999996</v>
      </c>
      <c r="J446" s="62"/>
      <c r="K446" s="61" t="s">
        <v>152</v>
      </c>
      <c r="L446" s="61">
        <f>SUM(L442:L445)</f>
        <v>7.5510000000000002</v>
      </c>
      <c r="M446" s="56">
        <v>0.5</v>
      </c>
      <c r="N446" s="12">
        <v>2</v>
      </c>
      <c r="O446" s="57">
        <f t="shared" si="299"/>
        <v>0.95199999999999996</v>
      </c>
      <c r="P446" s="56">
        <v>0.5</v>
      </c>
      <c r="Q446" s="22">
        <v>5</v>
      </c>
      <c r="R446" s="12">
        <v>2</v>
      </c>
      <c r="S446" s="57">
        <f t="shared" si="300"/>
        <v>0.95199999999999996</v>
      </c>
      <c r="T446" s="57">
        <f>D446*Q446*R446</f>
        <v>9.52</v>
      </c>
      <c r="U446" s="56">
        <v>1.5</v>
      </c>
      <c r="V446" s="12">
        <v>2</v>
      </c>
      <c r="W446" s="57">
        <f t="shared" si="306"/>
        <v>2.8559999999999999</v>
      </c>
      <c r="X446" s="56">
        <v>1.5</v>
      </c>
      <c r="Y446" s="22"/>
      <c r="Z446" s="12">
        <v>2</v>
      </c>
      <c r="AA446" s="57">
        <f t="shared" si="301"/>
        <v>2.8559999999999999</v>
      </c>
      <c r="AB446" s="57"/>
      <c r="AC446" s="56">
        <v>1.5</v>
      </c>
      <c r="AD446" s="12">
        <v>2</v>
      </c>
      <c r="AE446" s="57">
        <f t="shared" si="302"/>
        <v>2.8559999999999999</v>
      </c>
      <c r="AF446" s="56">
        <v>1.5</v>
      </c>
      <c r="AG446" s="22"/>
      <c r="AH446" s="12">
        <v>2</v>
      </c>
      <c r="AI446" s="57">
        <f t="shared" si="307"/>
        <v>2.8559999999999999</v>
      </c>
      <c r="AJ446" s="57"/>
      <c r="AK446" s="56">
        <v>1.5</v>
      </c>
      <c r="AL446" s="12">
        <v>2</v>
      </c>
      <c r="AM446" s="57">
        <f t="shared" si="303"/>
        <v>2.8559999999999999</v>
      </c>
      <c r="AN446" s="56">
        <v>1.5</v>
      </c>
      <c r="AO446" s="22"/>
      <c r="AP446" s="58">
        <v>2</v>
      </c>
      <c r="AQ446" s="57">
        <f t="shared" si="304"/>
        <v>2.8559999999999999</v>
      </c>
      <c r="AR446" s="57"/>
      <c r="AS446" s="56">
        <v>1.5</v>
      </c>
      <c r="AT446" s="12">
        <v>2</v>
      </c>
      <c r="AU446" s="59">
        <f t="shared" si="305"/>
        <v>2.8559999999999999</v>
      </c>
    </row>
    <row r="447" spans="3:47">
      <c r="C447" s="15" t="s">
        <v>7</v>
      </c>
      <c r="D447" s="20">
        <v>1.129</v>
      </c>
      <c r="M447" s="62"/>
      <c r="N447" s="61" t="s">
        <v>152</v>
      </c>
      <c r="O447" s="61">
        <f>SUM(O442:O446)</f>
        <v>4.516</v>
      </c>
      <c r="P447" s="56"/>
      <c r="Q447" s="22">
        <v>8</v>
      </c>
      <c r="R447" s="12">
        <v>3</v>
      </c>
      <c r="S447" s="57"/>
      <c r="T447" s="57">
        <f t="shared" ref="T447:T448" si="308">D447*Q447*R447</f>
        <v>27.096</v>
      </c>
      <c r="U447" s="56">
        <v>4</v>
      </c>
      <c r="V447" s="12">
        <v>3</v>
      </c>
      <c r="W447" s="57">
        <f t="shared" si="306"/>
        <v>13.548</v>
      </c>
      <c r="X447" s="56">
        <v>4</v>
      </c>
      <c r="Y447" s="22"/>
      <c r="Z447" s="12">
        <v>3</v>
      </c>
      <c r="AA447" s="57">
        <f t="shared" si="301"/>
        <v>13.548</v>
      </c>
      <c r="AB447" s="57"/>
      <c r="AC447" s="56">
        <v>4</v>
      </c>
      <c r="AD447" s="12">
        <v>3</v>
      </c>
      <c r="AE447" s="57">
        <f t="shared" si="302"/>
        <v>13.548</v>
      </c>
      <c r="AF447" s="56">
        <v>4</v>
      </c>
      <c r="AG447" s="22"/>
      <c r="AH447" s="12">
        <v>3</v>
      </c>
      <c r="AI447" s="57">
        <f t="shared" si="307"/>
        <v>13.548</v>
      </c>
      <c r="AJ447" s="57"/>
      <c r="AK447" s="56">
        <v>4</v>
      </c>
      <c r="AL447" s="12">
        <v>3</v>
      </c>
      <c r="AM447" s="57">
        <f t="shared" si="303"/>
        <v>13.548</v>
      </c>
      <c r="AN447" s="56">
        <v>4</v>
      </c>
      <c r="AO447" s="22"/>
      <c r="AP447" s="58">
        <v>3</v>
      </c>
      <c r="AQ447" s="57">
        <f t="shared" si="304"/>
        <v>13.548</v>
      </c>
      <c r="AR447" s="57"/>
      <c r="AS447" s="56">
        <v>4</v>
      </c>
      <c r="AT447" s="12">
        <v>3</v>
      </c>
      <c r="AU447" s="59">
        <f t="shared" si="305"/>
        <v>13.548</v>
      </c>
    </row>
    <row r="448" spans="3:47">
      <c r="C448" s="15" t="s">
        <v>47</v>
      </c>
      <c r="D448" s="20">
        <v>1.33</v>
      </c>
      <c r="P448" s="56"/>
      <c r="Q448" s="22">
        <v>-1</v>
      </c>
      <c r="R448" s="63">
        <v>4</v>
      </c>
      <c r="S448" s="64"/>
      <c r="T448" s="57">
        <f t="shared" si="308"/>
        <v>-5.32</v>
      </c>
      <c r="U448" s="56">
        <v>1</v>
      </c>
      <c r="V448" s="12">
        <v>4</v>
      </c>
      <c r="W448" s="57">
        <f t="shared" si="306"/>
        <v>5.32</v>
      </c>
      <c r="X448" s="56">
        <v>1</v>
      </c>
      <c r="Y448" s="22">
        <v>5</v>
      </c>
      <c r="Z448" s="12">
        <v>4</v>
      </c>
      <c r="AA448" s="57">
        <f t="shared" si="301"/>
        <v>5.32</v>
      </c>
      <c r="AB448" s="57">
        <f>Y448*Z448*D448</f>
        <v>26.6</v>
      </c>
      <c r="AC448" s="56">
        <v>2</v>
      </c>
      <c r="AD448" s="12">
        <v>4</v>
      </c>
      <c r="AE448" s="57">
        <f t="shared" si="302"/>
        <v>10.64</v>
      </c>
      <c r="AF448" s="56">
        <v>2</v>
      </c>
      <c r="AG448" s="22"/>
      <c r="AH448" s="12">
        <v>4</v>
      </c>
      <c r="AI448" s="57">
        <f t="shared" si="307"/>
        <v>10.64</v>
      </c>
      <c r="AJ448" s="57"/>
      <c r="AK448" s="56">
        <v>2</v>
      </c>
      <c r="AL448" s="12">
        <v>4</v>
      </c>
      <c r="AM448" s="57">
        <f t="shared" si="303"/>
        <v>10.64</v>
      </c>
      <c r="AN448" s="56">
        <v>2</v>
      </c>
      <c r="AO448" s="22"/>
      <c r="AP448" s="58">
        <v>4</v>
      </c>
      <c r="AQ448" s="57">
        <f t="shared" si="304"/>
        <v>10.64</v>
      </c>
      <c r="AR448" s="57"/>
      <c r="AS448" s="56">
        <v>2</v>
      </c>
      <c r="AT448" s="12">
        <v>4</v>
      </c>
      <c r="AU448" s="59">
        <f t="shared" si="305"/>
        <v>10.64</v>
      </c>
    </row>
    <row r="449" spans="3:47">
      <c r="C449" s="15" t="s">
        <v>9</v>
      </c>
      <c r="D449" s="20">
        <v>1.532</v>
      </c>
      <c r="P449" s="62"/>
      <c r="Q449" s="65"/>
      <c r="R449" s="65" t="s">
        <v>152</v>
      </c>
      <c r="S449" s="65">
        <f>SUM(S442:S448)</f>
        <v>4.516</v>
      </c>
      <c r="T449" s="65">
        <f>SUM(T442:T448)</f>
        <v>31.295999999999999</v>
      </c>
      <c r="U449" s="62"/>
      <c r="V449" s="61" t="s">
        <v>152</v>
      </c>
      <c r="W449" s="61">
        <f>SUM(W442:W448)</f>
        <v>25.288</v>
      </c>
      <c r="X449" s="56"/>
      <c r="Y449" s="22">
        <v>8</v>
      </c>
      <c r="Z449" s="12">
        <v>5</v>
      </c>
      <c r="AA449" s="57"/>
      <c r="AB449" s="57">
        <f t="shared" ref="AB449:AB450" si="309">Y449*Z449*D449</f>
        <v>61.28</v>
      </c>
      <c r="AC449" s="56">
        <v>4</v>
      </c>
      <c r="AD449" s="12">
        <v>5</v>
      </c>
      <c r="AE449" s="57">
        <f t="shared" si="302"/>
        <v>30.64</v>
      </c>
      <c r="AF449" s="56">
        <v>4</v>
      </c>
      <c r="AG449" s="22"/>
      <c r="AH449" s="12">
        <v>5</v>
      </c>
      <c r="AI449" s="57">
        <f t="shared" si="307"/>
        <v>30.64</v>
      </c>
      <c r="AJ449" s="57"/>
      <c r="AK449" s="56">
        <v>4</v>
      </c>
      <c r="AL449" s="12">
        <v>5</v>
      </c>
      <c r="AM449" s="57">
        <f t="shared" si="303"/>
        <v>30.64</v>
      </c>
      <c r="AN449" s="56">
        <v>4</v>
      </c>
      <c r="AO449" s="22"/>
      <c r="AP449" s="58">
        <v>5</v>
      </c>
      <c r="AQ449" s="57">
        <f t="shared" si="304"/>
        <v>30.64</v>
      </c>
      <c r="AR449" s="57"/>
      <c r="AS449" s="56">
        <v>4</v>
      </c>
      <c r="AT449" s="12">
        <v>5</v>
      </c>
      <c r="AU449" s="59">
        <f t="shared" si="305"/>
        <v>30.64</v>
      </c>
    </row>
    <row r="450" spans="3:47">
      <c r="C450" s="15" t="s">
        <v>10</v>
      </c>
      <c r="D450" s="20">
        <v>1.772</v>
      </c>
      <c r="X450" s="56"/>
      <c r="Y450" s="22">
        <v>-1</v>
      </c>
      <c r="Z450" s="63">
        <v>6</v>
      </c>
      <c r="AA450" s="64"/>
      <c r="AB450" s="57">
        <f t="shared" si="309"/>
        <v>-10.632</v>
      </c>
      <c r="AC450" s="56">
        <v>1</v>
      </c>
      <c r="AD450" s="12">
        <v>6</v>
      </c>
      <c r="AE450" s="57">
        <f t="shared" si="302"/>
        <v>10.632</v>
      </c>
      <c r="AF450" s="56">
        <v>1</v>
      </c>
      <c r="AG450" s="22">
        <v>5</v>
      </c>
      <c r="AH450" s="12">
        <v>6</v>
      </c>
      <c r="AI450" s="57">
        <f t="shared" si="307"/>
        <v>10.632</v>
      </c>
      <c r="AJ450" s="57">
        <f>D450*AH450*AG450</f>
        <v>53.16</v>
      </c>
      <c r="AK450" s="56">
        <v>2</v>
      </c>
      <c r="AL450" s="12">
        <v>6</v>
      </c>
      <c r="AM450" s="57">
        <f t="shared" si="303"/>
        <v>21.263999999999999</v>
      </c>
      <c r="AN450" s="56">
        <v>2</v>
      </c>
      <c r="AO450" s="22"/>
      <c r="AP450" s="58">
        <v>6</v>
      </c>
      <c r="AQ450" s="57">
        <f t="shared" si="304"/>
        <v>21.263999999999999</v>
      </c>
      <c r="AR450" s="57"/>
      <c r="AS450" s="56">
        <v>2</v>
      </c>
      <c r="AT450" s="12">
        <v>6</v>
      </c>
      <c r="AU450" s="59">
        <f t="shared" si="305"/>
        <v>21.263999999999999</v>
      </c>
    </row>
    <row r="451" spans="3:47">
      <c r="C451" s="15" t="s">
        <v>11</v>
      </c>
      <c r="D451" s="20">
        <v>2.0459999999999998</v>
      </c>
      <c r="X451" s="62"/>
      <c r="Y451" s="65"/>
      <c r="Z451" s="61" t="s">
        <v>153</v>
      </c>
      <c r="AA451" s="61">
        <f>SUM(AA442:AA448)</f>
        <v>25.288</v>
      </c>
      <c r="AB451" s="61">
        <f>SUM(AB442:AB450)</f>
        <v>77.24799999999999</v>
      </c>
      <c r="AC451" s="62"/>
      <c r="AD451" s="61" t="s">
        <v>152</v>
      </c>
      <c r="AE451" s="61">
        <f>SUM(AE442:AE450)</f>
        <v>71.88000000000001</v>
      </c>
      <c r="AF451" s="56"/>
      <c r="AG451" s="22">
        <v>8</v>
      </c>
      <c r="AH451" s="12">
        <v>7</v>
      </c>
      <c r="AI451" s="57"/>
      <c r="AJ451" s="57">
        <f t="shared" ref="AJ451:AJ452" si="310">D451*AH451*AG451</f>
        <v>114.57599999999999</v>
      </c>
      <c r="AK451" s="56">
        <v>4</v>
      </c>
      <c r="AL451" s="12">
        <v>7</v>
      </c>
      <c r="AM451" s="57">
        <f t="shared" si="303"/>
        <v>57.287999999999997</v>
      </c>
      <c r="AN451" s="56">
        <v>4</v>
      </c>
      <c r="AO451" s="22"/>
      <c r="AP451" s="58">
        <v>7</v>
      </c>
      <c r="AQ451" s="57">
        <f t="shared" si="304"/>
        <v>57.287999999999997</v>
      </c>
      <c r="AR451" s="57"/>
      <c r="AS451" s="56">
        <v>4</v>
      </c>
      <c r="AT451" s="12">
        <v>7</v>
      </c>
      <c r="AU451" s="59">
        <f t="shared" si="305"/>
        <v>57.287999999999997</v>
      </c>
    </row>
    <row r="452" spans="3:47">
      <c r="C452" s="15" t="s">
        <v>48</v>
      </c>
      <c r="D452" s="20">
        <v>2.4279999999999999</v>
      </c>
      <c r="AF452" s="56"/>
      <c r="AG452" s="22">
        <v>-1</v>
      </c>
      <c r="AH452" s="63">
        <v>8</v>
      </c>
      <c r="AI452" s="64"/>
      <c r="AJ452" s="57">
        <f t="shared" si="310"/>
        <v>-19.423999999999999</v>
      </c>
      <c r="AK452" s="56">
        <v>1</v>
      </c>
      <c r="AL452" s="12">
        <v>8</v>
      </c>
      <c r="AM452" s="57">
        <f t="shared" si="303"/>
        <v>19.423999999999999</v>
      </c>
      <c r="AN452" s="56">
        <v>1</v>
      </c>
      <c r="AO452" s="22">
        <v>5</v>
      </c>
      <c r="AP452" s="58">
        <v>8</v>
      </c>
      <c r="AQ452" s="57">
        <f t="shared" si="304"/>
        <v>19.423999999999999</v>
      </c>
      <c r="AR452" s="57">
        <f>D452*AP452*AO452</f>
        <v>97.12</v>
      </c>
      <c r="AS452" s="56">
        <v>2</v>
      </c>
      <c r="AT452" s="12">
        <v>8</v>
      </c>
      <c r="AU452" s="59">
        <f t="shared" si="305"/>
        <v>38.847999999999999</v>
      </c>
    </row>
    <row r="453" spans="3:47">
      <c r="C453" s="15" t="s">
        <v>49</v>
      </c>
      <c r="D453" s="20">
        <v>3.1549999999999998</v>
      </c>
      <c r="AF453" s="62"/>
      <c r="AG453" s="65"/>
      <c r="AH453" s="61" t="s">
        <v>154</v>
      </c>
      <c r="AI453" s="61">
        <f>SUM(AI442:AI450)</f>
        <v>71.88000000000001</v>
      </c>
      <c r="AJ453" s="61">
        <f>SUM(AJ442:AJ452)</f>
        <v>148.31199999999998</v>
      </c>
      <c r="AK453" s="62"/>
      <c r="AL453" s="61" t="s">
        <v>152</v>
      </c>
      <c r="AM453" s="61">
        <f>SUM(AM442:AM452)</f>
        <v>159.22400000000002</v>
      </c>
      <c r="AN453" s="56"/>
      <c r="AO453" s="22">
        <v>8</v>
      </c>
      <c r="AP453" s="58">
        <v>9</v>
      </c>
      <c r="AQ453" s="57"/>
      <c r="AR453" s="57">
        <f t="shared" ref="AR453:AR454" si="311">D453*AP453*AO453</f>
        <v>227.16</v>
      </c>
      <c r="AS453" s="56">
        <v>4</v>
      </c>
      <c r="AT453" s="12">
        <v>9</v>
      </c>
      <c r="AU453" s="59">
        <f t="shared" si="305"/>
        <v>113.58</v>
      </c>
    </row>
    <row r="454" spans="3:47">
      <c r="C454" s="15" t="s">
        <v>50</v>
      </c>
      <c r="D454" s="21">
        <v>3.96</v>
      </c>
      <c r="AN454" s="56"/>
      <c r="AO454" s="22">
        <v>-1</v>
      </c>
      <c r="AP454" s="66">
        <v>10</v>
      </c>
      <c r="AQ454" s="64"/>
      <c r="AR454" s="57">
        <f t="shared" si="311"/>
        <v>-39.6</v>
      </c>
      <c r="AS454" s="56">
        <v>1</v>
      </c>
      <c r="AT454" s="12">
        <v>10</v>
      </c>
      <c r="AU454" s="59">
        <f t="shared" si="305"/>
        <v>39.6</v>
      </c>
    </row>
    <row r="455" spans="3:47">
      <c r="AN455" s="62"/>
      <c r="AO455" s="65"/>
      <c r="AP455" s="61" t="s">
        <v>152</v>
      </c>
      <c r="AQ455" s="61">
        <f>SUM(AQ450:AQ453)</f>
        <v>97.975999999999999</v>
      </c>
      <c r="AR455" s="61">
        <f>SUM(AR442:AR454)</f>
        <v>284.67999999999995</v>
      </c>
      <c r="AS455" s="62"/>
      <c r="AT455" s="61" t="s">
        <v>152</v>
      </c>
      <c r="AU455" s="67">
        <f>SUM(AU442:AU454)</f>
        <v>331.82800000000003</v>
      </c>
    </row>
    <row r="456" spans="3:47">
      <c r="E456" s="14" t="s">
        <v>155</v>
      </c>
      <c r="F456" s="14">
        <f>F445*0.5/24</f>
        <v>5.0770833333333328E-2</v>
      </c>
      <c r="G456" s="16"/>
      <c r="H456" s="16" t="s">
        <v>155</v>
      </c>
      <c r="I456" s="16">
        <f>2*0.5*0.5*I445/3</f>
        <v>0.43166666666666664</v>
      </c>
      <c r="J456" s="14"/>
      <c r="K456" s="14" t="s">
        <v>155</v>
      </c>
      <c r="L456" s="14">
        <f>2*0.5*0.5*3*L446/8</f>
        <v>1.4158124999999999</v>
      </c>
      <c r="M456" s="17"/>
      <c r="N456" s="17" t="s">
        <v>155</v>
      </c>
      <c r="O456" s="17">
        <f>2*1*1*O447/3</f>
        <v>3.0106666666666668</v>
      </c>
      <c r="P456" s="14"/>
      <c r="Q456" s="14"/>
      <c r="R456" s="14" t="s">
        <v>155</v>
      </c>
      <c r="S456" s="14">
        <f>2*1*1*((S449/3)+(T449/12))</f>
        <v>8.2266666666666666</v>
      </c>
      <c r="T456" s="14"/>
      <c r="U456" s="16"/>
      <c r="V456" s="16" t="s">
        <v>155</v>
      </c>
      <c r="W456" s="16">
        <f>2*1*1*W449/3</f>
        <v>16.858666666666668</v>
      </c>
      <c r="X456" s="14"/>
      <c r="Y456" s="14"/>
      <c r="Z456" s="14" t="s">
        <v>155</v>
      </c>
      <c r="AA456" s="14">
        <f>2*1*1*((AA451/3)+(AB451/12))</f>
        <v>29.733333333333334</v>
      </c>
      <c r="AB456" s="14"/>
      <c r="AC456" s="17"/>
      <c r="AD456" s="17" t="s">
        <v>155</v>
      </c>
      <c r="AE456" s="17">
        <f>2*1*1*AE451/3</f>
        <v>47.920000000000009</v>
      </c>
      <c r="AF456" s="14"/>
      <c r="AG456" s="14"/>
      <c r="AH456" s="14" t="s">
        <v>155</v>
      </c>
      <c r="AI456" s="14">
        <f>2*1*1*((AI453/3)+(AJ453/12))</f>
        <v>72.638666666666666</v>
      </c>
      <c r="AJ456" s="14"/>
      <c r="AK456" s="16"/>
      <c r="AL456" s="16" t="s">
        <v>155</v>
      </c>
      <c r="AM456" s="16">
        <f>2*1*1*AM453/3</f>
        <v>106.14933333333335</v>
      </c>
      <c r="AN456" s="14"/>
      <c r="AO456" s="14"/>
      <c r="AP456" s="14" t="s">
        <v>155</v>
      </c>
      <c r="AQ456" s="14">
        <f>2*1*1*((AQ455/3)+(AR455/12))</f>
        <v>112.764</v>
      </c>
      <c r="AR456" s="14"/>
      <c r="AS456" s="17"/>
      <c r="AT456" s="17" t="s">
        <v>155</v>
      </c>
      <c r="AU456" s="17">
        <f>2*1*1*AU455/3</f>
        <v>221.21866666666668</v>
      </c>
    </row>
    <row r="459" spans="3:47">
      <c r="C459" s="75"/>
      <c r="D459" s="76"/>
      <c r="E459" s="77" t="s">
        <v>146</v>
      </c>
      <c r="F459" s="78"/>
      <c r="G459" s="77" t="s">
        <v>127</v>
      </c>
      <c r="H459" s="79"/>
      <c r="I459" s="51"/>
      <c r="J459" s="77" t="s">
        <v>128</v>
      </c>
      <c r="K459" s="79"/>
      <c r="L459" s="78"/>
      <c r="M459" s="77" t="s">
        <v>129</v>
      </c>
      <c r="N459" s="79"/>
      <c r="O459" s="78"/>
      <c r="P459" s="77" t="s">
        <v>130</v>
      </c>
      <c r="Q459" s="80"/>
      <c r="R459" s="79"/>
      <c r="S459" s="79"/>
      <c r="T459" s="51"/>
      <c r="U459" s="77" t="s">
        <v>131</v>
      </c>
      <c r="V459" s="79"/>
      <c r="W459" s="78"/>
      <c r="X459" s="77" t="s">
        <v>132</v>
      </c>
      <c r="Y459" s="80"/>
      <c r="Z459" s="79"/>
      <c r="AA459" s="79"/>
      <c r="AB459" s="51"/>
      <c r="AC459" s="77" t="s">
        <v>147</v>
      </c>
      <c r="AD459" s="79"/>
      <c r="AE459" s="78"/>
      <c r="AF459" s="77" t="s">
        <v>148</v>
      </c>
      <c r="AG459" s="80"/>
      <c r="AH459" s="79"/>
      <c r="AI459" s="79"/>
      <c r="AJ459" s="51"/>
      <c r="AK459" s="77" t="s">
        <v>135</v>
      </c>
      <c r="AL459" s="79"/>
      <c r="AM459" s="78"/>
      <c r="AN459" s="77" t="s">
        <v>136</v>
      </c>
      <c r="AO459" s="80"/>
      <c r="AP459" s="79"/>
      <c r="AQ459" s="79"/>
      <c r="AR459" s="51"/>
      <c r="AS459" s="77" t="s">
        <v>137</v>
      </c>
      <c r="AT459" s="79"/>
      <c r="AU459" s="81"/>
    </row>
    <row r="460" spans="3:47">
      <c r="C460" s="19" t="s">
        <v>149</v>
      </c>
      <c r="D460" s="18" t="s">
        <v>43</v>
      </c>
      <c r="E460" s="52" t="s">
        <v>94</v>
      </c>
      <c r="F460" s="53" t="s">
        <v>150</v>
      </c>
      <c r="G460" s="52" t="s">
        <v>94</v>
      </c>
      <c r="H460" s="54" t="s">
        <v>151</v>
      </c>
      <c r="I460" s="54" t="s">
        <v>150</v>
      </c>
      <c r="J460" s="52" t="s">
        <v>94</v>
      </c>
      <c r="K460" s="53" t="s">
        <v>151</v>
      </c>
      <c r="L460" s="53" t="s">
        <v>150</v>
      </c>
      <c r="M460" s="52" t="s">
        <v>94</v>
      </c>
      <c r="N460" s="53" t="s">
        <v>151</v>
      </c>
      <c r="O460" s="53" t="s">
        <v>150</v>
      </c>
      <c r="P460" s="52" t="s">
        <v>94</v>
      </c>
      <c r="Q460" s="53"/>
      <c r="R460" s="53" t="s">
        <v>151</v>
      </c>
      <c r="S460" s="53" t="s">
        <v>150</v>
      </c>
      <c r="T460" s="53"/>
      <c r="U460" s="52" t="s">
        <v>94</v>
      </c>
      <c r="V460" s="53" t="s">
        <v>151</v>
      </c>
      <c r="W460" s="53" t="s">
        <v>150</v>
      </c>
      <c r="X460" s="52" t="s">
        <v>94</v>
      </c>
      <c r="Y460" s="53"/>
      <c r="Z460" s="53" t="s">
        <v>151</v>
      </c>
      <c r="AA460" s="53" t="s">
        <v>150</v>
      </c>
      <c r="AB460" s="53"/>
      <c r="AC460" s="52" t="s">
        <v>94</v>
      </c>
      <c r="AD460" s="53" t="s">
        <v>151</v>
      </c>
      <c r="AE460" s="53" t="s">
        <v>150</v>
      </c>
      <c r="AF460" s="52" t="s">
        <v>94</v>
      </c>
      <c r="AG460" s="53"/>
      <c r="AH460" s="53" t="s">
        <v>151</v>
      </c>
      <c r="AI460" s="53" t="s">
        <v>150</v>
      </c>
      <c r="AJ460" s="53"/>
      <c r="AK460" s="52" t="s">
        <v>94</v>
      </c>
      <c r="AL460" s="53" t="s">
        <v>151</v>
      </c>
      <c r="AM460" s="53" t="s">
        <v>150</v>
      </c>
      <c r="AN460" s="52" t="s">
        <v>94</v>
      </c>
      <c r="AO460" s="53"/>
      <c r="AP460" s="53" t="s">
        <v>151</v>
      </c>
      <c r="AQ460" s="53" t="s">
        <v>150</v>
      </c>
      <c r="AR460" s="53"/>
      <c r="AS460" s="52" t="s">
        <v>94</v>
      </c>
      <c r="AT460" s="53" t="s">
        <v>151</v>
      </c>
      <c r="AU460" s="55" t="s">
        <v>150</v>
      </c>
    </row>
    <row r="461" spans="3:47">
      <c r="C461" s="15" t="s">
        <v>45</v>
      </c>
      <c r="D461" s="20">
        <v>0</v>
      </c>
      <c r="E461" s="56">
        <v>3</v>
      </c>
      <c r="F461" s="57">
        <f>E461*D461</f>
        <v>0</v>
      </c>
      <c r="G461" s="56">
        <v>1</v>
      </c>
      <c r="H461" s="12">
        <v>0</v>
      </c>
      <c r="I461" s="57">
        <f>H461*G461*D461</f>
        <v>0</v>
      </c>
      <c r="J461" s="56">
        <v>1</v>
      </c>
      <c r="K461" s="12">
        <v>0</v>
      </c>
      <c r="L461" s="57">
        <f>K461*J461*D461</f>
        <v>0</v>
      </c>
      <c r="M461" s="56">
        <v>0.5</v>
      </c>
      <c r="N461" s="12">
        <v>0</v>
      </c>
      <c r="O461" s="57">
        <f>N461*M461*D461</f>
        <v>0</v>
      </c>
      <c r="P461" s="56">
        <v>0.5</v>
      </c>
      <c r="Q461" s="22"/>
      <c r="R461" s="12">
        <v>0</v>
      </c>
      <c r="S461" s="57">
        <f>R461*P461*D461</f>
        <v>0</v>
      </c>
      <c r="T461" s="57"/>
      <c r="U461" s="56">
        <v>0.5</v>
      </c>
      <c r="V461" s="12">
        <v>0</v>
      </c>
      <c r="W461" s="57">
        <f>V461*U461*D461</f>
        <v>0</v>
      </c>
      <c r="X461" s="56">
        <v>0.5</v>
      </c>
      <c r="Y461" s="22"/>
      <c r="Z461" s="12">
        <v>0</v>
      </c>
      <c r="AA461" s="57">
        <f>Z461*X461*D461</f>
        <v>0</v>
      </c>
      <c r="AB461" s="57"/>
      <c r="AC461" s="56">
        <v>0.5</v>
      </c>
      <c r="AD461" s="12">
        <v>0</v>
      </c>
      <c r="AE461" s="57">
        <f>AD461*AC461*D461</f>
        <v>0</v>
      </c>
      <c r="AF461" s="56">
        <v>0.5</v>
      </c>
      <c r="AG461" s="22"/>
      <c r="AH461" s="12">
        <v>0</v>
      </c>
      <c r="AI461" s="57">
        <f>AH461*AF461*D461</f>
        <v>0</v>
      </c>
      <c r="AJ461" s="57"/>
      <c r="AK461" s="56">
        <v>0.5</v>
      </c>
      <c r="AL461" s="12">
        <v>0</v>
      </c>
      <c r="AM461" s="57">
        <f>AL461*AK461*D461</f>
        <v>0</v>
      </c>
      <c r="AN461" s="56">
        <v>0.5</v>
      </c>
      <c r="AO461" s="22"/>
      <c r="AP461" s="58">
        <v>0</v>
      </c>
      <c r="AQ461" s="57">
        <f>AP461*AN461*D461</f>
        <v>0</v>
      </c>
      <c r="AR461" s="57"/>
      <c r="AS461" s="56">
        <v>0.5</v>
      </c>
      <c r="AT461" s="12">
        <v>0</v>
      </c>
      <c r="AU461" s="59">
        <f>AT461*AS461*D461</f>
        <v>0</v>
      </c>
    </row>
    <row r="462" spans="3:47">
      <c r="C462" s="15" t="s">
        <v>3</v>
      </c>
      <c r="D462" s="20">
        <v>0</v>
      </c>
      <c r="E462" s="56">
        <v>10</v>
      </c>
      <c r="F462" s="57">
        <f>E462*D462</f>
        <v>0</v>
      </c>
      <c r="G462" s="56">
        <v>4</v>
      </c>
      <c r="H462" s="12">
        <v>1</v>
      </c>
      <c r="I462" s="57">
        <f>H462*G462*D462</f>
        <v>0</v>
      </c>
      <c r="J462" s="56">
        <v>3</v>
      </c>
      <c r="K462" s="12">
        <v>1</v>
      </c>
      <c r="L462" s="57">
        <f>K462*J462*D462</f>
        <v>0</v>
      </c>
      <c r="M462" s="56">
        <v>2</v>
      </c>
      <c r="N462" s="12">
        <v>0.5</v>
      </c>
      <c r="O462" s="57">
        <f t="shared" ref="O462:O465" si="312">N462*M462*D462</f>
        <v>0</v>
      </c>
      <c r="P462" s="56">
        <v>2</v>
      </c>
      <c r="Q462" s="22"/>
      <c r="R462" s="12">
        <v>0.5</v>
      </c>
      <c r="S462" s="57">
        <f t="shared" ref="S462:S465" si="313">R462*P462*D462</f>
        <v>0</v>
      </c>
      <c r="T462" s="57"/>
      <c r="U462" s="56">
        <v>2</v>
      </c>
      <c r="V462" s="12">
        <v>0.5</v>
      </c>
      <c r="W462" s="57">
        <f>V462*U462*D462</f>
        <v>0</v>
      </c>
      <c r="X462" s="56">
        <v>2</v>
      </c>
      <c r="Y462" s="22"/>
      <c r="Z462" s="12">
        <v>0.5</v>
      </c>
      <c r="AA462" s="57">
        <f t="shared" ref="AA462:AA467" si="314">Z462*X462*D462</f>
        <v>0</v>
      </c>
      <c r="AB462" s="57"/>
      <c r="AC462" s="56">
        <v>2</v>
      </c>
      <c r="AD462" s="12">
        <v>0.5</v>
      </c>
      <c r="AE462" s="57">
        <f t="shared" ref="AE462:AE469" si="315">AD462*AC462*D462</f>
        <v>0</v>
      </c>
      <c r="AF462" s="56">
        <v>2</v>
      </c>
      <c r="AG462" s="22"/>
      <c r="AH462" s="12">
        <v>0.5</v>
      </c>
      <c r="AI462" s="57">
        <f>AH462*AF462*D462</f>
        <v>0</v>
      </c>
      <c r="AJ462" s="57"/>
      <c r="AK462" s="56">
        <v>2</v>
      </c>
      <c r="AL462" s="12">
        <v>0.5</v>
      </c>
      <c r="AM462" s="57">
        <f t="shared" ref="AM462:AM471" si="316">AL462*AK462*D462</f>
        <v>0</v>
      </c>
      <c r="AN462" s="56">
        <v>2</v>
      </c>
      <c r="AO462" s="22"/>
      <c r="AP462" s="58">
        <v>0.5</v>
      </c>
      <c r="AQ462" s="57">
        <f t="shared" ref="AQ462:AQ471" si="317">AP462*AN462*D462</f>
        <v>0</v>
      </c>
      <c r="AR462" s="57"/>
      <c r="AS462" s="56">
        <v>2</v>
      </c>
      <c r="AT462" s="12">
        <v>0.5</v>
      </c>
      <c r="AU462" s="59">
        <f t="shared" ref="AU462:AU473" si="318">AT462*AS462*D462</f>
        <v>0</v>
      </c>
    </row>
    <row r="463" spans="3:47">
      <c r="C463" s="15" t="s">
        <v>52</v>
      </c>
      <c r="D463" s="20">
        <v>0</v>
      </c>
      <c r="E463" s="56">
        <v>-1</v>
      </c>
      <c r="F463" s="57">
        <f>E463*D463</f>
        <v>0</v>
      </c>
      <c r="G463" s="56">
        <v>1</v>
      </c>
      <c r="H463" s="12">
        <v>2</v>
      </c>
      <c r="I463" s="57">
        <f>H463*G463*D463</f>
        <v>0</v>
      </c>
      <c r="J463" s="56">
        <v>3</v>
      </c>
      <c r="K463" s="12">
        <v>2</v>
      </c>
      <c r="L463" s="57">
        <f>K463*J463*D463</f>
        <v>0</v>
      </c>
      <c r="M463" s="56">
        <v>1</v>
      </c>
      <c r="N463" s="12">
        <v>1</v>
      </c>
      <c r="O463" s="57">
        <f t="shared" si="312"/>
        <v>0</v>
      </c>
      <c r="P463" s="56">
        <v>1</v>
      </c>
      <c r="Q463" s="22"/>
      <c r="R463" s="12">
        <v>1</v>
      </c>
      <c r="S463" s="57">
        <f t="shared" si="313"/>
        <v>0</v>
      </c>
      <c r="T463" s="57"/>
      <c r="U463" s="56">
        <v>1</v>
      </c>
      <c r="V463" s="12">
        <v>1</v>
      </c>
      <c r="W463" s="57">
        <f t="shared" ref="W463:W467" si="319">V463*U463*D463</f>
        <v>0</v>
      </c>
      <c r="X463" s="56">
        <v>1</v>
      </c>
      <c r="Y463" s="22"/>
      <c r="Z463" s="12">
        <v>1</v>
      </c>
      <c r="AA463" s="57">
        <f t="shared" si="314"/>
        <v>0</v>
      </c>
      <c r="AB463" s="57"/>
      <c r="AC463" s="56">
        <v>1</v>
      </c>
      <c r="AD463" s="12">
        <v>1</v>
      </c>
      <c r="AE463" s="57">
        <f t="shared" si="315"/>
        <v>0</v>
      </c>
      <c r="AF463" s="56">
        <v>1</v>
      </c>
      <c r="AG463" s="22"/>
      <c r="AH463" s="12">
        <v>1</v>
      </c>
      <c r="AI463" s="57">
        <f t="shared" ref="AI463:AI469" si="320">AH463*AF463*D463</f>
        <v>0</v>
      </c>
      <c r="AJ463" s="57"/>
      <c r="AK463" s="56">
        <v>1</v>
      </c>
      <c r="AL463" s="12">
        <v>1</v>
      </c>
      <c r="AM463" s="57">
        <f t="shared" si="316"/>
        <v>0</v>
      </c>
      <c r="AN463" s="56">
        <v>1</v>
      </c>
      <c r="AO463" s="22"/>
      <c r="AP463" s="58">
        <v>1</v>
      </c>
      <c r="AQ463" s="57">
        <f t="shared" si="317"/>
        <v>0</v>
      </c>
      <c r="AR463" s="57"/>
      <c r="AS463" s="56">
        <v>1</v>
      </c>
      <c r="AT463" s="12">
        <v>1</v>
      </c>
      <c r="AU463" s="59">
        <f t="shared" si="318"/>
        <v>0</v>
      </c>
    </row>
    <row r="464" spans="3:47">
      <c r="C464" s="15" t="s">
        <v>5</v>
      </c>
      <c r="D464" s="20">
        <v>0</v>
      </c>
      <c r="E464" s="60" t="s">
        <v>152</v>
      </c>
      <c r="F464" s="61">
        <f>F463+F462+F461</f>
        <v>0</v>
      </c>
      <c r="G464" s="62"/>
      <c r="H464" s="61" t="s">
        <v>152</v>
      </c>
      <c r="I464" s="61">
        <f>SUM(I461:I463)</f>
        <v>0</v>
      </c>
      <c r="J464" s="56">
        <v>1</v>
      </c>
      <c r="K464" s="12">
        <v>3</v>
      </c>
      <c r="L464" s="57">
        <f>K464*J464*D464</f>
        <v>0</v>
      </c>
      <c r="M464" s="56">
        <v>2</v>
      </c>
      <c r="N464" s="12">
        <v>1.5</v>
      </c>
      <c r="O464" s="57">
        <f t="shared" si="312"/>
        <v>0</v>
      </c>
      <c r="P464" s="56">
        <v>2</v>
      </c>
      <c r="Q464" s="22"/>
      <c r="R464" s="12">
        <v>1.5</v>
      </c>
      <c r="S464" s="57">
        <f t="shared" si="313"/>
        <v>0</v>
      </c>
      <c r="T464" s="57"/>
      <c r="U464" s="56">
        <v>2</v>
      </c>
      <c r="V464" s="12">
        <v>1.5</v>
      </c>
      <c r="W464" s="57">
        <f t="shared" si="319"/>
        <v>0</v>
      </c>
      <c r="X464" s="56">
        <v>2</v>
      </c>
      <c r="Y464" s="22"/>
      <c r="Z464" s="12">
        <v>1.5</v>
      </c>
      <c r="AA464" s="57">
        <f t="shared" si="314"/>
        <v>0</v>
      </c>
      <c r="AB464" s="57"/>
      <c r="AC464" s="56">
        <v>2</v>
      </c>
      <c r="AD464" s="12">
        <v>1.5</v>
      </c>
      <c r="AE464" s="57">
        <f t="shared" si="315"/>
        <v>0</v>
      </c>
      <c r="AF464" s="56">
        <v>2</v>
      </c>
      <c r="AG464" s="22"/>
      <c r="AH464" s="12">
        <v>1.5</v>
      </c>
      <c r="AI464" s="57">
        <f t="shared" si="320"/>
        <v>0</v>
      </c>
      <c r="AJ464" s="57"/>
      <c r="AK464" s="56">
        <v>2</v>
      </c>
      <c r="AL464" s="12">
        <v>1.5</v>
      </c>
      <c r="AM464" s="57">
        <f t="shared" si="316"/>
        <v>0</v>
      </c>
      <c r="AN464" s="56">
        <v>2</v>
      </c>
      <c r="AO464" s="22"/>
      <c r="AP464" s="58">
        <v>1.5</v>
      </c>
      <c r="AQ464" s="57">
        <f t="shared" si="317"/>
        <v>0</v>
      </c>
      <c r="AR464" s="57"/>
      <c r="AS464" s="56">
        <v>2</v>
      </c>
      <c r="AT464" s="12">
        <v>1.5</v>
      </c>
      <c r="AU464" s="59">
        <f t="shared" si="318"/>
        <v>0</v>
      </c>
    </row>
    <row r="465" spans="3:47">
      <c r="C465" s="15" t="s">
        <v>46</v>
      </c>
      <c r="D465" s="20">
        <v>0</v>
      </c>
      <c r="J465" s="62"/>
      <c r="K465" s="61" t="s">
        <v>152</v>
      </c>
      <c r="L465" s="61">
        <f>SUM(L461:L464)</f>
        <v>0</v>
      </c>
      <c r="M465" s="56">
        <v>0.5</v>
      </c>
      <c r="N465" s="12">
        <v>2</v>
      </c>
      <c r="O465" s="57">
        <f t="shared" si="312"/>
        <v>0</v>
      </c>
      <c r="P465" s="56">
        <v>0.5</v>
      </c>
      <c r="Q465" s="22">
        <v>5</v>
      </c>
      <c r="R465" s="12">
        <v>2</v>
      </c>
      <c r="S465" s="57">
        <f t="shared" si="313"/>
        <v>0</v>
      </c>
      <c r="T465" s="57">
        <f>D465*Q465*R465</f>
        <v>0</v>
      </c>
      <c r="U465" s="56">
        <v>1.5</v>
      </c>
      <c r="V465" s="12">
        <v>2</v>
      </c>
      <c r="W465" s="57">
        <f t="shared" si="319"/>
        <v>0</v>
      </c>
      <c r="X465" s="56">
        <v>1.5</v>
      </c>
      <c r="Y465" s="22"/>
      <c r="Z465" s="12">
        <v>2</v>
      </c>
      <c r="AA465" s="57">
        <f t="shared" si="314"/>
        <v>0</v>
      </c>
      <c r="AB465" s="57"/>
      <c r="AC465" s="56">
        <v>1.5</v>
      </c>
      <c r="AD465" s="12">
        <v>2</v>
      </c>
      <c r="AE465" s="57">
        <f t="shared" si="315"/>
        <v>0</v>
      </c>
      <c r="AF465" s="56">
        <v>1.5</v>
      </c>
      <c r="AG465" s="22"/>
      <c r="AH465" s="12">
        <v>2</v>
      </c>
      <c r="AI465" s="57">
        <f t="shared" si="320"/>
        <v>0</v>
      </c>
      <c r="AJ465" s="57"/>
      <c r="AK465" s="56">
        <v>1.5</v>
      </c>
      <c r="AL465" s="12">
        <v>2</v>
      </c>
      <c r="AM465" s="57">
        <f t="shared" si="316"/>
        <v>0</v>
      </c>
      <c r="AN465" s="56">
        <v>1.5</v>
      </c>
      <c r="AO465" s="22"/>
      <c r="AP465" s="58">
        <v>2</v>
      </c>
      <c r="AQ465" s="57">
        <f t="shared" si="317"/>
        <v>0</v>
      </c>
      <c r="AR465" s="57"/>
      <c r="AS465" s="56">
        <v>1.5</v>
      </c>
      <c r="AT465" s="12">
        <v>2</v>
      </c>
      <c r="AU465" s="59">
        <f t="shared" si="318"/>
        <v>0</v>
      </c>
    </row>
    <row r="466" spans="3:47">
      <c r="C466" s="15" t="s">
        <v>7</v>
      </c>
      <c r="D466" s="20">
        <v>0</v>
      </c>
      <c r="M466" s="62"/>
      <c r="N466" s="61" t="s">
        <v>152</v>
      </c>
      <c r="O466" s="61">
        <f>SUM(O461:O465)</f>
        <v>0</v>
      </c>
      <c r="P466" s="56"/>
      <c r="Q466" s="22">
        <v>8</v>
      </c>
      <c r="R466" s="12">
        <v>3</v>
      </c>
      <c r="S466" s="57"/>
      <c r="T466" s="57">
        <f t="shared" ref="T466:T467" si="321">D466*Q466*R466</f>
        <v>0</v>
      </c>
      <c r="U466" s="56">
        <v>4</v>
      </c>
      <c r="V466" s="12">
        <v>3</v>
      </c>
      <c r="W466" s="57">
        <f t="shared" si="319"/>
        <v>0</v>
      </c>
      <c r="X466" s="56">
        <v>4</v>
      </c>
      <c r="Y466" s="22"/>
      <c r="Z466" s="12">
        <v>3</v>
      </c>
      <c r="AA466" s="57">
        <f t="shared" si="314"/>
        <v>0</v>
      </c>
      <c r="AB466" s="57"/>
      <c r="AC466" s="56">
        <v>4</v>
      </c>
      <c r="AD466" s="12">
        <v>3</v>
      </c>
      <c r="AE466" s="57">
        <f t="shared" si="315"/>
        <v>0</v>
      </c>
      <c r="AF466" s="56">
        <v>4</v>
      </c>
      <c r="AG466" s="22"/>
      <c r="AH466" s="12">
        <v>3</v>
      </c>
      <c r="AI466" s="57">
        <f t="shared" si="320"/>
        <v>0</v>
      </c>
      <c r="AJ466" s="57"/>
      <c r="AK466" s="56">
        <v>4</v>
      </c>
      <c r="AL466" s="12">
        <v>3</v>
      </c>
      <c r="AM466" s="57">
        <f t="shared" si="316"/>
        <v>0</v>
      </c>
      <c r="AN466" s="56">
        <v>4</v>
      </c>
      <c r="AO466" s="22"/>
      <c r="AP466" s="58">
        <v>3</v>
      </c>
      <c r="AQ466" s="57">
        <f t="shared" si="317"/>
        <v>0</v>
      </c>
      <c r="AR466" s="57"/>
      <c r="AS466" s="56">
        <v>4</v>
      </c>
      <c r="AT466" s="12">
        <v>3</v>
      </c>
      <c r="AU466" s="59">
        <f t="shared" si="318"/>
        <v>0</v>
      </c>
    </row>
    <row r="467" spans="3:47">
      <c r="C467" s="15" t="s">
        <v>47</v>
      </c>
      <c r="D467" s="20">
        <v>0</v>
      </c>
      <c r="P467" s="56"/>
      <c r="Q467" s="22">
        <v>-1</v>
      </c>
      <c r="R467" s="63">
        <v>4</v>
      </c>
      <c r="S467" s="64"/>
      <c r="T467" s="57">
        <f t="shared" si="321"/>
        <v>0</v>
      </c>
      <c r="U467" s="56">
        <v>1</v>
      </c>
      <c r="V467" s="12">
        <v>4</v>
      </c>
      <c r="W467" s="57">
        <f t="shared" si="319"/>
        <v>0</v>
      </c>
      <c r="X467" s="56">
        <v>1</v>
      </c>
      <c r="Y467" s="22">
        <v>5</v>
      </c>
      <c r="Z467" s="12">
        <v>4</v>
      </c>
      <c r="AA467" s="57">
        <f t="shared" si="314"/>
        <v>0</v>
      </c>
      <c r="AB467" s="57">
        <f>Y467*Z467*D467</f>
        <v>0</v>
      </c>
      <c r="AC467" s="56">
        <v>2</v>
      </c>
      <c r="AD467" s="12">
        <v>4</v>
      </c>
      <c r="AE467" s="57">
        <f t="shared" si="315"/>
        <v>0</v>
      </c>
      <c r="AF467" s="56">
        <v>2</v>
      </c>
      <c r="AG467" s="22"/>
      <c r="AH467" s="12">
        <v>4</v>
      </c>
      <c r="AI467" s="57">
        <f t="shared" si="320"/>
        <v>0</v>
      </c>
      <c r="AJ467" s="57"/>
      <c r="AK467" s="56">
        <v>2</v>
      </c>
      <c r="AL467" s="12">
        <v>4</v>
      </c>
      <c r="AM467" s="57">
        <f t="shared" si="316"/>
        <v>0</v>
      </c>
      <c r="AN467" s="56">
        <v>2</v>
      </c>
      <c r="AO467" s="22"/>
      <c r="AP467" s="58">
        <v>4</v>
      </c>
      <c r="AQ467" s="57">
        <f t="shared" si="317"/>
        <v>0</v>
      </c>
      <c r="AR467" s="57"/>
      <c r="AS467" s="56">
        <v>2</v>
      </c>
      <c r="AT467" s="12">
        <v>4</v>
      </c>
      <c r="AU467" s="59">
        <f t="shared" si="318"/>
        <v>0</v>
      </c>
    </row>
    <row r="468" spans="3:47">
      <c r="C468" s="15" t="s">
        <v>9</v>
      </c>
      <c r="D468" s="20">
        <v>0</v>
      </c>
      <c r="P468" s="62"/>
      <c r="Q468" s="65"/>
      <c r="R468" s="65" t="s">
        <v>152</v>
      </c>
      <c r="S468" s="65">
        <f>SUM(S461:S467)</f>
        <v>0</v>
      </c>
      <c r="T468" s="65">
        <f>SUM(T461:T467)</f>
        <v>0</v>
      </c>
      <c r="U468" s="62"/>
      <c r="V468" s="61" t="s">
        <v>152</v>
      </c>
      <c r="W468" s="61">
        <f>SUM(W461:W467)</f>
        <v>0</v>
      </c>
      <c r="X468" s="56"/>
      <c r="Y468" s="22">
        <v>8</v>
      </c>
      <c r="Z468" s="12">
        <v>5</v>
      </c>
      <c r="AA468" s="57"/>
      <c r="AB468" s="57">
        <f t="shared" ref="AB468:AB469" si="322">Y468*Z468*D468</f>
        <v>0</v>
      </c>
      <c r="AC468" s="56">
        <v>4</v>
      </c>
      <c r="AD468" s="12">
        <v>5</v>
      </c>
      <c r="AE468" s="57">
        <f t="shared" si="315"/>
        <v>0</v>
      </c>
      <c r="AF468" s="56">
        <v>4</v>
      </c>
      <c r="AG468" s="22"/>
      <c r="AH468" s="12">
        <v>5</v>
      </c>
      <c r="AI468" s="57">
        <f t="shared" si="320"/>
        <v>0</v>
      </c>
      <c r="AJ468" s="57"/>
      <c r="AK468" s="56">
        <v>4</v>
      </c>
      <c r="AL468" s="12">
        <v>5</v>
      </c>
      <c r="AM468" s="57">
        <f t="shared" si="316"/>
        <v>0</v>
      </c>
      <c r="AN468" s="56">
        <v>4</v>
      </c>
      <c r="AO468" s="22"/>
      <c r="AP468" s="58">
        <v>5</v>
      </c>
      <c r="AQ468" s="57">
        <f t="shared" si="317"/>
        <v>0</v>
      </c>
      <c r="AR468" s="57"/>
      <c r="AS468" s="56">
        <v>4</v>
      </c>
      <c r="AT468" s="12">
        <v>5</v>
      </c>
      <c r="AU468" s="59">
        <f t="shared" si="318"/>
        <v>0</v>
      </c>
    </row>
    <row r="469" spans="3:47">
      <c r="C469" s="15" t="s">
        <v>10</v>
      </c>
      <c r="D469" s="20">
        <v>0</v>
      </c>
      <c r="X469" s="56"/>
      <c r="Y469" s="22">
        <v>-1</v>
      </c>
      <c r="Z469" s="63">
        <v>6</v>
      </c>
      <c r="AA469" s="64"/>
      <c r="AB469" s="57">
        <f t="shared" si="322"/>
        <v>0</v>
      </c>
      <c r="AC469" s="56">
        <v>1</v>
      </c>
      <c r="AD469" s="12">
        <v>6</v>
      </c>
      <c r="AE469" s="57">
        <f t="shared" si="315"/>
        <v>0</v>
      </c>
      <c r="AF469" s="56">
        <v>1</v>
      </c>
      <c r="AG469" s="22">
        <v>5</v>
      </c>
      <c r="AH469" s="12">
        <v>6</v>
      </c>
      <c r="AI469" s="57">
        <f t="shared" si="320"/>
        <v>0</v>
      </c>
      <c r="AJ469" s="57">
        <f>D469*AH469*AG469</f>
        <v>0</v>
      </c>
      <c r="AK469" s="56">
        <v>2</v>
      </c>
      <c r="AL469" s="12">
        <v>6</v>
      </c>
      <c r="AM469" s="57">
        <f t="shared" si="316"/>
        <v>0</v>
      </c>
      <c r="AN469" s="56">
        <v>2</v>
      </c>
      <c r="AO469" s="22"/>
      <c r="AP469" s="58">
        <v>6</v>
      </c>
      <c r="AQ469" s="57">
        <f t="shared" si="317"/>
        <v>0</v>
      </c>
      <c r="AR469" s="57"/>
      <c r="AS469" s="56">
        <v>2</v>
      </c>
      <c r="AT469" s="12">
        <v>6</v>
      </c>
      <c r="AU469" s="59">
        <f t="shared" si="318"/>
        <v>0</v>
      </c>
    </row>
    <row r="470" spans="3:47">
      <c r="C470" s="15" t="s">
        <v>11</v>
      </c>
      <c r="D470" s="20">
        <v>0.14299999999999999</v>
      </c>
      <c r="X470" s="62"/>
      <c r="Y470" s="65"/>
      <c r="Z470" s="61" t="s">
        <v>153</v>
      </c>
      <c r="AA470" s="61">
        <f>SUM(AA461:AA467)</f>
        <v>0</v>
      </c>
      <c r="AB470" s="61">
        <f>SUM(AB461:AB469)</f>
        <v>0</v>
      </c>
      <c r="AC470" s="62"/>
      <c r="AD470" s="61" t="s">
        <v>152</v>
      </c>
      <c r="AE470" s="61">
        <f>SUM(AE461:AE469)</f>
        <v>0</v>
      </c>
      <c r="AF470" s="56"/>
      <c r="AG470" s="22">
        <v>8</v>
      </c>
      <c r="AH470" s="12">
        <v>7</v>
      </c>
      <c r="AI470" s="57"/>
      <c r="AJ470" s="57">
        <f t="shared" ref="AJ470:AJ471" si="323">D470*AH470*AG470</f>
        <v>8.0079999999999991</v>
      </c>
      <c r="AK470" s="56">
        <v>4</v>
      </c>
      <c r="AL470" s="12">
        <v>7</v>
      </c>
      <c r="AM470" s="57">
        <f t="shared" si="316"/>
        <v>4.0039999999999996</v>
      </c>
      <c r="AN470" s="56">
        <v>4</v>
      </c>
      <c r="AO470" s="22"/>
      <c r="AP470" s="58">
        <v>7</v>
      </c>
      <c r="AQ470" s="57">
        <f t="shared" si="317"/>
        <v>4.0039999999999996</v>
      </c>
      <c r="AR470" s="57"/>
      <c r="AS470" s="56">
        <v>4</v>
      </c>
      <c r="AT470" s="12">
        <v>7</v>
      </c>
      <c r="AU470" s="59">
        <f t="shared" si="318"/>
        <v>4.0039999999999996</v>
      </c>
    </row>
    <row r="471" spans="3:47">
      <c r="C471" s="15" t="s">
        <v>48</v>
      </c>
      <c r="D471" s="20">
        <v>0.29599999999999999</v>
      </c>
      <c r="AF471" s="56"/>
      <c r="AG471" s="22">
        <v>-1</v>
      </c>
      <c r="AH471" s="63">
        <v>8</v>
      </c>
      <c r="AI471" s="64"/>
      <c r="AJ471" s="57">
        <f t="shared" si="323"/>
        <v>-2.3679999999999999</v>
      </c>
      <c r="AK471" s="56">
        <v>1</v>
      </c>
      <c r="AL471" s="12">
        <v>8</v>
      </c>
      <c r="AM471" s="57">
        <f t="shared" si="316"/>
        <v>2.3679999999999999</v>
      </c>
      <c r="AN471" s="56">
        <v>1</v>
      </c>
      <c r="AO471" s="22">
        <v>5</v>
      </c>
      <c r="AP471" s="58">
        <v>8</v>
      </c>
      <c r="AQ471" s="57">
        <f t="shared" si="317"/>
        <v>2.3679999999999999</v>
      </c>
      <c r="AR471" s="57">
        <f>D471*AP471*AO471</f>
        <v>11.84</v>
      </c>
      <c r="AS471" s="56">
        <v>2</v>
      </c>
      <c r="AT471" s="12">
        <v>8</v>
      </c>
      <c r="AU471" s="59">
        <f t="shared" si="318"/>
        <v>4.7359999999999998</v>
      </c>
    </row>
    <row r="472" spans="3:47">
      <c r="C472" s="15" t="s">
        <v>49</v>
      </c>
      <c r="D472" s="20">
        <v>0.91500000000000004</v>
      </c>
      <c r="AF472" s="62"/>
      <c r="AG472" s="65"/>
      <c r="AH472" s="61" t="s">
        <v>154</v>
      </c>
      <c r="AI472" s="61">
        <f>SUM(AI461:AI469)</f>
        <v>0</v>
      </c>
      <c r="AJ472" s="61">
        <f>SUM(AJ461:AJ471)</f>
        <v>5.6399999999999988</v>
      </c>
      <c r="AK472" s="62"/>
      <c r="AL472" s="61" t="s">
        <v>152</v>
      </c>
      <c r="AM472" s="61">
        <f>SUM(AM461:AM471)</f>
        <v>6.3719999999999999</v>
      </c>
      <c r="AN472" s="56"/>
      <c r="AO472" s="22">
        <v>8</v>
      </c>
      <c r="AP472" s="58">
        <v>9</v>
      </c>
      <c r="AQ472" s="57"/>
      <c r="AR472" s="57">
        <f t="shared" ref="AR472:AR473" si="324">D472*AP472*AO472</f>
        <v>65.88</v>
      </c>
      <c r="AS472" s="56">
        <v>4</v>
      </c>
      <c r="AT472" s="12">
        <v>9</v>
      </c>
      <c r="AU472" s="59">
        <f t="shared" si="318"/>
        <v>32.94</v>
      </c>
    </row>
    <row r="473" spans="3:47">
      <c r="C473" s="15" t="s">
        <v>50</v>
      </c>
      <c r="D473" s="21">
        <v>1.756</v>
      </c>
      <c r="AN473" s="56"/>
      <c r="AO473" s="22">
        <v>-1</v>
      </c>
      <c r="AP473" s="66">
        <v>10</v>
      </c>
      <c r="AQ473" s="64"/>
      <c r="AR473" s="57">
        <f t="shared" si="324"/>
        <v>-17.559999999999999</v>
      </c>
      <c r="AS473" s="56">
        <v>1</v>
      </c>
      <c r="AT473" s="12">
        <v>10</v>
      </c>
      <c r="AU473" s="59">
        <f t="shared" si="318"/>
        <v>17.559999999999999</v>
      </c>
    </row>
    <row r="474" spans="3:47">
      <c r="AN474" s="62"/>
      <c r="AO474" s="65"/>
      <c r="AP474" s="61" t="s">
        <v>152</v>
      </c>
      <c r="AQ474" s="61">
        <f>SUM(AQ469:AQ472)</f>
        <v>6.3719999999999999</v>
      </c>
      <c r="AR474" s="61">
        <f>SUM(AR461:AR473)</f>
        <v>60.16</v>
      </c>
      <c r="AS474" s="62"/>
      <c r="AT474" s="61" t="s">
        <v>152</v>
      </c>
      <c r="AU474" s="67">
        <f>SUM(AU461:AU473)</f>
        <v>59.239999999999995</v>
      </c>
    </row>
    <row r="475" spans="3:47">
      <c r="E475" s="14" t="s">
        <v>155</v>
      </c>
      <c r="F475" s="14">
        <f>F464*0.5/24</f>
        <v>0</v>
      </c>
      <c r="G475" s="16"/>
      <c r="H475" s="16" t="s">
        <v>155</v>
      </c>
      <c r="I475" s="16">
        <f>2*0.5*0.5*I464/3</f>
        <v>0</v>
      </c>
      <c r="J475" s="14"/>
      <c r="K475" s="14" t="s">
        <v>155</v>
      </c>
      <c r="L475" s="14">
        <f>2*0.5*0.5*3*L465/8</f>
        <v>0</v>
      </c>
      <c r="M475" s="17"/>
      <c r="N475" s="17" t="s">
        <v>155</v>
      </c>
      <c r="O475" s="17">
        <f>2*1*1*O466/3</f>
        <v>0</v>
      </c>
      <c r="P475" s="14"/>
      <c r="Q475" s="14"/>
      <c r="R475" s="14" t="s">
        <v>155</v>
      </c>
      <c r="S475" s="14">
        <f>2*1*1*((S468/3)+(T468/12))</f>
        <v>0</v>
      </c>
      <c r="T475" s="14"/>
      <c r="U475" s="16"/>
      <c r="V475" s="16" t="s">
        <v>155</v>
      </c>
      <c r="W475" s="16">
        <f>2*1*1*W468/3</f>
        <v>0</v>
      </c>
      <c r="X475" s="14"/>
      <c r="Y475" s="14"/>
      <c r="Z475" s="14" t="s">
        <v>155</v>
      </c>
      <c r="AA475" s="14">
        <f>2*1*1*((AA470/3)+(AB470/12))</f>
        <v>0</v>
      </c>
      <c r="AB475" s="14"/>
      <c r="AC475" s="17"/>
      <c r="AD475" s="17" t="s">
        <v>155</v>
      </c>
      <c r="AE475" s="17">
        <f>2*1*1*AE470/3</f>
        <v>0</v>
      </c>
      <c r="AF475" s="14"/>
      <c r="AG475" s="14"/>
      <c r="AH475" s="14" t="s">
        <v>155</v>
      </c>
      <c r="AI475" s="14">
        <f>2*1*1*((AI472/3)+(AJ472/12))</f>
        <v>0.93999999999999984</v>
      </c>
      <c r="AJ475" s="14"/>
      <c r="AK475" s="16"/>
      <c r="AL475" s="16" t="s">
        <v>155</v>
      </c>
      <c r="AM475" s="16">
        <f>2*1*1*AM472/3</f>
        <v>4.2480000000000002</v>
      </c>
      <c r="AN475" s="14"/>
      <c r="AO475" s="14"/>
      <c r="AP475" s="14" t="s">
        <v>155</v>
      </c>
      <c r="AQ475" s="14">
        <f>2*1*1*((AQ474/3)+(AR474/12))</f>
        <v>14.274666666666665</v>
      </c>
      <c r="AR475" s="14"/>
      <c r="AS475" s="17"/>
      <c r="AT475" s="17" t="s">
        <v>155</v>
      </c>
      <c r="AU475" s="17">
        <f>2*1*1*AU474/3</f>
        <v>39.493333333333332</v>
      </c>
    </row>
  </sheetData>
  <mergeCells count="325">
    <mergeCell ref="C459:D459"/>
    <mergeCell ref="E459:F459"/>
    <mergeCell ref="G459:H459"/>
    <mergeCell ref="J459:L459"/>
    <mergeCell ref="M459:O459"/>
    <mergeCell ref="AK459:AM459"/>
    <mergeCell ref="C440:D440"/>
    <mergeCell ref="E440:F440"/>
    <mergeCell ref="G440:H440"/>
    <mergeCell ref="J440:L440"/>
    <mergeCell ref="M440:O440"/>
    <mergeCell ref="AK402:AM402"/>
    <mergeCell ref="C421:D421"/>
    <mergeCell ref="E421:F421"/>
    <mergeCell ref="G421:H421"/>
    <mergeCell ref="J421:L421"/>
    <mergeCell ref="M421:O421"/>
    <mergeCell ref="AK421:AM421"/>
    <mergeCell ref="C402:D402"/>
    <mergeCell ref="AK440:AM440"/>
    <mergeCell ref="E402:F402"/>
    <mergeCell ref="G402:H402"/>
    <mergeCell ref="J402:L402"/>
    <mergeCell ref="M402:O402"/>
    <mergeCell ref="AK364:AM364"/>
    <mergeCell ref="C383:D383"/>
    <mergeCell ref="E383:F383"/>
    <mergeCell ref="G383:H383"/>
    <mergeCell ref="J383:L383"/>
    <mergeCell ref="M383:O383"/>
    <mergeCell ref="AK383:AM383"/>
    <mergeCell ref="C364:D364"/>
    <mergeCell ref="E364:F364"/>
    <mergeCell ref="G364:H364"/>
    <mergeCell ref="J364:L364"/>
    <mergeCell ref="M364:O364"/>
    <mergeCell ref="AK326:AM326"/>
    <mergeCell ref="C345:D345"/>
    <mergeCell ref="E345:F345"/>
    <mergeCell ref="G345:H345"/>
    <mergeCell ref="J345:L345"/>
    <mergeCell ref="M345:O345"/>
    <mergeCell ref="AK345:AM345"/>
    <mergeCell ref="C326:D326"/>
    <mergeCell ref="E326:F326"/>
    <mergeCell ref="G326:H326"/>
    <mergeCell ref="J326:L326"/>
    <mergeCell ref="M326:O326"/>
    <mergeCell ref="M288:O288"/>
    <mergeCell ref="P307:S307"/>
    <mergeCell ref="U307:W307"/>
    <mergeCell ref="X307:AA307"/>
    <mergeCell ref="C307:D307"/>
    <mergeCell ref="E307:F307"/>
    <mergeCell ref="G307:H307"/>
    <mergeCell ref="J307:L307"/>
    <mergeCell ref="M307:O307"/>
    <mergeCell ref="AK307:AM307"/>
    <mergeCell ref="C288:D288"/>
    <mergeCell ref="E288:F288"/>
    <mergeCell ref="G288:H288"/>
    <mergeCell ref="J288:L288"/>
    <mergeCell ref="AC307:AE307"/>
    <mergeCell ref="AF307:AI307"/>
    <mergeCell ref="C269:D269"/>
    <mergeCell ref="E269:F269"/>
    <mergeCell ref="G269:H269"/>
    <mergeCell ref="J269:L269"/>
    <mergeCell ref="M269:O269"/>
    <mergeCell ref="AK269:AM269"/>
    <mergeCell ref="C250:D250"/>
    <mergeCell ref="E250:F250"/>
    <mergeCell ref="G250:H250"/>
    <mergeCell ref="J250:L250"/>
    <mergeCell ref="M250:O250"/>
    <mergeCell ref="AK212:AM212"/>
    <mergeCell ref="C231:D231"/>
    <mergeCell ref="E231:F231"/>
    <mergeCell ref="G231:H231"/>
    <mergeCell ref="J231:L231"/>
    <mergeCell ref="M231:O231"/>
    <mergeCell ref="AK231:AM231"/>
    <mergeCell ref="C212:D212"/>
    <mergeCell ref="AK250:AM250"/>
    <mergeCell ref="E212:F212"/>
    <mergeCell ref="G212:H212"/>
    <mergeCell ref="J212:L212"/>
    <mergeCell ref="M212:O212"/>
    <mergeCell ref="AK174:AM174"/>
    <mergeCell ref="C193:D193"/>
    <mergeCell ref="E193:F193"/>
    <mergeCell ref="G193:H193"/>
    <mergeCell ref="J193:L193"/>
    <mergeCell ref="M193:O193"/>
    <mergeCell ref="AK193:AM193"/>
    <mergeCell ref="C155:D155"/>
    <mergeCell ref="E155:F155"/>
    <mergeCell ref="G155:H155"/>
    <mergeCell ref="J155:L155"/>
    <mergeCell ref="M155:O155"/>
    <mergeCell ref="AK155:AM155"/>
    <mergeCell ref="P155:S155"/>
    <mergeCell ref="U155:W155"/>
    <mergeCell ref="X155:AA155"/>
    <mergeCell ref="AC155:AE155"/>
    <mergeCell ref="AF155:AI155"/>
    <mergeCell ref="C117:D117"/>
    <mergeCell ref="E117:F117"/>
    <mergeCell ref="G117:H117"/>
    <mergeCell ref="J117:L117"/>
    <mergeCell ref="M117:O117"/>
    <mergeCell ref="AK117:AM117"/>
    <mergeCell ref="M98:O98"/>
    <mergeCell ref="C174:D174"/>
    <mergeCell ref="E174:F174"/>
    <mergeCell ref="G174:H174"/>
    <mergeCell ref="J174:L174"/>
    <mergeCell ref="M174:O174"/>
    <mergeCell ref="C98:D98"/>
    <mergeCell ref="E98:F98"/>
    <mergeCell ref="G98:H98"/>
    <mergeCell ref="J98:L98"/>
    <mergeCell ref="C136:D136"/>
    <mergeCell ref="E136:F136"/>
    <mergeCell ref="G136:H136"/>
    <mergeCell ref="J136:L136"/>
    <mergeCell ref="M136:O136"/>
    <mergeCell ref="P117:S117"/>
    <mergeCell ref="U117:W117"/>
    <mergeCell ref="AK136:AM136"/>
    <mergeCell ref="C41:D41"/>
    <mergeCell ref="E41:F41"/>
    <mergeCell ref="G41:H41"/>
    <mergeCell ref="J41:L41"/>
    <mergeCell ref="M41:O41"/>
    <mergeCell ref="C79:D79"/>
    <mergeCell ref="E79:F79"/>
    <mergeCell ref="G79:H79"/>
    <mergeCell ref="J79:L79"/>
    <mergeCell ref="M79:O79"/>
    <mergeCell ref="C60:D60"/>
    <mergeCell ref="E60:F60"/>
    <mergeCell ref="G60:H60"/>
    <mergeCell ref="J60:L60"/>
    <mergeCell ref="M60:O60"/>
    <mergeCell ref="C22:D22"/>
    <mergeCell ref="E22:F22"/>
    <mergeCell ref="G22:H22"/>
    <mergeCell ref="J22:L22"/>
    <mergeCell ref="M22:O22"/>
    <mergeCell ref="C3:D3"/>
    <mergeCell ref="E3:F3"/>
    <mergeCell ref="G3:H3"/>
    <mergeCell ref="J3:L3"/>
    <mergeCell ref="M3:O3"/>
    <mergeCell ref="AN3:AQ3"/>
    <mergeCell ref="AS3:AU3"/>
    <mergeCell ref="P22:S22"/>
    <mergeCell ref="U22:W22"/>
    <mergeCell ref="X22:AA22"/>
    <mergeCell ref="AC22:AE22"/>
    <mergeCell ref="AF22:AI22"/>
    <mergeCell ref="AN22:AQ22"/>
    <mergeCell ref="AS22:AU22"/>
    <mergeCell ref="P3:S3"/>
    <mergeCell ref="AK3:AM3"/>
    <mergeCell ref="AK22:AM22"/>
    <mergeCell ref="U3:W3"/>
    <mergeCell ref="X3:AA3"/>
    <mergeCell ref="AC3:AE3"/>
    <mergeCell ref="AF3:AI3"/>
    <mergeCell ref="AN41:AQ41"/>
    <mergeCell ref="AS41:AU41"/>
    <mergeCell ref="P60:S60"/>
    <mergeCell ref="U60:W60"/>
    <mergeCell ref="X60:AA60"/>
    <mergeCell ref="AC60:AE60"/>
    <mergeCell ref="AF60:AI60"/>
    <mergeCell ref="AN60:AQ60"/>
    <mergeCell ref="AS60:AU60"/>
    <mergeCell ref="AK41:AM41"/>
    <mergeCell ref="P41:S41"/>
    <mergeCell ref="U41:W41"/>
    <mergeCell ref="X41:AA41"/>
    <mergeCell ref="AC41:AE41"/>
    <mergeCell ref="AF41:AI41"/>
    <mergeCell ref="AK60:AM60"/>
    <mergeCell ref="AN79:AQ79"/>
    <mergeCell ref="AS79:AU79"/>
    <mergeCell ref="P98:S98"/>
    <mergeCell ref="U98:W98"/>
    <mergeCell ref="X98:AA98"/>
    <mergeCell ref="AC98:AE98"/>
    <mergeCell ref="AF98:AI98"/>
    <mergeCell ref="AN98:AQ98"/>
    <mergeCell ref="AS98:AU98"/>
    <mergeCell ref="P79:S79"/>
    <mergeCell ref="U79:W79"/>
    <mergeCell ref="X79:AA79"/>
    <mergeCell ref="AK79:AM79"/>
    <mergeCell ref="AC79:AE79"/>
    <mergeCell ref="AF79:AI79"/>
    <mergeCell ref="AK98:AM98"/>
    <mergeCell ref="X117:AA117"/>
    <mergeCell ref="AC117:AE117"/>
    <mergeCell ref="AF117:AI117"/>
    <mergeCell ref="AN117:AQ117"/>
    <mergeCell ref="AS117:AU117"/>
    <mergeCell ref="P136:S136"/>
    <mergeCell ref="U136:W136"/>
    <mergeCell ref="X136:AA136"/>
    <mergeCell ref="AC136:AE136"/>
    <mergeCell ref="AF136:AI136"/>
    <mergeCell ref="AN136:AQ136"/>
    <mergeCell ref="AS136:AU136"/>
    <mergeCell ref="AN155:AQ155"/>
    <mergeCell ref="AS155:AU155"/>
    <mergeCell ref="P174:S174"/>
    <mergeCell ref="U174:W174"/>
    <mergeCell ref="X174:AA174"/>
    <mergeCell ref="AC174:AE174"/>
    <mergeCell ref="AF174:AI174"/>
    <mergeCell ref="AN174:AQ174"/>
    <mergeCell ref="AS174:AU174"/>
    <mergeCell ref="P193:S193"/>
    <mergeCell ref="U193:W193"/>
    <mergeCell ref="X193:AA193"/>
    <mergeCell ref="AC193:AE193"/>
    <mergeCell ref="AF193:AI193"/>
    <mergeCell ref="AN193:AQ193"/>
    <mergeCell ref="AS193:AU193"/>
    <mergeCell ref="P212:S212"/>
    <mergeCell ref="U212:W212"/>
    <mergeCell ref="X212:AA212"/>
    <mergeCell ref="AC212:AE212"/>
    <mergeCell ref="AF212:AI212"/>
    <mergeCell ref="AN212:AQ212"/>
    <mergeCell ref="AS212:AU212"/>
    <mergeCell ref="P231:S231"/>
    <mergeCell ref="U231:W231"/>
    <mergeCell ref="X231:AA231"/>
    <mergeCell ref="AC231:AE231"/>
    <mergeCell ref="AF231:AI231"/>
    <mergeCell ref="AN231:AQ231"/>
    <mergeCell ref="AS231:AU231"/>
    <mergeCell ref="P250:S250"/>
    <mergeCell ref="U250:W250"/>
    <mergeCell ref="X250:AA250"/>
    <mergeCell ref="AC250:AE250"/>
    <mergeCell ref="AF250:AI250"/>
    <mergeCell ref="AN250:AQ250"/>
    <mergeCell ref="AS250:AU250"/>
    <mergeCell ref="P269:S269"/>
    <mergeCell ref="U269:W269"/>
    <mergeCell ref="X269:AA269"/>
    <mergeCell ref="AC269:AE269"/>
    <mergeCell ref="AF269:AI269"/>
    <mergeCell ref="AN269:AQ269"/>
    <mergeCell ref="AS269:AU269"/>
    <mergeCell ref="P288:S288"/>
    <mergeCell ref="U288:W288"/>
    <mergeCell ref="X288:AA288"/>
    <mergeCell ref="AC288:AE288"/>
    <mergeCell ref="AF288:AI288"/>
    <mergeCell ref="AN288:AQ288"/>
    <mergeCell ref="AS288:AU288"/>
    <mergeCell ref="AK288:AM288"/>
    <mergeCell ref="AN307:AQ307"/>
    <mergeCell ref="AS307:AU307"/>
    <mergeCell ref="P326:S326"/>
    <mergeCell ref="U326:W326"/>
    <mergeCell ref="X326:AA326"/>
    <mergeCell ref="AC326:AE326"/>
    <mergeCell ref="AF326:AI326"/>
    <mergeCell ref="AN326:AQ326"/>
    <mergeCell ref="AS326:AU326"/>
    <mergeCell ref="P345:S345"/>
    <mergeCell ref="U345:W345"/>
    <mergeCell ref="X345:AA345"/>
    <mergeCell ref="AC345:AE345"/>
    <mergeCell ref="AF345:AI345"/>
    <mergeCell ref="AN345:AQ345"/>
    <mergeCell ref="AS345:AU345"/>
    <mergeCell ref="P364:S364"/>
    <mergeCell ref="U364:W364"/>
    <mergeCell ref="X364:AA364"/>
    <mergeCell ref="AC364:AE364"/>
    <mergeCell ref="AF364:AI364"/>
    <mergeCell ref="AN364:AQ364"/>
    <mergeCell ref="AS364:AU364"/>
    <mergeCell ref="P383:S383"/>
    <mergeCell ref="U383:W383"/>
    <mergeCell ref="X383:AA383"/>
    <mergeCell ref="AC383:AE383"/>
    <mergeCell ref="AF383:AI383"/>
    <mergeCell ref="AN383:AQ383"/>
    <mergeCell ref="AS383:AU383"/>
    <mergeCell ref="P402:S402"/>
    <mergeCell ref="U402:W402"/>
    <mergeCell ref="X402:AA402"/>
    <mergeCell ref="AC402:AE402"/>
    <mergeCell ref="AF402:AI402"/>
    <mergeCell ref="AN402:AQ402"/>
    <mergeCell ref="AS402:AU402"/>
    <mergeCell ref="P459:S459"/>
    <mergeCell ref="U459:W459"/>
    <mergeCell ref="X459:AA459"/>
    <mergeCell ref="AC459:AE459"/>
    <mergeCell ref="AF459:AI459"/>
    <mergeCell ref="AN459:AQ459"/>
    <mergeCell ref="AS459:AU459"/>
    <mergeCell ref="P421:S421"/>
    <mergeCell ref="U421:W421"/>
    <mergeCell ref="X421:AA421"/>
    <mergeCell ref="AC421:AE421"/>
    <mergeCell ref="AF421:AI421"/>
    <mergeCell ref="AN421:AQ421"/>
    <mergeCell ref="AS421:AU421"/>
    <mergeCell ref="P440:S440"/>
    <mergeCell ref="U440:W440"/>
    <mergeCell ref="X440:AA440"/>
    <mergeCell ref="AC440:AE440"/>
    <mergeCell ref="AF440:AI440"/>
    <mergeCell ref="AN440:AQ440"/>
    <mergeCell ref="AS440:AU4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8C768-0420-4F80-9E81-25755BD960DA}">
  <dimension ref="C2:P29"/>
  <sheetViews>
    <sheetView topLeftCell="A5" workbookViewId="0">
      <selection activeCell="K32" sqref="K32"/>
    </sheetView>
  </sheetViews>
  <sheetFormatPr defaultRowHeight="15"/>
  <cols>
    <col min="3" max="7" width="11.5703125" bestFit="1" customWidth="1"/>
    <col min="8" max="16" width="12.5703125" bestFit="1" customWidth="1"/>
  </cols>
  <sheetData>
    <row r="2" spans="3:16" ht="26.25">
      <c r="H2" s="13" t="s">
        <v>44</v>
      </c>
    </row>
    <row r="4" spans="3:16">
      <c r="C4" s="12" t="s">
        <v>1</v>
      </c>
      <c r="D4" s="10" t="s">
        <v>45</v>
      </c>
      <c r="E4" s="10" t="s">
        <v>3</v>
      </c>
      <c r="F4" s="10" t="s">
        <v>4</v>
      </c>
      <c r="G4" s="10" t="s">
        <v>5</v>
      </c>
      <c r="H4" s="10" t="s">
        <v>46</v>
      </c>
      <c r="I4" s="10" t="s">
        <v>7</v>
      </c>
      <c r="J4" s="10" t="s">
        <v>47</v>
      </c>
      <c r="K4" s="10" t="s">
        <v>9</v>
      </c>
      <c r="L4" s="10" t="s">
        <v>10</v>
      </c>
      <c r="M4" s="10" t="s">
        <v>11</v>
      </c>
      <c r="N4" s="10" t="s">
        <v>48</v>
      </c>
      <c r="O4" s="10" t="s">
        <v>49</v>
      </c>
      <c r="P4" s="10" t="s">
        <v>50</v>
      </c>
    </row>
    <row r="5" spans="3:16">
      <c r="C5" s="11" t="s">
        <v>15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3.5333333333333337</v>
      </c>
      <c r="N5">
        <v>11.890666666666664</v>
      </c>
      <c r="O5">
        <v>22.216166666666663</v>
      </c>
      <c r="P5">
        <v>33.524666666666668</v>
      </c>
    </row>
    <row r="6" spans="3:16">
      <c r="C6" s="11" t="s">
        <v>16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2.4953333333333334</v>
      </c>
      <c r="M6">
        <v>10.752166666666666</v>
      </c>
      <c r="N6">
        <v>21.783999999999999</v>
      </c>
      <c r="O6">
        <v>33.989166666666662</v>
      </c>
      <c r="P6">
        <v>46.995333333333328</v>
      </c>
    </row>
    <row r="7" spans="3:16">
      <c r="C7" s="11" t="s">
        <v>17</v>
      </c>
      <c r="D7">
        <v>0</v>
      </c>
      <c r="E7">
        <v>7.9000000000000001E-2</v>
      </c>
      <c r="F7">
        <v>0.3213333333333333</v>
      </c>
      <c r="G7">
        <v>0.71062500000000006</v>
      </c>
      <c r="H7">
        <v>1.1333333333333333</v>
      </c>
      <c r="I7">
        <v>1.7294999999999998</v>
      </c>
      <c r="J7">
        <v>2.7246666666666663</v>
      </c>
      <c r="K7">
        <v>2.8321348333333329</v>
      </c>
      <c r="L7">
        <v>15.565999999999999</v>
      </c>
      <c r="M7">
        <v>26.905999999999999</v>
      </c>
      <c r="N7">
        <v>39.793999999999997</v>
      </c>
      <c r="O7">
        <v>53.574333333333328</v>
      </c>
      <c r="P7">
        <v>67.98866666666666</v>
      </c>
    </row>
    <row r="8" spans="3:16">
      <c r="C8" s="11" t="s">
        <v>18</v>
      </c>
      <c r="D8">
        <v>0</v>
      </c>
      <c r="E8">
        <v>0.19550000000000001</v>
      </c>
      <c r="F8">
        <v>0.7426666666666667</v>
      </c>
      <c r="G8">
        <v>1.483125</v>
      </c>
      <c r="H8">
        <v>2.2949999999999999</v>
      </c>
      <c r="I8">
        <v>4.25</v>
      </c>
      <c r="J8">
        <v>8.9350000000000005</v>
      </c>
      <c r="K8">
        <v>11.050828166666667</v>
      </c>
      <c r="L8">
        <v>30.207666666666661</v>
      </c>
      <c r="M8">
        <v>43.654833333333329</v>
      </c>
      <c r="N8">
        <v>58.090999999999994</v>
      </c>
      <c r="O8">
        <v>73.16983333333333</v>
      </c>
      <c r="P8">
        <v>88.731666666666655</v>
      </c>
    </row>
    <row r="9" spans="3:16">
      <c r="C9" s="11" t="s">
        <v>19</v>
      </c>
      <c r="D9">
        <v>0</v>
      </c>
      <c r="E9">
        <v>0.53249999999999997</v>
      </c>
      <c r="F9">
        <v>1.9216666666666664</v>
      </c>
      <c r="G9">
        <v>3.5493749999999999</v>
      </c>
      <c r="H9">
        <v>5.4639999999999995</v>
      </c>
      <c r="I9">
        <v>11.828999999999999</v>
      </c>
      <c r="J9">
        <v>21.875999999999998</v>
      </c>
      <c r="K9">
        <v>27.451775999999995</v>
      </c>
      <c r="L9">
        <v>48.533999999999999</v>
      </c>
      <c r="M9">
        <v>63.572833333333335</v>
      </c>
      <c r="N9">
        <v>79.262666666666661</v>
      </c>
      <c r="O9">
        <v>95.394833333333324</v>
      </c>
      <c r="P9">
        <v>111.878</v>
      </c>
    </row>
    <row r="10" spans="3:16">
      <c r="C10" s="11" t="s">
        <v>20</v>
      </c>
      <c r="D10">
        <v>0</v>
      </c>
      <c r="E10">
        <v>1.5585</v>
      </c>
      <c r="F10">
        <v>5.5499999999999989</v>
      </c>
      <c r="G10">
        <v>10.195875000000001</v>
      </c>
      <c r="H10">
        <v>16.084333333333333</v>
      </c>
      <c r="I10">
        <v>29.818333333333332</v>
      </c>
      <c r="J10">
        <v>45.328333333333326</v>
      </c>
      <c r="K10">
        <v>56.072473499999987</v>
      </c>
      <c r="L10">
        <v>78.637</v>
      </c>
      <c r="M10">
        <v>95.858833333333337</v>
      </c>
      <c r="N10">
        <v>113.30966666666666</v>
      </c>
      <c r="O10">
        <v>130.93383333333333</v>
      </c>
      <c r="P10">
        <v>148.70499999999998</v>
      </c>
    </row>
    <row r="11" spans="3:16">
      <c r="C11" s="11" t="s">
        <v>21</v>
      </c>
      <c r="D11">
        <v>0</v>
      </c>
      <c r="E11">
        <v>3.1004999999999998</v>
      </c>
      <c r="F11">
        <v>10.732999999999999</v>
      </c>
      <c r="G11">
        <v>18.342749999999999</v>
      </c>
      <c r="H11">
        <v>26.889333333333326</v>
      </c>
      <c r="I11">
        <v>44.466333333333324</v>
      </c>
      <c r="J11">
        <v>62.541333333333327</v>
      </c>
      <c r="K11">
        <v>76.246103999999988</v>
      </c>
      <c r="L11">
        <v>99.025333333333336</v>
      </c>
      <c r="M11">
        <v>117.37733333333333</v>
      </c>
      <c r="N11">
        <v>135.77733333333333</v>
      </c>
      <c r="O11">
        <v>154.21683333333334</v>
      </c>
      <c r="P11">
        <v>172.69133333333335</v>
      </c>
    </row>
    <row r="12" spans="3:16">
      <c r="C12" s="11" t="s">
        <v>22</v>
      </c>
      <c r="D12">
        <v>0</v>
      </c>
      <c r="E12">
        <v>3.9540000000000002</v>
      </c>
      <c r="F12">
        <v>13.437999999999999</v>
      </c>
      <c r="G12">
        <v>22.061624999999999</v>
      </c>
      <c r="H12">
        <v>31.502333333333333</v>
      </c>
      <c r="I12">
        <v>50.118499999999997</v>
      </c>
      <c r="J12">
        <v>68.809666666666658</v>
      </c>
      <c r="K12">
        <v>83.355160666666663</v>
      </c>
      <c r="L12">
        <v>106.18899999999999</v>
      </c>
      <c r="M12">
        <v>124.88516666666666</v>
      </c>
      <c r="N12">
        <v>143.58433333333332</v>
      </c>
      <c r="O12">
        <v>162.28533333333331</v>
      </c>
      <c r="P12">
        <v>180.98833333333329</v>
      </c>
    </row>
    <row r="13" spans="3:16">
      <c r="C13" s="11" t="s">
        <v>23</v>
      </c>
      <c r="D13">
        <v>0</v>
      </c>
      <c r="E13">
        <v>4.1734999999999998</v>
      </c>
      <c r="F13">
        <v>14.093999999999998</v>
      </c>
      <c r="G13">
        <v>22.844249999999999</v>
      </c>
      <c r="H13">
        <v>32.431333333333328</v>
      </c>
      <c r="I13">
        <v>51.132999999999996</v>
      </c>
      <c r="J13">
        <v>69.856666666666655</v>
      </c>
      <c r="K13">
        <v>84.458266666666646</v>
      </c>
      <c r="L13">
        <v>107.29666666666665</v>
      </c>
      <c r="M13">
        <v>126.01666666666665</v>
      </c>
      <c r="N13">
        <v>144.73666666666662</v>
      </c>
      <c r="O13">
        <v>163.45666666666662</v>
      </c>
      <c r="P13">
        <v>182.17666666666665</v>
      </c>
    </row>
    <row r="14" spans="3:16">
      <c r="C14" s="11" t="s">
        <v>26</v>
      </c>
      <c r="D14">
        <v>0</v>
      </c>
      <c r="E14">
        <v>4.2115</v>
      </c>
      <c r="F14">
        <v>14.209333333333333</v>
      </c>
      <c r="G14">
        <v>22.985250000000001</v>
      </c>
      <c r="H14">
        <v>32.590999999999994</v>
      </c>
      <c r="I14">
        <v>51.29516666666666</v>
      </c>
      <c r="J14">
        <v>70.018333333333317</v>
      </c>
      <c r="K14">
        <v>84.619933333333307</v>
      </c>
      <c r="L14">
        <v>107.45833333333333</v>
      </c>
      <c r="M14">
        <v>126.17833333333333</v>
      </c>
      <c r="N14">
        <v>144.89833333333331</v>
      </c>
      <c r="O14">
        <v>163.61833333333331</v>
      </c>
      <c r="P14">
        <v>182.33833333333331</v>
      </c>
    </row>
    <row r="15" spans="3:16">
      <c r="C15" s="11" t="s">
        <v>29</v>
      </c>
      <c r="D15">
        <v>0</v>
      </c>
      <c r="E15">
        <v>4.2279999999999998</v>
      </c>
      <c r="F15">
        <v>14.257</v>
      </c>
      <c r="G15">
        <v>23.035874999999997</v>
      </c>
      <c r="H15">
        <v>32.647999999999996</v>
      </c>
      <c r="I15">
        <v>51.356333333333325</v>
      </c>
      <c r="J15">
        <v>70.078666666666663</v>
      </c>
      <c r="K15">
        <v>84.680266666666654</v>
      </c>
      <c r="L15">
        <v>107.51866666666668</v>
      </c>
      <c r="M15">
        <v>126.23866666666667</v>
      </c>
      <c r="N15">
        <v>144.95866666666666</v>
      </c>
      <c r="O15">
        <v>163.67866666666666</v>
      </c>
      <c r="P15">
        <v>182.39866666666666</v>
      </c>
    </row>
    <row r="16" spans="3:16">
      <c r="C16" s="11" t="s">
        <v>30</v>
      </c>
      <c r="D16">
        <v>0</v>
      </c>
      <c r="E16">
        <v>4.2314999999999996</v>
      </c>
      <c r="F16">
        <v>14.26733333333333</v>
      </c>
      <c r="G16">
        <v>23.048249999999996</v>
      </c>
      <c r="H16">
        <v>32.663666666666664</v>
      </c>
      <c r="I16">
        <v>51.372833333333332</v>
      </c>
      <c r="J16">
        <v>70.094999999999999</v>
      </c>
      <c r="K16">
        <v>84.696599999999989</v>
      </c>
      <c r="L16">
        <v>107.535</v>
      </c>
      <c r="M16">
        <v>126.255</v>
      </c>
      <c r="N16">
        <v>144.97499999999997</v>
      </c>
      <c r="O16">
        <v>163.69499999999996</v>
      </c>
      <c r="P16">
        <v>182.41499999999999</v>
      </c>
    </row>
    <row r="17" spans="3:16">
      <c r="C17" s="11" t="s">
        <v>31</v>
      </c>
      <c r="D17">
        <v>0</v>
      </c>
      <c r="E17">
        <v>4.2314999999999996</v>
      </c>
      <c r="F17">
        <v>14.26733333333333</v>
      </c>
      <c r="G17">
        <v>23.048249999999996</v>
      </c>
      <c r="H17">
        <v>32.663666666666664</v>
      </c>
      <c r="I17">
        <v>51.372833333333332</v>
      </c>
      <c r="J17">
        <v>70.094999999999999</v>
      </c>
      <c r="K17">
        <v>84.696599999999989</v>
      </c>
      <c r="L17">
        <v>107.535</v>
      </c>
      <c r="M17">
        <v>126.255</v>
      </c>
      <c r="N17">
        <v>144.97499999999997</v>
      </c>
      <c r="O17">
        <v>163.69499999999996</v>
      </c>
      <c r="P17">
        <v>182.41499999999999</v>
      </c>
    </row>
    <row r="18" spans="3:16">
      <c r="C18" s="11" t="s">
        <v>32</v>
      </c>
      <c r="D18">
        <v>0</v>
      </c>
      <c r="E18">
        <v>4.2314999999999996</v>
      </c>
      <c r="F18">
        <v>14.26733333333333</v>
      </c>
      <c r="G18">
        <v>23.048249999999996</v>
      </c>
      <c r="H18">
        <v>32.663666666666664</v>
      </c>
      <c r="I18">
        <v>51.372833333333332</v>
      </c>
      <c r="J18">
        <v>70.094999999999999</v>
      </c>
      <c r="K18">
        <v>84.696599999999989</v>
      </c>
      <c r="L18">
        <v>107.535</v>
      </c>
      <c r="M18">
        <v>126.255</v>
      </c>
      <c r="N18">
        <v>144.97499999999997</v>
      </c>
      <c r="O18">
        <v>163.69499999999996</v>
      </c>
      <c r="P18">
        <v>182.41499999999999</v>
      </c>
    </row>
    <row r="19" spans="3:16">
      <c r="C19" s="11" t="s">
        <v>33</v>
      </c>
      <c r="D19">
        <v>0</v>
      </c>
      <c r="E19">
        <v>4.2314999999999996</v>
      </c>
      <c r="F19">
        <v>14.26733333333333</v>
      </c>
      <c r="G19">
        <v>23.048249999999996</v>
      </c>
      <c r="H19">
        <v>32.663666666666664</v>
      </c>
      <c r="I19">
        <v>51.372833333333332</v>
      </c>
      <c r="J19">
        <v>70.094999999999999</v>
      </c>
      <c r="K19">
        <v>84.696599999999989</v>
      </c>
      <c r="L19">
        <v>107.535</v>
      </c>
      <c r="M19">
        <v>126.255</v>
      </c>
      <c r="N19">
        <v>144.97499999999997</v>
      </c>
      <c r="O19">
        <v>163.69499999999996</v>
      </c>
      <c r="P19">
        <v>182.41499999999999</v>
      </c>
    </row>
    <row r="20" spans="3:16">
      <c r="C20" s="11" t="s">
        <v>34</v>
      </c>
      <c r="D20">
        <v>0</v>
      </c>
      <c r="E20">
        <v>4.2314999999999996</v>
      </c>
      <c r="F20">
        <v>14.26733333333333</v>
      </c>
      <c r="G20">
        <v>23.048249999999996</v>
      </c>
      <c r="H20">
        <v>32.663666666666664</v>
      </c>
      <c r="I20">
        <v>51.372833333333332</v>
      </c>
      <c r="J20">
        <v>70.094999999999999</v>
      </c>
      <c r="K20">
        <v>84.696599999999989</v>
      </c>
      <c r="L20">
        <v>107.535</v>
      </c>
      <c r="M20">
        <v>126.255</v>
      </c>
      <c r="N20">
        <v>144.97499999999997</v>
      </c>
      <c r="O20">
        <v>163.69499999999996</v>
      </c>
      <c r="P20">
        <v>182.41499999999999</v>
      </c>
    </row>
    <row r="21" spans="3:16">
      <c r="C21" s="11" t="s">
        <v>35</v>
      </c>
      <c r="D21">
        <v>0</v>
      </c>
      <c r="E21">
        <v>4.2314999999999996</v>
      </c>
      <c r="F21">
        <v>14.26733333333333</v>
      </c>
      <c r="G21">
        <v>23.048249999999996</v>
      </c>
      <c r="H21">
        <v>32.663666666666664</v>
      </c>
      <c r="I21">
        <v>51.372833333333332</v>
      </c>
      <c r="J21">
        <v>70.094999999999999</v>
      </c>
      <c r="K21">
        <v>84.696599999999989</v>
      </c>
      <c r="L21">
        <v>107.535</v>
      </c>
      <c r="M21">
        <v>126.255</v>
      </c>
      <c r="N21">
        <v>144.97499999999997</v>
      </c>
      <c r="O21">
        <v>163.69499999999996</v>
      </c>
      <c r="P21">
        <v>182.41499999999999</v>
      </c>
    </row>
    <row r="22" spans="3:16">
      <c r="C22" s="11" t="s">
        <v>36</v>
      </c>
      <c r="D22">
        <v>0</v>
      </c>
      <c r="E22">
        <v>4.1775000000000002</v>
      </c>
      <c r="F22">
        <v>14.09</v>
      </c>
      <c r="G22">
        <v>22.77975</v>
      </c>
      <c r="H22">
        <v>32.303333333333335</v>
      </c>
      <c r="I22">
        <v>50.87016666666667</v>
      </c>
      <c r="J22">
        <v>69.475999999999999</v>
      </c>
      <c r="K22">
        <v>83.906504166666664</v>
      </c>
      <c r="L22">
        <v>106.71600000000001</v>
      </c>
      <c r="M22">
        <v>125.35000000000001</v>
      </c>
      <c r="N22">
        <v>143.99200000000002</v>
      </c>
      <c r="O22">
        <v>162.64200000000002</v>
      </c>
      <c r="P22">
        <v>181.3</v>
      </c>
    </row>
    <row r="23" spans="3:16">
      <c r="C23" s="11" t="s">
        <v>37</v>
      </c>
      <c r="D23">
        <v>0</v>
      </c>
      <c r="E23">
        <v>4.0350000000000001</v>
      </c>
      <c r="F23">
        <v>13.622</v>
      </c>
      <c r="G23">
        <v>22.070250000000001</v>
      </c>
      <c r="H23">
        <v>31.348333333333329</v>
      </c>
      <c r="I23">
        <v>49.535999999999994</v>
      </c>
      <c r="J23">
        <v>67.833666666666659</v>
      </c>
      <c r="K23">
        <v>81.814880166666654</v>
      </c>
      <c r="L23">
        <v>104.551</v>
      </c>
      <c r="M23">
        <v>122.95766666666667</v>
      </c>
      <c r="N23">
        <v>141.39233333333334</v>
      </c>
      <c r="O23">
        <v>159.85733333333334</v>
      </c>
      <c r="P23">
        <v>178.35233333333332</v>
      </c>
    </row>
    <row r="24" spans="3:16">
      <c r="C24" s="11" t="s">
        <v>38</v>
      </c>
      <c r="D24">
        <v>0</v>
      </c>
      <c r="E24">
        <v>3.5415000000000001</v>
      </c>
      <c r="F24">
        <v>11.997</v>
      </c>
      <c r="G24">
        <v>19.588874999999998</v>
      </c>
      <c r="H24">
        <v>27.984333333333328</v>
      </c>
      <c r="I24">
        <v>44.825166666666661</v>
      </c>
      <c r="J24">
        <v>62.040999999999997</v>
      </c>
      <c r="K24">
        <v>74.465326000000005</v>
      </c>
      <c r="L24">
        <v>96.876999999999981</v>
      </c>
      <c r="M24">
        <v>114.4708333333333</v>
      </c>
      <c r="N24">
        <v>132.16566666666665</v>
      </c>
      <c r="O24">
        <v>149.96516666666665</v>
      </c>
      <c r="P24">
        <v>167.87566666666666</v>
      </c>
    </row>
    <row r="25" spans="3:16">
      <c r="C25" s="11" t="s">
        <v>39</v>
      </c>
      <c r="D25">
        <v>0</v>
      </c>
      <c r="E25">
        <v>2.1989999999999998</v>
      </c>
      <c r="F25">
        <v>7.6086666666666662</v>
      </c>
      <c r="G25">
        <v>13.000874999999999</v>
      </c>
      <c r="H25">
        <v>19.099999999999998</v>
      </c>
      <c r="I25">
        <v>31.930999999999997</v>
      </c>
      <c r="J25">
        <v>45.6</v>
      </c>
      <c r="K25">
        <v>53.734032666666664</v>
      </c>
      <c r="L25">
        <v>74.458666666666659</v>
      </c>
      <c r="M25">
        <v>89.418333333333322</v>
      </c>
      <c r="N25">
        <v>104.676</v>
      </c>
      <c r="O25">
        <v>120.25</v>
      </c>
      <c r="P25">
        <v>136.17999999999998</v>
      </c>
    </row>
    <row r="26" spans="3:16">
      <c r="C26" s="11" t="s">
        <v>40</v>
      </c>
      <c r="D26">
        <v>0</v>
      </c>
      <c r="E26">
        <v>1.3694999999999999</v>
      </c>
      <c r="F26">
        <v>4.8599999999999994</v>
      </c>
      <c r="G26">
        <v>8.7074999999999996</v>
      </c>
      <c r="H26">
        <v>13.074666666666667</v>
      </c>
      <c r="I26">
        <v>22.646666666666668</v>
      </c>
      <c r="J26">
        <v>33.186666666666667</v>
      </c>
      <c r="K26">
        <v>38.162549333333331</v>
      </c>
      <c r="L26">
        <v>56.320666666666661</v>
      </c>
      <c r="M26">
        <v>68.650999999999996</v>
      </c>
      <c r="N26">
        <v>81.443333333333328</v>
      </c>
      <c r="O26">
        <v>94.718499999999992</v>
      </c>
      <c r="P26">
        <v>108.64266666666664</v>
      </c>
    </row>
    <row r="27" spans="3:16">
      <c r="C27" s="11" t="s">
        <v>41</v>
      </c>
      <c r="D27">
        <v>0</v>
      </c>
      <c r="E27">
        <v>0.67900000000000005</v>
      </c>
      <c r="F27">
        <v>2.4863333333333335</v>
      </c>
      <c r="G27">
        <v>4.7381250000000001</v>
      </c>
      <c r="H27">
        <v>7.4076666666666657</v>
      </c>
      <c r="I27">
        <v>13.514166666666666</v>
      </c>
      <c r="J27">
        <v>20.377666666666663</v>
      </c>
      <c r="K27">
        <v>22.506579333333327</v>
      </c>
      <c r="L27">
        <v>35.801666666666662</v>
      </c>
      <c r="M27">
        <v>44.375166666666658</v>
      </c>
      <c r="N27">
        <v>53.531666666666673</v>
      </c>
      <c r="O27">
        <v>63.45033333333334</v>
      </c>
      <c r="P27">
        <v>74.37299999999999</v>
      </c>
    </row>
    <row r="28" spans="3:16">
      <c r="C28" s="11" t="s">
        <v>42</v>
      </c>
      <c r="D28">
        <v>0</v>
      </c>
      <c r="E28">
        <v>0.1555</v>
      </c>
      <c r="F28">
        <v>0.63900000000000001</v>
      </c>
      <c r="G28">
        <v>1.4295</v>
      </c>
      <c r="H28">
        <v>2.3273333333333328</v>
      </c>
      <c r="I28">
        <v>4.4043333333333328</v>
      </c>
      <c r="J28">
        <v>6.8593333333333328</v>
      </c>
      <c r="K28">
        <v>7.1541499999999996</v>
      </c>
      <c r="L28">
        <v>13.012666666666664</v>
      </c>
      <c r="M28">
        <v>16.812666666666665</v>
      </c>
      <c r="N28">
        <v>21.268666666666668</v>
      </c>
      <c r="O28">
        <v>26.838666666666668</v>
      </c>
      <c r="P28">
        <v>33.940666666666665</v>
      </c>
    </row>
    <row r="29" spans="3:16">
      <c r="C29" s="11" t="s">
        <v>43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0.14133333333333331</v>
      </c>
      <c r="N29">
        <v>0.57866666666666655</v>
      </c>
      <c r="O29">
        <v>1.7526666666666664</v>
      </c>
      <c r="P29">
        <v>4.3866666666666667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541C-3DFD-42D4-A584-AA73741D5A11}">
  <sheetPr>
    <tabColor rgb="FFFFC000"/>
  </sheetPr>
  <dimension ref="C2:O43"/>
  <sheetViews>
    <sheetView tabSelected="1" workbookViewId="0">
      <selection activeCell="B26" sqref="B26"/>
    </sheetView>
  </sheetViews>
  <sheetFormatPr defaultRowHeight="15"/>
  <cols>
    <col min="18" max="18" width="9.5703125" customWidth="1"/>
  </cols>
  <sheetData>
    <row r="2" spans="3:15">
      <c r="C2">
        <v>0</v>
      </c>
      <c r="D2">
        <v>111</v>
      </c>
      <c r="E2">
        <v>111</v>
      </c>
      <c r="F2">
        <v>111</v>
      </c>
      <c r="G2">
        <v>111</v>
      </c>
      <c r="H2">
        <v>111</v>
      </c>
      <c r="I2">
        <v>111</v>
      </c>
      <c r="J2">
        <v>114</v>
      </c>
      <c r="K2">
        <v>114</v>
      </c>
      <c r="L2">
        <v>120</v>
      </c>
      <c r="M2">
        <v>120</v>
      </c>
      <c r="N2">
        <v>120</v>
      </c>
      <c r="O2">
        <v>120</v>
      </c>
    </row>
    <row r="3" spans="3:15">
      <c r="C3">
        <v>0</v>
      </c>
      <c r="D3">
        <v>0.5</v>
      </c>
      <c r="E3">
        <v>1</v>
      </c>
      <c r="F3">
        <v>1.5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</row>
    <row r="4" spans="3:15">
      <c r="C4">
        <v>0</v>
      </c>
      <c r="D4">
        <v>1482.4739999999997</v>
      </c>
      <c r="E4">
        <v>1617.4779999999996</v>
      </c>
      <c r="F4">
        <v>1701.9</v>
      </c>
      <c r="G4">
        <v>1754.2159999999999</v>
      </c>
      <c r="H4">
        <v>1811.2659999999998</v>
      </c>
      <c r="I4">
        <v>1861.1999999999998</v>
      </c>
      <c r="J4">
        <v>1907.5400000000002</v>
      </c>
      <c r="K4">
        <v>1959.9379999999994</v>
      </c>
      <c r="L4">
        <v>2002.442</v>
      </c>
      <c r="M4">
        <v>2029.5159999999996</v>
      </c>
      <c r="N4">
        <v>2053.9499999999994</v>
      </c>
      <c r="O4">
        <v>2077.7239999999993</v>
      </c>
    </row>
    <row r="5" spans="3:15">
      <c r="C5">
        <v>0</v>
      </c>
      <c r="D5">
        <v>0.5</v>
      </c>
      <c r="E5">
        <v>1</v>
      </c>
      <c r="F5">
        <v>1.5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</row>
    <row r="6" spans="3:15">
      <c r="C6">
        <v>0</v>
      </c>
      <c r="D6">
        <v>4.2314999999999996</v>
      </c>
      <c r="E6">
        <v>14.26733333333333</v>
      </c>
      <c r="F6">
        <v>23.048249999999996</v>
      </c>
      <c r="G6">
        <v>32.663666666666664</v>
      </c>
      <c r="H6">
        <v>51.372833333333332</v>
      </c>
      <c r="I6">
        <v>70.094999999999999</v>
      </c>
      <c r="J6">
        <v>84.696599999999989</v>
      </c>
      <c r="K6">
        <v>107.535</v>
      </c>
      <c r="L6">
        <v>126.255</v>
      </c>
      <c r="M6">
        <v>144.97499999999997</v>
      </c>
      <c r="N6">
        <v>163.69499999999996</v>
      </c>
      <c r="O6">
        <v>182.41499999999999</v>
      </c>
    </row>
    <row r="7" spans="3:15">
      <c r="C7">
        <v>0</v>
      </c>
      <c r="D7">
        <v>0.5</v>
      </c>
      <c r="E7">
        <v>1</v>
      </c>
      <c r="F7">
        <v>1.5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  <c r="M7">
        <v>8</v>
      </c>
      <c r="N7">
        <v>9</v>
      </c>
      <c r="O7">
        <v>10</v>
      </c>
    </row>
    <row r="8" spans="3:15">
      <c r="C8">
        <v>0</v>
      </c>
      <c r="D8">
        <v>370.61849999999998</v>
      </c>
      <c r="E8">
        <v>1257.8956666666668</v>
      </c>
      <c r="F8">
        <v>2062.8292499999998</v>
      </c>
      <c r="G8">
        <v>2954.4446666666668</v>
      </c>
      <c r="H8">
        <v>4737.778666666667</v>
      </c>
      <c r="I8">
        <v>6574.6046666666671</v>
      </c>
      <c r="J8">
        <v>7936.9358156666649</v>
      </c>
      <c r="K8">
        <v>10391.703999999998</v>
      </c>
      <c r="L8">
        <v>12374.179833333332</v>
      </c>
      <c r="M8">
        <v>14391.444666666663</v>
      </c>
      <c r="N8">
        <v>16433.232666666667</v>
      </c>
      <c r="O8">
        <v>18499.124666666663</v>
      </c>
    </row>
    <row r="9" spans="3:15">
      <c r="C9">
        <v>0</v>
      </c>
      <c r="D9">
        <v>0.5</v>
      </c>
      <c r="E9">
        <v>1</v>
      </c>
      <c r="F9">
        <v>1.5</v>
      </c>
      <c r="G9">
        <v>2</v>
      </c>
      <c r="H9">
        <v>3</v>
      </c>
      <c r="I9">
        <v>4</v>
      </c>
      <c r="J9">
        <v>5</v>
      </c>
      <c r="K9">
        <v>6</v>
      </c>
      <c r="L9">
        <v>7</v>
      </c>
      <c r="M9">
        <v>8</v>
      </c>
      <c r="N9">
        <v>9</v>
      </c>
      <c r="O9">
        <v>10</v>
      </c>
    </row>
    <row r="10" spans="3:15">
      <c r="C10">
        <v>0</v>
      </c>
      <c r="D10">
        <v>379.88396249999994</v>
      </c>
      <c r="E10">
        <v>1289.3430583333334</v>
      </c>
      <c r="F10">
        <v>2114.3999812499997</v>
      </c>
      <c r="G10">
        <v>3028.3057833333332</v>
      </c>
      <c r="H10">
        <v>4856.223133333333</v>
      </c>
      <c r="I10">
        <v>6738.969783333333</v>
      </c>
      <c r="J10">
        <v>8135.3592110583304</v>
      </c>
      <c r="K10">
        <v>10651.496599999997</v>
      </c>
      <c r="L10">
        <v>12683.534329166663</v>
      </c>
      <c r="M10">
        <v>14751.230783333327</v>
      </c>
      <c r="N10">
        <v>16844.063483333332</v>
      </c>
      <c r="O10">
        <v>18961.602783333328</v>
      </c>
    </row>
    <row r="11" spans="3:15">
      <c r="C11">
        <v>0</v>
      </c>
      <c r="D11">
        <v>0.5</v>
      </c>
      <c r="E11">
        <v>1</v>
      </c>
      <c r="F11">
        <v>1.5</v>
      </c>
      <c r="G11">
        <v>2</v>
      </c>
      <c r="H11">
        <v>3</v>
      </c>
      <c r="I11">
        <v>4</v>
      </c>
      <c r="J11">
        <v>5</v>
      </c>
      <c r="K11">
        <v>6</v>
      </c>
      <c r="L11">
        <v>7</v>
      </c>
      <c r="M11">
        <v>8</v>
      </c>
      <c r="N11">
        <v>9</v>
      </c>
      <c r="O11">
        <v>10</v>
      </c>
    </row>
    <row r="12" spans="3:15">
      <c r="C12">
        <v>0</v>
      </c>
      <c r="D12">
        <v>0.6599332264957265</v>
      </c>
      <c r="E12">
        <v>0.72003116096866093</v>
      </c>
      <c r="F12">
        <v>0.75761217948717963</v>
      </c>
      <c r="G12">
        <v>0.78090099715099726</v>
      </c>
      <c r="H12">
        <v>0.80629718660968663</v>
      </c>
      <c r="I12">
        <v>0.82852564102564108</v>
      </c>
      <c r="J12">
        <v>0.84915420227920246</v>
      </c>
      <c r="K12">
        <v>0.87247952279202268</v>
      </c>
      <c r="L12">
        <v>0.89140046296296316</v>
      </c>
      <c r="M12">
        <v>0.90345263532763531</v>
      </c>
      <c r="N12">
        <v>0.91432959401709391</v>
      </c>
      <c r="O12">
        <v>0.92491274928774914</v>
      </c>
    </row>
    <row r="13" spans="3:15">
      <c r="C13">
        <v>0</v>
      </c>
      <c r="D13">
        <v>0.5</v>
      </c>
      <c r="E13">
        <v>1</v>
      </c>
      <c r="F13">
        <v>1.5</v>
      </c>
      <c r="G13">
        <v>2</v>
      </c>
      <c r="H13">
        <v>3</v>
      </c>
      <c r="I13">
        <v>4</v>
      </c>
      <c r="J13">
        <v>5</v>
      </c>
      <c r="K13">
        <v>6</v>
      </c>
      <c r="L13">
        <v>7</v>
      </c>
      <c r="M13">
        <v>8</v>
      </c>
      <c r="N13">
        <v>9</v>
      </c>
      <c r="O13">
        <v>10</v>
      </c>
    </row>
    <row r="14" spans="3:15">
      <c r="C14">
        <v>0</v>
      </c>
      <c r="D14">
        <v>15.195358499999996</v>
      </c>
      <c r="E14">
        <v>16.579149499999993</v>
      </c>
      <c r="F14">
        <v>17.444475000000001</v>
      </c>
      <c r="G14">
        <v>17.980713999999999</v>
      </c>
      <c r="H14">
        <v>18.565476499999999</v>
      </c>
      <c r="I14">
        <v>19.077299999999997</v>
      </c>
      <c r="J14">
        <v>19.552285000000001</v>
      </c>
      <c r="K14">
        <v>20.089364499999991</v>
      </c>
      <c r="L14">
        <v>20.5250305</v>
      </c>
      <c r="M14">
        <v>20.802538999999992</v>
      </c>
      <c r="N14">
        <v>21.05298749999999</v>
      </c>
      <c r="O14">
        <v>21.296670999999993</v>
      </c>
    </row>
    <row r="15" spans="3:15">
      <c r="C15">
        <v>0</v>
      </c>
      <c r="D15">
        <v>0.5</v>
      </c>
      <c r="E15">
        <v>1</v>
      </c>
      <c r="F15">
        <v>1.5</v>
      </c>
      <c r="G15">
        <v>2</v>
      </c>
      <c r="H15">
        <v>3</v>
      </c>
      <c r="I15">
        <v>4</v>
      </c>
      <c r="J15">
        <v>5</v>
      </c>
      <c r="K15">
        <v>6</v>
      </c>
      <c r="L15">
        <v>7</v>
      </c>
      <c r="M15">
        <v>8</v>
      </c>
      <c r="N15">
        <v>9</v>
      </c>
      <c r="O15">
        <v>10</v>
      </c>
    </row>
    <row r="16" spans="3:15">
      <c r="D16">
        <v>-3.8930544481724478</v>
      </c>
      <c r="E16">
        <v>-3.5424926954184217</v>
      </c>
      <c r="F16">
        <v>-3.1984205887537476</v>
      </c>
      <c r="G16">
        <v>-2.9096348454238243</v>
      </c>
      <c r="H16">
        <v>-2.2996732672064715</v>
      </c>
      <c r="I16">
        <v>-1.4731399097356541</v>
      </c>
      <c r="J16">
        <v>-0.65627142812208406</v>
      </c>
      <c r="K16">
        <v>0.3982534141386127</v>
      </c>
      <c r="L16">
        <v>1.1660083038609861</v>
      </c>
      <c r="M16">
        <v>1.4312141416968394</v>
      </c>
      <c r="N16">
        <v>1.3624830205214344</v>
      </c>
      <c r="O16">
        <v>1.1492190493058743</v>
      </c>
    </row>
    <row r="17" spans="3:15">
      <c r="D17">
        <v>0.5</v>
      </c>
      <c r="E17">
        <v>1</v>
      </c>
      <c r="F17">
        <v>1.5</v>
      </c>
      <c r="G17">
        <v>2</v>
      </c>
      <c r="H17">
        <v>3</v>
      </c>
      <c r="I17">
        <v>4</v>
      </c>
      <c r="J17">
        <v>5</v>
      </c>
      <c r="K17">
        <v>6</v>
      </c>
      <c r="L17">
        <v>7</v>
      </c>
      <c r="M17">
        <v>8</v>
      </c>
      <c r="N17">
        <v>9</v>
      </c>
      <c r="O17">
        <v>10</v>
      </c>
    </row>
    <row r="18" spans="3:15">
      <c r="D18">
        <v>-3.8930544481724478</v>
      </c>
      <c r="E18">
        <v>-3.8179255460243531</v>
      </c>
      <c r="F18">
        <v>-3.6309803634983373</v>
      </c>
      <c r="G18">
        <v>-3.4650004163218941</v>
      </c>
      <c r="H18">
        <v>-3.1475231430538226</v>
      </c>
      <c r="I18">
        <v>-2.7995940338922312</v>
      </c>
      <c r="J18">
        <v>-2.5476268678004415</v>
      </c>
      <c r="K18">
        <v>-1.9947766025668141</v>
      </c>
      <c r="L18">
        <v>-1.5426782426886521</v>
      </c>
      <c r="M18">
        <v>-1.1387020816580515</v>
      </c>
      <c r="N18">
        <v>-0.82215229797148315</v>
      </c>
      <c r="O18">
        <v>-0.58879153453278676</v>
      </c>
    </row>
    <row r="19" spans="3:15">
      <c r="C19">
        <v>0</v>
      </c>
      <c r="D19">
        <v>0.5</v>
      </c>
      <c r="E19">
        <v>1</v>
      </c>
      <c r="F19">
        <v>1.5</v>
      </c>
      <c r="G19">
        <v>2</v>
      </c>
      <c r="H19">
        <v>3</v>
      </c>
      <c r="I19">
        <v>4</v>
      </c>
      <c r="J19">
        <v>5</v>
      </c>
      <c r="K19">
        <v>6</v>
      </c>
      <c r="L19">
        <v>7</v>
      </c>
      <c r="M19">
        <v>8</v>
      </c>
      <c r="N19">
        <v>9</v>
      </c>
      <c r="O19">
        <v>10</v>
      </c>
    </row>
    <row r="20" spans="3:15">
      <c r="C20" t="s">
        <v>156</v>
      </c>
      <c r="D20">
        <v>1008218.7964244309</v>
      </c>
      <c r="E20">
        <v>1165320.6009345511</v>
      </c>
      <c r="F20">
        <v>1271433.4469545423</v>
      </c>
      <c r="G20">
        <v>1346813.6433156964</v>
      </c>
      <c r="H20">
        <v>1466737.2049466392</v>
      </c>
      <c r="I20">
        <v>1589395.1652103674</v>
      </c>
      <c r="J20">
        <v>1710153.8214249059</v>
      </c>
      <c r="K20">
        <v>1860396.0865010868</v>
      </c>
      <c r="L20">
        <v>1984334.1771876137</v>
      </c>
      <c r="M20">
        <v>2061019.9443566091</v>
      </c>
      <c r="N20">
        <v>2131781.1454165955</v>
      </c>
      <c r="O20">
        <v>2201195.5967228292</v>
      </c>
    </row>
    <row r="21" spans="3:15">
      <c r="C21">
        <v>0</v>
      </c>
      <c r="D21">
        <v>0.5</v>
      </c>
      <c r="E21">
        <v>1</v>
      </c>
      <c r="F21">
        <v>1.5</v>
      </c>
      <c r="G21">
        <v>2</v>
      </c>
      <c r="H21">
        <v>3</v>
      </c>
      <c r="I21">
        <v>4</v>
      </c>
      <c r="J21">
        <v>5</v>
      </c>
      <c r="K21">
        <v>6</v>
      </c>
      <c r="L21">
        <v>7</v>
      </c>
      <c r="M21">
        <v>8</v>
      </c>
      <c r="N21">
        <v>9</v>
      </c>
      <c r="O21">
        <v>10</v>
      </c>
    </row>
    <row r="22" spans="3:15">
      <c r="C22">
        <v>0</v>
      </c>
      <c r="D22">
        <v>30970.724785377992</v>
      </c>
      <c r="E22">
        <v>37970.495556899325</v>
      </c>
      <c r="F22">
        <v>42637.481005108006</v>
      </c>
      <c r="G22">
        <v>45503.671911614656</v>
      </c>
      <c r="H22">
        <v>47629.45290696733</v>
      </c>
      <c r="I22">
        <v>48995.461761891995</v>
      </c>
      <c r="J22">
        <v>50257.019773250671</v>
      </c>
      <c r="K22">
        <v>51401.830941500681</v>
      </c>
      <c r="L22">
        <v>52550.677120532673</v>
      </c>
      <c r="M22">
        <v>53542.186584317329</v>
      </c>
      <c r="N22">
        <v>54430.947393793991</v>
      </c>
      <c r="O22">
        <v>55339.801398206662</v>
      </c>
    </row>
    <row r="23" spans="3:15">
      <c r="C23">
        <v>0</v>
      </c>
      <c r="D23">
        <v>0.5</v>
      </c>
      <c r="E23">
        <v>1</v>
      </c>
      <c r="F23">
        <v>1.5</v>
      </c>
      <c r="G23">
        <v>2</v>
      </c>
      <c r="H23">
        <v>3</v>
      </c>
      <c r="I23">
        <v>4</v>
      </c>
      <c r="J23">
        <v>5</v>
      </c>
      <c r="K23">
        <v>6</v>
      </c>
      <c r="L23">
        <v>7</v>
      </c>
      <c r="M23">
        <v>8</v>
      </c>
      <c r="N23">
        <v>9</v>
      </c>
      <c r="O23">
        <v>10</v>
      </c>
    </row>
    <row r="24" spans="3:15">
      <c r="D24">
        <v>2720.3682396438144</v>
      </c>
      <c r="E24">
        <v>926.40481386072906</v>
      </c>
      <c r="F24">
        <v>616.35418780034388</v>
      </c>
      <c r="G24">
        <v>455.86016841372435</v>
      </c>
      <c r="H24">
        <v>309.58331069074268</v>
      </c>
      <c r="I24">
        <v>241.74764047314085</v>
      </c>
      <c r="J24">
        <v>215.4677650346176</v>
      </c>
      <c r="K24">
        <v>179.02704758537072</v>
      </c>
      <c r="L24">
        <v>160.36086463219581</v>
      </c>
      <c r="M24">
        <v>143.21146987628876</v>
      </c>
      <c r="N24">
        <v>129.72378525016089</v>
      </c>
      <c r="O24">
        <v>118.9891757791727</v>
      </c>
    </row>
    <row r="25" spans="3:15">
      <c r="D25">
        <v>0.5</v>
      </c>
      <c r="E25">
        <v>1</v>
      </c>
      <c r="F25">
        <v>1.5</v>
      </c>
      <c r="G25">
        <v>2</v>
      </c>
      <c r="H25">
        <v>3</v>
      </c>
      <c r="I25">
        <v>4</v>
      </c>
      <c r="J25">
        <v>5</v>
      </c>
      <c r="K25">
        <v>6</v>
      </c>
      <c r="L25">
        <v>7</v>
      </c>
      <c r="M25">
        <v>8</v>
      </c>
      <c r="N25">
        <v>9</v>
      </c>
      <c r="O25">
        <v>10</v>
      </c>
    </row>
    <row r="26" spans="3:15">
      <c r="C26" t="s">
        <v>156</v>
      </c>
      <c r="D26">
        <v>83.564972567149226</v>
      </c>
      <c r="E26">
        <v>30.185727292883051</v>
      </c>
      <c r="F26">
        <v>20.669418472279279</v>
      </c>
      <c r="G26">
        <v>15.40176819860833</v>
      </c>
      <c r="H26">
        <v>10.053119037001727</v>
      </c>
      <c r="I26">
        <v>7.4522293348373685</v>
      </c>
      <c r="J26">
        <v>6.3320431134202542</v>
      </c>
      <c r="K26">
        <v>4.9464294731163134</v>
      </c>
      <c r="L26">
        <v>4.2468008246471944</v>
      </c>
      <c r="M26">
        <v>3.7204177776767104</v>
      </c>
      <c r="N26">
        <v>3.312248326173965</v>
      </c>
      <c r="O26">
        <v>2.9914821590408947</v>
      </c>
    </row>
    <row r="27" spans="3:15">
      <c r="C27">
        <v>0</v>
      </c>
      <c r="D27">
        <v>0.5</v>
      </c>
      <c r="E27">
        <v>1</v>
      </c>
      <c r="F27">
        <v>1.5</v>
      </c>
      <c r="G27">
        <v>2</v>
      </c>
      <c r="H27">
        <v>3</v>
      </c>
      <c r="I27">
        <v>4</v>
      </c>
      <c r="J27">
        <v>5</v>
      </c>
      <c r="K27">
        <v>6</v>
      </c>
      <c r="L27">
        <v>7</v>
      </c>
      <c r="M27">
        <v>8</v>
      </c>
      <c r="N27">
        <v>9</v>
      </c>
      <c r="O27">
        <v>10</v>
      </c>
    </row>
    <row r="28" spans="3:15">
      <c r="C28" t="s">
        <v>156</v>
      </c>
      <c r="D28">
        <v>0.37120555458870341</v>
      </c>
      <c r="E28">
        <v>0.60715501842097641</v>
      </c>
      <c r="F28">
        <v>0.87522346432696763</v>
      </c>
      <c r="G28">
        <v>1.1237157484982514</v>
      </c>
      <c r="H28">
        <v>1.6429502546059558</v>
      </c>
      <c r="I28">
        <v>2.1622740916133152</v>
      </c>
      <c r="J28">
        <v>2.8596168001257287</v>
      </c>
      <c r="K28">
        <v>3.2077998629162905</v>
      </c>
      <c r="L28">
        <v>3.7356876137205006</v>
      </c>
      <c r="M28">
        <v>4.2633582257458809</v>
      </c>
      <c r="N28">
        <v>2.9999313586058878</v>
      </c>
      <c r="O28">
        <v>5.3159852212106475</v>
      </c>
    </row>
    <row r="29" spans="3:15">
      <c r="C29">
        <v>0</v>
      </c>
      <c r="D29">
        <v>0.5</v>
      </c>
      <c r="E29">
        <v>1</v>
      </c>
      <c r="F29">
        <v>1.5</v>
      </c>
      <c r="G29">
        <v>2</v>
      </c>
      <c r="H29">
        <v>3</v>
      </c>
      <c r="I29">
        <v>4</v>
      </c>
      <c r="J29">
        <v>5</v>
      </c>
      <c r="K29">
        <v>6</v>
      </c>
      <c r="L29">
        <v>7</v>
      </c>
      <c r="M29">
        <v>8</v>
      </c>
      <c r="N29">
        <v>9</v>
      </c>
      <c r="O29">
        <v>10</v>
      </c>
    </row>
    <row r="30" spans="3:15">
      <c r="C30" t="s">
        <v>156</v>
      </c>
      <c r="D30">
        <v>2720.7394451984032</v>
      </c>
      <c r="E30">
        <v>927.01196887915</v>
      </c>
      <c r="F30">
        <v>617.22941126467083</v>
      </c>
      <c r="G30">
        <v>456.98388416222258</v>
      </c>
      <c r="H30">
        <v>311.22626094534866</v>
      </c>
      <c r="I30">
        <v>243.90991456475416</v>
      </c>
      <c r="J30">
        <v>218.32738183474333</v>
      </c>
      <c r="K30">
        <v>182.23484744828701</v>
      </c>
      <c r="L30">
        <v>164.09655224591631</v>
      </c>
      <c r="M30">
        <v>147.47482810203465</v>
      </c>
      <c r="N30">
        <v>132.72371660876678</v>
      </c>
      <c r="O30">
        <v>124.30516100038335</v>
      </c>
    </row>
    <row r="31" spans="3:15">
      <c r="C31">
        <v>0</v>
      </c>
      <c r="D31">
        <v>0.5</v>
      </c>
      <c r="E31">
        <v>1</v>
      </c>
      <c r="F31">
        <v>1.5</v>
      </c>
      <c r="G31">
        <v>2</v>
      </c>
      <c r="H31">
        <v>3</v>
      </c>
      <c r="I31">
        <v>4</v>
      </c>
      <c r="J31">
        <v>5</v>
      </c>
      <c r="K31">
        <v>6</v>
      </c>
      <c r="L31">
        <v>7</v>
      </c>
      <c r="M31">
        <v>8</v>
      </c>
      <c r="N31">
        <v>9</v>
      </c>
      <c r="O31">
        <v>10</v>
      </c>
    </row>
    <row r="32" spans="3:15">
      <c r="C32" t="s">
        <v>156</v>
      </c>
      <c r="D32">
        <v>83.936178121737925</v>
      </c>
      <c r="E32">
        <v>30.792882311304027</v>
      </c>
      <c r="F32">
        <v>21.544641936606247</v>
      </c>
      <c r="G32">
        <v>16.525483947106583</v>
      </c>
      <c r="H32">
        <v>11.696069291607682</v>
      </c>
      <c r="I32">
        <v>9.6145034264506837</v>
      </c>
      <c r="J32">
        <v>9.1916599135459833</v>
      </c>
      <c r="K32">
        <v>8.1542293360326035</v>
      </c>
      <c r="L32">
        <v>7.9824884383676951</v>
      </c>
      <c r="M32">
        <v>7.9837760034225909</v>
      </c>
      <c r="N32">
        <v>6.3121796847798528</v>
      </c>
      <c r="O32">
        <v>8.3074673802515413</v>
      </c>
    </row>
    <row r="33" spans="3:15">
      <c r="C33">
        <v>0</v>
      </c>
      <c r="D33">
        <v>0.5</v>
      </c>
      <c r="E33">
        <v>1</v>
      </c>
      <c r="F33">
        <v>1.5</v>
      </c>
      <c r="G33">
        <v>2</v>
      </c>
      <c r="H33">
        <v>3</v>
      </c>
      <c r="I33">
        <v>4</v>
      </c>
      <c r="J33">
        <v>5</v>
      </c>
      <c r="K33">
        <v>6</v>
      </c>
      <c r="L33">
        <v>7</v>
      </c>
      <c r="M33">
        <v>8</v>
      </c>
      <c r="N33">
        <v>9</v>
      </c>
      <c r="O33">
        <v>10</v>
      </c>
    </row>
    <row r="34" spans="3:15">
      <c r="C34" t="s">
        <v>156</v>
      </c>
      <c r="D34">
        <v>0.32996661324786331</v>
      </c>
      <c r="E34">
        <v>0.55996067782526127</v>
      </c>
      <c r="F34">
        <v>0.61218816773504281</v>
      </c>
      <c r="G34">
        <v>0.65759541191832871</v>
      </c>
      <c r="H34">
        <v>0.7030179645457425</v>
      </c>
      <c r="I34">
        <v>0.73168232134377986</v>
      </c>
      <c r="J34">
        <v>0.70663602347459631</v>
      </c>
      <c r="K34">
        <v>0.77098943494776828</v>
      </c>
      <c r="L34">
        <v>0.78692128569732744</v>
      </c>
      <c r="M34">
        <v>0.80080599329297242</v>
      </c>
      <c r="N34">
        <v>0.81281817162604209</v>
      </c>
      <c r="O34">
        <v>0.82350091999050334</v>
      </c>
    </row>
    <row r="35" spans="3:15">
      <c r="C35">
        <v>0</v>
      </c>
      <c r="D35">
        <v>0.5</v>
      </c>
      <c r="E35">
        <v>1</v>
      </c>
      <c r="F35">
        <v>1.5</v>
      </c>
      <c r="G35">
        <v>2</v>
      </c>
      <c r="H35">
        <v>3</v>
      </c>
      <c r="I35">
        <v>4</v>
      </c>
      <c r="J35">
        <v>5</v>
      </c>
      <c r="K35">
        <v>6</v>
      </c>
      <c r="L35">
        <v>7</v>
      </c>
      <c r="M35">
        <v>8</v>
      </c>
      <c r="N35">
        <v>9</v>
      </c>
      <c r="O35">
        <v>10</v>
      </c>
    </row>
    <row r="36" spans="3:15">
      <c r="C36" t="s">
        <v>156</v>
      </c>
      <c r="D36">
        <v>10334.242663350416</v>
      </c>
      <c r="E36">
        <v>11944.536159579149</v>
      </c>
      <c r="F36">
        <v>13032.192831284059</v>
      </c>
      <c r="G36">
        <v>13804.839843985888</v>
      </c>
      <c r="H36">
        <v>15034.056350703051</v>
      </c>
      <c r="I36">
        <v>16291.300443406266</v>
      </c>
      <c r="J36">
        <v>17529.076669605285</v>
      </c>
      <c r="K36">
        <v>19069.05988663614</v>
      </c>
      <c r="L36">
        <v>20339.425316173038</v>
      </c>
      <c r="M36">
        <v>21125.454429655241</v>
      </c>
      <c r="N36">
        <v>21850.756740520097</v>
      </c>
      <c r="O36">
        <v>22562.254866408995</v>
      </c>
    </row>
    <row r="37" spans="3:15">
      <c r="C37">
        <v>0</v>
      </c>
      <c r="D37">
        <v>0.5</v>
      </c>
      <c r="E37">
        <v>1</v>
      </c>
      <c r="F37">
        <v>1.5</v>
      </c>
      <c r="G37">
        <v>2</v>
      </c>
      <c r="H37">
        <v>3</v>
      </c>
      <c r="I37">
        <v>4</v>
      </c>
      <c r="J37">
        <v>5</v>
      </c>
      <c r="K37">
        <v>6</v>
      </c>
      <c r="L37">
        <v>7</v>
      </c>
      <c r="M37">
        <v>8</v>
      </c>
      <c r="N37">
        <v>9</v>
      </c>
      <c r="O37">
        <v>10</v>
      </c>
    </row>
    <row r="38" spans="3:15">
      <c r="C38" t="s">
        <v>156</v>
      </c>
      <c r="D38">
        <v>0.45208333333333334</v>
      </c>
      <c r="E38">
        <v>0.76214387464387445</v>
      </c>
      <c r="F38">
        <v>0.82080662393162385</v>
      </c>
      <c r="G38">
        <v>0.87242699430199433</v>
      </c>
      <c r="H38">
        <v>0.91475842830009502</v>
      </c>
      <c r="I38">
        <v>0.9360977564102565</v>
      </c>
      <c r="J38">
        <v>0.90487820512820505</v>
      </c>
      <c r="K38">
        <v>0.95739850427350426</v>
      </c>
      <c r="L38">
        <v>0.96348443223443225</v>
      </c>
      <c r="M38">
        <v>0.96804887820512808</v>
      </c>
      <c r="N38">
        <v>0.97159900284900269</v>
      </c>
      <c r="O38">
        <v>0.9744391025641026</v>
      </c>
    </row>
    <row r="39" spans="3:15">
      <c r="C39">
        <v>0</v>
      </c>
      <c r="D39">
        <v>0.5</v>
      </c>
      <c r="E39">
        <v>1</v>
      </c>
      <c r="F39">
        <v>1.5</v>
      </c>
      <c r="G39">
        <v>2</v>
      </c>
      <c r="H39">
        <v>3</v>
      </c>
      <c r="I39">
        <v>4</v>
      </c>
      <c r="J39">
        <v>5</v>
      </c>
      <c r="K39">
        <v>6</v>
      </c>
      <c r="L39">
        <v>7</v>
      </c>
      <c r="M39">
        <v>8</v>
      </c>
      <c r="N39">
        <v>9</v>
      </c>
      <c r="O39">
        <v>10</v>
      </c>
    </row>
    <row r="40" spans="3:15">
      <c r="C40" t="s">
        <v>156</v>
      </c>
      <c r="D40">
        <v>0.50000000000000011</v>
      </c>
      <c r="E40">
        <v>0.77768950592630448</v>
      </c>
      <c r="F40">
        <v>0.80804953287502179</v>
      </c>
      <c r="G40">
        <v>0.84209831248451361</v>
      </c>
      <c r="H40">
        <v>0.87190923671926468</v>
      </c>
      <c r="I40">
        <v>0.88311367218282122</v>
      </c>
      <c r="J40">
        <v>0.83216454865079259</v>
      </c>
      <c r="K40">
        <v>0.88367625234403679</v>
      </c>
      <c r="L40">
        <v>0.88279209894242927</v>
      </c>
      <c r="M40">
        <v>0.88638403606245686</v>
      </c>
      <c r="N40">
        <v>0.88897721012718967</v>
      </c>
      <c r="O40">
        <v>0.89035524769732033</v>
      </c>
    </row>
    <row r="41" spans="3:15">
      <c r="C41">
        <v>0</v>
      </c>
      <c r="D41">
        <v>0.5</v>
      </c>
      <c r="E41">
        <v>1</v>
      </c>
      <c r="F41">
        <v>1.5</v>
      </c>
      <c r="G41">
        <v>2</v>
      </c>
      <c r="H41">
        <v>3</v>
      </c>
      <c r="I41">
        <v>4</v>
      </c>
      <c r="J41">
        <v>5</v>
      </c>
      <c r="K41">
        <v>6</v>
      </c>
      <c r="L41">
        <v>7</v>
      </c>
      <c r="M41">
        <v>8</v>
      </c>
      <c r="N41">
        <v>9</v>
      </c>
      <c r="O41">
        <v>10</v>
      </c>
    </row>
    <row r="42" spans="3:15">
      <c r="C42" t="s">
        <v>156</v>
      </c>
      <c r="D42">
        <v>0.72988006617038881</v>
      </c>
      <c r="E42">
        <v>0.73471780913664497</v>
      </c>
      <c r="F42">
        <v>0.74583726530213801</v>
      </c>
      <c r="G42">
        <v>0.75375408625962248</v>
      </c>
      <c r="H42">
        <v>0.76852854567535167</v>
      </c>
      <c r="I42">
        <v>0.7816302478382513</v>
      </c>
      <c r="J42">
        <v>0.7809183815787436</v>
      </c>
      <c r="K42">
        <v>0.80529626013235989</v>
      </c>
      <c r="L42">
        <v>0.81674520041010479</v>
      </c>
      <c r="M42">
        <v>0.82723714816730853</v>
      </c>
      <c r="N42">
        <v>0.83657781578884871</v>
      </c>
      <c r="O42">
        <v>0.84510249827164541</v>
      </c>
    </row>
    <row r="43" spans="3:15">
      <c r="C43">
        <v>0</v>
      </c>
      <c r="D43">
        <v>0.5</v>
      </c>
      <c r="E43">
        <v>1</v>
      </c>
      <c r="F43">
        <v>1.5</v>
      </c>
      <c r="G43">
        <v>2</v>
      </c>
      <c r="H43">
        <v>3</v>
      </c>
      <c r="I43">
        <v>4</v>
      </c>
      <c r="J43">
        <v>5</v>
      </c>
      <c r="K43">
        <v>6</v>
      </c>
      <c r="L43">
        <v>7</v>
      </c>
      <c r="M43">
        <v>8</v>
      </c>
      <c r="N43">
        <v>9</v>
      </c>
      <c r="O43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D182-E918-47A5-A911-58E18B121352}">
  <dimension ref="C1:P28"/>
  <sheetViews>
    <sheetView topLeftCell="A20" workbookViewId="0">
      <selection activeCell="H33" sqref="H33"/>
    </sheetView>
  </sheetViews>
  <sheetFormatPr defaultRowHeight="15"/>
  <cols>
    <col min="3" max="3" width="10.42578125" bestFit="1" customWidth="1"/>
    <col min="5" max="5" width="9.28515625" bestFit="1" customWidth="1"/>
    <col min="6" max="6" width="11.5703125" bestFit="1" customWidth="1"/>
    <col min="7" max="7" width="9.28515625" bestFit="1" customWidth="1"/>
    <col min="8" max="9" width="11.5703125" bestFit="1" customWidth="1"/>
    <col min="10" max="10" width="9.28515625" bestFit="1" customWidth="1"/>
    <col min="11" max="12" width="11.5703125" bestFit="1" customWidth="1"/>
    <col min="13" max="13" width="9.28515625" bestFit="1" customWidth="1"/>
    <col min="14" max="15" width="11.5703125" bestFit="1" customWidth="1"/>
    <col min="16" max="16" width="9.28515625" bestFit="1" customWidth="1"/>
    <col min="17" max="18" width="11.5703125" bestFit="1" customWidth="1"/>
    <col min="19" max="19" width="9.28515625" bestFit="1" customWidth="1"/>
    <col min="20" max="21" width="12.5703125" bestFit="1" customWidth="1"/>
    <col min="22" max="22" width="9.28515625" bestFit="1" customWidth="1"/>
    <col min="23" max="24" width="12.5703125" bestFit="1" customWidth="1"/>
    <col min="25" max="25" width="9.28515625" bestFit="1" customWidth="1"/>
    <col min="26" max="27" width="12.5703125" bestFit="1" customWidth="1"/>
    <col min="28" max="28" width="9.28515625" bestFit="1" customWidth="1"/>
    <col min="29" max="30" width="12.5703125" bestFit="1" customWidth="1"/>
    <col min="31" max="31" width="9.28515625" bestFit="1" customWidth="1"/>
    <col min="32" max="33" width="12.5703125" bestFit="1" customWidth="1"/>
    <col min="34" max="34" width="9.28515625" bestFit="1" customWidth="1"/>
    <col min="35" max="36" width="12.5703125" bestFit="1" customWidth="1"/>
    <col min="37" max="37" width="9.28515625" bestFit="1" customWidth="1"/>
  </cols>
  <sheetData>
    <row r="1" spans="3:16" ht="26.25">
      <c r="H1" s="24" t="s">
        <v>51</v>
      </c>
    </row>
    <row r="3" spans="3:16">
      <c r="C3" s="23" t="s">
        <v>1</v>
      </c>
      <c r="D3" s="10" t="s">
        <v>45</v>
      </c>
      <c r="E3" s="10" t="s">
        <v>3</v>
      </c>
      <c r="F3" s="10" t="s">
        <v>52</v>
      </c>
      <c r="G3" s="10" t="s">
        <v>5</v>
      </c>
      <c r="H3" s="10" t="s">
        <v>46</v>
      </c>
      <c r="I3" s="10" t="s">
        <v>7</v>
      </c>
      <c r="J3" s="10" t="s">
        <v>47</v>
      </c>
      <c r="K3" s="10" t="s">
        <v>9</v>
      </c>
      <c r="L3" s="10" t="s">
        <v>10</v>
      </c>
      <c r="M3" s="10" t="s">
        <v>53</v>
      </c>
      <c r="N3" s="10" t="s">
        <v>12</v>
      </c>
      <c r="O3" s="10" t="s">
        <v>49</v>
      </c>
      <c r="P3" s="10" t="s">
        <v>50</v>
      </c>
    </row>
    <row r="4" spans="3:16">
      <c r="C4" s="22" t="s">
        <v>15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23.929333333333336</v>
      </c>
      <c r="N4">
        <v>86.450666666666663</v>
      </c>
      <c r="O4">
        <v>174.39233333333334</v>
      </c>
      <c r="P4">
        <v>281.81200000000001</v>
      </c>
    </row>
    <row r="5" spans="3:16">
      <c r="C5" s="22" t="s">
        <v>16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-1.9616666666666671</v>
      </c>
      <c r="L5">
        <v>14.526666666666669</v>
      </c>
      <c r="M5">
        <v>68.786999999999992</v>
      </c>
      <c r="N5">
        <v>151.39733333333334</v>
      </c>
      <c r="O5">
        <v>253.03366666666665</v>
      </c>
      <c r="P5">
        <v>378.83333333333331</v>
      </c>
    </row>
    <row r="6" spans="3:16">
      <c r="C6" s="22" t="s">
        <v>17</v>
      </c>
      <c r="D6">
        <v>0</v>
      </c>
      <c r="E6">
        <v>2.5999999999999999E-2</v>
      </c>
      <c r="F6">
        <v>0.216</v>
      </c>
      <c r="G6">
        <v>0.70143750000000005</v>
      </c>
      <c r="H6">
        <v>1.446</v>
      </c>
      <c r="I6">
        <v>2.7640000000000002</v>
      </c>
      <c r="J6">
        <v>6.4860000000000007</v>
      </c>
      <c r="K6">
        <v>26.191666666666663</v>
      </c>
      <c r="L6">
        <v>73.591333333333338</v>
      </c>
      <c r="M6">
        <v>147.56233333333336</v>
      </c>
      <c r="N6">
        <v>244.21933333333334</v>
      </c>
      <c r="O6">
        <v>308.45033333333333</v>
      </c>
      <c r="P6">
        <v>498.39400000000006</v>
      </c>
    </row>
    <row r="7" spans="3:16">
      <c r="C7" s="22" t="s">
        <v>18</v>
      </c>
      <c r="D7">
        <v>0</v>
      </c>
      <c r="E7">
        <v>6.7625000000000005E-2</v>
      </c>
      <c r="F7">
        <v>0.48200000000000004</v>
      </c>
      <c r="G7">
        <v>1.4113125</v>
      </c>
      <c r="H7">
        <v>2.8386666666666667</v>
      </c>
      <c r="I7">
        <v>7.4156666666666657</v>
      </c>
      <c r="J7">
        <v>24.578666666666667</v>
      </c>
      <c r="K7">
        <v>66.605333333333334</v>
      </c>
      <c r="L7">
        <v>132.84</v>
      </c>
      <c r="M7">
        <v>220.39533333333333</v>
      </c>
      <c r="N7">
        <v>328.68266666666665</v>
      </c>
      <c r="O7">
        <v>349.71266666666668</v>
      </c>
      <c r="P7">
        <v>604.77066666666667</v>
      </c>
    </row>
    <row r="8" spans="3:16">
      <c r="C8" s="22" t="s">
        <v>19</v>
      </c>
      <c r="D8">
        <v>0</v>
      </c>
      <c r="E8">
        <v>0.19052083333333333</v>
      </c>
      <c r="F8">
        <v>1.2116666666666667</v>
      </c>
      <c r="G8">
        <v>3.2793749999999999</v>
      </c>
      <c r="H8">
        <v>6.6246666666666663</v>
      </c>
      <c r="I8">
        <v>23.003999999999998</v>
      </c>
      <c r="J8">
        <v>58.315333333333321</v>
      </c>
      <c r="K8">
        <v>115.09366666666665</v>
      </c>
      <c r="L8">
        <v>192.62599999999998</v>
      </c>
      <c r="M8">
        <v>290.47433333333333</v>
      </c>
      <c r="N8">
        <v>408.1606666666666</v>
      </c>
      <c r="O8">
        <v>381.95966666666664</v>
      </c>
      <c r="P8">
        <v>701.93266666666659</v>
      </c>
    </row>
    <row r="9" spans="3:16">
      <c r="C9" s="22" t="s">
        <v>20</v>
      </c>
      <c r="D9">
        <v>0</v>
      </c>
      <c r="E9">
        <v>0.56225000000000003</v>
      </c>
      <c r="F9">
        <v>3.472</v>
      </c>
      <c r="G9">
        <v>9.4348124999999996</v>
      </c>
      <c r="H9">
        <v>19.618666666666666</v>
      </c>
      <c r="I9">
        <v>54.271666666666661</v>
      </c>
      <c r="J9">
        <v>108.53466666666664</v>
      </c>
      <c r="K9">
        <v>182.40933333333331</v>
      </c>
      <c r="L9">
        <v>275.42</v>
      </c>
      <c r="M9">
        <v>387.39266666666668</v>
      </c>
      <c r="N9">
        <v>518.28133333333324</v>
      </c>
      <c r="O9">
        <v>426.8513333333334</v>
      </c>
      <c r="P9">
        <v>836.9373333333333</v>
      </c>
    </row>
    <row r="10" spans="3:16">
      <c r="C10" s="22" t="s">
        <v>21</v>
      </c>
      <c r="D10">
        <v>0</v>
      </c>
      <c r="E10">
        <v>1.1378124999999999</v>
      </c>
      <c r="F10">
        <v>6.5989999999999993</v>
      </c>
      <c r="G10">
        <v>16.3783125</v>
      </c>
      <c r="H10">
        <v>31.029333333333337</v>
      </c>
      <c r="I10">
        <v>75.107333333333344</v>
      </c>
      <c r="J10">
        <v>138.31733333333332</v>
      </c>
      <c r="K10">
        <v>220.20866666666666</v>
      </c>
      <c r="L10">
        <v>320.8</v>
      </c>
      <c r="M10">
        <v>440.09400000000005</v>
      </c>
      <c r="N10">
        <v>578.096</v>
      </c>
      <c r="O10">
        <v>450.68366666666668</v>
      </c>
      <c r="P10">
        <v>910.34533333333331</v>
      </c>
    </row>
    <row r="11" spans="3:16">
      <c r="C11" s="22" t="s">
        <v>22</v>
      </c>
      <c r="D11">
        <v>0</v>
      </c>
      <c r="E11">
        <v>1.4666249999999998</v>
      </c>
      <c r="F11">
        <v>8.1660000000000004</v>
      </c>
      <c r="G11">
        <v>19.312312499999997</v>
      </c>
      <c r="H11">
        <v>35.359999999999992</v>
      </c>
      <c r="I11">
        <v>81.928999999999974</v>
      </c>
      <c r="J11">
        <v>147.33199999999999</v>
      </c>
      <c r="K11">
        <v>231.42500000000001</v>
      </c>
      <c r="L11">
        <v>334.23199999999997</v>
      </c>
      <c r="M11">
        <v>455.75766666666664</v>
      </c>
      <c r="N11">
        <v>596.00133333333326</v>
      </c>
      <c r="O11">
        <v>458.11599999999999</v>
      </c>
      <c r="P11">
        <v>932.63866666666672</v>
      </c>
    </row>
    <row r="12" spans="3:16">
      <c r="C12" s="22" t="s">
        <v>23</v>
      </c>
      <c r="D12">
        <v>0</v>
      </c>
      <c r="E12">
        <v>1.5536666666666665</v>
      </c>
      <c r="F12">
        <v>8.5293333333333337</v>
      </c>
      <c r="G12">
        <v>19.873125000000002</v>
      </c>
      <c r="H12">
        <v>36.109333333333332</v>
      </c>
      <c r="I12">
        <v>82.87266666666666</v>
      </c>
      <c r="J12">
        <v>148.4</v>
      </c>
      <c r="K12">
        <v>232.64</v>
      </c>
      <c r="L12">
        <v>335.59999999999997</v>
      </c>
      <c r="M12">
        <v>457.28</v>
      </c>
      <c r="N12">
        <v>597.67999999999995</v>
      </c>
      <c r="O12">
        <v>458.64</v>
      </c>
      <c r="P12">
        <v>934.63999999999987</v>
      </c>
    </row>
    <row r="13" spans="3:16">
      <c r="C13" s="22" t="s">
        <v>26</v>
      </c>
      <c r="D13">
        <v>0</v>
      </c>
      <c r="E13">
        <v>1.5686250000000002</v>
      </c>
      <c r="F13">
        <v>8.5939999999999994</v>
      </c>
      <c r="G13">
        <v>19.9755</v>
      </c>
      <c r="H13">
        <v>36.234000000000002</v>
      </c>
      <c r="I13">
        <v>83.002333333333326</v>
      </c>
      <c r="J13">
        <v>148.52866666666668</v>
      </c>
      <c r="K13">
        <v>232.76866666666666</v>
      </c>
      <c r="L13">
        <v>335.72866666666664</v>
      </c>
      <c r="M13">
        <v>457.40866666666665</v>
      </c>
      <c r="N13">
        <v>597.80866666666657</v>
      </c>
      <c r="O13">
        <v>458.64</v>
      </c>
      <c r="P13">
        <v>934.76866666666649</v>
      </c>
    </row>
    <row r="14" spans="3:16">
      <c r="C14" s="22" t="s">
        <v>29</v>
      </c>
      <c r="D14">
        <v>0</v>
      </c>
      <c r="E14">
        <v>1.5752708333333334</v>
      </c>
      <c r="F14">
        <v>8.6196666666666655</v>
      </c>
      <c r="G14">
        <v>20.008125</v>
      </c>
      <c r="H14">
        <v>36.272666666666673</v>
      </c>
      <c r="I14">
        <v>83.049333333333351</v>
      </c>
      <c r="J14">
        <v>148.57399999999998</v>
      </c>
      <c r="K14">
        <v>232.81399999999996</v>
      </c>
      <c r="L14">
        <v>335.77399999999994</v>
      </c>
      <c r="M14">
        <v>457.45399999999995</v>
      </c>
      <c r="N14">
        <v>597.85399999999993</v>
      </c>
      <c r="O14">
        <v>458.64</v>
      </c>
      <c r="P14">
        <v>934.81399999999985</v>
      </c>
    </row>
    <row r="15" spans="3:16">
      <c r="C15" s="22" t="s">
        <v>30</v>
      </c>
      <c r="D15">
        <v>0</v>
      </c>
      <c r="E15">
        <v>1.5766666666666664</v>
      </c>
      <c r="F15">
        <v>8.625333333333332</v>
      </c>
      <c r="G15">
        <v>20.017125</v>
      </c>
      <c r="H15">
        <v>36.286000000000001</v>
      </c>
      <c r="I15">
        <v>83.064333333333337</v>
      </c>
      <c r="J15">
        <v>148.58866666666665</v>
      </c>
      <c r="K15">
        <v>232.82866666666666</v>
      </c>
      <c r="L15">
        <v>335.78866666666664</v>
      </c>
      <c r="M15">
        <v>457.46866666666665</v>
      </c>
      <c r="N15">
        <v>597.86866666666663</v>
      </c>
      <c r="O15">
        <v>458.64</v>
      </c>
      <c r="P15">
        <v>934.82866666666666</v>
      </c>
    </row>
    <row r="16" spans="3:16">
      <c r="C16" s="22" t="s">
        <v>31</v>
      </c>
      <c r="D16">
        <v>0</v>
      </c>
      <c r="E16">
        <v>1.5766666666666664</v>
      </c>
      <c r="F16">
        <v>8.625333333333332</v>
      </c>
      <c r="G16">
        <v>20.017125</v>
      </c>
      <c r="H16">
        <v>36.286000000000001</v>
      </c>
      <c r="I16">
        <v>83.064333333333337</v>
      </c>
      <c r="J16">
        <v>148.58866666666665</v>
      </c>
      <c r="K16">
        <v>232.82866666666666</v>
      </c>
      <c r="L16">
        <v>335.78866666666664</v>
      </c>
      <c r="M16">
        <v>457.46866666666665</v>
      </c>
      <c r="N16">
        <v>597.86866666666663</v>
      </c>
      <c r="O16">
        <v>458.64</v>
      </c>
      <c r="P16">
        <v>934.82866666666666</v>
      </c>
    </row>
    <row r="17" spans="3:16">
      <c r="C17" s="22" t="s">
        <v>32</v>
      </c>
      <c r="D17">
        <v>0</v>
      </c>
      <c r="E17">
        <v>1.5766666666666664</v>
      </c>
      <c r="F17">
        <v>8.625333333333332</v>
      </c>
      <c r="G17">
        <v>20.017125</v>
      </c>
      <c r="H17">
        <v>36.286000000000001</v>
      </c>
      <c r="I17">
        <v>83.064333333333337</v>
      </c>
      <c r="J17">
        <v>148.58866666666665</v>
      </c>
      <c r="K17">
        <v>232.82866666666666</v>
      </c>
      <c r="L17">
        <v>335.78866666666664</v>
      </c>
      <c r="M17">
        <v>457.46866666666665</v>
      </c>
      <c r="N17">
        <v>597.86866666666663</v>
      </c>
      <c r="O17">
        <v>458.64</v>
      </c>
      <c r="P17">
        <v>934.82866666666666</v>
      </c>
    </row>
    <row r="18" spans="3:16">
      <c r="C18" s="22" t="s">
        <v>33</v>
      </c>
      <c r="D18">
        <v>0</v>
      </c>
      <c r="E18">
        <v>1.5766666666666664</v>
      </c>
      <c r="F18">
        <v>8.625333333333332</v>
      </c>
      <c r="G18">
        <v>20.017125</v>
      </c>
      <c r="H18">
        <v>36.286000000000001</v>
      </c>
      <c r="I18">
        <v>83.064333333333337</v>
      </c>
      <c r="J18">
        <v>148.58866666666665</v>
      </c>
      <c r="K18">
        <v>232.82866666666666</v>
      </c>
      <c r="L18">
        <v>335.78866666666664</v>
      </c>
      <c r="M18">
        <v>457.46866666666665</v>
      </c>
      <c r="N18">
        <v>597.86866666666663</v>
      </c>
      <c r="O18">
        <v>458.64</v>
      </c>
      <c r="P18">
        <v>934.82866666666666</v>
      </c>
    </row>
    <row r="19" spans="3:16">
      <c r="C19" s="22" t="s">
        <v>34</v>
      </c>
      <c r="D19">
        <v>0</v>
      </c>
      <c r="E19">
        <v>1.5766666666666664</v>
      </c>
      <c r="F19">
        <v>8.625333333333332</v>
      </c>
      <c r="G19">
        <v>20.017125</v>
      </c>
      <c r="H19">
        <v>36.286000000000001</v>
      </c>
      <c r="I19">
        <v>83.064333333333337</v>
      </c>
      <c r="J19">
        <v>148.58866666666665</v>
      </c>
      <c r="K19">
        <v>232.82866666666666</v>
      </c>
      <c r="L19">
        <v>335.78866666666664</v>
      </c>
      <c r="M19">
        <v>457.46866666666665</v>
      </c>
      <c r="N19">
        <v>597.86866666666663</v>
      </c>
      <c r="O19">
        <v>458.64</v>
      </c>
      <c r="P19">
        <v>934.82866666666666</v>
      </c>
    </row>
    <row r="20" spans="3:16">
      <c r="C20" s="22" t="s">
        <v>35</v>
      </c>
      <c r="D20">
        <v>0</v>
      </c>
      <c r="E20">
        <v>1.5766666666666664</v>
      </c>
      <c r="F20">
        <v>8.625333333333332</v>
      </c>
      <c r="G20">
        <v>20.017125</v>
      </c>
      <c r="H20">
        <v>36.286000000000001</v>
      </c>
      <c r="I20">
        <v>83.064333333333337</v>
      </c>
      <c r="J20">
        <v>148.58866666666665</v>
      </c>
      <c r="K20">
        <v>232.82866666666666</v>
      </c>
      <c r="L20">
        <v>335.78866666666664</v>
      </c>
      <c r="M20">
        <v>457.46866666666665</v>
      </c>
      <c r="N20">
        <v>597.86866666666663</v>
      </c>
      <c r="O20">
        <v>458.64</v>
      </c>
      <c r="P20">
        <v>934.82866666666666</v>
      </c>
    </row>
    <row r="21" spans="3:16">
      <c r="C21" s="22" t="s">
        <v>36</v>
      </c>
      <c r="D21">
        <v>0</v>
      </c>
      <c r="E21">
        <v>1.5562500000000004</v>
      </c>
      <c r="F21">
        <v>8.5200000000000014</v>
      </c>
      <c r="G21">
        <v>19.792124999999999</v>
      </c>
      <c r="H21">
        <v>35.909333333333329</v>
      </c>
      <c r="I21">
        <v>82.337333333333333</v>
      </c>
      <c r="J21">
        <v>147.45333333333335</v>
      </c>
      <c r="K21">
        <v>231.22166666666669</v>
      </c>
      <c r="L21">
        <v>333.66</v>
      </c>
      <c r="M21">
        <v>454.78166666666669</v>
      </c>
      <c r="N21">
        <v>594.59733333333327</v>
      </c>
      <c r="O21">
        <v>456.72300000000001</v>
      </c>
      <c r="P21">
        <v>930.3746666666666</v>
      </c>
    </row>
    <row r="22" spans="3:16">
      <c r="C22" s="22" t="s">
        <v>37</v>
      </c>
      <c r="D22">
        <v>0</v>
      </c>
      <c r="E22">
        <v>1.502375</v>
      </c>
      <c r="F22">
        <v>8.2419999999999991</v>
      </c>
      <c r="G22">
        <v>19.196999999999999</v>
      </c>
      <c r="H22">
        <v>34.908666666666662</v>
      </c>
      <c r="I22">
        <v>80.404333333333327</v>
      </c>
      <c r="J22">
        <v>144.43799999999999</v>
      </c>
      <c r="K22">
        <v>226.971</v>
      </c>
      <c r="L22">
        <v>328.05</v>
      </c>
      <c r="M22">
        <v>447.69499999999999</v>
      </c>
      <c r="N22">
        <v>585.95799999999997</v>
      </c>
      <c r="O22">
        <v>451.65099999999995</v>
      </c>
      <c r="P22">
        <v>918.61799999999994</v>
      </c>
    </row>
    <row r="23" spans="3:16">
      <c r="C23" s="22" t="s">
        <v>38</v>
      </c>
      <c r="D23">
        <v>0</v>
      </c>
      <c r="E23">
        <v>1.3160624999999999</v>
      </c>
      <c r="F23">
        <v>7.2749999999999995</v>
      </c>
      <c r="G23">
        <v>17.106750000000002</v>
      </c>
      <c r="H23">
        <v>31.355999999999998</v>
      </c>
      <c r="I23">
        <v>73.556999999999988</v>
      </c>
      <c r="J23">
        <v>133.77599999999998</v>
      </c>
      <c r="K23">
        <v>211.86399999999998</v>
      </c>
      <c r="L23">
        <v>308.048</v>
      </c>
      <c r="M23">
        <v>422.416</v>
      </c>
      <c r="N23">
        <v>555.13599999999997</v>
      </c>
      <c r="O23">
        <v>433.47999999999996</v>
      </c>
      <c r="P23">
        <v>876.59999999999991</v>
      </c>
    </row>
    <row r="24" spans="3:16">
      <c r="C24" s="22" t="s">
        <v>39</v>
      </c>
      <c r="D24">
        <v>0</v>
      </c>
      <c r="E24">
        <v>0.80720833333333319</v>
      </c>
      <c r="F24">
        <v>4.6766666666666667</v>
      </c>
      <c r="G24">
        <v>11.6094375</v>
      </c>
      <c r="H24">
        <v>22.066000000000003</v>
      </c>
      <c r="I24">
        <v>54.271333333333338</v>
      </c>
      <c r="J24">
        <v>102.12466666666666</v>
      </c>
      <c r="K24">
        <v>166.16533333333334</v>
      </c>
      <c r="L24">
        <v>246.69799999999998</v>
      </c>
      <c r="M24">
        <v>343.96</v>
      </c>
      <c r="N24">
        <v>458.41799999999995</v>
      </c>
      <c r="O24">
        <v>373.74666666666667</v>
      </c>
      <c r="P24">
        <v>742.1913333333332</v>
      </c>
    </row>
    <row r="25" spans="3:16">
      <c r="C25" s="22" t="s">
        <v>40</v>
      </c>
      <c r="D25">
        <v>0</v>
      </c>
      <c r="E25">
        <v>0.49512500000000004</v>
      </c>
      <c r="F25">
        <v>3.0340000000000003</v>
      </c>
      <c r="G25">
        <v>7.9413749999999999</v>
      </c>
      <c r="H25">
        <v>15.501333333333335</v>
      </c>
      <c r="I25">
        <v>39.56</v>
      </c>
      <c r="J25">
        <v>76.48266666666666</v>
      </c>
      <c r="K25">
        <v>127.28299999999999</v>
      </c>
      <c r="L25">
        <v>192.54533333333333</v>
      </c>
      <c r="M25">
        <v>272.72766666666666</v>
      </c>
      <c r="N25">
        <v>368.71199999999999</v>
      </c>
      <c r="O25">
        <v>313.23199999999997</v>
      </c>
      <c r="P25">
        <v>613.93866666666668</v>
      </c>
    </row>
    <row r="26" spans="3:16">
      <c r="C26" s="22" t="s">
        <v>41</v>
      </c>
      <c r="D26">
        <v>0</v>
      </c>
      <c r="E26">
        <v>0.24068750000000003</v>
      </c>
      <c r="F26">
        <v>1.5810000000000002</v>
      </c>
      <c r="G26">
        <v>4.4392500000000004</v>
      </c>
      <c r="H26">
        <v>9.0946666666666669</v>
      </c>
      <c r="I26">
        <v>24.471000000000004</v>
      </c>
      <c r="J26">
        <v>48.509333333333338</v>
      </c>
      <c r="K26">
        <v>81.959333333333333</v>
      </c>
      <c r="L26">
        <v>126.01333333333334</v>
      </c>
      <c r="M26">
        <v>181.78066666666666</v>
      </c>
      <c r="N26">
        <v>250.51199999999997</v>
      </c>
      <c r="O26">
        <v>225.46633333333335</v>
      </c>
      <c r="P26">
        <v>438.75333333333333</v>
      </c>
    </row>
    <row r="27" spans="3:16">
      <c r="C27" s="22" t="s">
        <v>54</v>
      </c>
      <c r="D27">
        <v>0</v>
      </c>
      <c r="E27">
        <v>5.0770833333333328E-2</v>
      </c>
      <c r="F27">
        <v>0.43166666666666664</v>
      </c>
      <c r="G27">
        <v>1.4158124999999999</v>
      </c>
      <c r="H27">
        <v>3.0106666666666668</v>
      </c>
      <c r="I27">
        <v>8.2266666666666666</v>
      </c>
      <c r="J27">
        <v>16.858666666666668</v>
      </c>
      <c r="K27">
        <v>29.733333333333334</v>
      </c>
      <c r="L27">
        <v>47.920000000000009</v>
      </c>
      <c r="M27">
        <v>72.638666666666666</v>
      </c>
      <c r="N27">
        <v>106.14933333333335</v>
      </c>
      <c r="O27">
        <v>112.764</v>
      </c>
      <c r="P27">
        <v>221.21866666666668</v>
      </c>
    </row>
    <row r="28" spans="3:16">
      <c r="C28" s="22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0.93999999999999984</v>
      </c>
      <c r="N28">
        <v>4.2480000000000002</v>
      </c>
      <c r="O28">
        <v>14.274666666666665</v>
      </c>
      <c r="P28">
        <v>39.493333333333332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9137-C778-4921-A77A-492153ACF88D}">
  <sheetPr>
    <tabColor rgb="FFFFC000"/>
  </sheetPr>
  <dimension ref="D2:Q26"/>
  <sheetViews>
    <sheetView topLeftCell="A17" workbookViewId="0">
      <selection activeCell="D33" sqref="D33"/>
    </sheetView>
  </sheetViews>
  <sheetFormatPr defaultRowHeight="15"/>
  <cols>
    <col min="4" max="4" width="30.140625" customWidth="1"/>
    <col min="6" max="17" width="13.85546875" bestFit="1" customWidth="1"/>
  </cols>
  <sheetData>
    <row r="2" spans="4:17" ht="26.25">
      <c r="G2" s="41" t="s">
        <v>56</v>
      </c>
    </row>
    <row r="5" spans="4:17">
      <c r="D5" s="42" t="s">
        <v>57</v>
      </c>
      <c r="E5" s="43" t="s">
        <v>45</v>
      </c>
      <c r="F5" s="43" t="s">
        <v>3</v>
      </c>
      <c r="G5" s="43" t="s">
        <v>52</v>
      </c>
      <c r="H5" s="43" t="s">
        <v>5</v>
      </c>
      <c r="I5" s="43" t="s">
        <v>46</v>
      </c>
      <c r="J5" s="43" t="s">
        <v>7</v>
      </c>
      <c r="K5" s="43" t="s">
        <v>47</v>
      </c>
      <c r="L5" s="43" t="s">
        <v>9</v>
      </c>
      <c r="M5" s="43" t="s">
        <v>10</v>
      </c>
      <c r="N5" s="43" t="s">
        <v>11</v>
      </c>
      <c r="O5" s="43" t="s">
        <v>48</v>
      </c>
      <c r="P5" s="43" t="s">
        <v>49</v>
      </c>
      <c r="Q5" s="43" t="s">
        <v>50</v>
      </c>
    </row>
    <row r="6" spans="4:17">
      <c r="D6" s="38" t="s">
        <v>58</v>
      </c>
      <c r="E6" s="44">
        <f>WL0!Q4</f>
        <v>0</v>
      </c>
      <c r="F6" s="44">
        <f>'WL0.5'!Q4</f>
        <v>111</v>
      </c>
      <c r="G6" s="44">
        <f>'WL1'!Q4</f>
        <v>111</v>
      </c>
      <c r="H6" s="44">
        <f>'WL1.5'!Q4</f>
        <v>111</v>
      </c>
      <c r="I6" s="44">
        <f>'WL2'!Q4</f>
        <v>111</v>
      </c>
      <c r="J6" s="44">
        <f>'WL3'!Q4</f>
        <v>111</v>
      </c>
      <c r="K6" s="44">
        <f>'WL4'!Q4</f>
        <v>111</v>
      </c>
      <c r="L6" s="44">
        <f>'WL5'!Q4</f>
        <v>114</v>
      </c>
      <c r="M6" s="44">
        <f>'WL6'!Q4</f>
        <v>114</v>
      </c>
      <c r="N6" s="44">
        <f>'WL7'!Q4</f>
        <v>120</v>
      </c>
      <c r="O6" s="44">
        <f>'WL8'!Q4</f>
        <v>120</v>
      </c>
      <c r="P6" s="44">
        <f>'WL9'!Q4</f>
        <v>120</v>
      </c>
      <c r="Q6" s="44">
        <f>'WL10'!Q4</f>
        <v>120</v>
      </c>
    </row>
    <row r="7" spans="4:17">
      <c r="D7" s="38" t="s">
        <v>59</v>
      </c>
      <c r="E7" s="44">
        <f>WL0!Q5</f>
        <v>0</v>
      </c>
      <c r="F7" s="44">
        <f>'WL0.5'!Q5</f>
        <v>1482.4739999999997</v>
      </c>
      <c r="G7" s="44">
        <f>'WL1'!Q5</f>
        <v>1617.4779999999996</v>
      </c>
      <c r="H7" s="44">
        <f>'WL1.5'!Q5</f>
        <v>1701.9</v>
      </c>
      <c r="I7" s="44">
        <f>'WL2'!Q5</f>
        <v>1754.2159999999999</v>
      </c>
      <c r="J7" s="44">
        <f>'WL3'!Q5</f>
        <v>1811.2659999999998</v>
      </c>
      <c r="K7" s="44">
        <f>'WL4'!Q5</f>
        <v>1861.1999999999998</v>
      </c>
      <c r="L7" s="44">
        <f>'WL5'!Q5</f>
        <v>1907.5400000000002</v>
      </c>
      <c r="M7" s="44">
        <f>'WL6'!Q5</f>
        <v>1959.9379999999994</v>
      </c>
      <c r="N7" s="44">
        <f>'WL7'!Q5</f>
        <v>2002.442</v>
      </c>
      <c r="O7" s="44">
        <f>'WL8'!Q5</f>
        <v>2029.5159999999996</v>
      </c>
      <c r="P7" s="44">
        <f>'WL9'!Q5</f>
        <v>2053.9499999999994</v>
      </c>
      <c r="Q7" s="44">
        <f>'WL10'!Q5</f>
        <v>2077.7239999999993</v>
      </c>
    </row>
    <row r="8" spans="4:17">
      <c r="D8" s="38" t="s">
        <v>60</v>
      </c>
      <c r="E8" s="44">
        <f>WL0!Q6</f>
        <v>0</v>
      </c>
      <c r="F8" s="44">
        <f>'WL0.5'!Q6</f>
        <v>4.2314999999999996</v>
      </c>
      <c r="G8" s="44">
        <f>'WL1'!Q6</f>
        <v>14.26733333333333</v>
      </c>
      <c r="H8" s="44">
        <f>'WL1.5'!Q6</f>
        <v>23.048249999999996</v>
      </c>
      <c r="I8" s="44">
        <f>'WL2'!Q6</f>
        <v>32.663666666666664</v>
      </c>
      <c r="J8" s="44">
        <f>'WL3'!Q6</f>
        <v>51.372833333333332</v>
      </c>
      <c r="K8" s="44">
        <f>'WL4'!Q6</f>
        <v>70.094999999999999</v>
      </c>
      <c r="L8" s="44">
        <f>'WL5'!Q6</f>
        <v>84.696599999999989</v>
      </c>
      <c r="M8" s="44">
        <f>'WL6'!Q6</f>
        <v>107.535</v>
      </c>
      <c r="N8" s="44">
        <f>'WL7'!Q6</f>
        <v>126.255</v>
      </c>
      <c r="O8" s="44">
        <f>'WL8'!Q6</f>
        <v>144.97499999999997</v>
      </c>
      <c r="P8" s="44">
        <f>'WL9'!Q6</f>
        <v>163.69499999999996</v>
      </c>
      <c r="Q8" s="44">
        <f>'WL10'!Q6</f>
        <v>182.41499999999999</v>
      </c>
    </row>
    <row r="9" spans="4:17">
      <c r="D9" s="38" t="s">
        <v>61</v>
      </c>
      <c r="E9" s="44">
        <f>WL0!Q7</f>
        <v>0</v>
      </c>
      <c r="F9" s="44">
        <f>'WL0.5'!Q7</f>
        <v>370.61849999999998</v>
      </c>
      <c r="G9" s="44">
        <f>'WL1'!Q7</f>
        <v>1257.8956666666668</v>
      </c>
      <c r="H9" s="44">
        <f>'WL1.5'!Q7</f>
        <v>2062.8292499999998</v>
      </c>
      <c r="I9" s="44">
        <f>'WL2'!Q7</f>
        <v>2954.4446666666668</v>
      </c>
      <c r="J9" s="44">
        <f>'WL3'!Q7</f>
        <v>4737.778666666667</v>
      </c>
      <c r="K9" s="44">
        <f>'WL4'!Q7</f>
        <v>6574.6046666666671</v>
      </c>
      <c r="L9" s="44">
        <f>'WL5'!Q7</f>
        <v>7936.9358156666649</v>
      </c>
      <c r="M9" s="44">
        <f>'WL6'!Q7</f>
        <v>10391.703999999998</v>
      </c>
      <c r="N9" s="44">
        <f>'WL7'!Q7</f>
        <v>12374.179833333332</v>
      </c>
      <c r="O9" s="44">
        <f>'WL8'!Q7</f>
        <v>14391.444666666663</v>
      </c>
      <c r="P9" s="44">
        <f>'WL9'!Q7</f>
        <v>16433.232666666667</v>
      </c>
      <c r="Q9" s="44">
        <f>'WL10'!Q7</f>
        <v>18499.124666666663</v>
      </c>
    </row>
    <row r="10" spans="4:17">
      <c r="D10" s="38" t="s">
        <v>62</v>
      </c>
      <c r="E10" s="44">
        <f>WL0!Q8</f>
        <v>0</v>
      </c>
      <c r="F10" s="44">
        <f>'WL0.5'!Q8</f>
        <v>379.88396249999994</v>
      </c>
      <c r="G10" s="44">
        <f>'WL1'!Q8</f>
        <v>1289.3430583333334</v>
      </c>
      <c r="H10" s="44">
        <f>'WL1.5'!Q8</f>
        <v>2114.3999812499997</v>
      </c>
      <c r="I10" s="44">
        <f>'WL2'!Q8</f>
        <v>3028.3057833333332</v>
      </c>
      <c r="J10" s="44">
        <f>'WL3'!Q8</f>
        <v>4856.223133333333</v>
      </c>
      <c r="K10" s="44">
        <f>'WL4'!Q8</f>
        <v>6738.969783333333</v>
      </c>
      <c r="L10" s="44">
        <f>'WL5'!Q8</f>
        <v>8135.3592110583304</v>
      </c>
      <c r="M10" s="44">
        <f>'WL6'!Q8</f>
        <v>10651.496599999997</v>
      </c>
      <c r="N10" s="44">
        <f>'WL7'!Q8</f>
        <v>12683.534329166663</v>
      </c>
      <c r="O10" s="44">
        <f>'WL8'!Q8</f>
        <v>14751.230783333327</v>
      </c>
      <c r="P10" s="44">
        <f>'WL9'!Q8</f>
        <v>16844.063483333332</v>
      </c>
      <c r="Q10" s="44">
        <f>'WL10'!Q8</f>
        <v>18961.602783333328</v>
      </c>
    </row>
    <row r="11" spans="4:17">
      <c r="D11" s="38" t="s">
        <v>63</v>
      </c>
      <c r="E11" s="44">
        <f>WL0!Q9</f>
        <v>0</v>
      </c>
      <c r="F11" s="44">
        <f>'WL0.5'!Q9</f>
        <v>0.6599332264957265</v>
      </c>
      <c r="G11" s="44">
        <f>'WL1'!Q9</f>
        <v>0.72003116096866093</v>
      </c>
      <c r="H11" s="44">
        <f>'WL1.5'!Q9</f>
        <v>0.75761217948717963</v>
      </c>
      <c r="I11" s="44">
        <f>'WL2'!Q9</f>
        <v>0.78090099715099726</v>
      </c>
      <c r="J11" s="44">
        <f>'WL3'!Q9</f>
        <v>0.80629718660968663</v>
      </c>
      <c r="K11" s="44">
        <f>'WL4'!Q9</f>
        <v>0.82852564102564108</v>
      </c>
      <c r="L11" s="44">
        <f>'WL5'!Q9</f>
        <v>0.84915420227920246</v>
      </c>
      <c r="M11" s="44">
        <f>'WL6'!Q9</f>
        <v>0.87247952279202268</v>
      </c>
      <c r="N11" s="44">
        <f>'WL7'!Q9</f>
        <v>0.89140046296296316</v>
      </c>
      <c r="O11" s="44">
        <f>'WL8'!Q9</f>
        <v>0.90345263532763531</v>
      </c>
      <c r="P11" s="44">
        <f>'WL9'!Q9</f>
        <v>0.91432959401709391</v>
      </c>
      <c r="Q11" s="44">
        <f>'WL10'!Q9</f>
        <v>0.92491274928774914</v>
      </c>
    </row>
    <row r="12" spans="4:17">
      <c r="D12" s="38" t="s">
        <v>64</v>
      </c>
      <c r="E12" s="44">
        <f>WL0!Q10</f>
        <v>0</v>
      </c>
      <c r="F12" s="44">
        <f>'WL0.5'!Q10</f>
        <v>15.195358499999996</v>
      </c>
      <c r="G12" s="44">
        <f>'WL1'!Q10</f>
        <v>16.579149499999993</v>
      </c>
      <c r="H12" s="44">
        <f>'WL1.5'!Q10</f>
        <v>17.444475000000001</v>
      </c>
      <c r="I12" s="44">
        <f>'WL2'!Q10</f>
        <v>17.980713999999999</v>
      </c>
      <c r="J12" s="44">
        <f>'WL3'!Q10</f>
        <v>18.565476499999999</v>
      </c>
      <c r="K12" s="44">
        <f>'WL4'!Q10</f>
        <v>19.077299999999997</v>
      </c>
      <c r="L12" s="44">
        <f>'WL5'!Q10</f>
        <v>19.552285000000001</v>
      </c>
      <c r="M12" s="44">
        <f>'WL6'!Q10</f>
        <v>20.089364499999991</v>
      </c>
      <c r="N12" s="44">
        <f>'WL7'!Q10</f>
        <v>20.5250305</v>
      </c>
      <c r="O12" s="44">
        <f>'WL8'!Q10</f>
        <v>20.802538999999992</v>
      </c>
      <c r="P12" s="44">
        <f>'WL9'!Q10</f>
        <v>21.05298749999999</v>
      </c>
      <c r="Q12" s="44">
        <f>'WL10'!Q10</f>
        <v>21.296670999999993</v>
      </c>
    </row>
    <row r="13" spans="4:17">
      <c r="D13" s="38" t="s">
        <v>65</v>
      </c>
      <c r="E13" s="44" t="str">
        <f>WL0!Q11</f>
        <v xml:space="preserve"> </v>
      </c>
      <c r="F13" s="44">
        <f>'WL0.5'!Q11</f>
        <v>-3.8930544481724478</v>
      </c>
      <c r="G13" s="44">
        <f>'WL1'!Q11</f>
        <v>-3.5424926954184217</v>
      </c>
      <c r="H13" s="44">
        <f>'WL1.5'!Q11</f>
        <v>-3.1984205887537476</v>
      </c>
      <c r="I13" s="44">
        <f>'WL2'!Q11</f>
        <v>-2.9096348454238243</v>
      </c>
      <c r="J13" s="44">
        <f>'WL3'!Q11</f>
        <v>-2.2996732672064715</v>
      </c>
      <c r="K13" s="44">
        <f>'WL4'!Q11</f>
        <v>-1.4731399097356541</v>
      </c>
      <c r="L13" s="44">
        <f>'WL5'!Q11</f>
        <v>-0.65627142812208406</v>
      </c>
      <c r="M13" s="44">
        <f>'WL6'!Q11</f>
        <v>0.3982534141386127</v>
      </c>
      <c r="N13" s="44">
        <f>'WL7'!Q11</f>
        <v>1.1660083038609861</v>
      </c>
      <c r="O13" s="44">
        <f>'WL8'!Q11</f>
        <v>1.4312141416968394</v>
      </c>
      <c r="P13" s="44">
        <f>'WL9'!Q11</f>
        <v>1.3624830205214344</v>
      </c>
      <c r="Q13" s="44">
        <f>'WL10'!Q11</f>
        <v>1.1492190493058743</v>
      </c>
    </row>
    <row r="14" spans="4:17">
      <c r="D14" s="38" t="s">
        <v>66</v>
      </c>
      <c r="E14" s="44" t="str">
        <f>WL0!Q12</f>
        <v xml:space="preserve"> </v>
      </c>
      <c r="F14" s="44">
        <f>'WL0.5'!Q12</f>
        <v>-3.8930544481724478</v>
      </c>
      <c r="G14" s="44">
        <f>'WL1'!Q12</f>
        <v>-3.8179255460243531</v>
      </c>
      <c r="H14" s="44">
        <f>'WL1.5'!Q12</f>
        <v>-3.6309803634983373</v>
      </c>
      <c r="I14" s="44">
        <f>'WL2'!Q12</f>
        <v>-3.4650004163218941</v>
      </c>
      <c r="J14" s="44">
        <f>'WL3'!Q12</f>
        <v>-3.1475231430538226</v>
      </c>
      <c r="K14" s="44">
        <f>'WL4'!Q12</f>
        <v>-2.7995940338922312</v>
      </c>
      <c r="L14" s="44">
        <f>'WL5'!Q12</f>
        <v>-2.5476268678004415</v>
      </c>
      <c r="M14" s="44">
        <f>'WL6'!Q12</f>
        <v>-1.9947766025668141</v>
      </c>
      <c r="N14" s="44">
        <f>'WL7'!Q12</f>
        <v>-1.5426782426886521</v>
      </c>
      <c r="O14" s="44">
        <f>'WL8'!Q12</f>
        <v>-1.1387020816580515</v>
      </c>
      <c r="P14" s="44">
        <f>'WL9'!Q12</f>
        <v>-0.82215229797148315</v>
      </c>
      <c r="Q14" s="44">
        <f>'WL10'!Q12</f>
        <v>-0.58879153453278676</v>
      </c>
    </row>
    <row r="15" spans="4:17">
      <c r="D15" s="38" t="s">
        <v>67</v>
      </c>
      <c r="E15" s="44" t="str">
        <f>WL0!Q13</f>
        <v xml:space="preserve"> </v>
      </c>
      <c r="F15" s="44">
        <f>'WL0.5'!Q13</f>
        <v>1008218.7964244309</v>
      </c>
      <c r="G15" s="44">
        <f>'WL1'!Q13</f>
        <v>1165320.6009345511</v>
      </c>
      <c r="H15" s="44">
        <f>'WL1.5'!Q13</f>
        <v>1271433.4469545423</v>
      </c>
      <c r="I15" s="44">
        <f>'WL2'!Q13</f>
        <v>1346813.6433156964</v>
      </c>
      <c r="J15" s="44">
        <f>'WL3'!Q13</f>
        <v>1466737.2049466392</v>
      </c>
      <c r="K15" s="44">
        <f>'WL4'!Q13</f>
        <v>1589395.1652103674</v>
      </c>
      <c r="L15" s="44">
        <f>'WL5'!Q13</f>
        <v>1710153.8214249059</v>
      </c>
      <c r="M15" s="44">
        <f>'WL6'!Q13</f>
        <v>1860396.0865010868</v>
      </c>
      <c r="N15" s="44">
        <f>'WL7'!Q13</f>
        <v>1984334.1771876137</v>
      </c>
      <c r="O15" s="44">
        <f>'WL8'!Q13</f>
        <v>2061019.9443566091</v>
      </c>
      <c r="P15" s="44">
        <f>'WL9'!Q13</f>
        <v>2131781.1454165955</v>
      </c>
      <c r="Q15" s="44">
        <f>'WL10'!Q13</f>
        <v>2201195.5967228292</v>
      </c>
    </row>
    <row r="16" spans="4:17">
      <c r="D16" s="38" t="s">
        <v>68</v>
      </c>
      <c r="E16" s="44">
        <f>WL0!Q14</f>
        <v>0</v>
      </c>
      <c r="F16" s="44">
        <f>'WL0.5'!Q14</f>
        <v>30970.724785377992</v>
      </c>
      <c r="G16" s="44">
        <f>'WL1'!Q14</f>
        <v>37970.495556899325</v>
      </c>
      <c r="H16" s="44">
        <f>'WL1.5'!Q14</f>
        <v>42637.481005108006</v>
      </c>
      <c r="I16" s="44">
        <f>'WL2'!Q14</f>
        <v>45503.671911614656</v>
      </c>
      <c r="J16" s="44">
        <f>'WL3'!Q14</f>
        <v>47629.45290696733</v>
      </c>
      <c r="K16" s="44">
        <f>'WL4'!Q14</f>
        <v>48995.461761891995</v>
      </c>
      <c r="L16" s="44">
        <f>'WL5'!Q14</f>
        <v>50257.019773250671</v>
      </c>
      <c r="M16" s="44">
        <f>'WL6'!Q14</f>
        <v>51401.830941500681</v>
      </c>
      <c r="N16" s="44">
        <f>'WL7'!Q14</f>
        <v>52550.677120532673</v>
      </c>
      <c r="O16" s="44">
        <f>'WL8'!Q14</f>
        <v>53542.186584317329</v>
      </c>
      <c r="P16" s="44">
        <f>'WL9'!Q14</f>
        <v>54430.947393793991</v>
      </c>
      <c r="Q16" s="44">
        <f>'WL10'!Q14</f>
        <v>55339.801398206662</v>
      </c>
    </row>
    <row r="17" spans="4:17">
      <c r="D17" s="38" t="s">
        <v>69</v>
      </c>
      <c r="E17" s="44" t="str">
        <f>WL0!Q15</f>
        <v xml:space="preserve"> </v>
      </c>
      <c r="F17" s="44">
        <f>'WL0.5'!Q15</f>
        <v>2720.3682396438144</v>
      </c>
      <c r="G17" s="44">
        <f>'WL1'!Q15</f>
        <v>926.40481386072906</v>
      </c>
      <c r="H17" s="44">
        <f>'WL1.5'!Q15</f>
        <v>616.35418780034388</v>
      </c>
      <c r="I17" s="44">
        <f>'WL2'!Q15</f>
        <v>455.86016841372435</v>
      </c>
      <c r="J17" s="44">
        <f>'WL3'!Q15</f>
        <v>309.58331069074268</v>
      </c>
      <c r="K17" s="44">
        <f>'WL4'!Q15</f>
        <v>241.74764047314085</v>
      </c>
      <c r="L17" s="44">
        <f>'WL5'!Q15</f>
        <v>215.4677650346176</v>
      </c>
      <c r="M17" s="44">
        <f>'WL6'!Q15</f>
        <v>179.02704758537072</v>
      </c>
      <c r="N17" s="44">
        <f>'WL7'!Q15</f>
        <v>160.36086463219581</v>
      </c>
      <c r="O17" s="44">
        <f>'WL8'!Q15</f>
        <v>143.21146987628876</v>
      </c>
      <c r="P17" s="44">
        <f>'WL9'!Q15</f>
        <v>129.72378525016089</v>
      </c>
      <c r="Q17" s="44">
        <f>'WL10'!Q15</f>
        <v>118.9891757791727</v>
      </c>
    </row>
    <row r="18" spans="4:17">
      <c r="D18" s="38" t="s">
        <v>70</v>
      </c>
      <c r="E18" s="44" t="str">
        <f>WL0!Q16</f>
        <v xml:space="preserve"> </v>
      </c>
      <c r="F18" s="44">
        <f>'WL0.5'!Q16</f>
        <v>83.564972567149226</v>
      </c>
      <c r="G18" s="44">
        <f>'WL1'!Q16</f>
        <v>30.185727292883051</v>
      </c>
      <c r="H18" s="44">
        <f>'WL1.5'!Q16</f>
        <v>20.669418472279279</v>
      </c>
      <c r="I18" s="44">
        <f>'WL2'!Q16</f>
        <v>15.40176819860833</v>
      </c>
      <c r="J18" s="44">
        <f>'WL3'!Q16</f>
        <v>10.053119037001727</v>
      </c>
      <c r="K18" s="44">
        <f>'WL4'!Q16</f>
        <v>7.4522293348373685</v>
      </c>
      <c r="L18" s="44">
        <f>'WL5'!Q16</f>
        <v>6.3320431134202542</v>
      </c>
      <c r="M18" s="44">
        <f>'WL6'!Q16</f>
        <v>4.9464294731163134</v>
      </c>
      <c r="N18" s="44">
        <f>'WL7'!Q16</f>
        <v>4.2468008246471944</v>
      </c>
      <c r="O18" s="44">
        <f>'WL8'!Q16</f>
        <v>3.7204177776767104</v>
      </c>
      <c r="P18" s="44">
        <f>'WL9'!Q16</f>
        <v>3.312248326173965</v>
      </c>
      <c r="Q18" s="44">
        <f>'WL10'!Q16</f>
        <v>2.9914821590408947</v>
      </c>
    </row>
    <row r="19" spans="4:17">
      <c r="D19" s="38" t="s">
        <v>71</v>
      </c>
      <c r="E19" s="44" t="str">
        <f>WL0!Q17</f>
        <v xml:space="preserve"> </v>
      </c>
      <c r="F19" s="44">
        <f>'WL0.5'!Q17</f>
        <v>0.37120555458870341</v>
      </c>
      <c r="G19" s="44">
        <f>'WL1'!Q17</f>
        <v>0.60715501842097641</v>
      </c>
      <c r="H19" s="44">
        <f>'WL1.5'!Q17</f>
        <v>0.87522346432696763</v>
      </c>
      <c r="I19" s="44">
        <f>'WL2'!Q17</f>
        <v>1.1237157484982514</v>
      </c>
      <c r="J19" s="44">
        <f>'WL3'!Q17</f>
        <v>1.6429502546059558</v>
      </c>
      <c r="K19" s="44">
        <f>'WL4'!Q17</f>
        <v>2.1622740916133152</v>
      </c>
      <c r="L19" s="44">
        <f>'WL5'!Q17</f>
        <v>2.8596168001257287</v>
      </c>
      <c r="M19" s="44">
        <f>'WL6'!Q17</f>
        <v>3.2077998629162905</v>
      </c>
      <c r="N19" s="44">
        <f>'WL7'!Q17</f>
        <v>3.7356876137205006</v>
      </c>
      <c r="O19" s="44">
        <f>'WL8'!Q17</f>
        <v>4.2633582257458809</v>
      </c>
      <c r="P19" s="44">
        <f>'WL9'!Q17</f>
        <v>2.9999313586058878</v>
      </c>
      <c r="Q19" s="44">
        <f>'WL10'!Q17</f>
        <v>5.3159852212106475</v>
      </c>
    </row>
    <row r="20" spans="4:17">
      <c r="D20" s="38" t="s">
        <v>72</v>
      </c>
      <c r="E20" s="44" t="str">
        <f>WL0!Q18</f>
        <v xml:space="preserve"> </v>
      </c>
      <c r="F20" s="44">
        <f>'WL0.5'!Q18</f>
        <v>2720.7394451984032</v>
      </c>
      <c r="G20" s="44">
        <f>'WL1'!Q18</f>
        <v>927.01196887915</v>
      </c>
      <c r="H20" s="44">
        <f>'WL1.5'!Q18</f>
        <v>617.22941126467083</v>
      </c>
      <c r="I20" s="44">
        <f>'WL2'!Q18</f>
        <v>456.98388416222258</v>
      </c>
      <c r="J20" s="44">
        <f>'WL3'!Q18</f>
        <v>311.22626094534866</v>
      </c>
      <c r="K20" s="44">
        <f>'WL4'!Q18</f>
        <v>243.90991456475416</v>
      </c>
      <c r="L20" s="44">
        <f>'WL5'!Q18</f>
        <v>218.32738183474333</v>
      </c>
      <c r="M20" s="44">
        <f>'WL6'!Q18</f>
        <v>182.23484744828701</v>
      </c>
      <c r="N20" s="44">
        <f>'WL7'!Q18</f>
        <v>164.09655224591631</v>
      </c>
      <c r="O20" s="44">
        <f>'WL8'!Q18</f>
        <v>147.47482810203465</v>
      </c>
      <c r="P20" s="44">
        <f>'WL9'!Q18</f>
        <v>132.72371660876678</v>
      </c>
      <c r="Q20" s="44">
        <f>'WL10'!Q18</f>
        <v>124.30516100038335</v>
      </c>
    </row>
    <row r="21" spans="4:17">
      <c r="D21" s="38" t="s">
        <v>73</v>
      </c>
      <c r="E21" s="44" t="str">
        <f>WL0!Q19</f>
        <v xml:space="preserve"> </v>
      </c>
      <c r="F21" s="44">
        <f>'WL0.5'!Q19</f>
        <v>83.936178121737925</v>
      </c>
      <c r="G21" s="44">
        <f>'WL1'!Q19</f>
        <v>30.792882311304027</v>
      </c>
      <c r="H21" s="44">
        <f>'WL1.5'!Q19</f>
        <v>21.544641936606247</v>
      </c>
      <c r="I21" s="44">
        <f>'WL2'!Q19</f>
        <v>16.525483947106583</v>
      </c>
      <c r="J21" s="44">
        <f>'WL3'!Q19</f>
        <v>11.696069291607682</v>
      </c>
      <c r="K21" s="44">
        <f>'WL4'!Q19</f>
        <v>9.6145034264506837</v>
      </c>
      <c r="L21" s="44">
        <f>'WL5'!Q19</f>
        <v>9.1916599135459833</v>
      </c>
      <c r="M21" s="44">
        <f>'WL6'!Q19</f>
        <v>8.1542293360326035</v>
      </c>
      <c r="N21" s="44">
        <f>'WL7'!Q19</f>
        <v>7.9824884383676951</v>
      </c>
      <c r="O21" s="44">
        <f>'WL8'!Q19</f>
        <v>7.9837760034225909</v>
      </c>
      <c r="P21" s="44">
        <f>'WL9'!Q19</f>
        <v>6.3121796847798528</v>
      </c>
      <c r="Q21" s="44">
        <f>'WL10'!Q19</f>
        <v>8.3074673802515413</v>
      </c>
    </row>
    <row r="22" spans="4:17">
      <c r="D22" s="38" t="s">
        <v>74</v>
      </c>
      <c r="E22" s="44" t="str">
        <f>WL0!Q20</f>
        <v xml:space="preserve"> </v>
      </c>
      <c r="F22" s="44">
        <f>'WL0.5'!Q20</f>
        <v>0.32996661324786331</v>
      </c>
      <c r="G22" s="44">
        <f>'WL1'!Q20</f>
        <v>0.55996067782526127</v>
      </c>
      <c r="H22" s="44">
        <f>'WL1.5'!Q20</f>
        <v>0.61218816773504281</v>
      </c>
      <c r="I22" s="44">
        <f>'WL2'!Q20</f>
        <v>0.65759541191832871</v>
      </c>
      <c r="J22" s="44">
        <f>'WL3'!Q20</f>
        <v>0.7030179645457425</v>
      </c>
      <c r="K22" s="44">
        <f>'WL4'!Q20</f>
        <v>0.73168232134377986</v>
      </c>
      <c r="L22" s="44">
        <f>'WL5'!Q20</f>
        <v>0.70663602347459631</v>
      </c>
      <c r="M22" s="44">
        <f>'WL6'!Q20</f>
        <v>0.77098943494776828</v>
      </c>
      <c r="N22" s="44">
        <f>'WL7'!Q20</f>
        <v>0.78692128569732744</v>
      </c>
      <c r="O22" s="44">
        <f>'WL8'!Q20</f>
        <v>0.80080599329297242</v>
      </c>
      <c r="P22" s="44">
        <f>'WL9'!Q20</f>
        <v>0.81281817162604209</v>
      </c>
      <c r="Q22" s="44">
        <f>'WL10'!Q20</f>
        <v>0.82350091999050334</v>
      </c>
    </row>
    <row r="23" spans="4:17">
      <c r="D23" s="38" t="s">
        <v>75</v>
      </c>
      <c r="E23" s="44" t="str">
        <f>WL0!Q21</f>
        <v xml:space="preserve"> </v>
      </c>
      <c r="F23" s="44">
        <f>'WL0.5'!Q21</f>
        <v>10334.242663350416</v>
      </c>
      <c r="G23" s="44">
        <f>'WL1'!Q21</f>
        <v>11944.536159579149</v>
      </c>
      <c r="H23" s="44">
        <f>'WL1.5'!Q21</f>
        <v>13032.192831284059</v>
      </c>
      <c r="I23" s="44">
        <f>'WL2'!Q21</f>
        <v>13804.839843985888</v>
      </c>
      <c r="J23" s="44">
        <f>'WL3'!Q21</f>
        <v>15034.056350703051</v>
      </c>
      <c r="K23" s="44">
        <f>'WL4'!Q21</f>
        <v>16291.300443406266</v>
      </c>
      <c r="L23" s="44">
        <f>'WL5'!Q21</f>
        <v>17529.076669605285</v>
      </c>
      <c r="M23" s="44">
        <f>'WL6'!Q21</f>
        <v>19069.05988663614</v>
      </c>
      <c r="N23" s="44">
        <f>'WL7'!Q21</f>
        <v>20339.425316173038</v>
      </c>
      <c r="O23" s="44">
        <f>'WL8'!Q21</f>
        <v>21125.454429655241</v>
      </c>
      <c r="P23" s="44">
        <f>'WL9'!Q21</f>
        <v>21850.756740520097</v>
      </c>
      <c r="Q23" s="44">
        <f>'WL10'!Q21</f>
        <v>22562.254866408995</v>
      </c>
    </row>
    <row r="24" spans="4:17">
      <c r="D24" s="38" t="s">
        <v>76</v>
      </c>
      <c r="E24" s="44" t="str">
        <f>WL0!Q22</f>
        <v xml:space="preserve"> </v>
      </c>
      <c r="F24" s="44">
        <f>'WL0.5'!Q22</f>
        <v>0.45208333333333334</v>
      </c>
      <c r="G24" s="44">
        <f>'WL1'!Q22</f>
        <v>0.76214387464387445</v>
      </c>
      <c r="H24" s="44">
        <f>'WL1.5'!Q22</f>
        <v>0.82080662393162385</v>
      </c>
      <c r="I24" s="44">
        <f>'WL2'!Q22</f>
        <v>0.87242699430199433</v>
      </c>
      <c r="J24" s="44">
        <f>'WL3'!Q22</f>
        <v>0.91475842830009502</v>
      </c>
      <c r="K24" s="44">
        <f>'WL4'!Q22</f>
        <v>0.9360977564102565</v>
      </c>
      <c r="L24" s="44">
        <f>'WL5'!Q22</f>
        <v>0.90487820512820505</v>
      </c>
      <c r="M24" s="44">
        <f>'WL6'!Q22</f>
        <v>0.95739850427350426</v>
      </c>
      <c r="N24" s="44">
        <f>'WL7'!Q22</f>
        <v>0.96348443223443225</v>
      </c>
      <c r="O24" s="44">
        <f>'WL8'!Q22</f>
        <v>0.96804887820512808</v>
      </c>
      <c r="P24" s="44">
        <f>'WL9'!Q22</f>
        <v>0.97159900284900269</v>
      </c>
      <c r="Q24" s="44">
        <f>'WL10'!Q22</f>
        <v>0.9744391025641026</v>
      </c>
    </row>
    <row r="25" spans="4:17">
      <c r="D25" s="38" t="s">
        <v>77</v>
      </c>
      <c r="E25" s="44" t="str">
        <f>WL0!Q23</f>
        <v xml:space="preserve"> </v>
      </c>
      <c r="F25" s="44">
        <f>'WL0.5'!Q23</f>
        <v>0.50000000000000011</v>
      </c>
      <c r="G25" s="44">
        <f>'WL1'!Q23</f>
        <v>0.77768950592630448</v>
      </c>
      <c r="H25" s="44">
        <f>'WL1.5'!Q23</f>
        <v>0.80804953287502179</v>
      </c>
      <c r="I25" s="44">
        <f>'WL2'!Q23</f>
        <v>0.84209831248451361</v>
      </c>
      <c r="J25" s="44">
        <f>'WL3'!Q23</f>
        <v>0.87190923671926468</v>
      </c>
      <c r="K25" s="44">
        <f>'WL4'!Q23</f>
        <v>0.88311367218282122</v>
      </c>
      <c r="L25" s="44">
        <f>'WL5'!Q23</f>
        <v>0.83216454865079259</v>
      </c>
      <c r="M25" s="44">
        <f>'WL6'!Q23</f>
        <v>0.88367625234403679</v>
      </c>
      <c r="N25" s="44">
        <f>'WL7'!Q23</f>
        <v>0.88279209894242927</v>
      </c>
      <c r="O25" s="44">
        <f>'WL8'!Q23</f>
        <v>0.88638403606245686</v>
      </c>
      <c r="P25" s="44">
        <f>'WL9'!Q23</f>
        <v>0.88897721012718967</v>
      </c>
      <c r="Q25" s="44">
        <f>'WL10'!Q23</f>
        <v>0.89035524769732033</v>
      </c>
    </row>
    <row r="26" spans="4:17">
      <c r="D26" s="38" t="s">
        <v>78</v>
      </c>
      <c r="E26" s="44" t="str">
        <f>WL0!Q24</f>
        <v xml:space="preserve"> </v>
      </c>
      <c r="F26" s="44">
        <f>'WL0.5'!Q24</f>
        <v>0.72988006617038881</v>
      </c>
      <c r="G26" s="44">
        <f>'WL1'!Q24</f>
        <v>0.73471780913664497</v>
      </c>
      <c r="H26" s="44">
        <f>'WL1.5'!Q24</f>
        <v>0.74583726530213801</v>
      </c>
      <c r="I26" s="44">
        <f>'WL2'!Q24</f>
        <v>0.75375408625962248</v>
      </c>
      <c r="J26" s="44">
        <f>'WL3'!Q24</f>
        <v>0.76852854567535167</v>
      </c>
      <c r="K26" s="44">
        <f>'WL4'!Q24</f>
        <v>0.7816302478382513</v>
      </c>
      <c r="L26" s="44">
        <f>'WL5'!Q24</f>
        <v>0.7809183815787436</v>
      </c>
      <c r="M26" s="44">
        <f>'WL6'!Q24</f>
        <v>0.80529626013235989</v>
      </c>
      <c r="N26" s="44">
        <f>'WL7'!Q24</f>
        <v>0.81674520041010479</v>
      </c>
      <c r="O26" s="44">
        <f>'WL8'!Q24</f>
        <v>0.82723714816730853</v>
      </c>
      <c r="P26" s="44">
        <f>'WL9'!Q24</f>
        <v>0.83657781578884871</v>
      </c>
      <c r="Q26" s="44">
        <f>'WL10'!Q24</f>
        <v>0.84510249827164541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98BC-8FE2-4805-92DD-9761E83390B0}">
  <dimension ref="A1:Q33"/>
  <sheetViews>
    <sheetView topLeftCell="H1" workbookViewId="0">
      <selection activeCell="Q8" sqref="Q8"/>
    </sheetView>
  </sheetViews>
  <sheetFormatPr defaultRowHeight="15"/>
  <cols>
    <col min="1" max="1" width="10.7109375" customWidth="1"/>
    <col min="2" max="2" width="13.140625" customWidth="1"/>
    <col min="3" max="3" width="17.7109375" customWidth="1"/>
    <col min="5" max="5" width="15.140625" customWidth="1"/>
    <col min="6" max="6" width="11.140625" customWidth="1"/>
    <col min="7" max="7" width="17.85546875" customWidth="1"/>
    <col min="8" max="8" width="15.5703125" customWidth="1"/>
    <col min="9" max="9" width="14.42578125" customWidth="1"/>
    <col min="10" max="10" width="15" customWidth="1"/>
    <col min="11" max="11" width="11.85546875" customWidth="1"/>
    <col min="12" max="12" width="12.140625" customWidth="1"/>
    <col min="13" max="13" width="17.5703125" customWidth="1"/>
    <col min="14" max="14" width="15.42578125" customWidth="1"/>
    <col min="16" max="16" width="29.85546875" customWidth="1"/>
    <col min="17" max="17" width="11.85546875" customWidth="1"/>
  </cols>
  <sheetData>
    <row r="1" spans="1:17" ht="46.5">
      <c r="A1" s="39" t="s">
        <v>79</v>
      </c>
      <c r="B1" s="40"/>
    </row>
    <row r="2" spans="1:17">
      <c r="C2" s="71" t="s">
        <v>80</v>
      </c>
      <c r="D2" s="72">
        <v>120</v>
      </c>
      <c r="E2" s="71" t="s">
        <v>81</v>
      </c>
      <c r="F2" s="72">
        <v>18.72</v>
      </c>
      <c r="G2" s="31"/>
      <c r="H2" s="71" t="s">
        <v>82</v>
      </c>
      <c r="I2" s="72">
        <v>1.0249999999999999</v>
      </c>
      <c r="J2" s="31"/>
      <c r="K2" s="71" t="s">
        <v>83</v>
      </c>
      <c r="L2" s="72">
        <v>0</v>
      </c>
    </row>
    <row r="3" spans="1:17">
      <c r="C3" s="71" t="s">
        <v>84</v>
      </c>
      <c r="D3" s="72">
        <v>6</v>
      </c>
      <c r="E3" s="71" t="s">
        <v>85</v>
      </c>
      <c r="F3" s="72">
        <v>1</v>
      </c>
      <c r="G3" s="31"/>
      <c r="H3" s="71" t="s">
        <v>86</v>
      </c>
      <c r="I3" s="72" t="s">
        <v>87</v>
      </c>
      <c r="J3" s="31"/>
      <c r="K3" s="37" t="s">
        <v>88</v>
      </c>
      <c r="L3" s="38">
        <v>10</v>
      </c>
      <c r="P3" s="25" t="s">
        <v>89</v>
      </c>
      <c r="Q3" s="25" t="s">
        <v>90</v>
      </c>
    </row>
    <row r="4" spans="1:17">
      <c r="P4" s="26" t="s">
        <v>58</v>
      </c>
      <c r="Q4" s="26">
        <f>0*6</f>
        <v>0</v>
      </c>
    </row>
    <row r="5" spans="1:17">
      <c r="P5" s="30" t="s">
        <v>91</v>
      </c>
      <c r="Q5" s="26">
        <f>E33*D3*(2/3)</f>
        <v>0</v>
      </c>
    </row>
    <row r="6" spans="1:17">
      <c r="P6" s="30" t="s">
        <v>92</v>
      </c>
      <c r="Q6" s="26">
        <f>F20</f>
        <v>0</v>
      </c>
    </row>
    <row r="7" spans="1:17">
      <c r="B7" s="27" t="s">
        <v>1</v>
      </c>
      <c r="C7" s="36" t="s">
        <v>93</v>
      </c>
      <c r="D7" s="36" t="s">
        <v>94</v>
      </c>
      <c r="E7" s="36" t="s">
        <v>95</v>
      </c>
      <c r="F7" s="36" t="s">
        <v>96</v>
      </c>
      <c r="G7" s="36" t="s">
        <v>97</v>
      </c>
      <c r="H7" s="36" t="s">
        <v>98</v>
      </c>
      <c r="I7" s="36" t="s">
        <v>99</v>
      </c>
      <c r="J7" s="36" t="s">
        <v>100</v>
      </c>
      <c r="K7" s="36" t="s">
        <v>101</v>
      </c>
      <c r="L7" s="36" t="s">
        <v>102</v>
      </c>
      <c r="M7" s="36" t="s">
        <v>103</v>
      </c>
      <c r="N7" s="36" t="s">
        <v>104</v>
      </c>
      <c r="O7" s="28"/>
      <c r="P7" s="26" t="s">
        <v>61</v>
      </c>
      <c r="Q7" s="26">
        <f>(D3/3)*G33</f>
        <v>0</v>
      </c>
    </row>
    <row r="8" spans="1:17">
      <c r="B8" s="34" t="s">
        <v>105</v>
      </c>
      <c r="C8" s="30">
        <f>OFFSET!F6</f>
        <v>0</v>
      </c>
      <c r="D8" s="26">
        <v>0.5</v>
      </c>
      <c r="E8" s="26">
        <f t="shared" ref="E8:E32" si="0">D8*C8</f>
        <v>0</v>
      </c>
      <c r="F8" s="31">
        <f>BOONJEAN_AREA!D5</f>
        <v>0</v>
      </c>
      <c r="G8" s="26">
        <f t="shared" ref="G8:G32" si="1">D8*F8</f>
        <v>0</v>
      </c>
      <c r="H8" s="26">
        <v>10</v>
      </c>
      <c r="I8" s="26">
        <f t="shared" ref="I8:I32" si="2">H8*E8</f>
        <v>0</v>
      </c>
      <c r="J8" s="26">
        <f t="shared" ref="J8:J32" si="3">G8*H8</f>
        <v>0</v>
      </c>
      <c r="K8" s="26">
        <f t="shared" ref="K8:K32" si="4">H8*H8*E8</f>
        <v>0</v>
      </c>
      <c r="L8" s="26">
        <f t="shared" ref="L8:L32" si="5">D8*C8^3</f>
        <v>0</v>
      </c>
      <c r="M8" s="31">
        <f>BOONJEAN_MOMENT!D4</f>
        <v>0</v>
      </c>
      <c r="N8" s="26">
        <f t="shared" ref="N8:N32" si="6">D8*M8</f>
        <v>0</v>
      </c>
      <c r="P8" s="26" t="s">
        <v>62</v>
      </c>
      <c r="Q8" s="26">
        <f>I2*Q7</f>
        <v>0</v>
      </c>
    </row>
    <row r="9" spans="1:17">
      <c r="B9" s="34">
        <v>0.5</v>
      </c>
      <c r="C9" s="30">
        <f>OFFSET!F7</f>
        <v>0</v>
      </c>
      <c r="D9" s="26">
        <v>2</v>
      </c>
      <c r="E9" s="26">
        <f t="shared" si="0"/>
        <v>0</v>
      </c>
      <c r="F9" s="31">
        <f>BOONJEAN_AREA!D6</f>
        <v>0</v>
      </c>
      <c r="G9" s="26">
        <f t="shared" si="1"/>
        <v>0</v>
      </c>
      <c r="H9" s="26">
        <v>9.5</v>
      </c>
      <c r="I9" s="26">
        <f t="shared" si="2"/>
        <v>0</v>
      </c>
      <c r="J9" s="26">
        <f t="shared" si="3"/>
        <v>0</v>
      </c>
      <c r="K9" s="26">
        <f t="shared" si="4"/>
        <v>0</v>
      </c>
      <c r="L9" s="26">
        <f t="shared" si="5"/>
        <v>0</v>
      </c>
      <c r="M9" s="31">
        <f>BOONJEAN_MOMENT!D5</f>
        <v>0</v>
      </c>
      <c r="N9" s="26">
        <f t="shared" si="6"/>
        <v>0</v>
      </c>
      <c r="P9" s="26" t="s">
        <v>106</v>
      </c>
      <c r="Q9" s="26">
        <f>Q5/(D2*F2)</f>
        <v>0</v>
      </c>
    </row>
    <row r="10" spans="1:17">
      <c r="B10" s="34">
        <v>1</v>
      </c>
      <c r="C10" s="30">
        <f>OFFSET!F8</f>
        <v>0</v>
      </c>
      <c r="D10" s="26">
        <v>1</v>
      </c>
      <c r="E10" s="26">
        <f t="shared" si="0"/>
        <v>0</v>
      </c>
      <c r="F10" s="31">
        <f>BOONJEAN_AREA!D7</f>
        <v>0</v>
      </c>
      <c r="G10" s="26">
        <f t="shared" si="1"/>
        <v>0</v>
      </c>
      <c r="H10" s="26">
        <v>9</v>
      </c>
      <c r="I10" s="26">
        <f t="shared" si="2"/>
        <v>0</v>
      </c>
      <c r="J10" s="26">
        <f t="shared" si="3"/>
        <v>0</v>
      </c>
      <c r="K10" s="26">
        <f t="shared" si="4"/>
        <v>0</v>
      </c>
      <c r="L10" s="26">
        <f t="shared" si="5"/>
        <v>0</v>
      </c>
      <c r="M10" s="31">
        <f>BOONJEAN_MOMENT!D6</f>
        <v>0</v>
      </c>
      <c r="N10" s="26">
        <f t="shared" si="6"/>
        <v>0</v>
      </c>
      <c r="P10" s="26" t="s">
        <v>64</v>
      </c>
      <c r="Q10" s="26">
        <f>Q5*I2*0.01</f>
        <v>0</v>
      </c>
    </row>
    <row r="11" spans="1:17">
      <c r="B11" s="34">
        <v>1.5</v>
      </c>
      <c r="C11" s="30">
        <f>OFFSET!F9</f>
        <v>0</v>
      </c>
      <c r="D11" s="26">
        <v>2</v>
      </c>
      <c r="E11" s="26">
        <f t="shared" si="0"/>
        <v>0</v>
      </c>
      <c r="F11" s="31">
        <f>BOONJEAN_AREA!D8</f>
        <v>0</v>
      </c>
      <c r="G11" s="26">
        <f t="shared" si="1"/>
        <v>0</v>
      </c>
      <c r="H11" s="26">
        <v>8.5</v>
      </c>
      <c r="I11" s="26">
        <f t="shared" si="2"/>
        <v>0</v>
      </c>
      <c r="J11" s="26">
        <f t="shared" si="3"/>
        <v>0</v>
      </c>
      <c r="K11" s="26">
        <f t="shared" si="4"/>
        <v>0</v>
      </c>
      <c r="L11" s="26">
        <f t="shared" si="5"/>
        <v>0</v>
      </c>
      <c r="M11" s="31">
        <f>BOONJEAN_MOMENT!D7</f>
        <v>0</v>
      </c>
      <c r="N11" s="26">
        <f t="shared" si="6"/>
        <v>0</v>
      </c>
      <c r="P11" s="26" t="s">
        <v>65</v>
      </c>
      <c r="Q11" s="26" t="str">
        <f>IFERROR((I33/E33)*D3," ")</f>
        <v xml:space="preserve"> </v>
      </c>
    </row>
    <row r="12" spans="1:17">
      <c r="B12" s="34">
        <v>2</v>
      </c>
      <c r="C12" s="30">
        <f>OFFSET!F10</f>
        <v>0</v>
      </c>
      <c r="D12" s="26">
        <v>1.5</v>
      </c>
      <c r="E12" s="26">
        <f t="shared" si="0"/>
        <v>0</v>
      </c>
      <c r="F12" s="31">
        <f>BOONJEAN_AREA!D9</f>
        <v>0</v>
      </c>
      <c r="G12" s="26">
        <f t="shared" si="1"/>
        <v>0</v>
      </c>
      <c r="H12" s="26">
        <v>8</v>
      </c>
      <c r="I12" s="26">
        <f t="shared" si="2"/>
        <v>0</v>
      </c>
      <c r="J12" s="26">
        <f t="shared" si="3"/>
        <v>0</v>
      </c>
      <c r="K12" s="26">
        <f t="shared" si="4"/>
        <v>0</v>
      </c>
      <c r="L12" s="26">
        <f t="shared" si="5"/>
        <v>0</v>
      </c>
      <c r="M12" s="31">
        <f>BOONJEAN_MOMENT!D8</f>
        <v>0</v>
      </c>
      <c r="N12" s="26">
        <f t="shared" si="6"/>
        <v>0</v>
      </c>
      <c r="P12" s="26" t="s">
        <v>66</v>
      </c>
      <c r="Q12" s="26" t="str">
        <f>IFERROR((J33/G33)*D3," ")</f>
        <v xml:space="preserve"> </v>
      </c>
    </row>
    <row r="13" spans="1:17">
      <c r="B13" s="34">
        <v>3</v>
      </c>
      <c r="C13" s="30">
        <f>OFFSET!F11</f>
        <v>0</v>
      </c>
      <c r="D13" s="26">
        <v>4</v>
      </c>
      <c r="E13" s="26">
        <f t="shared" si="0"/>
        <v>0</v>
      </c>
      <c r="F13" s="31">
        <f>BOONJEAN_AREA!D10</f>
        <v>0</v>
      </c>
      <c r="G13" s="26">
        <f t="shared" si="1"/>
        <v>0</v>
      </c>
      <c r="H13" s="26">
        <v>7</v>
      </c>
      <c r="I13" s="26">
        <f t="shared" si="2"/>
        <v>0</v>
      </c>
      <c r="J13" s="26">
        <f t="shared" si="3"/>
        <v>0</v>
      </c>
      <c r="K13" s="26">
        <f t="shared" si="4"/>
        <v>0</v>
      </c>
      <c r="L13" s="26">
        <f t="shared" si="5"/>
        <v>0</v>
      </c>
      <c r="M13" s="31">
        <f>BOONJEAN_MOMENT!D9</f>
        <v>0</v>
      </c>
      <c r="N13" s="26">
        <f t="shared" si="6"/>
        <v>0</v>
      </c>
      <c r="P13" s="29" t="s">
        <v>107</v>
      </c>
      <c r="Q13" s="30" t="str">
        <f>IFERROR((2*((D3*D3*D3)/3)*K33)-(Q5*Q11*Q11)," ")</f>
        <v xml:space="preserve"> </v>
      </c>
    </row>
    <row r="14" spans="1:17">
      <c r="B14" s="34">
        <v>4</v>
      </c>
      <c r="C14" s="30">
        <f>OFFSET!F12</f>
        <v>0</v>
      </c>
      <c r="D14" s="26">
        <v>2</v>
      </c>
      <c r="E14" s="26">
        <f t="shared" si="0"/>
        <v>0</v>
      </c>
      <c r="F14" s="31">
        <f>BOONJEAN_AREA!D11</f>
        <v>0</v>
      </c>
      <c r="G14" s="26">
        <f t="shared" si="1"/>
        <v>0</v>
      </c>
      <c r="H14" s="26">
        <v>6</v>
      </c>
      <c r="I14" s="26">
        <f t="shared" si="2"/>
        <v>0</v>
      </c>
      <c r="J14" s="26">
        <f t="shared" si="3"/>
        <v>0</v>
      </c>
      <c r="K14" s="26">
        <f t="shared" si="4"/>
        <v>0</v>
      </c>
      <c r="L14" s="26">
        <f t="shared" si="5"/>
        <v>0</v>
      </c>
      <c r="M14" s="31">
        <f>BOONJEAN_MOMENT!D10</f>
        <v>0</v>
      </c>
      <c r="N14" s="26">
        <f t="shared" si="6"/>
        <v>0</v>
      </c>
      <c r="P14" s="26" t="s">
        <v>108</v>
      </c>
      <c r="Q14" s="26">
        <f>(2/9)*L33*D3</f>
        <v>0</v>
      </c>
    </row>
    <row r="15" spans="1:17">
      <c r="B15" s="34">
        <v>5</v>
      </c>
      <c r="C15" s="30">
        <f>OFFSET!F13</f>
        <v>0</v>
      </c>
      <c r="D15" s="26">
        <v>4</v>
      </c>
      <c r="E15" s="26">
        <f t="shared" si="0"/>
        <v>0</v>
      </c>
      <c r="F15" s="31">
        <f>BOONJEAN_AREA!D12</f>
        <v>0</v>
      </c>
      <c r="G15" s="26">
        <f t="shared" si="1"/>
        <v>0</v>
      </c>
      <c r="H15" s="26">
        <v>5</v>
      </c>
      <c r="I15" s="26">
        <f t="shared" si="2"/>
        <v>0</v>
      </c>
      <c r="J15" s="26">
        <f t="shared" si="3"/>
        <v>0</v>
      </c>
      <c r="K15" s="26">
        <f t="shared" si="4"/>
        <v>0</v>
      </c>
      <c r="L15" s="26">
        <f t="shared" si="5"/>
        <v>0</v>
      </c>
      <c r="M15" s="31">
        <f>BOONJEAN_MOMENT!D11</f>
        <v>0</v>
      </c>
      <c r="N15" s="26">
        <f t="shared" si="6"/>
        <v>0</v>
      </c>
      <c r="P15" s="26" t="s">
        <v>109</v>
      </c>
      <c r="Q15" s="26" t="str">
        <f>IFERROR(Q13/Q7," ")</f>
        <v xml:space="preserve"> </v>
      </c>
    </row>
    <row r="16" spans="1:17">
      <c r="B16" s="34">
        <v>6</v>
      </c>
      <c r="C16" s="30">
        <f>OFFSET!F14</f>
        <v>0</v>
      </c>
      <c r="D16" s="26">
        <v>2</v>
      </c>
      <c r="E16" s="26">
        <f t="shared" si="0"/>
        <v>0</v>
      </c>
      <c r="F16" s="31">
        <f>BOONJEAN_AREA!D13</f>
        <v>0</v>
      </c>
      <c r="G16" s="26">
        <f t="shared" si="1"/>
        <v>0</v>
      </c>
      <c r="H16" s="26">
        <v>4</v>
      </c>
      <c r="I16" s="26">
        <f t="shared" si="2"/>
        <v>0</v>
      </c>
      <c r="J16" s="26">
        <f t="shared" si="3"/>
        <v>0</v>
      </c>
      <c r="K16" s="26">
        <f t="shared" si="4"/>
        <v>0</v>
      </c>
      <c r="L16" s="26">
        <f t="shared" si="5"/>
        <v>0</v>
      </c>
      <c r="M16" s="31">
        <f>BOONJEAN_MOMENT!D12</f>
        <v>0</v>
      </c>
      <c r="N16" s="26">
        <f t="shared" si="6"/>
        <v>0</v>
      </c>
      <c r="P16" s="26" t="s">
        <v>110</v>
      </c>
      <c r="Q16" s="26" t="str">
        <f>IFERROR(Q14/Q7," ")</f>
        <v xml:space="preserve"> </v>
      </c>
    </row>
    <row r="17" spans="2:17">
      <c r="B17" s="34">
        <v>7</v>
      </c>
      <c r="C17" s="30">
        <f>OFFSET!F15</f>
        <v>0</v>
      </c>
      <c r="D17" s="26">
        <v>4</v>
      </c>
      <c r="E17" s="26">
        <f t="shared" si="0"/>
        <v>0</v>
      </c>
      <c r="F17" s="31">
        <f>BOONJEAN_AREA!D14</f>
        <v>0</v>
      </c>
      <c r="G17" s="26">
        <f t="shared" si="1"/>
        <v>0</v>
      </c>
      <c r="H17" s="26">
        <v>3</v>
      </c>
      <c r="I17" s="26">
        <f t="shared" si="2"/>
        <v>0</v>
      </c>
      <c r="J17" s="26">
        <f t="shared" si="3"/>
        <v>0</v>
      </c>
      <c r="K17" s="26">
        <f t="shared" si="4"/>
        <v>0</v>
      </c>
      <c r="L17" s="26">
        <f t="shared" si="5"/>
        <v>0</v>
      </c>
      <c r="M17" s="31">
        <f>BOONJEAN_MOMENT!D13</f>
        <v>0</v>
      </c>
      <c r="N17" s="26">
        <f t="shared" si="6"/>
        <v>0</v>
      </c>
      <c r="P17" s="26" t="s">
        <v>71</v>
      </c>
      <c r="Q17" s="26" t="str">
        <f>IFERROR(N33/G33," ")</f>
        <v xml:space="preserve"> </v>
      </c>
    </row>
    <row r="18" spans="2:17">
      <c r="B18" s="34">
        <v>8</v>
      </c>
      <c r="C18" s="30">
        <f>OFFSET!F16</f>
        <v>0</v>
      </c>
      <c r="D18" s="26">
        <v>2</v>
      </c>
      <c r="E18" s="26">
        <f t="shared" si="0"/>
        <v>0</v>
      </c>
      <c r="F18" s="31">
        <f>BOONJEAN_AREA!D15</f>
        <v>0</v>
      </c>
      <c r="G18" s="26">
        <f t="shared" si="1"/>
        <v>0</v>
      </c>
      <c r="H18" s="26">
        <v>2</v>
      </c>
      <c r="I18" s="26">
        <f t="shared" si="2"/>
        <v>0</v>
      </c>
      <c r="J18" s="26">
        <f t="shared" si="3"/>
        <v>0</v>
      </c>
      <c r="K18" s="26">
        <f t="shared" si="4"/>
        <v>0</v>
      </c>
      <c r="L18" s="26">
        <f t="shared" si="5"/>
        <v>0</v>
      </c>
      <c r="M18" s="31">
        <f>BOONJEAN_MOMENT!D14</f>
        <v>0</v>
      </c>
      <c r="N18" s="26">
        <f t="shared" si="6"/>
        <v>0</v>
      </c>
      <c r="P18" s="26" t="s">
        <v>111</v>
      </c>
      <c r="Q18" s="26" t="str">
        <f>IFERROR(Q15+Q17," ")</f>
        <v xml:space="preserve"> </v>
      </c>
    </row>
    <row r="19" spans="2:17">
      <c r="B19" s="34">
        <v>9</v>
      </c>
      <c r="C19" s="30">
        <f>OFFSET!F17</f>
        <v>0</v>
      </c>
      <c r="D19" s="26">
        <v>4</v>
      </c>
      <c r="E19" s="26">
        <f t="shared" si="0"/>
        <v>0</v>
      </c>
      <c r="F19" s="31">
        <f>BOONJEAN_AREA!D16</f>
        <v>0</v>
      </c>
      <c r="G19" s="26">
        <f t="shared" si="1"/>
        <v>0</v>
      </c>
      <c r="H19" s="26">
        <v>1</v>
      </c>
      <c r="I19" s="26">
        <f t="shared" si="2"/>
        <v>0</v>
      </c>
      <c r="J19" s="26">
        <f t="shared" si="3"/>
        <v>0</v>
      </c>
      <c r="K19" s="26">
        <f t="shared" si="4"/>
        <v>0</v>
      </c>
      <c r="L19" s="26">
        <f t="shared" si="5"/>
        <v>0</v>
      </c>
      <c r="M19" s="31">
        <f>BOONJEAN_MOMENT!D15</f>
        <v>0</v>
      </c>
      <c r="N19" s="26">
        <f t="shared" si="6"/>
        <v>0</v>
      </c>
      <c r="P19" s="26" t="s">
        <v>112</v>
      </c>
      <c r="Q19" s="26" t="str">
        <f>IFERROR(Q17+Q16," ")</f>
        <v xml:space="preserve"> </v>
      </c>
    </row>
    <row r="20" spans="2:17">
      <c r="B20" s="34" t="s">
        <v>113</v>
      </c>
      <c r="C20" s="30">
        <f>OFFSET!F18</f>
        <v>0</v>
      </c>
      <c r="D20" s="26">
        <v>2</v>
      </c>
      <c r="E20" s="26">
        <f t="shared" si="0"/>
        <v>0</v>
      </c>
      <c r="F20" s="31">
        <f>BOONJEAN_AREA!D17</f>
        <v>0</v>
      </c>
      <c r="G20" s="26">
        <f t="shared" si="1"/>
        <v>0</v>
      </c>
      <c r="H20" s="26">
        <v>0</v>
      </c>
      <c r="I20" s="26">
        <f t="shared" si="2"/>
        <v>0</v>
      </c>
      <c r="J20" s="26">
        <f t="shared" si="3"/>
        <v>0</v>
      </c>
      <c r="K20" s="26">
        <f t="shared" si="4"/>
        <v>0</v>
      </c>
      <c r="L20" s="26">
        <f t="shared" si="5"/>
        <v>0</v>
      </c>
      <c r="M20" s="31">
        <f>BOONJEAN_MOMENT!D16</f>
        <v>0</v>
      </c>
      <c r="N20" s="26">
        <f t="shared" si="6"/>
        <v>0</v>
      </c>
      <c r="P20" s="26" t="s">
        <v>74</v>
      </c>
      <c r="Q20" s="26" t="str">
        <f>IFERROR(Q7/(D2*F2*L2)," ")</f>
        <v xml:space="preserve"> </v>
      </c>
    </row>
    <row r="21" spans="2:17">
      <c r="B21" s="34">
        <v>11</v>
      </c>
      <c r="C21" s="30">
        <f>OFFSET!F19</f>
        <v>0</v>
      </c>
      <c r="D21" s="26">
        <v>4</v>
      </c>
      <c r="E21" s="26">
        <f t="shared" si="0"/>
        <v>0</v>
      </c>
      <c r="F21" s="31">
        <f>BOONJEAN_AREA!D18</f>
        <v>0</v>
      </c>
      <c r="G21" s="26">
        <f t="shared" si="1"/>
        <v>0</v>
      </c>
      <c r="H21" s="26">
        <v>-1</v>
      </c>
      <c r="I21" s="26">
        <f t="shared" si="2"/>
        <v>0</v>
      </c>
      <c r="J21" s="26">
        <f t="shared" si="3"/>
        <v>0</v>
      </c>
      <c r="K21" s="26">
        <f t="shared" si="4"/>
        <v>0</v>
      </c>
      <c r="L21" s="26">
        <f t="shared" si="5"/>
        <v>0</v>
      </c>
      <c r="M21" s="31">
        <f>BOONJEAN_MOMENT!D17</f>
        <v>0</v>
      </c>
      <c r="N21" s="26">
        <f t="shared" si="6"/>
        <v>0</v>
      </c>
      <c r="P21" s="26" t="s">
        <v>75</v>
      </c>
      <c r="Q21" s="26" t="str">
        <f>IFERROR((Q8*Q15)/(100)," ")</f>
        <v xml:space="preserve"> </v>
      </c>
    </row>
    <row r="22" spans="2:17">
      <c r="B22" s="34">
        <v>12</v>
      </c>
      <c r="C22" s="30">
        <f>OFFSET!F20</f>
        <v>0</v>
      </c>
      <c r="D22" s="26">
        <v>2</v>
      </c>
      <c r="E22" s="26">
        <f t="shared" si="0"/>
        <v>0</v>
      </c>
      <c r="F22" s="31">
        <f>BOONJEAN_AREA!D19</f>
        <v>0</v>
      </c>
      <c r="G22" s="26">
        <f t="shared" si="1"/>
        <v>0</v>
      </c>
      <c r="H22" s="26">
        <v>-2</v>
      </c>
      <c r="I22" s="26">
        <f t="shared" si="2"/>
        <v>0</v>
      </c>
      <c r="J22" s="26">
        <f t="shared" si="3"/>
        <v>0</v>
      </c>
      <c r="K22" s="26">
        <f t="shared" si="4"/>
        <v>0</v>
      </c>
      <c r="L22" s="26">
        <f t="shared" si="5"/>
        <v>0</v>
      </c>
      <c r="M22" s="31">
        <f>BOONJEAN_MOMENT!D18</f>
        <v>0</v>
      </c>
      <c r="N22" s="26">
        <f t="shared" si="6"/>
        <v>0</v>
      </c>
      <c r="P22" s="26" t="s">
        <v>76</v>
      </c>
      <c r="Q22" s="26" t="str">
        <f>IFERROR(F20/(F2*L2)," ")</f>
        <v xml:space="preserve"> </v>
      </c>
    </row>
    <row r="23" spans="2:17">
      <c r="B23" s="34">
        <v>13</v>
      </c>
      <c r="C23" s="30">
        <f>OFFSET!F21</f>
        <v>0</v>
      </c>
      <c r="D23" s="26">
        <v>4</v>
      </c>
      <c r="E23" s="26">
        <f t="shared" si="0"/>
        <v>0</v>
      </c>
      <c r="F23" s="31">
        <f>BOONJEAN_AREA!D20</f>
        <v>0</v>
      </c>
      <c r="G23" s="26">
        <f t="shared" si="1"/>
        <v>0</v>
      </c>
      <c r="H23" s="26">
        <v>-3</v>
      </c>
      <c r="I23" s="26">
        <f t="shared" si="2"/>
        <v>0</v>
      </c>
      <c r="J23" s="26">
        <f t="shared" si="3"/>
        <v>0</v>
      </c>
      <c r="K23" s="26">
        <f t="shared" si="4"/>
        <v>0</v>
      </c>
      <c r="L23" s="26">
        <f t="shared" si="5"/>
        <v>0</v>
      </c>
      <c r="M23" s="31">
        <f>BOONJEAN_MOMENT!D19</f>
        <v>0</v>
      </c>
      <c r="N23" s="26">
        <f t="shared" si="6"/>
        <v>0</v>
      </c>
      <c r="P23" s="26" t="s">
        <v>77</v>
      </c>
      <c r="Q23" s="26" t="str">
        <f>IFERROR(Q7/(L2*Q5)," ")</f>
        <v xml:space="preserve"> </v>
      </c>
    </row>
    <row r="24" spans="2:17">
      <c r="B24" s="34">
        <v>14</v>
      </c>
      <c r="C24" s="30">
        <f>OFFSET!F22</f>
        <v>0</v>
      </c>
      <c r="D24" s="26">
        <v>2</v>
      </c>
      <c r="E24" s="26">
        <f t="shared" si="0"/>
        <v>0</v>
      </c>
      <c r="F24" s="31">
        <f>BOONJEAN_AREA!D21</f>
        <v>0</v>
      </c>
      <c r="G24" s="26">
        <f t="shared" si="1"/>
        <v>0</v>
      </c>
      <c r="H24" s="26">
        <v>-4</v>
      </c>
      <c r="I24" s="26">
        <f t="shared" si="2"/>
        <v>0</v>
      </c>
      <c r="J24" s="26">
        <f t="shared" si="3"/>
        <v>0</v>
      </c>
      <c r="K24" s="26">
        <f t="shared" si="4"/>
        <v>0</v>
      </c>
      <c r="L24" s="26">
        <f t="shared" si="5"/>
        <v>0</v>
      </c>
      <c r="M24" s="31">
        <f>BOONJEAN_MOMENT!D20</f>
        <v>0</v>
      </c>
      <c r="N24" s="26">
        <f t="shared" si="6"/>
        <v>0</v>
      </c>
      <c r="P24" s="31" t="s">
        <v>78</v>
      </c>
      <c r="Q24" s="31" t="str">
        <f>IFERROR(Q7/(F20*D2)," ")</f>
        <v xml:space="preserve"> </v>
      </c>
    </row>
    <row r="25" spans="2:17">
      <c r="B25" s="34">
        <v>15</v>
      </c>
      <c r="C25" s="30">
        <f>OFFSET!F23</f>
        <v>0</v>
      </c>
      <c r="D25" s="26">
        <v>4</v>
      </c>
      <c r="E25" s="26">
        <f t="shared" si="0"/>
        <v>0</v>
      </c>
      <c r="F25" s="31">
        <f>BOONJEAN_AREA!D22</f>
        <v>0</v>
      </c>
      <c r="G25" s="26">
        <f t="shared" si="1"/>
        <v>0</v>
      </c>
      <c r="H25" s="26">
        <v>-5</v>
      </c>
      <c r="I25" s="26">
        <f t="shared" si="2"/>
        <v>0</v>
      </c>
      <c r="J25" s="26">
        <f t="shared" si="3"/>
        <v>0</v>
      </c>
      <c r="K25" s="26">
        <f t="shared" si="4"/>
        <v>0</v>
      </c>
      <c r="L25" s="26">
        <f t="shared" si="5"/>
        <v>0</v>
      </c>
      <c r="M25" s="31">
        <f>BOONJEAN_MOMENT!D21</f>
        <v>0</v>
      </c>
      <c r="N25" s="26">
        <f t="shared" si="6"/>
        <v>0</v>
      </c>
    </row>
    <row r="26" spans="2:17">
      <c r="B26" s="34">
        <v>16</v>
      </c>
      <c r="C26" s="30">
        <f>OFFSET!F24</f>
        <v>0</v>
      </c>
      <c r="D26" s="26">
        <v>2</v>
      </c>
      <c r="E26" s="26">
        <f t="shared" si="0"/>
        <v>0</v>
      </c>
      <c r="F26" s="31">
        <f>BOONJEAN_AREA!D23</f>
        <v>0</v>
      </c>
      <c r="G26" s="26">
        <f t="shared" si="1"/>
        <v>0</v>
      </c>
      <c r="H26" s="26">
        <v>-6</v>
      </c>
      <c r="I26" s="26">
        <f t="shared" si="2"/>
        <v>0</v>
      </c>
      <c r="J26" s="26">
        <f t="shared" si="3"/>
        <v>0</v>
      </c>
      <c r="K26" s="26">
        <f t="shared" si="4"/>
        <v>0</v>
      </c>
      <c r="L26" s="26">
        <f t="shared" si="5"/>
        <v>0</v>
      </c>
      <c r="M26" s="31">
        <f>BOONJEAN_MOMENT!D22</f>
        <v>0</v>
      </c>
      <c r="N26" s="26">
        <f t="shared" si="6"/>
        <v>0</v>
      </c>
    </row>
    <row r="27" spans="2:17">
      <c r="B27" s="34">
        <v>17</v>
      </c>
      <c r="C27" s="30">
        <f>OFFSET!F25</f>
        <v>0</v>
      </c>
      <c r="D27" s="26">
        <v>4</v>
      </c>
      <c r="E27" s="26">
        <f t="shared" si="0"/>
        <v>0</v>
      </c>
      <c r="F27" s="31">
        <f>BOONJEAN_AREA!D24</f>
        <v>0</v>
      </c>
      <c r="G27" s="26">
        <f t="shared" si="1"/>
        <v>0</v>
      </c>
      <c r="H27" s="26">
        <v>-7</v>
      </c>
      <c r="I27" s="26">
        <f t="shared" si="2"/>
        <v>0</v>
      </c>
      <c r="J27" s="26">
        <f t="shared" si="3"/>
        <v>0</v>
      </c>
      <c r="K27" s="26">
        <f t="shared" si="4"/>
        <v>0</v>
      </c>
      <c r="L27" s="26">
        <f t="shared" si="5"/>
        <v>0</v>
      </c>
      <c r="M27" s="31">
        <f>BOONJEAN_MOMENT!D23</f>
        <v>0</v>
      </c>
      <c r="N27" s="26">
        <f t="shared" si="6"/>
        <v>0</v>
      </c>
    </row>
    <row r="28" spans="2:17">
      <c r="B28" s="34">
        <v>18</v>
      </c>
      <c r="C28" s="30">
        <f>OFFSET!F26</f>
        <v>0</v>
      </c>
      <c r="D28" s="26">
        <v>1.5</v>
      </c>
      <c r="E28" s="26">
        <f t="shared" si="0"/>
        <v>0</v>
      </c>
      <c r="F28" s="31">
        <f>BOONJEAN_AREA!D25</f>
        <v>0</v>
      </c>
      <c r="G28" s="26">
        <f t="shared" si="1"/>
        <v>0</v>
      </c>
      <c r="H28" s="26">
        <v>-8</v>
      </c>
      <c r="I28" s="26">
        <f t="shared" si="2"/>
        <v>0</v>
      </c>
      <c r="J28" s="26">
        <f t="shared" si="3"/>
        <v>0</v>
      </c>
      <c r="K28" s="26">
        <f t="shared" si="4"/>
        <v>0</v>
      </c>
      <c r="L28" s="26">
        <f t="shared" si="5"/>
        <v>0</v>
      </c>
      <c r="M28" s="31">
        <f>BOONJEAN_MOMENT!D24</f>
        <v>0</v>
      </c>
      <c r="N28" s="26">
        <f t="shared" si="6"/>
        <v>0</v>
      </c>
    </row>
    <row r="29" spans="2:17">
      <c r="B29" s="34">
        <v>18.5</v>
      </c>
      <c r="C29" s="30">
        <f>OFFSET!F27</f>
        <v>0</v>
      </c>
      <c r="D29" s="26">
        <v>2</v>
      </c>
      <c r="E29" s="26">
        <f t="shared" si="0"/>
        <v>0</v>
      </c>
      <c r="F29" s="31">
        <f>BOONJEAN_AREA!D26</f>
        <v>0</v>
      </c>
      <c r="G29" s="26">
        <f t="shared" si="1"/>
        <v>0</v>
      </c>
      <c r="H29" s="26">
        <v>-8.5</v>
      </c>
      <c r="I29" s="26">
        <f t="shared" si="2"/>
        <v>0</v>
      </c>
      <c r="J29" s="26">
        <f t="shared" si="3"/>
        <v>0</v>
      </c>
      <c r="K29" s="26">
        <f t="shared" si="4"/>
        <v>0</v>
      </c>
      <c r="L29" s="26">
        <f t="shared" si="5"/>
        <v>0</v>
      </c>
      <c r="M29" s="31">
        <f>BOONJEAN_MOMENT!D25</f>
        <v>0</v>
      </c>
      <c r="N29" s="26">
        <f t="shared" si="6"/>
        <v>0</v>
      </c>
    </row>
    <row r="30" spans="2:17">
      <c r="B30" s="34">
        <v>19</v>
      </c>
      <c r="C30" s="30">
        <f>OFFSET!F28</f>
        <v>0</v>
      </c>
      <c r="D30" s="26">
        <v>1</v>
      </c>
      <c r="E30" s="26">
        <f t="shared" si="0"/>
        <v>0</v>
      </c>
      <c r="F30" s="31">
        <f>BOONJEAN_AREA!D27</f>
        <v>0</v>
      </c>
      <c r="G30" s="26">
        <f t="shared" si="1"/>
        <v>0</v>
      </c>
      <c r="H30" s="26">
        <v>-9</v>
      </c>
      <c r="I30" s="26">
        <f t="shared" si="2"/>
        <v>0</v>
      </c>
      <c r="J30" s="26">
        <f t="shared" si="3"/>
        <v>0</v>
      </c>
      <c r="K30" s="26">
        <f t="shared" si="4"/>
        <v>0</v>
      </c>
      <c r="L30" s="26">
        <f t="shared" si="5"/>
        <v>0</v>
      </c>
      <c r="M30" s="31">
        <f>BOONJEAN_MOMENT!D26</f>
        <v>0</v>
      </c>
      <c r="N30" s="26">
        <f t="shared" si="6"/>
        <v>0</v>
      </c>
    </row>
    <row r="31" spans="2:17">
      <c r="B31" s="34">
        <v>19.5</v>
      </c>
      <c r="C31" s="30">
        <f>OFFSET!F29</f>
        <v>0</v>
      </c>
      <c r="D31" s="26">
        <v>2</v>
      </c>
      <c r="E31" s="26">
        <f t="shared" si="0"/>
        <v>0</v>
      </c>
      <c r="F31" s="31">
        <f>BOONJEAN_AREA!D28</f>
        <v>0</v>
      </c>
      <c r="G31" s="26">
        <f t="shared" si="1"/>
        <v>0</v>
      </c>
      <c r="H31" s="26">
        <v>-9.5</v>
      </c>
      <c r="I31" s="26">
        <f t="shared" si="2"/>
        <v>0</v>
      </c>
      <c r="J31" s="26">
        <f t="shared" si="3"/>
        <v>0</v>
      </c>
      <c r="K31" s="26">
        <f t="shared" si="4"/>
        <v>0</v>
      </c>
      <c r="L31" s="26">
        <f t="shared" si="5"/>
        <v>0</v>
      </c>
      <c r="M31" s="31">
        <f>BOONJEAN_MOMENT!D27</f>
        <v>0</v>
      </c>
      <c r="N31" s="26">
        <f t="shared" si="6"/>
        <v>0</v>
      </c>
    </row>
    <row r="32" spans="2:17">
      <c r="B32" s="34">
        <v>20</v>
      </c>
      <c r="C32" s="30">
        <f>OFFSET!F30</f>
        <v>0</v>
      </c>
      <c r="D32" s="26">
        <v>0.5</v>
      </c>
      <c r="E32" s="26">
        <f t="shared" si="0"/>
        <v>0</v>
      </c>
      <c r="F32" s="31">
        <f>BOONJEAN_AREA!D29</f>
        <v>0</v>
      </c>
      <c r="G32" s="26">
        <f t="shared" si="1"/>
        <v>0</v>
      </c>
      <c r="H32" s="26">
        <v>-10</v>
      </c>
      <c r="I32" s="26">
        <f t="shared" si="2"/>
        <v>0</v>
      </c>
      <c r="J32" s="26">
        <f t="shared" si="3"/>
        <v>0</v>
      </c>
      <c r="K32" s="26">
        <f t="shared" si="4"/>
        <v>0</v>
      </c>
      <c r="L32" s="26">
        <f t="shared" si="5"/>
        <v>0</v>
      </c>
      <c r="M32" s="31">
        <f>BOONJEAN_MOMENT!D28</f>
        <v>0</v>
      </c>
      <c r="N32" s="26">
        <f t="shared" si="6"/>
        <v>0</v>
      </c>
    </row>
    <row r="33" spans="2:14">
      <c r="B33" s="35"/>
      <c r="C33" s="26"/>
      <c r="D33" s="32" t="s">
        <v>114</v>
      </c>
      <c r="E33" s="33">
        <f t="shared" ref="E33:G33" si="7">SUM(E8:E32)</f>
        <v>0</v>
      </c>
      <c r="F33" s="32">
        <f t="shared" si="7"/>
        <v>0</v>
      </c>
      <c r="G33" s="32">
        <f t="shared" si="7"/>
        <v>0</v>
      </c>
      <c r="H33" s="32"/>
      <c r="I33" s="32">
        <f t="shared" ref="I33:N33" si="8">SUM(I8:I32)</f>
        <v>0</v>
      </c>
      <c r="J33" s="32">
        <f t="shared" si="8"/>
        <v>0</v>
      </c>
      <c r="K33" s="32">
        <f t="shared" si="8"/>
        <v>0</v>
      </c>
      <c r="L33" s="32">
        <f t="shared" si="8"/>
        <v>0</v>
      </c>
      <c r="M33" s="32">
        <f t="shared" si="8"/>
        <v>0</v>
      </c>
      <c r="N33" s="32">
        <f t="shared" si="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CD8A1-5610-4922-AC93-86200F574DC0}">
  <dimension ref="A1:Q33"/>
  <sheetViews>
    <sheetView topLeftCell="G1" workbookViewId="0">
      <selection activeCell="Q9" sqref="Q9"/>
    </sheetView>
  </sheetViews>
  <sheetFormatPr defaultRowHeight="15"/>
  <cols>
    <col min="1" max="1" width="10.7109375" customWidth="1"/>
    <col min="2" max="2" width="13.140625" customWidth="1"/>
    <col min="3" max="3" width="17.7109375" customWidth="1"/>
    <col min="5" max="5" width="15.140625" customWidth="1"/>
    <col min="6" max="6" width="11.140625" customWidth="1"/>
    <col min="7" max="7" width="17.85546875" customWidth="1"/>
    <col min="8" max="8" width="15.5703125" customWidth="1"/>
    <col min="9" max="9" width="14.42578125" customWidth="1"/>
    <col min="10" max="10" width="15" customWidth="1"/>
    <col min="11" max="11" width="11.85546875" customWidth="1"/>
    <col min="12" max="12" width="12.140625" customWidth="1"/>
    <col min="13" max="13" width="17.5703125" customWidth="1"/>
    <col min="14" max="14" width="15.42578125" customWidth="1"/>
    <col min="16" max="16" width="29.85546875" customWidth="1"/>
    <col min="17" max="17" width="11.85546875" customWidth="1"/>
  </cols>
  <sheetData>
    <row r="1" spans="1:17" ht="46.5">
      <c r="A1" s="39" t="s">
        <v>3</v>
      </c>
      <c r="B1" s="40"/>
    </row>
    <row r="2" spans="1:17">
      <c r="C2" s="71" t="s">
        <v>80</v>
      </c>
      <c r="D2" s="72">
        <v>120</v>
      </c>
      <c r="E2" s="71" t="s">
        <v>81</v>
      </c>
      <c r="F2" s="72">
        <v>18.72</v>
      </c>
      <c r="G2" s="31"/>
      <c r="H2" s="71" t="s">
        <v>82</v>
      </c>
      <c r="I2" s="72">
        <v>1.0249999999999999</v>
      </c>
      <c r="J2" s="31"/>
      <c r="K2" s="71" t="s">
        <v>83</v>
      </c>
      <c r="L2" s="72">
        <v>0.5</v>
      </c>
    </row>
    <row r="3" spans="1:17">
      <c r="C3" s="71" t="s">
        <v>84</v>
      </c>
      <c r="D3" s="72">
        <v>6</v>
      </c>
      <c r="E3" s="71" t="s">
        <v>85</v>
      </c>
      <c r="F3" s="72">
        <v>1</v>
      </c>
      <c r="G3" s="31"/>
      <c r="H3" s="71" t="s">
        <v>86</v>
      </c>
      <c r="I3" s="72" t="s">
        <v>87</v>
      </c>
      <c r="J3" s="31"/>
      <c r="K3" s="37" t="s">
        <v>88</v>
      </c>
      <c r="L3" s="38">
        <v>10</v>
      </c>
      <c r="P3" s="25" t="s">
        <v>89</v>
      </c>
      <c r="Q3" s="25" t="s">
        <v>90</v>
      </c>
    </row>
    <row r="4" spans="1:17">
      <c r="P4" s="26" t="s">
        <v>58</v>
      </c>
      <c r="Q4" s="26">
        <v>111</v>
      </c>
    </row>
    <row r="5" spans="1:17">
      <c r="P5" s="30" t="s">
        <v>91</v>
      </c>
      <c r="Q5" s="26">
        <f>E33*D3*(2/3)</f>
        <v>1482.4739999999997</v>
      </c>
    </row>
    <row r="6" spans="1:17">
      <c r="P6" s="30" t="s">
        <v>92</v>
      </c>
      <c r="Q6" s="26">
        <f>F20</f>
        <v>4.2314999999999996</v>
      </c>
    </row>
    <row r="7" spans="1:17">
      <c r="B7" s="27" t="s">
        <v>1</v>
      </c>
      <c r="C7" s="36" t="s">
        <v>93</v>
      </c>
      <c r="D7" s="36" t="s">
        <v>94</v>
      </c>
      <c r="E7" s="36" t="s">
        <v>95</v>
      </c>
      <c r="F7" s="36" t="s">
        <v>96</v>
      </c>
      <c r="G7" s="36" t="s">
        <v>97</v>
      </c>
      <c r="H7" s="36" t="s">
        <v>98</v>
      </c>
      <c r="I7" s="36" t="s">
        <v>99</v>
      </c>
      <c r="J7" s="36" t="s">
        <v>100</v>
      </c>
      <c r="K7" s="36" t="s">
        <v>101</v>
      </c>
      <c r="L7" s="36" t="s">
        <v>102</v>
      </c>
      <c r="M7" s="36" t="s">
        <v>103</v>
      </c>
      <c r="N7" s="36" t="s">
        <v>104</v>
      </c>
      <c r="O7" s="28"/>
      <c r="P7" s="26" t="s">
        <v>61</v>
      </c>
      <c r="Q7" s="26">
        <f>(D3/3)*G33</f>
        <v>370.61849999999998</v>
      </c>
    </row>
    <row r="8" spans="1:17">
      <c r="B8" s="34" t="s">
        <v>105</v>
      </c>
      <c r="C8" s="30">
        <f>OFFSET!G6</f>
        <v>0</v>
      </c>
      <c r="D8" s="26">
        <v>0.5</v>
      </c>
      <c r="E8" s="26">
        <f t="shared" ref="E8:E32" si="0">D8*C8</f>
        <v>0</v>
      </c>
      <c r="F8" s="31">
        <f>BOONJEAN_AREA!E5</f>
        <v>0</v>
      </c>
      <c r="G8" s="26">
        <f t="shared" ref="G8:G32" si="1">D8*F8</f>
        <v>0</v>
      </c>
      <c r="H8" s="26">
        <v>10</v>
      </c>
      <c r="I8" s="26">
        <f t="shared" ref="I8:I32" si="2">H8*E8</f>
        <v>0</v>
      </c>
      <c r="J8" s="26">
        <f t="shared" ref="J8:J32" si="3">G8*H8</f>
        <v>0</v>
      </c>
      <c r="K8" s="26">
        <f t="shared" ref="K8:K32" si="4">H8*H8*E8</f>
        <v>0</v>
      </c>
      <c r="L8" s="26">
        <f t="shared" ref="L8:L32" si="5">D8*C8^3</f>
        <v>0</v>
      </c>
      <c r="M8" s="31">
        <f>BOONJEAN_MOMENT!E4</f>
        <v>0</v>
      </c>
      <c r="N8" s="26">
        <f t="shared" ref="N8:N32" si="6">D8*M8</f>
        <v>0</v>
      </c>
      <c r="P8" s="26" t="s">
        <v>62</v>
      </c>
      <c r="Q8" s="26">
        <f>I2*Q7</f>
        <v>379.88396249999994</v>
      </c>
    </row>
    <row r="9" spans="1:17">
      <c r="B9" s="34">
        <v>0.5</v>
      </c>
      <c r="C9" s="30">
        <f>OFFSET!G7</f>
        <v>0</v>
      </c>
      <c r="D9" s="26">
        <v>2</v>
      </c>
      <c r="E9" s="26">
        <f t="shared" si="0"/>
        <v>0</v>
      </c>
      <c r="F9" s="31">
        <f>BOONJEAN_AREA!E6</f>
        <v>0</v>
      </c>
      <c r="G9" s="26">
        <f t="shared" si="1"/>
        <v>0</v>
      </c>
      <c r="H9" s="26">
        <v>9.5</v>
      </c>
      <c r="I9" s="26">
        <f t="shared" si="2"/>
        <v>0</v>
      </c>
      <c r="J9" s="26">
        <f t="shared" si="3"/>
        <v>0</v>
      </c>
      <c r="K9" s="26">
        <f t="shared" si="4"/>
        <v>0</v>
      </c>
      <c r="L9" s="26">
        <f t="shared" si="5"/>
        <v>0</v>
      </c>
      <c r="M9" s="31">
        <f>BOONJEAN_MOMENT!E5</f>
        <v>0</v>
      </c>
      <c r="N9" s="26">
        <f t="shared" si="6"/>
        <v>0</v>
      </c>
      <c r="P9" s="26" t="s">
        <v>106</v>
      </c>
      <c r="Q9" s="26">
        <f>Q5/(D2*F2)</f>
        <v>0.6599332264957265</v>
      </c>
    </row>
    <row r="10" spans="1:17">
      <c r="B10" s="34">
        <v>1</v>
      </c>
      <c r="C10" s="30">
        <f>OFFSET!G8</f>
        <v>0.158</v>
      </c>
      <c r="D10" s="26">
        <v>1</v>
      </c>
      <c r="E10" s="26">
        <f t="shared" si="0"/>
        <v>0.158</v>
      </c>
      <c r="F10" s="31">
        <f>BOONJEAN_AREA!E7</f>
        <v>7.9000000000000001E-2</v>
      </c>
      <c r="G10" s="26">
        <f t="shared" si="1"/>
        <v>7.9000000000000001E-2</v>
      </c>
      <c r="H10" s="26">
        <v>9</v>
      </c>
      <c r="I10" s="26">
        <f t="shared" si="2"/>
        <v>1.4219999999999999</v>
      </c>
      <c r="J10" s="26">
        <f t="shared" si="3"/>
        <v>0.71099999999999997</v>
      </c>
      <c r="K10" s="26">
        <f t="shared" si="4"/>
        <v>12.798</v>
      </c>
      <c r="L10" s="26">
        <f t="shared" si="5"/>
        <v>3.9443120000000002E-3</v>
      </c>
      <c r="M10" s="31">
        <f>BOONJEAN_MOMENT!E6</f>
        <v>2.5999999999999999E-2</v>
      </c>
      <c r="N10" s="26">
        <f t="shared" si="6"/>
        <v>2.5999999999999999E-2</v>
      </c>
      <c r="P10" s="26" t="s">
        <v>64</v>
      </c>
      <c r="Q10" s="26">
        <f>Q5*I2*0.01</f>
        <v>15.195358499999996</v>
      </c>
    </row>
    <row r="11" spans="1:17">
      <c r="B11" s="34">
        <v>1.5</v>
      </c>
      <c r="C11" s="30">
        <f>OFFSET!G9</f>
        <v>0.39100000000000001</v>
      </c>
      <c r="D11" s="26">
        <v>2</v>
      </c>
      <c r="E11" s="26">
        <f t="shared" si="0"/>
        <v>0.78200000000000003</v>
      </c>
      <c r="F11" s="31">
        <f>BOONJEAN_AREA!E8</f>
        <v>0.19550000000000001</v>
      </c>
      <c r="G11" s="26">
        <f t="shared" si="1"/>
        <v>0.39100000000000001</v>
      </c>
      <c r="H11" s="26">
        <v>8.5</v>
      </c>
      <c r="I11" s="26">
        <f t="shared" si="2"/>
        <v>6.6470000000000002</v>
      </c>
      <c r="J11" s="26">
        <f t="shared" si="3"/>
        <v>3.3235000000000001</v>
      </c>
      <c r="K11" s="26">
        <f t="shared" si="4"/>
        <v>56.499500000000005</v>
      </c>
      <c r="L11" s="26">
        <f t="shared" si="5"/>
        <v>0.11955294200000002</v>
      </c>
      <c r="M11" s="31">
        <f>BOONJEAN_MOMENT!E7</f>
        <v>6.7625000000000005E-2</v>
      </c>
      <c r="N11" s="26">
        <f t="shared" si="6"/>
        <v>0.13525000000000001</v>
      </c>
      <c r="P11" s="26" t="s">
        <v>65</v>
      </c>
      <c r="Q11" s="26">
        <f>(I33/E33)*D3</f>
        <v>-3.8930544481724478</v>
      </c>
    </row>
    <row r="12" spans="1:17">
      <c r="B12" s="34">
        <v>2</v>
      </c>
      <c r="C12" s="30">
        <f>OFFSET!G10</f>
        <v>1.0649999999999999</v>
      </c>
      <c r="D12" s="26">
        <v>1.5</v>
      </c>
      <c r="E12" s="26">
        <f t="shared" si="0"/>
        <v>1.5974999999999999</v>
      </c>
      <c r="F12" s="31">
        <f>BOONJEAN_AREA!E9</f>
        <v>0.53249999999999997</v>
      </c>
      <c r="G12" s="26">
        <f t="shared" si="1"/>
        <v>0.79874999999999996</v>
      </c>
      <c r="H12" s="26">
        <v>8</v>
      </c>
      <c r="I12" s="26">
        <f t="shared" si="2"/>
        <v>12.78</v>
      </c>
      <c r="J12" s="26">
        <f t="shared" si="3"/>
        <v>6.39</v>
      </c>
      <c r="K12" s="26">
        <f t="shared" si="4"/>
        <v>102.24</v>
      </c>
      <c r="L12" s="26">
        <f t="shared" si="5"/>
        <v>1.8119244374999997</v>
      </c>
      <c r="M12" s="31">
        <f>BOONJEAN_MOMENT!E8</f>
        <v>0.19052083333333333</v>
      </c>
      <c r="N12" s="26">
        <f t="shared" si="6"/>
        <v>0.28578124999999999</v>
      </c>
      <c r="P12" s="26" t="s">
        <v>66</v>
      </c>
      <c r="Q12" s="26">
        <f>(J33/G33)*D3</f>
        <v>-3.8930544481724478</v>
      </c>
    </row>
    <row r="13" spans="1:17">
      <c r="B13" s="34">
        <v>3</v>
      </c>
      <c r="C13" s="30">
        <f>OFFSET!G11</f>
        <v>3.117</v>
      </c>
      <c r="D13" s="26">
        <v>4</v>
      </c>
      <c r="E13" s="26">
        <f t="shared" si="0"/>
        <v>12.468</v>
      </c>
      <c r="F13" s="31">
        <f>BOONJEAN_AREA!E10</f>
        <v>1.5585</v>
      </c>
      <c r="G13" s="26">
        <f t="shared" si="1"/>
        <v>6.234</v>
      </c>
      <c r="H13" s="26">
        <v>7</v>
      </c>
      <c r="I13" s="26">
        <f t="shared" si="2"/>
        <v>87.275999999999996</v>
      </c>
      <c r="J13" s="26">
        <f t="shared" si="3"/>
        <v>43.637999999999998</v>
      </c>
      <c r="K13" s="26">
        <f t="shared" si="4"/>
        <v>610.93200000000002</v>
      </c>
      <c r="L13" s="26">
        <f t="shared" si="5"/>
        <v>121.135210452</v>
      </c>
      <c r="M13" s="31">
        <f>BOONJEAN_MOMENT!E9</f>
        <v>0.56225000000000003</v>
      </c>
      <c r="N13" s="26">
        <f t="shared" si="6"/>
        <v>2.2490000000000001</v>
      </c>
      <c r="P13" s="29" t="s">
        <v>107</v>
      </c>
      <c r="Q13" s="30">
        <f>(2*((D3*D3*D3)/3)*K33)-(Q5*Q11*Q11)</f>
        <v>1008218.7964244309</v>
      </c>
    </row>
    <row r="14" spans="1:17">
      <c r="B14" s="34">
        <v>4</v>
      </c>
      <c r="C14" s="30">
        <f>OFFSET!G12</f>
        <v>6.2009999999999996</v>
      </c>
      <c r="D14" s="26">
        <v>2</v>
      </c>
      <c r="E14" s="26">
        <f t="shared" si="0"/>
        <v>12.401999999999999</v>
      </c>
      <c r="F14" s="31">
        <f>BOONJEAN_AREA!E11</f>
        <v>3.1004999999999998</v>
      </c>
      <c r="G14" s="26">
        <f t="shared" si="1"/>
        <v>6.2009999999999996</v>
      </c>
      <c r="H14" s="26">
        <v>6</v>
      </c>
      <c r="I14" s="26">
        <f t="shared" si="2"/>
        <v>74.411999999999992</v>
      </c>
      <c r="J14" s="26">
        <f t="shared" si="3"/>
        <v>37.205999999999996</v>
      </c>
      <c r="K14" s="26">
        <f t="shared" si="4"/>
        <v>446.47199999999998</v>
      </c>
      <c r="L14" s="26">
        <f t="shared" si="5"/>
        <v>476.88667720199993</v>
      </c>
      <c r="M14" s="31">
        <f>BOONJEAN_MOMENT!E10</f>
        <v>1.1378124999999999</v>
      </c>
      <c r="N14" s="26">
        <f t="shared" si="6"/>
        <v>2.2756249999999998</v>
      </c>
      <c r="P14" s="26" t="s">
        <v>108</v>
      </c>
      <c r="Q14" s="26">
        <f>(2/9)*L33*D3</f>
        <v>30970.724785377992</v>
      </c>
    </row>
    <row r="15" spans="1:17">
      <c r="B15" s="34">
        <v>5</v>
      </c>
      <c r="C15" s="30">
        <f>OFFSET!G13</f>
        <v>7.9080000000000004</v>
      </c>
      <c r="D15" s="26">
        <v>4</v>
      </c>
      <c r="E15" s="26">
        <f t="shared" si="0"/>
        <v>31.632000000000001</v>
      </c>
      <c r="F15" s="31">
        <f>BOONJEAN_AREA!E12</f>
        <v>3.9540000000000002</v>
      </c>
      <c r="G15" s="26">
        <f t="shared" si="1"/>
        <v>15.816000000000001</v>
      </c>
      <c r="H15" s="26">
        <v>5</v>
      </c>
      <c r="I15" s="26">
        <f t="shared" si="2"/>
        <v>158.16</v>
      </c>
      <c r="J15" s="26">
        <f t="shared" si="3"/>
        <v>79.08</v>
      </c>
      <c r="K15" s="26">
        <f t="shared" si="4"/>
        <v>790.80000000000007</v>
      </c>
      <c r="L15" s="26">
        <f t="shared" si="5"/>
        <v>1978.1534292480001</v>
      </c>
      <c r="M15" s="31">
        <f>BOONJEAN_MOMENT!E11</f>
        <v>1.4666249999999998</v>
      </c>
      <c r="N15" s="26">
        <f t="shared" si="6"/>
        <v>5.8664999999999994</v>
      </c>
      <c r="P15" s="26" t="s">
        <v>109</v>
      </c>
      <c r="Q15" s="26">
        <f>Q13/Q7</f>
        <v>2720.3682396438144</v>
      </c>
    </row>
    <row r="16" spans="1:17">
      <c r="B16" s="34">
        <v>6</v>
      </c>
      <c r="C16" s="30">
        <f>OFFSET!G14</f>
        <v>8.3469999999999995</v>
      </c>
      <c r="D16" s="26">
        <v>2</v>
      </c>
      <c r="E16" s="26">
        <f t="shared" si="0"/>
        <v>16.693999999999999</v>
      </c>
      <c r="F16" s="31">
        <f>BOONJEAN_AREA!E13</f>
        <v>4.1734999999999998</v>
      </c>
      <c r="G16" s="26">
        <f t="shared" si="1"/>
        <v>8.3469999999999995</v>
      </c>
      <c r="H16" s="26">
        <v>4</v>
      </c>
      <c r="I16" s="26">
        <f t="shared" si="2"/>
        <v>66.775999999999996</v>
      </c>
      <c r="J16" s="26">
        <f t="shared" si="3"/>
        <v>33.387999999999998</v>
      </c>
      <c r="K16" s="26">
        <f t="shared" si="4"/>
        <v>267.10399999999998</v>
      </c>
      <c r="L16" s="26">
        <f t="shared" si="5"/>
        <v>1163.1111958459996</v>
      </c>
      <c r="M16" s="31">
        <f>BOONJEAN_MOMENT!E12</f>
        <v>1.5536666666666665</v>
      </c>
      <c r="N16" s="26">
        <f t="shared" si="6"/>
        <v>3.1073333333333331</v>
      </c>
      <c r="P16" s="26" t="s">
        <v>110</v>
      </c>
      <c r="Q16" s="26">
        <f>Q14/Q7</f>
        <v>83.564972567149226</v>
      </c>
    </row>
    <row r="17" spans="2:17">
      <c r="B17" s="34">
        <v>7</v>
      </c>
      <c r="C17" s="30">
        <f>OFFSET!G15</f>
        <v>8.423</v>
      </c>
      <c r="D17" s="26">
        <v>4</v>
      </c>
      <c r="E17" s="26">
        <f t="shared" si="0"/>
        <v>33.692</v>
      </c>
      <c r="F17" s="31">
        <f>BOONJEAN_AREA!E14</f>
        <v>4.2115</v>
      </c>
      <c r="G17" s="26">
        <f t="shared" si="1"/>
        <v>16.846</v>
      </c>
      <c r="H17" s="26">
        <v>3</v>
      </c>
      <c r="I17" s="26">
        <f t="shared" si="2"/>
        <v>101.07599999999999</v>
      </c>
      <c r="J17" s="26">
        <f t="shared" si="3"/>
        <v>50.537999999999997</v>
      </c>
      <c r="K17" s="26">
        <f t="shared" si="4"/>
        <v>303.22800000000001</v>
      </c>
      <c r="L17" s="26">
        <f t="shared" si="5"/>
        <v>2390.3439318679998</v>
      </c>
      <c r="M17" s="31">
        <f>BOONJEAN_MOMENT!E13</f>
        <v>1.5686250000000002</v>
      </c>
      <c r="N17" s="26">
        <f t="shared" si="6"/>
        <v>6.2745000000000006</v>
      </c>
      <c r="P17" s="26" t="s">
        <v>71</v>
      </c>
      <c r="Q17" s="26">
        <f>N33/G33</f>
        <v>0.37120555458870341</v>
      </c>
    </row>
    <row r="18" spans="2:17">
      <c r="B18" s="34">
        <v>8</v>
      </c>
      <c r="C18" s="30">
        <f>OFFSET!G16</f>
        <v>8.4559999999999995</v>
      </c>
      <c r="D18" s="26">
        <v>2</v>
      </c>
      <c r="E18" s="26">
        <f t="shared" si="0"/>
        <v>16.911999999999999</v>
      </c>
      <c r="F18" s="31">
        <f>BOONJEAN_AREA!E15</f>
        <v>4.2279999999999998</v>
      </c>
      <c r="G18" s="26">
        <f t="shared" si="1"/>
        <v>8.4559999999999995</v>
      </c>
      <c r="H18" s="26">
        <v>2</v>
      </c>
      <c r="I18" s="26">
        <f t="shared" si="2"/>
        <v>33.823999999999998</v>
      </c>
      <c r="J18" s="26">
        <f t="shared" si="3"/>
        <v>16.911999999999999</v>
      </c>
      <c r="K18" s="26">
        <f t="shared" si="4"/>
        <v>67.647999999999996</v>
      </c>
      <c r="L18" s="26">
        <f t="shared" si="5"/>
        <v>1209.2745656319998</v>
      </c>
      <c r="M18" s="31">
        <f>BOONJEAN_MOMENT!E14</f>
        <v>1.5752708333333334</v>
      </c>
      <c r="N18" s="26">
        <f t="shared" si="6"/>
        <v>3.1505416666666668</v>
      </c>
      <c r="P18" s="26" t="s">
        <v>111</v>
      </c>
      <c r="Q18" s="26">
        <f>Q15+Q17</f>
        <v>2720.7394451984032</v>
      </c>
    </row>
    <row r="19" spans="2:17">
      <c r="B19" s="34">
        <v>9</v>
      </c>
      <c r="C19" s="30">
        <f>OFFSET!G17</f>
        <v>8.4629999999999992</v>
      </c>
      <c r="D19" s="26">
        <v>4</v>
      </c>
      <c r="E19" s="26">
        <f t="shared" si="0"/>
        <v>33.851999999999997</v>
      </c>
      <c r="F19" s="31">
        <f>BOONJEAN_AREA!E16</f>
        <v>4.2314999999999996</v>
      </c>
      <c r="G19" s="26">
        <f t="shared" si="1"/>
        <v>16.925999999999998</v>
      </c>
      <c r="H19" s="26">
        <v>1</v>
      </c>
      <c r="I19" s="26">
        <f t="shared" si="2"/>
        <v>33.851999999999997</v>
      </c>
      <c r="J19" s="26">
        <f t="shared" si="3"/>
        <v>16.925999999999998</v>
      </c>
      <c r="K19" s="26">
        <f t="shared" si="4"/>
        <v>33.851999999999997</v>
      </c>
      <c r="L19" s="26">
        <f t="shared" si="5"/>
        <v>2424.5604353879994</v>
      </c>
      <c r="M19" s="31">
        <f>BOONJEAN_MOMENT!E15</f>
        <v>1.5766666666666664</v>
      </c>
      <c r="N19" s="26">
        <f t="shared" si="6"/>
        <v>6.3066666666666658</v>
      </c>
      <c r="P19" s="26" t="s">
        <v>112</v>
      </c>
      <c r="Q19" s="26">
        <f>Q17+Q16</f>
        <v>83.936178121737925</v>
      </c>
    </row>
    <row r="20" spans="2:17">
      <c r="B20" s="34" t="s">
        <v>113</v>
      </c>
      <c r="C20" s="30">
        <f>OFFSET!G18</f>
        <v>8.4629999999999992</v>
      </c>
      <c r="D20" s="26">
        <v>2</v>
      </c>
      <c r="E20" s="26">
        <f t="shared" si="0"/>
        <v>16.925999999999998</v>
      </c>
      <c r="F20" s="31">
        <f>BOONJEAN_AREA!E17</f>
        <v>4.2314999999999996</v>
      </c>
      <c r="G20" s="26">
        <f t="shared" si="1"/>
        <v>8.4629999999999992</v>
      </c>
      <c r="H20" s="26">
        <v>0</v>
      </c>
      <c r="I20" s="26">
        <f t="shared" si="2"/>
        <v>0</v>
      </c>
      <c r="J20" s="26">
        <f t="shared" si="3"/>
        <v>0</v>
      </c>
      <c r="K20" s="26">
        <f t="shared" si="4"/>
        <v>0</v>
      </c>
      <c r="L20" s="26">
        <f t="shared" si="5"/>
        <v>1212.2802176939997</v>
      </c>
      <c r="M20" s="31">
        <f>BOONJEAN_MOMENT!E16</f>
        <v>1.5766666666666664</v>
      </c>
      <c r="N20" s="26">
        <f t="shared" si="6"/>
        <v>3.1533333333333329</v>
      </c>
      <c r="P20" s="26" t="s">
        <v>74</v>
      </c>
      <c r="Q20" s="26">
        <f>Q7/(D2*F2*L2)</f>
        <v>0.32996661324786331</v>
      </c>
    </row>
    <row r="21" spans="2:17">
      <c r="B21" s="34">
        <v>11</v>
      </c>
      <c r="C21" s="30">
        <f>OFFSET!G19</f>
        <v>8.4629999999999992</v>
      </c>
      <c r="D21" s="26">
        <v>4</v>
      </c>
      <c r="E21" s="26">
        <f t="shared" si="0"/>
        <v>33.851999999999997</v>
      </c>
      <c r="F21" s="31">
        <f>BOONJEAN_AREA!E18</f>
        <v>4.2314999999999996</v>
      </c>
      <c r="G21" s="26">
        <f t="shared" si="1"/>
        <v>16.925999999999998</v>
      </c>
      <c r="H21" s="26">
        <v>-1</v>
      </c>
      <c r="I21" s="26">
        <f t="shared" si="2"/>
        <v>-33.851999999999997</v>
      </c>
      <c r="J21" s="26">
        <f t="shared" si="3"/>
        <v>-16.925999999999998</v>
      </c>
      <c r="K21" s="26">
        <f t="shared" si="4"/>
        <v>33.851999999999997</v>
      </c>
      <c r="L21" s="26">
        <f t="shared" si="5"/>
        <v>2424.5604353879994</v>
      </c>
      <c r="M21" s="31">
        <f>BOONJEAN_MOMENT!E17</f>
        <v>1.5766666666666664</v>
      </c>
      <c r="N21" s="26">
        <f t="shared" si="6"/>
        <v>6.3066666666666658</v>
      </c>
      <c r="P21" s="26" t="s">
        <v>75</v>
      </c>
      <c r="Q21" s="26">
        <f>(Q8*Q15)/(100)</f>
        <v>10334.242663350416</v>
      </c>
    </row>
    <row r="22" spans="2:17">
      <c r="B22" s="34">
        <v>12</v>
      </c>
      <c r="C22" s="30">
        <f>OFFSET!G20</f>
        <v>8.4629999999999992</v>
      </c>
      <c r="D22" s="26">
        <v>2</v>
      </c>
      <c r="E22" s="26">
        <f t="shared" si="0"/>
        <v>16.925999999999998</v>
      </c>
      <c r="F22" s="31">
        <f>BOONJEAN_AREA!E19</f>
        <v>4.2314999999999996</v>
      </c>
      <c r="G22" s="26">
        <f t="shared" si="1"/>
        <v>8.4629999999999992</v>
      </c>
      <c r="H22" s="26">
        <v>-2</v>
      </c>
      <c r="I22" s="26">
        <f t="shared" si="2"/>
        <v>-33.851999999999997</v>
      </c>
      <c r="J22" s="26">
        <f t="shared" si="3"/>
        <v>-16.925999999999998</v>
      </c>
      <c r="K22" s="26">
        <f t="shared" si="4"/>
        <v>67.703999999999994</v>
      </c>
      <c r="L22" s="26">
        <f t="shared" si="5"/>
        <v>1212.2802176939997</v>
      </c>
      <c r="M22" s="31">
        <f>BOONJEAN_MOMENT!E18</f>
        <v>1.5766666666666664</v>
      </c>
      <c r="N22" s="26">
        <f t="shared" si="6"/>
        <v>3.1533333333333329</v>
      </c>
      <c r="P22" s="26" t="s">
        <v>76</v>
      </c>
      <c r="Q22" s="26">
        <f>F20/(F2*L2)</f>
        <v>0.45208333333333334</v>
      </c>
    </row>
    <row r="23" spans="2:17">
      <c r="B23" s="34">
        <v>13</v>
      </c>
      <c r="C23" s="30">
        <f>OFFSET!G21</f>
        <v>8.4629999999999992</v>
      </c>
      <c r="D23" s="26">
        <v>4</v>
      </c>
      <c r="E23" s="26">
        <f t="shared" si="0"/>
        <v>33.851999999999997</v>
      </c>
      <c r="F23" s="31">
        <f>BOONJEAN_AREA!E20</f>
        <v>4.2314999999999996</v>
      </c>
      <c r="G23" s="26">
        <f t="shared" si="1"/>
        <v>16.925999999999998</v>
      </c>
      <c r="H23" s="26">
        <v>-3</v>
      </c>
      <c r="I23" s="26">
        <f t="shared" si="2"/>
        <v>-101.55599999999998</v>
      </c>
      <c r="J23" s="26">
        <f t="shared" si="3"/>
        <v>-50.777999999999992</v>
      </c>
      <c r="K23" s="26">
        <f t="shared" si="4"/>
        <v>304.66799999999995</v>
      </c>
      <c r="L23" s="26">
        <f t="shared" si="5"/>
        <v>2424.5604353879994</v>
      </c>
      <c r="M23" s="31">
        <f>BOONJEAN_MOMENT!E19</f>
        <v>1.5766666666666664</v>
      </c>
      <c r="N23" s="26">
        <f t="shared" si="6"/>
        <v>6.3066666666666658</v>
      </c>
      <c r="P23" s="26" t="s">
        <v>77</v>
      </c>
      <c r="Q23" s="26">
        <f>Q7/(L2*Q5)</f>
        <v>0.50000000000000011</v>
      </c>
    </row>
    <row r="24" spans="2:17">
      <c r="B24" s="34">
        <v>14</v>
      </c>
      <c r="C24" s="30">
        <f>OFFSET!G22</f>
        <v>8.4629999999999992</v>
      </c>
      <c r="D24" s="26">
        <v>2</v>
      </c>
      <c r="E24" s="26">
        <f t="shared" si="0"/>
        <v>16.925999999999998</v>
      </c>
      <c r="F24" s="31">
        <f>BOONJEAN_AREA!E21</f>
        <v>4.2314999999999996</v>
      </c>
      <c r="G24" s="26">
        <f t="shared" si="1"/>
        <v>8.4629999999999992</v>
      </c>
      <c r="H24" s="26">
        <v>-4</v>
      </c>
      <c r="I24" s="26">
        <f t="shared" si="2"/>
        <v>-67.703999999999994</v>
      </c>
      <c r="J24" s="26">
        <f t="shared" si="3"/>
        <v>-33.851999999999997</v>
      </c>
      <c r="K24" s="26">
        <f t="shared" si="4"/>
        <v>270.81599999999997</v>
      </c>
      <c r="L24" s="26">
        <f t="shared" si="5"/>
        <v>1212.2802176939997</v>
      </c>
      <c r="M24" s="31">
        <f>BOONJEAN_MOMENT!E20</f>
        <v>1.5766666666666664</v>
      </c>
      <c r="N24" s="26">
        <f t="shared" si="6"/>
        <v>3.1533333333333329</v>
      </c>
      <c r="P24" s="31" t="s">
        <v>78</v>
      </c>
      <c r="Q24" s="31">
        <f>Q7/(F20*D2)</f>
        <v>0.72988006617038881</v>
      </c>
    </row>
    <row r="25" spans="2:17">
      <c r="B25" s="34">
        <v>15</v>
      </c>
      <c r="C25" s="30">
        <f>OFFSET!G23</f>
        <v>8.3550000000000004</v>
      </c>
      <c r="D25" s="26">
        <v>4</v>
      </c>
      <c r="E25" s="26">
        <f t="shared" si="0"/>
        <v>33.42</v>
      </c>
      <c r="F25" s="31">
        <f>BOONJEAN_AREA!E22</f>
        <v>4.1775000000000002</v>
      </c>
      <c r="G25" s="26">
        <f t="shared" si="1"/>
        <v>16.71</v>
      </c>
      <c r="H25" s="26">
        <v>-5</v>
      </c>
      <c r="I25" s="26">
        <f t="shared" si="2"/>
        <v>-167.10000000000002</v>
      </c>
      <c r="J25" s="26">
        <f t="shared" si="3"/>
        <v>-83.550000000000011</v>
      </c>
      <c r="K25" s="26">
        <f t="shared" si="4"/>
        <v>835.5</v>
      </c>
      <c r="L25" s="26">
        <f t="shared" si="5"/>
        <v>2332.9173555000002</v>
      </c>
      <c r="M25" s="31">
        <f>BOONJEAN_MOMENT!E21</f>
        <v>1.5562500000000004</v>
      </c>
      <c r="N25" s="26">
        <f t="shared" si="6"/>
        <v>6.2250000000000014</v>
      </c>
    </row>
    <row r="26" spans="2:17">
      <c r="B26" s="34">
        <v>16</v>
      </c>
      <c r="C26" s="30">
        <f>OFFSET!G24</f>
        <v>8.07</v>
      </c>
      <c r="D26" s="26">
        <v>2</v>
      </c>
      <c r="E26" s="26">
        <f t="shared" si="0"/>
        <v>16.14</v>
      </c>
      <c r="F26" s="31">
        <f>BOONJEAN_AREA!E23</f>
        <v>4.0350000000000001</v>
      </c>
      <c r="G26" s="26">
        <f t="shared" si="1"/>
        <v>8.07</v>
      </c>
      <c r="H26" s="26">
        <v>-6</v>
      </c>
      <c r="I26" s="26">
        <f t="shared" si="2"/>
        <v>-96.84</v>
      </c>
      <c r="J26" s="26">
        <f t="shared" si="3"/>
        <v>-48.42</v>
      </c>
      <c r="K26" s="26">
        <f t="shared" si="4"/>
        <v>581.04</v>
      </c>
      <c r="L26" s="26">
        <f t="shared" si="5"/>
        <v>1051.1158860000003</v>
      </c>
      <c r="M26" s="31">
        <f>BOONJEAN_MOMENT!E22</f>
        <v>1.502375</v>
      </c>
      <c r="N26" s="26">
        <f t="shared" si="6"/>
        <v>3.00475</v>
      </c>
    </row>
    <row r="27" spans="2:17">
      <c r="B27" s="34">
        <v>17</v>
      </c>
      <c r="C27" s="30">
        <f>OFFSET!G25</f>
        <v>7.0830000000000002</v>
      </c>
      <c r="D27" s="26">
        <v>4</v>
      </c>
      <c r="E27" s="26">
        <f t="shared" si="0"/>
        <v>28.332000000000001</v>
      </c>
      <c r="F27" s="31">
        <f>BOONJEAN_AREA!E24</f>
        <v>3.5415000000000001</v>
      </c>
      <c r="G27" s="26">
        <f t="shared" si="1"/>
        <v>14.166</v>
      </c>
      <c r="H27" s="26">
        <v>-7</v>
      </c>
      <c r="I27" s="26">
        <f t="shared" si="2"/>
        <v>-198.32400000000001</v>
      </c>
      <c r="J27" s="26">
        <f t="shared" si="3"/>
        <v>-99.162000000000006</v>
      </c>
      <c r="K27" s="26">
        <f t="shared" si="4"/>
        <v>1388.268</v>
      </c>
      <c r="L27" s="26">
        <f t="shared" si="5"/>
        <v>1421.384963148</v>
      </c>
      <c r="M27" s="31">
        <f>BOONJEAN_MOMENT!E23</f>
        <v>1.3160624999999999</v>
      </c>
      <c r="N27" s="26">
        <f t="shared" si="6"/>
        <v>5.2642499999999997</v>
      </c>
    </row>
    <row r="28" spans="2:17">
      <c r="B28" s="34">
        <v>18</v>
      </c>
      <c r="C28" s="30">
        <f>OFFSET!G26</f>
        <v>4.3979999999999997</v>
      </c>
      <c r="D28" s="26">
        <v>1.5</v>
      </c>
      <c r="E28" s="26">
        <f t="shared" si="0"/>
        <v>6.5969999999999995</v>
      </c>
      <c r="F28" s="31">
        <f>BOONJEAN_AREA!E25</f>
        <v>2.1989999999999998</v>
      </c>
      <c r="G28" s="26">
        <f t="shared" si="1"/>
        <v>3.2984999999999998</v>
      </c>
      <c r="H28" s="26">
        <v>-8</v>
      </c>
      <c r="I28" s="26">
        <f t="shared" si="2"/>
        <v>-52.775999999999996</v>
      </c>
      <c r="J28" s="26">
        <f t="shared" si="3"/>
        <v>-26.387999999999998</v>
      </c>
      <c r="K28" s="26">
        <f t="shared" si="4"/>
        <v>422.20799999999997</v>
      </c>
      <c r="L28" s="26">
        <f t="shared" si="5"/>
        <v>127.60183918799997</v>
      </c>
      <c r="M28" s="31">
        <f>BOONJEAN_MOMENT!E24</f>
        <v>0.80720833333333319</v>
      </c>
      <c r="N28" s="26">
        <f t="shared" si="6"/>
        <v>1.2108124999999998</v>
      </c>
    </row>
    <row r="29" spans="2:17">
      <c r="B29" s="34">
        <v>18.5</v>
      </c>
      <c r="C29" s="30">
        <f>OFFSET!G27</f>
        <v>2.7389999999999999</v>
      </c>
      <c r="D29" s="26">
        <v>2</v>
      </c>
      <c r="E29" s="26">
        <f t="shared" si="0"/>
        <v>5.4779999999999998</v>
      </c>
      <c r="F29" s="31">
        <f>BOONJEAN_AREA!E26</f>
        <v>1.3694999999999999</v>
      </c>
      <c r="G29" s="26">
        <f t="shared" si="1"/>
        <v>2.7389999999999999</v>
      </c>
      <c r="H29" s="26">
        <v>-8.5</v>
      </c>
      <c r="I29" s="26">
        <f t="shared" si="2"/>
        <v>-46.562999999999995</v>
      </c>
      <c r="J29" s="26">
        <f t="shared" si="3"/>
        <v>-23.281499999999998</v>
      </c>
      <c r="K29" s="26">
        <f t="shared" si="4"/>
        <v>395.78549999999996</v>
      </c>
      <c r="L29" s="26">
        <f t="shared" si="5"/>
        <v>41.096618837999991</v>
      </c>
      <c r="M29" s="31">
        <f>BOONJEAN_MOMENT!E25</f>
        <v>0.49512500000000004</v>
      </c>
      <c r="N29" s="26">
        <f t="shared" si="6"/>
        <v>0.99025000000000007</v>
      </c>
    </row>
    <row r="30" spans="2:17">
      <c r="B30" s="34">
        <v>19</v>
      </c>
      <c r="C30" s="30">
        <f>OFFSET!G28</f>
        <v>1.3580000000000001</v>
      </c>
      <c r="D30" s="26">
        <v>1</v>
      </c>
      <c r="E30" s="26">
        <f t="shared" si="0"/>
        <v>1.3580000000000001</v>
      </c>
      <c r="F30" s="31">
        <f>BOONJEAN_AREA!E27</f>
        <v>0.67900000000000005</v>
      </c>
      <c r="G30" s="26">
        <f t="shared" si="1"/>
        <v>0.67900000000000005</v>
      </c>
      <c r="H30" s="26">
        <v>-9</v>
      </c>
      <c r="I30" s="26">
        <f t="shared" si="2"/>
        <v>-12.222000000000001</v>
      </c>
      <c r="J30" s="26">
        <f t="shared" si="3"/>
        <v>-6.1110000000000007</v>
      </c>
      <c r="K30" s="26">
        <f t="shared" si="4"/>
        <v>109.998</v>
      </c>
      <c r="L30" s="26">
        <f t="shared" si="5"/>
        <v>2.5043747120000006</v>
      </c>
      <c r="M30" s="31">
        <f>BOONJEAN_MOMENT!E26</f>
        <v>0.24068750000000003</v>
      </c>
      <c r="N30" s="26">
        <f t="shared" si="6"/>
        <v>0.24068750000000003</v>
      </c>
    </row>
    <row r="31" spans="2:17">
      <c r="B31" s="34">
        <v>19.5</v>
      </c>
      <c r="C31" s="30">
        <f>OFFSET!G29</f>
        <v>0.311</v>
      </c>
      <c r="D31" s="26">
        <v>2</v>
      </c>
      <c r="E31" s="26">
        <f t="shared" si="0"/>
        <v>0.622</v>
      </c>
      <c r="F31" s="31">
        <f>BOONJEAN_AREA!E28</f>
        <v>0.1555</v>
      </c>
      <c r="G31" s="26">
        <f t="shared" si="1"/>
        <v>0.311</v>
      </c>
      <c r="H31" s="26">
        <v>-9.5</v>
      </c>
      <c r="I31" s="26">
        <f t="shared" si="2"/>
        <v>-5.9089999999999998</v>
      </c>
      <c r="J31" s="26">
        <f t="shared" si="3"/>
        <v>-2.9544999999999999</v>
      </c>
      <c r="K31" s="26">
        <f t="shared" si="4"/>
        <v>56.1355</v>
      </c>
      <c r="L31" s="26">
        <f t="shared" si="5"/>
        <v>6.0160461999999998E-2</v>
      </c>
      <c r="M31" s="31">
        <f>BOONJEAN_MOMENT!E27</f>
        <v>5.0770833333333328E-2</v>
      </c>
      <c r="N31" s="26">
        <f t="shared" si="6"/>
        <v>0.10154166666666666</v>
      </c>
    </row>
    <row r="32" spans="2:17">
      <c r="B32" s="34">
        <v>20</v>
      </c>
      <c r="C32" s="30">
        <f>OFFSET!G30</f>
        <v>0</v>
      </c>
      <c r="D32" s="26">
        <v>0.5</v>
      </c>
      <c r="E32" s="26">
        <f t="shared" si="0"/>
        <v>0</v>
      </c>
      <c r="F32" s="31">
        <f>BOONJEAN_AREA!E29</f>
        <v>0</v>
      </c>
      <c r="G32" s="26">
        <f t="shared" si="1"/>
        <v>0</v>
      </c>
      <c r="H32" s="26">
        <v>-10</v>
      </c>
      <c r="I32" s="26">
        <f t="shared" si="2"/>
        <v>0</v>
      </c>
      <c r="J32" s="26">
        <f t="shared" si="3"/>
        <v>0</v>
      </c>
      <c r="K32" s="26">
        <f t="shared" si="4"/>
        <v>0</v>
      </c>
      <c r="L32" s="26">
        <f t="shared" si="5"/>
        <v>0</v>
      </c>
      <c r="M32" s="31">
        <f>BOONJEAN_MOMENT!E28</f>
        <v>0</v>
      </c>
      <c r="N32" s="26">
        <f t="shared" si="6"/>
        <v>0</v>
      </c>
    </row>
    <row r="33" spans="2:14">
      <c r="B33" s="35"/>
      <c r="C33" s="26"/>
      <c r="D33" s="32" t="s">
        <v>114</v>
      </c>
      <c r="E33" s="33">
        <f t="shared" ref="E33:G33" si="7">SUM(E8:E32)</f>
        <v>370.61849999999998</v>
      </c>
      <c r="F33" s="32">
        <f t="shared" si="7"/>
        <v>63.578999999999994</v>
      </c>
      <c r="G33" s="32">
        <f t="shared" si="7"/>
        <v>185.30924999999999</v>
      </c>
      <c r="H33" s="32"/>
      <c r="I33" s="32">
        <f t="shared" ref="I33:N33" si="8">SUM(I8:I32)</f>
        <v>-240.47300000000004</v>
      </c>
      <c r="J33" s="32">
        <f t="shared" si="8"/>
        <v>-120.23650000000002</v>
      </c>
      <c r="K33" s="32">
        <f t="shared" si="8"/>
        <v>7157.548499999999</v>
      </c>
      <c r="L33" s="32">
        <f t="shared" si="8"/>
        <v>23228.043589033496</v>
      </c>
      <c r="M33" s="32">
        <f t="shared" si="8"/>
        <v>23.576875000000001</v>
      </c>
      <c r="N33" s="32">
        <f t="shared" si="8"/>
        <v>68.787822916666684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F9531-FB5E-49E5-86D7-C56984A0A9F7}">
  <dimension ref="A1:Q33"/>
  <sheetViews>
    <sheetView topLeftCell="G1" workbookViewId="0">
      <selection activeCell="Q8" sqref="Q8"/>
    </sheetView>
  </sheetViews>
  <sheetFormatPr defaultRowHeight="15"/>
  <cols>
    <col min="1" max="1" width="10.7109375" customWidth="1"/>
    <col min="2" max="2" width="13.140625" customWidth="1"/>
    <col min="3" max="3" width="17.7109375" customWidth="1"/>
    <col min="5" max="5" width="15.140625" customWidth="1"/>
    <col min="6" max="6" width="11.140625" customWidth="1"/>
    <col min="7" max="7" width="17.85546875" customWidth="1"/>
    <col min="8" max="8" width="15.5703125" customWidth="1"/>
    <col min="9" max="9" width="14.42578125" customWidth="1"/>
    <col min="10" max="10" width="15" customWidth="1"/>
    <col min="11" max="11" width="11.85546875" customWidth="1"/>
    <col min="12" max="12" width="12.140625" customWidth="1"/>
    <col min="13" max="13" width="17.5703125" customWidth="1"/>
    <col min="14" max="14" width="15.42578125" customWidth="1"/>
    <col min="16" max="16" width="29.85546875" customWidth="1"/>
    <col min="17" max="17" width="11.85546875" customWidth="1"/>
  </cols>
  <sheetData>
    <row r="1" spans="1:17" ht="46.5">
      <c r="A1" s="39" t="s">
        <v>115</v>
      </c>
      <c r="B1" s="40"/>
    </row>
    <row r="2" spans="1:17">
      <c r="C2" s="71" t="s">
        <v>80</v>
      </c>
      <c r="D2" s="72">
        <v>120</v>
      </c>
      <c r="E2" s="71" t="s">
        <v>81</v>
      </c>
      <c r="F2" s="72">
        <v>18.72</v>
      </c>
      <c r="G2" s="31"/>
      <c r="H2" s="71" t="s">
        <v>82</v>
      </c>
      <c r="I2" s="72">
        <v>1.0249999999999999</v>
      </c>
      <c r="J2" s="31"/>
      <c r="K2" s="71" t="s">
        <v>83</v>
      </c>
      <c r="L2" s="72">
        <v>1</v>
      </c>
    </row>
    <row r="3" spans="1:17">
      <c r="C3" s="71" t="s">
        <v>84</v>
      </c>
      <c r="D3" s="72">
        <v>6</v>
      </c>
      <c r="E3" s="71" t="s">
        <v>85</v>
      </c>
      <c r="F3" s="72">
        <v>1</v>
      </c>
      <c r="G3" s="31"/>
      <c r="H3" s="71" t="s">
        <v>86</v>
      </c>
      <c r="I3" s="72" t="s">
        <v>87</v>
      </c>
      <c r="J3" s="31"/>
      <c r="K3" s="37" t="s">
        <v>88</v>
      </c>
      <c r="L3" s="38">
        <v>10</v>
      </c>
      <c r="P3" s="25" t="s">
        <v>89</v>
      </c>
      <c r="Q3" s="25" t="s">
        <v>90</v>
      </c>
    </row>
    <row r="4" spans="1:17">
      <c r="P4" s="26" t="s">
        <v>58</v>
      </c>
      <c r="Q4" s="26">
        <v>111</v>
      </c>
    </row>
    <row r="5" spans="1:17">
      <c r="P5" s="30" t="s">
        <v>91</v>
      </c>
      <c r="Q5" s="26">
        <f>E33*D3*(2/3)</f>
        <v>1617.4779999999996</v>
      </c>
    </row>
    <row r="6" spans="1:17">
      <c r="P6" s="30" t="s">
        <v>92</v>
      </c>
      <c r="Q6" s="26">
        <f>F20</f>
        <v>14.26733333333333</v>
      </c>
    </row>
    <row r="7" spans="1:17">
      <c r="B7" s="27" t="s">
        <v>1</v>
      </c>
      <c r="C7" s="36" t="s">
        <v>93</v>
      </c>
      <c r="D7" s="36" t="s">
        <v>94</v>
      </c>
      <c r="E7" s="36" t="s">
        <v>95</v>
      </c>
      <c r="F7" s="36" t="s">
        <v>96</v>
      </c>
      <c r="G7" s="36" t="s">
        <v>97</v>
      </c>
      <c r="H7" s="36" t="s">
        <v>98</v>
      </c>
      <c r="I7" s="36" t="s">
        <v>99</v>
      </c>
      <c r="J7" s="36" t="s">
        <v>100</v>
      </c>
      <c r="K7" s="36" t="s">
        <v>101</v>
      </c>
      <c r="L7" s="36" t="s">
        <v>102</v>
      </c>
      <c r="M7" s="36" t="s">
        <v>103</v>
      </c>
      <c r="N7" s="36" t="s">
        <v>104</v>
      </c>
      <c r="O7" s="28"/>
      <c r="P7" s="26" t="s">
        <v>61</v>
      </c>
      <c r="Q7" s="26">
        <f>(D3/3)*G33</f>
        <v>1257.8956666666668</v>
      </c>
    </row>
    <row r="8" spans="1:17">
      <c r="B8" s="34" t="s">
        <v>105</v>
      </c>
      <c r="C8" s="30">
        <f>OFFSET!H6</f>
        <v>0</v>
      </c>
      <c r="D8" s="26">
        <v>0.5</v>
      </c>
      <c r="E8" s="26">
        <f t="shared" ref="E8:E32" si="0">D8*C8</f>
        <v>0</v>
      </c>
      <c r="F8" s="31">
        <f>BOONJEAN_AREA!F5</f>
        <v>0</v>
      </c>
      <c r="G8" s="26">
        <f t="shared" ref="G8:G32" si="1">D8*F8</f>
        <v>0</v>
      </c>
      <c r="H8" s="26">
        <v>10</v>
      </c>
      <c r="I8" s="26">
        <f t="shared" ref="I8:I32" si="2">H8*E8</f>
        <v>0</v>
      </c>
      <c r="J8" s="26">
        <f t="shared" ref="J8:J32" si="3">G8*H8</f>
        <v>0</v>
      </c>
      <c r="K8" s="26">
        <f t="shared" ref="K8:K32" si="4">H8*H8*E8</f>
        <v>0</v>
      </c>
      <c r="L8" s="26">
        <f t="shared" ref="L8:L32" si="5">D8*C8^3</f>
        <v>0</v>
      </c>
      <c r="M8" s="31">
        <f>BOONJEAN_MOMENT!F4</f>
        <v>0</v>
      </c>
      <c r="N8" s="26">
        <f t="shared" ref="N8:N32" si="6">D8*M8</f>
        <v>0</v>
      </c>
      <c r="P8" s="26" t="s">
        <v>62</v>
      </c>
      <c r="Q8" s="26">
        <f>I2*Q7</f>
        <v>1289.3430583333334</v>
      </c>
    </row>
    <row r="9" spans="1:17">
      <c r="B9" s="34">
        <v>0.5</v>
      </c>
      <c r="C9" s="30">
        <f>OFFSET!H7</f>
        <v>0</v>
      </c>
      <c r="D9" s="26">
        <v>2</v>
      </c>
      <c r="E9" s="26">
        <f t="shared" si="0"/>
        <v>0</v>
      </c>
      <c r="F9" s="31">
        <f>BOONJEAN_AREA!F6</f>
        <v>0</v>
      </c>
      <c r="G9" s="26">
        <f t="shared" si="1"/>
        <v>0</v>
      </c>
      <c r="H9" s="26">
        <v>9.5</v>
      </c>
      <c r="I9" s="26">
        <f t="shared" si="2"/>
        <v>0</v>
      </c>
      <c r="J9" s="26">
        <f t="shared" si="3"/>
        <v>0</v>
      </c>
      <c r="K9" s="26">
        <f t="shared" si="4"/>
        <v>0</v>
      </c>
      <c r="L9" s="26">
        <f t="shared" si="5"/>
        <v>0</v>
      </c>
      <c r="M9" s="31">
        <f>BOONJEAN_MOMENT!F5</f>
        <v>0</v>
      </c>
      <c r="N9" s="26">
        <f t="shared" si="6"/>
        <v>0</v>
      </c>
      <c r="P9" s="26" t="s">
        <v>106</v>
      </c>
      <c r="Q9" s="26">
        <f>Q5/(D2*F2)</f>
        <v>0.72003116096866093</v>
      </c>
    </row>
    <row r="10" spans="1:17">
      <c r="B10" s="34">
        <v>1</v>
      </c>
      <c r="C10" s="30">
        <f>OFFSET!H8</f>
        <v>0.33200000000000002</v>
      </c>
      <c r="D10" s="26">
        <v>1</v>
      </c>
      <c r="E10" s="26">
        <f t="shared" si="0"/>
        <v>0.33200000000000002</v>
      </c>
      <c r="F10" s="31">
        <f>BOONJEAN_AREA!F7</f>
        <v>0.3213333333333333</v>
      </c>
      <c r="G10" s="26">
        <f t="shared" si="1"/>
        <v>0.3213333333333333</v>
      </c>
      <c r="H10" s="26">
        <v>9</v>
      </c>
      <c r="I10" s="26">
        <f t="shared" si="2"/>
        <v>2.988</v>
      </c>
      <c r="J10" s="26">
        <f t="shared" si="3"/>
        <v>2.8919999999999999</v>
      </c>
      <c r="K10" s="26">
        <f t="shared" si="4"/>
        <v>26.892000000000003</v>
      </c>
      <c r="L10" s="26">
        <f t="shared" si="5"/>
        <v>3.6594368000000009E-2</v>
      </c>
      <c r="M10" s="31">
        <f>BOONJEAN_MOMENT!F6</f>
        <v>0.216</v>
      </c>
      <c r="N10" s="26">
        <f t="shared" si="6"/>
        <v>0.216</v>
      </c>
      <c r="P10" s="26" t="s">
        <v>64</v>
      </c>
      <c r="Q10" s="26">
        <f>Q5*I2*0.01</f>
        <v>16.579149499999993</v>
      </c>
    </row>
    <row r="11" spans="1:17">
      <c r="B11" s="34">
        <v>1.5</v>
      </c>
      <c r="C11" s="30">
        <f>OFFSET!H9</f>
        <v>0.66400000000000003</v>
      </c>
      <c r="D11" s="26">
        <v>2</v>
      </c>
      <c r="E11" s="26">
        <f t="shared" si="0"/>
        <v>1.3280000000000001</v>
      </c>
      <c r="F11" s="31">
        <f>BOONJEAN_AREA!F8</f>
        <v>0.7426666666666667</v>
      </c>
      <c r="G11" s="26">
        <f t="shared" si="1"/>
        <v>1.4853333333333334</v>
      </c>
      <c r="H11" s="26">
        <v>8.5</v>
      </c>
      <c r="I11" s="26">
        <f t="shared" si="2"/>
        <v>11.288</v>
      </c>
      <c r="J11" s="26">
        <f t="shared" si="3"/>
        <v>12.625333333333334</v>
      </c>
      <c r="K11" s="26">
        <f t="shared" si="4"/>
        <v>95.948000000000008</v>
      </c>
      <c r="L11" s="26">
        <f t="shared" si="5"/>
        <v>0.58550988800000014</v>
      </c>
      <c r="M11" s="31">
        <f>BOONJEAN_MOMENT!F7</f>
        <v>0.48200000000000004</v>
      </c>
      <c r="N11" s="26">
        <f t="shared" si="6"/>
        <v>0.96400000000000008</v>
      </c>
      <c r="P11" s="26" t="s">
        <v>65</v>
      </c>
      <c r="Q11" s="26">
        <f>(I33/E33)*D3</f>
        <v>-3.5424926954184217</v>
      </c>
    </row>
    <row r="12" spans="1:17">
      <c r="B12" s="34">
        <v>2</v>
      </c>
      <c r="C12" s="30">
        <f>OFFSET!H10</f>
        <v>1.5049999999999999</v>
      </c>
      <c r="D12" s="26">
        <v>1.5</v>
      </c>
      <c r="E12" s="26">
        <f t="shared" si="0"/>
        <v>2.2574999999999998</v>
      </c>
      <c r="F12" s="31">
        <f>BOONJEAN_AREA!F9</f>
        <v>1.9216666666666664</v>
      </c>
      <c r="G12" s="26">
        <f t="shared" si="1"/>
        <v>2.8824999999999994</v>
      </c>
      <c r="H12" s="26">
        <v>8</v>
      </c>
      <c r="I12" s="26">
        <f t="shared" si="2"/>
        <v>18.059999999999999</v>
      </c>
      <c r="J12" s="26">
        <f t="shared" si="3"/>
        <v>23.059999999999995</v>
      </c>
      <c r="K12" s="26">
        <f t="shared" si="4"/>
        <v>144.47999999999999</v>
      </c>
      <c r="L12" s="26">
        <f t="shared" si="5"/>
        <v>5.1132939374999991</v>
      </c>
      <c r="M12" s="31">
        <f>BOONJEAN_MOMENT!F8</f>
        <v>1.2116666666666667</v>
      </c>
      <c r="N12" s="26">
        <f t="shared" si="6"/>
        <v>1.8174999999999999</v>
      </c>
      <c r="P12" s="26" t="s">
        <v>66</v>
      </c>
      <c r="Q12" s="26">
        <f>(J33/G33)*D3</f>
        <v>-3.8179255460243531</v>
      </c>
    </row>
    <row r="13" spans="1:17">
      <c r="B13" s="34">
        <v>3</v>
      </c>
      <c r="C13" s="30">
        <f>OFFSET!H11</f>
        <v>4.1820000000000004</v>
      </c>
      <c r="D13" s="26">
        <v>4</v>
      </c>
      <c r="E13" s="26">
        <f t="shared" si="0"/>
        <v>16.728000000000002</v>
      </c>
      <c r="F13" s="31">
        <f>BOONJEAN_AREA!F10</f>
        <v>5.5499999999999989</v>
      </c>
      <c r="G13" s="26">
        <f t="shared" si="1"/>
        <v>22.199999999999996</v>
      </c>
      <c r="H13" s="26">
        <v>7</v>
      </c>
      <c r="I13" s="26">
        <f t="shared" si="2"/>
        <v>117.096</v>
      </c>
      <c r="J13" s="26">
        <f t="shared" si="3"/>
        <v>155.39999999999998</v>
      </c>
      <c r="K13" s="26">
        <f t="shared" si="4"/>
        <v>819.67200000000003</v>
      </c>
      <c r="L13" s="26">
        <f t="shared" si="5"/>
        <v>292.55806627200008</v>
      </c>
      <c r="M13" s="31">
        <f>BOONJEAN_MOMENT!F9</f>
        <v>3.472</v>
      </c>
      <c r="N13" s="26">
        <f t="shared" si="6"/>
        <v>13.888</v>
      </c>
      <c r="P13" s="29" t="s">
        <v>107</v>
      </c>
      <c r="Q13" s="30">
        <f>(2*((D3*D3*D3)/3)*K33)-(Q5*Q11*Q11)</f>
        <v>1165320.6009345511</v>
      </c>
    </row>
    <row r="14" spans="1:17">
      <c r="B14" s="34">
        <v>4</v>
      </c>
      <c r="C14" s="30">
        <f>OFFSET!H12</f>
        <v>7.3949999999999996</v>
      </c>
      <c r="D14" s="26">
        <v>2</v>
      </c>
      <c r="E14" s="26">
        <f t="shared" si="0"/>
        <v>14.79</v>
      </c>
      <c r="F14" s="31">
        <f>BOONJEAN_AREA!F11</f>
        <v>10.732999999999999</v>
      </c>
      <c r="G14" s="26">
        <f t="shared" si="1"/>
        <v>21.465999999999998</v>
      </c>
      <c r="H14" s="26">
        <v>6</v>
      </c>
      <c r="I14" s="26">
        <f t="shared" si="2"/>
        <v>88.74</v>
      </c>
      <c r="J14" s="26">
        <f t="shared" si="3"/>
        <v>128.79599999999999</v>
      </c>
      <c r="K14" s="26">
        <f t="shared" si="4"/>
        <v>532.43999999999994</v>
      </c>
      <c r="L14" s="26">
        <f t="shared" si="5"/>
        <v>808.80630974999985</v>
      </c>
      <c r="M14" s="31">
        <f>BOONJEAN_MOMENT!F10</f>
        <v>6.5989999999999993</v>
      </c>
      <c r="N14" s="26">
        <f t="shared" si="6"/>
        <v>13.197999999999999</v>
      </c>
      <c r="P14" s="26" t="s">
        <v>108</v>
      </c>
      <c r="Q14" s="26">
        <f>(2/9)*L33*D3</f>
        <v>37970.495556899325</v>
      </c>
    </row>
    <row r="15" spans="1:17">
      <c r="B15" s="34">
        <v>5</v>
      </c>
      <c r="C15" s="30">
        <f>OFFSET!H13</f>
        <v>8.6820000000000004</v>
      </c>
      <c r="D15" s="26">
        <v>4</v>
      </c>
      <c r="E15" s="26">
        <f t="shared" si="0"/>
        <v>34.728000000000002</v>
      </c>
      <c r="F15" s="31">
        <f>BOONJEAN_AREA!F12</f>
        <v>13.437999999999999</v>
      </c>
      <c r="G15" s="26">
        <f t="shared" si="1"/>
        <v>53.751999999999995</v>
      </c>
      <c r="H15" s="26">
        <v>5</v>
      </c>
      <c r="I15" s="26">
        <f t="shared" si="2"/>
        <v>173.64000000000001</v>
      </c>
      <c r="J15" s="26">
        <f t="shared" si="3"/>
        <v>268.76</v>
      </c>
      <c r="K15" s="26">
        <f t="shared" si="4"/>
        <v>868.2</v>
      </c>
      <c r="L15" s="26">
        <f t="shared" si="5"/>
        <v>2617.6967622720003</v>
      </c>
      <c r="M15" s="31">
        <f>BOONJEAN_MOMENT!F11</f>
        <v>8.1660000000000004</v>
      </c>
      <c r="N15" s="26">
        <f t="shared" si="6"/>
        <v>32.664000000000001</v>
      </c>
      <c r="P15" s="26" t="s">
        <v>109</v>
      </c>
      <c r="Q15" s="26">
        <f>Q13/Q7</f>
        <v>926.40481386072906</v>
      </c>
    </row>
    <row r="16" spans="1:17">
      <c r="B16" s="34">
        <v>6</v>
      </c>
      <c r="C16" s="30">
        <f>OFFSET!H14</f>
        <v>8.8940000000000001</v>
      </c>
      <c r="D16" s="26">
        <v>2</v>
      </c>
      <c r="E16" s="26">
        <f t="shared" si="0"/>
        <v>17.788</v>
      </c>
      <c r="F16" s="31">
        <f>BOONJEAN_AREA!F13</f>
        <v>14.093999999999998</v>
      </c>
      <c r="G16" s="26">
        <f t="shared" si="1"/>
        <v>28.187999999999995</v>
      </c>
      <c r="H16" s="26">
        <v>4</v>
      </c>
      <c r="I16" s="26">
        <f t="shared" si="2"/>
        <v>71.152000000000001</v>
      </c>
      <c r="J16" s="26">
        <f t="shared" si="3"/>
        <v>112.75199999999998</v>
      </c>
      <c r="K16" s="26">
        <f t="shared" si="4"/>
        <v>284.608</v>
      </c>
      <c r="L16" s="26">
        <f t="shared" si="5"/>
        <v>1407.0883619679998</v>
      </c>
      <c r="M16" s="31">
        <f>BOONJEAN_MOMENT!F12</f>
        <v>8.5293333333333337</v>
      </c>
      <c r="N16" s="26">
        <f t="shared" si="6"/>
        <v>17.058666666666667</v>
      </c>
      <c r="P16" s="26" t="s">
        <v>110</v>
      </c>
      <c r="Q16" s="26">
        <f>Q14/Q7</f>
        <v>30.185727292883051</v>
      </c>
    </row>
    <row r="17" spans="2:17">
      <c r="B17" s="34">
        <v>7</v>
      </c>
      <c r="C17" s="30">
        <f>OFFSET!H15</f>
        <v>8.9359999999999999</v>
      </c>
      <c r="D17" s="26">
        <v>4</v>
      </c>
      <c r="E17" s="26">
        <f t="shared" si="0"/>
        <v>35.744</v>
      </c>
      <c r="F17" s="31">
        <f>BOONJEAN_AREA!F14</f>
        <v>14.209333333333333</v>
      </c>
      <c r="G17" s="26">
        <f t="shared" si="1"/>
        <v>56.837333333333333</v>
      </c>
      <c r="H17" s="26">
        <v>3</v>
      </c>
      <c r="I17" s="26">
        <f t="shared" si="2"/>
        <v>107.232</v>
      </c>
      <c r="J17" s="26">
        <f t="shared" si="3"/>
        <v>170.512</v>
      </c>
      <c r="K17" s="26">
        <f t="shared" si="4"/>
        <v>321.69600000000003</v>
      </c>
      <c r="L17" s="26">
        <f t="shared" si="5"/>
        <v>2854.233319424</v>
      </c>
      <c r="M17" s="31">
        <f>BOONJEAN_MOMENT!F13</f>
        <v>8.5939999999999994</v>
      </c>
      <c r="N17" s="26">
        <f t="shared" si="6"/>
        <v>34.375999999999998</v>
      </c>
      <c r="P17" s="26" t="s">
        <v>71</v>
      </c>
      <c r="Q17" s="26">
        <f>N33/G33</f>
        <v>0.60715501842097641</v>
      </c>
    </row>
    <row r="18" spans="2:17">
      <c r="B18" s="34">
        <v>8</v>
      </c>
      <c r="C18" s="30">
        <f>OFFSET!H16</f>
        <v>8.9469999999999992</v>
      </c>
      <c r="D18" s="26">
        <v>2</v>
      </c>
      <c r="E18" s="26">
        <f t="shared" si="0"/>
        <v>17.893999999999998</v>
      </c>
      <c r="F18" s="31">
        <f>BOONJEAN_AREA!F15</f>
        <v>14.257</v>
      </c>
      <c r="G18" s="26">
        <f t="shared" si="1"/>
        <v>28.513999999999999</v>
      </c>
      <c r="H18" s="26">
        <v>2</v>
      </c>
      <c r="I18" s="26">
        <f t="shared" si="2"/>
        <v>35.787999999999997</v>
      </c>
      <c r="J18" s="26">
        <f t="shared" si="3"/>
        <v>57.027999999999999</v>
      </c>
      <c r="K18" s="26">
        <f t="shared" si="4"/>
        <v>71.575999999999993</v>
      </c>
      <c r="L18" s="26">
        <f t="shared" si="5"/>
        <v>1432.3933882459996</v>
      </c>
      <c r="M18" s="31">
        <f>BOONJEAN_MOMENT!F14</f>
        <v>8.6196666666666655</v>
      </c>
      <c r="N18" s="26">
        <f t="shared" si="6"/>
        <v>17.239333333333331</v>
      </c>
      <c r="P18" s="26" t="s">
        <v>111</v>
      </c>
      <c r="Q18" s="26">
        <f>Q15+Q17</f>
        <v>927.01196887915</v>
      </c>
    </row>
    <row r="19" spans="2:17">
      <c r="B19" s="34">
        <v>9</v>
      </c>
      <c r="C19" s="30">
        <f>OFFSET!H17</f>
        <v>8.9499999999999993</v>
      </c>
      <c r="D19" s="26">
        <v>4</v>
      </c>
      <c r="E19" s="26">
        <f t="shared" si="0"/>
        <v>35.799999999999997</v>
      </c>
      <c r="F19" s="31">
        <f>BOONJEAN_AREA!F16</f>
        <v>14.26733333333333</v>
      </c>
      <c r="G19" s="26">
        <f t="shared" si="1"/>
        <v>57.069333333333319</v>
      </c>
      <c r="H19" s="26">
        <v>1</v>
      </c>
      <c r="I19" s="26">
        <f t="shared" si="2"/>
        <v>35.799999999999997</v>
      </c>
      <c r="J19" s="26">
        <f t="shared" si="3"/>
        <v>57.069333333333319</v>
      </c>
      <c r="K19" s="26">
        <f t="shared" si="4"/>
        <v>35.799999999999997</v>
      </c>
      <c r="L19" s="26">
        <f t="shared" si="5"/>
        <v>2867.6694999999995</v>
      </c>
      <c r="M19" s="31">
        <f>BOONJEAN_MOMENT!F15</f>
        <v>8.625333333333332</v>
      </c>
      <c r="N19" s="26">
        <f t="shared" si="6"/>
        <v>34.501333333333328</v>
      </c>
      <c r="P19" s="26" t="s">
        <v>112</v>
      </c>
      <c r="Q19" s="26">
        <f>Q17+Q16</f>
        <v>30.792882311304027</v>
      </c>
    </row>
    <row r="20" spans="2:17">
      <c r="B20" s="34" t="s">
        <v>113</v>
      </c>
      <c r="C20" s="30">
        <f>OFFSET!H18</f>
        <v>8.9499999999999993</v>
      </c>
      <c r="D20" s="26">
        <v>2</v>
      </c>
      <c r="E20" s="26">
        <f t="shared" si="0"/>
        <v>17.899999999999999</v>
      </c>
      <c r="F20" s="31">
        <f>BOONJEAN_AREA!F17</f>
        <v>14.26733333333333</v>
      </c>
      <c r="G20" s="26">
        <f t="shared" si="1"/>
        <v>28.534666666666659</v>
      </c>
      <c r="H20" s="26">
        <v>0</v>
      </c>
      <c r="I20" s="26">
        <f t="shared" si="2"/>
        <v>0</v>
      </c>
      <c r="J20" s="26">
        <f t="shared" si="3"/>
        <v>0</v>
      </c>
      <c r="K20" s="26">
        <f t="shared" si="4"/>
        <v>0</v>
      </c>
      <c r="L20" s="26">
        <f t="shared" si="5"/>
        <v>1433.8347499999998</v>
      </c>
      <c r="M20" s="31">
        <f>BOONJEAN_MOMENT!F16</f>
        <v>8.625333333333332</v>
      </c>
      <c r="N20" s="26">
        <f t="shared" si="6"/>
        <v>17.250666666666664</v>
      </c>
      <c r="P20" s="26" t="s">
        <v>74</v>
      </c>
      <c r="Q20" s="26">
        <f>Q7/(D2*F2*L2)</f>
        <v>0.55996067782526127</v>
      </c>
    </row>
    <row r="21" spans="2:17">
      <c r="B21" s="34">
        <v>11</v>
      </c>
      <c r="C21" s="30">
        <f>OFFSET!H19</f>
        <v>8.9499999999999993</v>
      </c>
      <c r="D21" s="26">
        <v>4</v>
      </c>
      <c r="E21" s="26">
        <f t="shared" si="0"/>
        <v>35.799999999999997</v>
      </c>
      <c r="F21" s="31">
        <f>BOONJEAN_AREA!F18</f>
        <v>14.26733333333333</v>
      </c>
      <c r="G21" s="26">
        <f t="shared" si="1"/>
        <v>57.069333333333319</v>
      </c>
      <c r="H21" s="26">
        <v>-1</v>
      </c>
      <c r="I21" s="26">
        <f t="shared" si="2"/>
        <v>-35.799999999999997</v>
      </c>
      <c r="J21" s="26">
        <f t="shared" si="3"/>
        <v>-57.069333333333319</v>
      </c>
      <c r="K21" s="26">
        <f t="shared" si="4"/>
        <v>35.799999999999997</v>
      </c>
      <c r="L21" s="26">
        <f t="shared" si="5"/>
        <v>2867.6694999999995</v>
      </c>
      <c r="M21" s="31">
        <f>BOONJEAN_MOMENT!F17</f>
        <v>8.625333333333332</v>
      </c>
      <c r="N21" s="26">
        <f t="shared" si="6"/>
        <v>34.501333333333328</v>
      </c>
      <c r="P21" s="26" t="s">
        <v>75</v>
      </c>
      <c r="Q21" s="26">
        <f>(Q8*Q15)/(100)</f>
        <v>11944.536159579149</v>
      </c>
    </row>
    <row r="22" spans="2:17">
      <c r="B22" s="34">
        <v>12</v>
      </c>
      <c r="C22" s="30">
        <f>OFFSET!H20</f>
        <v>8.9499999999999993</v>
      </c>
      <c r="D22" s="26">
        <v>2</v>
      </c>
      <c r="E22" s="26">
        <f t="shared" si="0"/>
        <v>17.899999999999999</v>
      </c>
      <c r="F22" s="31">
        <f>BOONJEAN_AREA!F19</f>
        <v>14.26733333333333</v>
      </c>
      <c r="G22" s="26">
        <f t="shared" si="1"/>
        <v>28.534666666666659</v>
      </c>
      <c r="H22" s="26">
        <v>-2</v>
      </c>
      <c r="I22" s="26">
        <f t="shared" si="2"/>
        <v>-35.799999999999997</v>
      </c>
      <c r="J22" s="26">
        <f t="shared" si="3"/>
        <v>-57.069333333333319</v>
      </c>
      <c r="K22" s="26">
        <f t="shared" si="4"/>
        <v>71.599999999999994</v>
      </c>
      <c r="L22" s="26">
        <f t="shared" si="5"/>
        <v>1433.8347499999998</v>
      </c>
      <c r="M22" s="31">
        <f>BOONJEAN_MOMENT!F18</f>
        <v>8.625333333333332</v>
      </c>
      <c r="N22" s="26">
        <f t="shared" si="6"/>
        <v>17.250666666666664</v>
      </c>
      <c r="P22" s="26" t="s">
        <v>76</v>
      </c>
      <c r="Q22" s="26">
        <f>F20/(F2*L2)</f>
        <v>0.76214387464387445</v>
      </c>
    </row>
    <row r="23" spans="2:17">
      <c r="B23" s="34">
        <v>13</v>
      </c>
      <c r="C23" s="30">
        <f>OFFSET!H21</f>
        <v>8.9499999999999993</v>
      </c>
      <c r="D23" s="26">
        <v>4</v>
      </c>
      <c r="E23" s="26">
        <f t="shared" si="0"/>
        <v>35.799999999999997</v>
      </c>
      <c r="F23" s="31">
        <f>BOONJEAN_AREA!F20</f>
        <v>14.26733333333333</v>
      </c>
      <c r="G23" s="26">
        <f t="shared" si="1"/>
        <v>57.069333333333319</v>
      </c>
      <c r="H23" s="26">
        <v>-3</v>
      </c>
      <c r="I23" s="26">
        <f t="shared" si="2"/>
        <v>-107.39999999999999</v>
      </c>
      <c r="J23" s="26">
        <f t="shared" si="3"/>
        <v>-171.20799999999997</v>
      </c>
      <c r="K23" s="26">
        <f t="shared" si="4"/>
        <v>322.2</v>
      </c>
      <c r="L23" s="26">
        <f t="shared" si="5"/>
        <v>2867.6694999999995</v>
      </c>
      <c r="M23" s="31">
        <f>BOONJEAN_MOMENT!F19</f>
        <v>8.625333333333332</v>
      </c>
      <c r="N23" s="26">
        <f t="shared" si="6"/>
        <v>34.501333333333328</v>
      </c>
      <c r="P23" s="26" t="s">
        <v>77</v>
      </c>
      <c r="Q23" s="26">
        <f>Q7/(L2*Q5)</f>
        <v>0.77768950592630448</v>
      </c>
    </row>
    <row r="24" spans="2:17">
      <c r="B24" s="34">
        <v>14</v>
      </c>
      <c r="C24" s="30">
        <f>OFFSET!H22</f>
        <v>8.9499999999999993</v>
      </c>
      <c r="D24" s="26">
        <v>2</v>
      </c>
      <c r="E24" s="26">
        <f t="shared" si="0"/>
        <v>17.899999999999999</v>
      </c>
      <c r="F24" s="31">
        <f>BOONJEAN_AREA!F21</f>
        <v>14.26733333333333</v>
      </c>
      <c r="G24" s="26">
        <f t="shared" si="1"/>
        <v>28.534666666666659</v>
      </c>
      <c r="H24" s="26">
        <v>-4</v>
      </c>
      <c r="I24" s="26">
        <f t="shared" si="2"/>
        <v>-71.599999999999994</v>
      </c>
      <c r="J24" s="26">
        <f t="shared" si="3"/>
        <v>-114.13866666666664</v>
      </c>
      <c r="K24" s="26">
        <f t="shared" si="4"/>
        <v>286.39999999999998</v>
      </c>
      <c r="L24" s="26">
        <f t="shared" si="5"/>
        <v>1433.8347499999998</v>
      </c>
      <c r="M24" s="31">
        <f>BOONJEAN_MOMENT!F20</f>
        <v>8.625333333333332</v>
      </c>
      <c r="N24" s="26">
        <f t="shared" si="6"/>
        <v>17.250666666666664</v>
      </c>
      <c r="P24" s="31" t="s">
        <v>78</v>
      </c>
      <c r="Q24" s="31">
        <f>Q7/(F20*D2)</f>
        <v>0.73471780913664497</v>
      </c>
    </row>
    <row r="25" spans="2:17">
      <c r="B25" s="34">
        <v>15</v>
      </c>
      <c r="C25" s="30">
        <f>OFFSET!H23</f>
        <v>8.85</v>
      </c>
      <c r="D25" s="26">
        <v>4</v>
      </c>
      <c r="E25" s="26">
        <f t="shared" si="0"/>
        <v>35.4</v>
      </c>
      <c r="F25" s="31">
        <f>BOONJEAN_AREA!F22</f>
        <v>14.09</v>
      </c>
      <c r="G25" s="26">
        <f t="shared" si="1"/>
        <v>56.36</v>
      </c>
      <c r="H25" s="26">
        <v>-5</v>
      </c>
      <c r="I25" s="26">
        <f t="shared" si="2"/>
        <v>-177</v>
      </c>
      <c r="J25" s="26">
        <f t="shared" si="3"/>
        <v>-281.8</v>
      </c>
      <c r="K25" s="26">
        <f t="shared" si="4"/>
        <v>885</v>
      </c>
      <c r="L25" s="26">
        <f t="shared" si="5"/>
        <v>2772.6164999999996</v>
      </c>
      <c r="M25" s="31">
        <f>BOONJEAN_MOMENT!F21</f>
        <v>8.5200000000000014</v>
      </c>
      <c r="N25" s="26">
        <f t="shared" si="6"/>
        <v>34.080000000000005</v>
      </c>
    </row>
    <row r="26" spans="2:17">
      <c r="B26" s="34">
        <v>16</v>
      </c>
      <c r="C26" s="30">
        <f>OFFSET!H24</f>
        <v>8.5860000000000003</v>
      </c>
      <c r="D26" s="26">
        <v>2</v>
      </c>
      <c r="E26" s="26">
        <f t="shared" si="0"/>
        <v>17.172000000000001</v>
      </c>
      <c r="F26" s="31">
        <f>BOONJEAN_AREA!F23</f>
        <v>13.622</v>
      </c>
      <c r="G26" s="26">
        <f t="shared" si="1"/>
        <v>27.244</v>
      </c>
      <c r="H26" s="26">
        <v>-6</v>
      </c>
      <c r="I26" s="26">
        <f t="shared" si="2"/>
        <v>-103.03200000000001</v>
      </c>
      <c r="J26" s="26">
        <f t="shared" si="3"/>
        <v>-163.464</v>
      </c>
      <c r="K26" s="26">
        <f t="shared" si="4"/>
        <v>618.19200000000001</v>
      </c>
      <c r="L26" s="26">
        <f t="shared" si="5"/>
        <v>1265.909468112</v>
      </c>
      <c r="M26" s="31">
        <f>BOONJEAN_MOMENT!F22</f>
        <v>8.2419999999999991</v>
      </c>
      <c r="N26" s="26">
        <f t="shared" si="6"/>
        <v>16.483999999999998</v>
      </c>
    </row>
    <row r="27" spans="2:17">
      <c r="B27" s="34">
        <v>17</v>
      </c>
      <c r="C27" s="30">
        <f>OFFSET!H25</f>
        <v>7.6589999999999998</v>
      </c>
      <c r="D27" s="26">
        <v>4</v>
      </c>
      <c r="E27" s="26">
        <f t="shared" si="0"/>
        <v>30.635999999999999</v>
      </c>
      <c r="F27" s="31">
        <f>BOONJEAN_AREA!F24</f>
        <v>11.997</v>
      </c>
      <c r="G27" s="26">
        <f t="shared" si="1"/>
        <v>47.988</v>
      </c>
      <c r="H27" s="26">
        <v>-7</v>
      </c>
      <c r="I27" s="26">
        <f t="shared" si="2"/>
        <v>-214.452</v>
      </c>
      <c r="J27" s="26">
        <f t="shared" si="3"/>
        <v>-335.916</v>
      </c>
      <c r="K27" s="26">
        <f t="shared" si="4"/>
        <v>1501.164</v>
      </c>
      <c r="L27" s="26">
        <f t="shared" si="5"/>
        <v>1797.1163687159999</v>
      </c>
      <c r="M27" s="31">
        <f>BOONJEAN_MOMENT!F23</f>
        <v>7.2749999999999995</v>
      </c>
      <c r="N27" s="26">
        <f t="shared" si="6"/>
        <v>29.099999999999998</v>
      </c>
    </row>
    <row r="28" spans="2:17">
      <c r="B28" s="34">
        <v>18</v>
      </c>
      <c r="C28" s="30">
        <f>OFFSET!H26</f>
        <v>5.234</v>
      </c>
      <c r="D28" s="26">
        <v>1.5</v>
      </c>
      <c r="E28" s="26">
        <f t="shared" si="0"/>
        <v>7.851</v>
      </c>
      <c r="F28" s="31">
        <f>BOONJEAN_AREA!F25</f>
        <v>7.6086666666666662</v>
      </c>
      <c r="G28" s="26">
        <f t="shared" si="1"/>
        <v>11.413</v>
      </c>
      <c r="H28" s="26">
        <v>-8</v>
      </c>
      <c r="I28" s="26">
        <f t="shared" si="2"/>
        <v>-62.808</v>
      </c>
      <c r="J28" s="26">
        <f t="shared" si="3"/>
        <v>-91.304000000000002</v>
      </c>
      <c r="K28" s="26">
        <f t="shared" si="4"/>
        <v>502.464</v>
      </c>
      <c r="L28" s="26">
        <f t="shared" si="5"/>
        <v>215.07622935600003</v>
      </c>
      <c r="M28" s="31">
        <f>BOONJEAN_MOMENT!F24</f>
        <v>4.6766666666666667</v>
      </c>
      <c r="N28" s="26">
        <f t="shared" si="6"/>
        <v>7.0150000000000006</v>
      </c>
    </row>
    <row r="29" spans="2:17">
      <c r="B29" s="34">
        <v>18.5</v>
      </c>
      <c r="C29" s="30">
        <f>OFFSET!H27</f>
        <v>3.6240000000000001</v>
      </c>
      <c r="D29" s="26">
        <v>2</v>
      </c>
      <c r="E29" s="26">
        <f t="shared" si="0"/>
        <v>7.2480000000000002</v>
      </c>
      <c r="F29" s="31">
        <f>BOONJEAN_AREA!F26</f>
        <v>4.8599999999999994</v>
      </c>
      <c r="G29" s="26">
        <f t="shared" si="1"/>
        <v>9.7199999999999989</v>
      </c>
      <c r="H29" s="26">
        <v>-8.5</v>
      </c>
      <c r="I29" s="26">
        <f t="shared" si="2"/>
        <v>-61.608000000000004</v>
      </c>
      <c r="J29" s="26">
        <f t="shared" si="3"/>
        <v>-82.61999999999999</v>
      </c>
      <c r="K29" s="26">
        <f t="shared" si="4"/>
        <v>523.66800000000001</v>
      </c>
      <c r="L29" s="26">
        <f t="shared" si="5"/>
        <v>95.190709248000005</v>
      </c>
      <c r="M29" s="31">
        <f>BOONJEAN_MOMENT!F25</f>
        <v>3.0340000000000003</v>
      </c>
      <c r="N29" s="26">
        <f t="shared" si="6"/>
        <v>6.0680000000000005</v>
      </c>
    </row>
    <row r="30" spans="2:17">
      <c r="B30" s="34">
        <v>19</v>
      </c>
      <c r="C30" s="30">
        <f>OFFSET!H28</f>
        <v>2.0270000000000001</v>
      </c>
      <c r="D30" s="26">
        <v>1</v>
      </c>
      <c r="E30" s="26">
        <f t="shared" si="0"/>
        <v>2.0270000000000001</v>
      </c>
      <c r="F30" s="31">
        <f>BOONJEAN_AREA!F27</f>
        <v>2.4863333333333335</v>
      </c>
      <c r="G30" s="26">
        <f t="shared" si="1"/>
        <v>2.4863333333333335</v>
      </c>
      <c r="H30" s="26">
        <v>-9</v>
      </c>
      <c r="I30" s="26">
        <f t="shared" si="2"/>
        <v>-18.243000000000002</v>
      </c>
      <c r="J30" s="26">
        <f t="shared" si="3"/>
        <v>-22.377000000000002</v>
      </c>
      <c r="K30" s="26">
        <f t="shared" si="4"/>
        <v>164.18700000000001</v>
      </c>
      <c r="L30" s="26">
        <f t="shared" si="5"/>
        <v>8.3283936830000016</v>
      </c>
      <c r="M30" s="31">
        <f>BOONJEAN_MOMENT!F26</f>
        <v>1.5810000000000002</v>
      </c>
      <c r="N30" s="26">
        <f t="shared" si="6"/>
        <v>1.5810000000000002</v>
      </c>
    </row>
    <row r="31" spans="2:17">
      <c r="B31" s="34">
        <v>19.5</v>
      </c>
      <c r="C31" s="30">
        <f>OFFSET!H29</f>
        <v>0.67300000000000004</v>
      </c>
      <c r="D31" s="26">
        <v>2</v>
      </c>
      <c r="E31" s="26">
        <f t="shared" si="0"/>
        <v>1.3460000000000001</v>
      </c>
      <c r="F31" s="31">
        <f>BOONJEAN_AREA!F28</f>
        <v>0.63900000000000001</v>
      </c>
      <c r="G31" s="26">
        <f t="shared" si="1"/>
        <v>1.278</v>
      </c>
      <c r="H31" s="26">
        <v>-9.5</v>
      </c>
      <c r="I31" s="26">
        <f t="shared" si="2"/>
        <v>-12.787000000000001</v>
      </c>
      <c r="J31" s="26">
        <f t="shared" si="3"/>
        <v>-12.141</v>
      </c>
      <c r="K31" s="26">
        <f t="shared" si="4"/>
        <v>121.4765</v>
      </c>
      <c r="L31" s="26">
        <f t="shared" si="5"/>
        <v>0.60964243400000018</v>
      </c>
      <c r="M31" s="31">
        <f>BOONJEAN_MOMENT!F27</f>
        <v>0.43166666666666664</v>
      </c>
      <c r="N31" s="26">
        <f t="shared" si="6"/>
        <v>0.86333333333333329</v>
      </c>
    </row>
    <row r="32" spans="2:17">
      <c r="B32" s="34">
        <v>20</v>
      </c>
      <c r="C32" s="30">
        <f>OFFSET!H30</f>
        <v>0</v>
      </c>
      <c r="D32" s="26">
        <v>0.5</v>
      </c>
      <c r="E32" s="26">
        <f t="shared" si="0"/>
        <v>0</v>
      </c>
      <c r="F32" s="31">
        <f>BOONJEAN_AREA!F29</f>
        <v>0</v>
      </c>
      <c r="G32" s="26">
        <f t="shared" si="1"/>
        <v>0</v>
      </c>
      <c r="H32" s="26">
        <v>-10</v>
      </c>
      <c r="I32" s="26">
        <f t="shared" si="2"/>
        <v>0</v>
      </c>
      <c r="J32" s="26">
        <f t="shared" si="3"/>
        <v>0</v>
      </c>
      <c r="K32" s="26">
        <f t="shared" si="4"/>
        <v>0</v>
      </c>
      <c r="L32" s="26">
        <f t="shared" si="5"/>
        <v>0</v>
      </c>
      <c r="M32" s="31">
        <f>BOONJEAN_MOMENT!F28</f>
        <v>0</v>
      </c>
      <c r="N32" s="26">
        <f t="shared" si="6"/>
        <v>0</v>
      </c>
    </row>
    <row r="33" spans="2:14">
      <c r="B33" s="35"/>
      <c r="C33" s="26"/>
      <c r="D33" s="32" t="s">
        <v>114</v>
      </c>
      <c r="E33" s="33">
        <f t="shared" ref="E33:G33" si="7">SUM(E8:E32)</f>
        <v>404.36949999999996</v>
      </c>
      <c r="F33" s="32">
        <f t="shared" si="7"/>
        <v>216.17399999999998</v>
      </c>
      <c r="G33" s="32">
        <f t="shared" si="7"/>
        <v>628.94783333333339</v>
      </c>
      <c r="H33" s="32"/>
      <c r="I33" s="32">
        <f t="shared" ref="I33:N33" si="8">SUM(I8:I32)</f>
        <v>-238.74599999999992</v>
      </c>
      <c r="J33" s="32">
        <f t="shared" si="8"/>
        <v>-400.21266666666679</v>
      </c>
      <c r="K33" s="32">
        <f t="shared" si="8"/>
        <v>8233.4634999999998</v>
      </c>
      <c r="L33" s="32">
        <f t="shared" si="8"/>
        <v>28477.871667674495</v>
      </c>
      <c r="M33" s="32">
        <f t="shared" si="8"/>
        <v>131.40199999999999</v>
      </c>
      <c r="N33" s="32">
        <f t="shared" si="8"/>
        <v>381.86883333333327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66A6E-3042-4235-9FF3-2BA1B24C30C2}">
  <dimension ref="A1:Q33"/>
  <sheetViews>
    <sheetView topLeftCell="H1" workbookViewId="0">
      <selection activeCell="Q9" sqref="Q9"/>
    </sheetView>
  </sheetViews>
  <sheetFormatPr defaultRowHeight="15"/>
  <cols>
    <col min="1" max="1" width="10.7109375" customWidth="1"/>
    <col min="2" max="2" width="13.140625" customWidth="1"/>
    <col min="3" max="3" width="17.7109375" customWidth="1"/>
    <col min="5" max="5" width="15.140625" customWidth="1"/>
    <col min="6" max="6" width="11.140625" customWidth="1"/>
    <col min="7" max="7" width="17.85546875" customWidth="1"/>
    <col min="8" max="8" width="15.5703125" customWidth="1"/>
    <col min="9" max="9" width="14.42578125" customWidth="1"/>
    <col min="10" max="10" width="15" customWidth="1"/>
    <col min="11" max="11" width="11.85546875" customWidth="1"/>
    <col min="12" max="12" width="12.140625" customWidth="1"/>
    <col min="13" max="13" width="17.5703125" customWidth="1"/>
    <col min="14" max="14" width="15.42578125" customWidth="1"/>
    <col min="16" max="16" width="29.85546875" customWidth="1"/>
    <col min="17" max="17" width="11.85546875" customWidth="1"/>
  </cols>
  <sheetData>
    <row r="1" spans="1:17" ht="46.5">
      <c r="A1" s="39" t="s">
        <v>116</v>
      </c>
      <c r="B1" s="40"/>
    </row>
    <row r="2" spans="1:17">
      <c r="C2" s="71" t="s">
        <v>80</v>
      </c>
      <c r="D2" s="72">
        <v>120</v>
      </c>
      <c r="E2" s="71" t="s">
        <v>81</v>
      </c>
      <c r="F2" s="72">
        <v>18.72</v>
      </c>
      <c r="G2" s="31"/>
      <c r="H2" s="71" t="s">
        <v>82</v>
      </c>
      <c r="I2" s="72">
        <v>1.0249999999999999</v>
      </c>
      <c r="J2" s="31"/>
      <c r="K2" s="71" t="s">
        <v>83</v>
      </c>
      <c r="L2" s="72">
        <v>1.5</v>
      </c>
    </row>
    <row r="3" spans="1:17">
      <c r="C3" s="71" t="s">
        <v>84</v>
      </c>
      <c r="D3" s="72">
        <v>6</v>
      </c>
      <c r="E3" s="71" t="s">
        <v>85</v>
      </c>
      <c r="F3" s="72">
        <v>1</v>
      </c>
      <c r="G3" s="31"/>
      <c r="H3" s="71" t="s">
        <v>86</v>
      </c>
      <c r="I3" s="72" t="s">
        <v>87</v>
      </c>
      <c r="J3" s="31"/>
      <c r="K3" s="37" t="s">
        <v>88</v>
      </c>
      <c r="L3" s="38">
        <v>10</v>
      </c>
      <c r="P3" s="25" t="s">
        <v>89</v>
      </c>
      <c r="Q3" s="25" t="s">
        <v>90</v>
      </c>
    </row>
    <row r="4" spans="1:17">
      <c r="P4" s="26" t="s">
        <v>58</v>
      </c>
      <c r="Q4" s="26">
        <v>111</v>
      </c>
    </row>
    <row r="5" spans="1:17">
      <c r="P5" s="30" t="s">
        <v>91</v>
      </c>
      <c r="Q5" s="26">
        <f>E33*D3*(2/3)</f>
        <v>1701.9</v>
      </c>
    </row>
    <row r="6" spans="1:17">
      <c r="P6" s="30" t="s">
        <v>92</v>
      </c>
      <c r="Q6" s="26">
        <f>F20</f>
        <v>23.048249999999996</v>
      </c>
    </row>
    <row r="7" spans="1:17">
      <c r="B7" s="27" t="s">
        <v>1</v>
      </c>
      <c r="C7" s="36" t="s">
        <v>93</v>
      </c>
      <c r="D7" s="36" t="s">
        <v>94</v>
      </c>
      <c r="E7" s="36" t="s">
        <v>95</v>
      </c>
      <c r="F7" s="36" t="s">
        <v>96</v>
      </c>
      <c r="G7" s="36" t="s">
        <v>97</v>
      </c>
      <c r="H7" s="36" t="s">
        <v>98</v>
      </c>
      <c r="I7" s="36" t="s">
        <v>99</v>
      </c>
      <c r="J7" s="36" t="s">
        <v>100</v>
      </c>
      <c r="K7" s="36" t="s">
        <v>101</v>
      </c>
      <c r="L7" s="36" t="s">
        <v>102</v>
      </c>
      <c r="M7" s="36" t="s">
        <v>103</v>
      </c>
      <c r="N7" s="36" t="s">
        <v>104</v>
      </c>
      <c r="O7" s="28"/>
      <c r="P7" s="26" t="s">
        <v>61</v>
      </c>
      <c r="Q7" s="26">
        <f>(D3/3)*G33</f>
        <v>2062.8292499999998</v>
      </c>
    </row>
    <row r="8" spans="1:17">
      <c r="B8" s="34" t="s">
        <v>105</v>
      </c>
      <c r="C8" s="30">
        <f>OFFSET!I6</f>
        <v>0</v>
      </c>
      <c r="D8" s="26">
        <v>0.5</v>
      </c>
      <c r="E8" s="26">
        <f t="shared" ref="E8:E32" si="0">D8*C8</f>
        <v>0</v>
      </c>
      <c r="F8" s="31">
        <f>BOONJEAN_AREA!G5</f>
        <v>0</v>
      </c>
      <c r="G8" s="26">
        <f t="shared" ref="G8:G32" si="1">D8*F8</f>
        <v>0</v>
      </c>
      <c r="H8" s="26">
        <v>10</v>
      </c>
      <c r="I8" s="26">
        <f t="shared" ref="I8:I32" si="2">H8*E8</f>
        <v>0</v>
      </c>
      <c r="J8" s="26">
        <f t="shared" ref="J8:J32" si="3">G8*H8</f>
        <v>0</v>
      </c>
      <c r="K8" s="26">
        <f t="shared" ref="K8:K32" si="4">H8*H8*E8</f>
        <v>0</v>
      </c>
      <c r="L8" s="26">
        <f t="shared" ref="L8:L32" si="5">D8*C8^3</f>
        <v>0</v>
      </c>
      <c r="M8" s="31">
        <f>BOONJEAN_MOMENT!G4</f>
        <v>0</v>
      </c>
      <c r="N8" s="26">
        <f t="shared" ref="N8:N32" si="6">D8*M8</f>
        <v>0</v>
      </c>
      <c r="P8" s="26" t="s">
        <v>62</v>
      </c>
      <c r="Q8" s="26">
        <f>I2*Q7</f>
        <v>2114.3999812499997</v>
      </c>
    </row>
    <row r="9" spans="1:17">
      <c r="B9" s="34">
        <v>0.5</v>
      </c>
      <c r="C9" s="30">
        <f>OFFSET!I7</f>
        <v>0</v>
      </c>
      <c r="D9" s="26">
        <v>2</v>
      </c>
      <c r="E9" s="26">
        <f t="shared" si="0"/>
        <v>0</v>
      </c>
      <c r="F9" s="31">
        <f>BOONJEAN_AREA!G6</f>
        <v>0</v>
      </c>
      <c r="G9" s="26">
        <f t="shared" si="1"/>
        <v>0</v>
      </c>
      <c r="H9" s="26">
        <v>9.5</v>
      </c>
      <c r="I9" s="26">
        <f t="shared" si="2"/>
        <v>0</v>
      </c>
      <c r="J9" s="26">
        <f t="shared" si="3"/>
        <v>0</v>
      </c>
      <c r="K9" s="26">
        <f t="shared" si="4"/>
        <v>0</v>
      </c>
      <c r="L9" s="26">
        <f t="shared" si="5"/>
        <v>0</v>
      </c>
      <c r="M9" s="31">
        <f>BOONJEAN_MOMENT!G5</f>
        <v>0</v>
      </c>
      <c r="N9" s="26">
        <f t="shared" si="6"/>
        <v>0</v>
      </c>
      <c r="P9" s="26" t="s">
        <v>106</v>
      </c>
      <c r="Q9" s="26">
        <f>Q5/(D2*F2)</f>
        <v>0.75761217948717963</v>
      </c>
    </row>
    <row r="10" spans="1:17">
      <c r="B10" s="34">
        <v>1</v>
      </c>
      <c r="C10" s="30">
        <f>OFFSET!I8</f>
        <v>0.42499999999999999</v>
      </c>
      <c r="D10" s="26">
        <v>1</v>
      </c>
      <c r="E10" s="26">
        <f t="shared" si="0"/>
        <v>0.42499999999999999</v>
      </c>
      <c r="F10" s="31">
        <f>BOONJEAN_AREA!G7</f>
        <v>0.71062500000000006</v>
      </c>
      <c r="G10" s="26">
        <f t="shared" si="1"/>
        <v>0.71062500000000006</v>
      </c>
      <c r="H10" s="26">
        <v>9</v>
      </c>
      <c r="I10" s="26">
        <f t="shared" si="2"/>
        <v>3.8249999999999997</v>
      </c>
      <c r="J10" s="26">
        <f t="shared" si="3"/>
        <v>6.3956250000000008</v>
      </c>
      <c r="K10" s="26">
        <f t="shared" si="4"/>
        <v>34.424999999999997</v>
      </c>
      <c r="L10" s="26">
        <f t="shared" si="5"/>
        <v>7.676562499999999E-2</v>
      </c>
      <c r="M10" s="31">
        <f>BOONJEAN_MOMENT!G6</f>
        <v>0.70143750000000005</v>
      </c>
      <c r="N10" s="26">
        <f t="shared" si="6"/>
        <v>0.70143750000000005</v>
      </c>
      <c r="P10" s="26" t="s">
        <v>64</v>
      </c>
      <c r="Q10" s="26">
        <f>Q5*I2*0.01</f>
        <v>17.444475000000001</v>
      </c>
    </row>
    <row r="11" spans="1:17">
      <c r="B11" s="34">
        <v>1.5</v>
      </c>
      <c r="C11" s="30">
        <f>OFFSET!I9</f>
        <v>0.79</v>
      </c>
      <c r="D11" s="26">
        <v>2</v>
      </c>
      <c r="E11" s="26">
        <f t="shared" si="0"/>
        <v>1.58</v>
      </c>
      <c r="F11" s="31">
        <f>BOONJEAN_AREA!G8</f>
        <v>1.483125</v>
      </c>
      <c r="G11" s="26">
        <f t="shared" si="1"/>
        <v>2.9662500000000001</v>
      </c>
      <c r="H11" s="26">
        <v>8.5</v>
      </c>
      <c r="I11" s="26">
        <f t="shared" si="2"/>
        <v>13.43</v>
      </c>
      <c r="J11" s="26">
        <f t="shared" si="3"/>
        <v>25.213125000000002</v>
      </c>
      <c r="K11" s="26">
        <f t="shared" si="4"/>
        <v>114.155</v>
      </c>
      <c r="L11" s="26">
        <f t="shared" si="5"/>
        <v>0.98607800000000023</v>
      </c>
      <c r="M11" s="31">
        <f>BOONJEAN_MOMENT!G7</f>
        <v>1.4113125</v>
      </c>
      <c r="N11" s="26">
        <f t="shared" si="6"/>
        <v>2.8226249999999999</v>
      </c>
      <c r="P11" s="26" t="s">
        <v>65</v>
      </c>
      <c r="Q11" s="26">
        <f>(I33/E33)*D3</f>
        <v>-3.1984205887537476</v>
      </c>
    </row>
    <row r="12" spans="1:17">
      <c r="B12" s="34">
        <v>2</v>
      </c>
      <c r="C12" s="30">
        <f>OFFSET!I10</f>
        <v>1.7549999999999999</v>
      </c>
      <c r="D12" s="26">
        <v>1.5</v>
      </c>
      <c r="E12" s="26">
        <f t="shared" si="0"/>
        <v>2.6324999999999998</v>
      </c>
      <c r="F12" s="31">
        <f>BOONJEAN_AREA!G9</f>
        <v>3.5493749999999999</v>
      </c>
      <c r="G12" s="26">
        <f t="shared" si="1"/>
        <v>5.3240625000000001</v>
      </c>
      <c r="H12" s="26">
        <v>8</v>
      </c>
      <c r="I12" s="26">
        <f t="shared" si="2"/>
        <v>21.06</v>
      </c>
      <c r="J12" s="26">
        <f t="shared" si="3"/>
        <v>42.592500000000001</v>
      </c>
      <c r="K12" s="26">
        <f t="shared" si="4"/>
        <v>168.48</v>
      </c>
      <c r="L12" s="26">
        <f t="shared" si="5"/>
        <v>8.1081658124999976</v>
      </c>
      <c r="M12" s="31">
        <f>BOONJEAN_MOMENT!G8</f>
        <v>3.2793749999999999</v>
      </c>
      <c r="N12" s="26">
        <f t="shared" si="6"/>
        <v>4.9190624999999999</v>
      </c>
      <c r="P12" s="26" t="s">
        <v>66</v>
      </c>
      <c r="Q12" s="26">
        <f>(J33/G33)*D3</f>
        <v>-3.6309803634983373</v>
      </c>
    </row>
    <row r="13" spans="1:17">
      <c r="B13" s="34">
        <v>3</v>
      </c>
      <c r="C13" s="30">
        <f>OFFSET!I11</f>
        <v>5.2919999999999998</v>
      </c>
      <c r="D13" s="26">
        <v>4</v>
      </c>
      <c r="E13" s="26">
        <f t="shared" si="0"/>
        <v>21.167999999999999</v>
      </c>
      <c r="F13" s="31">
        <f>BOONJEAN_AREA!G10</f>
        <v>10.195875000000001</v>
      </c>
      <c r="G13" s="26">
        <f t="shared" si="1"/>
        <v>40.783500000000004</v>
      </c>
      <c r="H13" s="26">
        <v>7</v>
      </c>
      <c r="I13" s="26">
        <f t="shared" si="2"/>
        <v>148.17599999999999</v>
      </c>
      <c r="J13" s="26">
        <f t="shared" si="3"/>
        <v>285.48450000000003</v>
      </c>
      <c r="K13" s="26">
        <f t="shared" si="4"/>
        <v>1037.232</v>
      </c>
      <c r="L13" s="26">
        <f t="shared" si="5"/>
        <v>592.81542835199991</v>
      </c>
      <c r="M13" s="31">
        <f>BOONJEAN_MOMENT!G9</f>
        <v>9.4348124999999996</v>
      </c>
      <c r="N13" s="26">
        <f t="shared" si="6"/>
        <v>37.739249999999998</v>
      </c>
      <c r="P13" s="29" t="s">
        <v>107</v>
      </c>
      <c r="Q13" s="30">
        <f>(2*((D3*D3*D3)/3)*K33)-(Q5*Q11*Q11)</f>
        <v>1271433.4469545423</v>
      </c>
    </row>
    <row r="14" spans="1:17">
      <c r="B14" s="34">
        <v>4</v>
      </c>
      <c r="C14" s="30">
        <f>OFFSET!I12</f>
        <v>8.1259999999999994</v>
      </c>
      <c r="D14" s="26">
        <v>2</v>
      </c>
      <c r="E14" s="26">
        <f t="shared" si="0"/>
        <v>16.251999999999999</v>
      </c>
      <c r="F14" s="31">
        <f>BOONJEAN_AREA!G11</f>
        <v>18.342749999999999</v>
      </c>
      <c r="G14" s="26">
        <f t="shared" si="1"/>
        <v>36.685499999999998</v>
      </c>
      <c r="H14" s="26">
        <v>6</v>
      </c>
      <c r="I14" s="26">
        <f t="shared" si="2"/>
        <v>97.512</v>
      </c>
      <c r="J14" s="26">
        <f t="shared" si="3"/>
        <v>220.113</v>
      </c>
      <c r="K14" s="26">
        <f t="shared" si="4"/>
        <v>585.072</v>
      </c>
      <c r="L14" s="26">
        <f t="shared" si="5"/>
        <v>1073.150048752</v>
      </c>
      <c r="M14" s="31">
        <f>BOONJEAN_MOMENT!G10</f>
        <v>16.3783125</v>
      </c>
      <c r="N14" s="26">
        <f t="shared" si="6"/>
        <v>32.756625</v>
      </c>
      <c r="P14" s="26" t="s">
        <v>108</v>
      </c>
      <c r="Q14" s="26">
        <f>(2/9)*L33*D3</f>
        <v>42637.481005108006</v>
      </c>
    </row>
    <row r="15" spans="1:17">
      <c r="B15" s="34">
        <v>5</v>
      </c>
      <c r="C15" s="30">
        <f>OFFSET!I13</f>
        <v>9.0609999999999999</v>
      </c>
      <c r="D15" s="26">
        <v>4</v>
      </c>
      <c r="E15" s="26">
        <f t="shared" si="0"/>
        <v>36.244</v>
      </c>
      <c r="F15" s="31">
        <f>BOONJEAN_AREA!G12</f>
        <v>22.061624999999999</v>
      </c>
      <c r="G15" s="26">
        <f t="shared" si="1"/>
        <v>88.246499999999997</v>
      </c>
      <c r="H15" s="26">
        <v>5</v>
      </c>
      <c r="I15" s="26">
        <f t="shared" si="2"/>
        <v>181.22</v>
      </c>
      <c r="J15" s="26">
        <f t="shared" si="3"/>
        <v>441.23249999999996</v>
      </c>
      <c r="K15" s="26">
        <f t="shared" si="4"/>
        <v>906.1</v>
      </c>
      <c r="L15" s="26">
        <f t="shared" si="5"/>
        <v>2975.6947759239997</v>
      </c>
      <c r="M15" s="31">
        <f>BOONJEAN_MOMENT!G11</f>
        <v>19.312312499999997</v>
      </c>
      <c r="N15" s="26">
        <f t="shared" si="6"/>
        <v>77.249249999999989</v>
      </c>
      <c r="P15" s="26" t="s">
        <v>109</v>
      </c>
      <c r="Q15" s="26">
        <f>Q13/Q7</f>
        <v>616.35418780034388</v>
      </c>
    </row>
    <row r="16" spans="1:17">
      <c r="B16" s="34">
        <v>6</v>
      </c>
      <c r="C16" s="30">
        <f>OFFSET!I14</f>
        <v>9.1950000000000003</v>
      </c>
      <c r="D16" s="26">
        <v>2</v>
      </c>
      <c r="E16" s="26">
        <f t="shared" si="0"/>
        <v>18.39</v>
      </c>
      <c r="F16" s="31">
        <f>BOONJEAN_AREA!G13</f>
        <v>22.844249999999999</v>
      </c>
      <c r="G16" s="26">
        <f t="shared" si="1"/>
        <v>45.688499999999998</v>
      </c>
      <c r="H16" s="26">
        <v>4</v>
      </c>
      <c r="I16" s="26">
        <f t="shared" si="2"/>
        <v>73.56</v>
      </c>
      <c r="J16" s="26">
        <f t="shared" si="3"/>
        <v>182.75399999999999</v>
      </c>
      <c r="K16" s="26">
        <f t="shared" si="4"/>
        <v>294.24</v>
      </c>
      <c r="L16" s="26">
        <f t="shared" si="5"/>
        <v>1554.8381797500003</v>
      </c>
      <c r="M16" s="31">
        <f>BOONJEAN_MOMENT!G12</f>
        <v>19.873125000000002</v>
      </c>
      <c r="N16" s="26">
        <f t="shared" si="6"/>
        <v>39.746250000000003</v>
      </c>
      <c r="P16" s="26" t="s">
        <v>110</v>
      </c>
      <c r="Q16" s="26">
        <f>Q14/Q7</f>
        <v>20.669418472279279</v>
      </c>
    </row>
    <row r="17" spans="2:17">
      <c r="B17" s="34">
        <v>7</v>
      </c>
      <c r="C17" s="30">
        <f>OFFSET!I15</f>
        <v>9.2170000000000005</v>
      </c>
      <c r="D17" s="26">
        <v>4</v>
      </c>
      <c r="E17" s="26">
        <f t="shared" si="0"/>
        <v>36.868000000000002</v>
      </c>
      <c r="F17" s="31">
        <f>BOONJEAN_AREA!G14</f>
        <v>22.985250000000001</v>
      </c>
      <c r="G17" s="26">
        <f t="shared" si="1"/>
        <v>91.941000000000003</v>
      </c>
      <c r="H17" s="26">
        <v>3</v>
      </c>
      <c r="I17" s="26">
        <f t="shared" si="2"/>
        <v>110.60400000000001</v>
      </c>
      <c r="J17" s="26">
        <f t="shared" si="3"/>
        <v>275.82299999999998</v>
      </c>
      <c r="K17" s="26">
        <f t="shared" si="4"/>
        <v>331.81200000000001</v>
      </c>
      <c r="L17" s="26">
        <f t="shared" si="5"/>
        <v>3132.0504852520003</v>
      </c>
      <c r="M17" s="31">
        <f>BOONJEAN_MOMENT!G13</f>
        <v>19.9755</v>
      </c>
      <c r="N17" s="26">
        <f t="shared" si="6"/>
        <v>79.902000000000001</v>
      </c>
      <c r="P17" s="26" t="s">
        <v>71</v>
      </c>
      <c r="Q17" s="26">
        <f>N33/G33</f>
        <v>0.87522346432696763</v>
      </c>
    </row>
    <row r="18" spans="2:17">
      <c r="B18" s="34">
        <v>8</v>
      </c>
      <c r="C18" s="30">
        <f>OFFSET!I16</f>
        <v>9.2200000000000006</v>
      </c>
      <c r="D18" s="26">
        <v>2</v>
      </c>
      <c r="E18" s="26">
        <f t="shared" si="0"/>
        <v>18.440000000000001</v>
      </c>
      <c r="F18" s="31">
        <f>BOONJEAN_AREA!G15</f>
        <v>23.035874999999997</v>
      </c>
      <c r="G18" s="26">
        <f t="shared" si="1"/>
        <v>46.071749999999994</v>
      </c>
      <c r="H18" s="26">
        <v>2</v>
      </c>
      <c r="I18" s="26">
        <f t="shared" si="2"/>
        <v>36.880000000000003</v>
      </c>
      <c r="J18" s="26">
        <f t="shared" si="3"/>
        <v>92.143499999999989</v>
      </c>
      <c r="K18" s="26">
        <f t="shared" si="4"/>
        <v>73.760000000000005</v>
      </c>
      <c r="L18" s="26">
        <f t="shared" si="5"/>
        <v>1567.5548960000003</v>
      </c>
      <c r="M18" s="31">
        <f>BOONJEAN_MOMENT!G14</f>
        <v>20.008125</v>
      </c>
      <c r="N18" s="26">
        <f t="shared" si="6"/>
        <v>40.016249999999999</v>
      </c>
      <c r="P18" s="26" t="s">
        <v>111</v>
      </c>
      <c r="Q18" s="26">
        <f>Q15+Q17</f>
        <v>617.22941126467083</v>
      </c>
    </row>
    <row r="19" spans="2:17">
      <c r="B19" s="34">
        <v>9</v>
      </c>
      <c r="C19" s="30">
        <f>OFFSET!I17</f>
        <v>9.2230000000000008</v>
      </c>
      <c r="D19" s="26">
        <v>4</v>
      </c>
      <c r="E19" s="26">
        <f t="shared" si="0"/>
        <v>36.892000000000003</v>
      </c>
      <c r="F19" s="31">
        <f>BOONJEAN_AREA!G16</f>
        <v>23.048249999999996</v>
      </c>
      <c r="G19" s="26">
        <f t="shared" si="1"/>
        <v>92.192999999999984</v>
      </c>
      <c r="H19" s="26">
        <v>1</v>
      </c>
      <c r="I19" s="26">
        <f t="shared" si="2"/>
        <v>36.892000000000003</v>
      </c>
      <c r="J19" s="26">
        <f t="shared" si="3"/>
        <v>92.192999999999984</v>
      </c>
      <c r="K19" s="26">
        <f t="shared" si="4"/>
        <v>36.892000000000003</v>
      </c>
      <c r="L19" s="26">
        <f t="shared" si="5"/>
        <v>3138.1710902680006</v>
      </c>
      <c r="M19" s="31">
        <f>BOONJEAN_MOMENT!G15</f>
        <v>20.017125</v>
      </c>
      <c r="N19" s="26">
        <f t="shared" si="6"/>
        <v>80.0685</v>
      </c>
      <c r="P19" s="26" t="s">
        <v>112</v>
      </c>
      <c r="Q19" s="26">
        <f>Q17+Q16</f>
        <v>21.544641936606247</v>
      </c>
    </row>
    <row r="20" spans="2:17">
      <c r="B20" s="34" t="s">
        <v>113</v>
      </c>
      <c r="C20" s="30">
        <f>OFFSET!I18</f>
        <v>9.2230000000000008</v>
      </c>
      <c r="D20" s="26">
        <v>2</v>
      </c>
      <c r="E20" s="26">
        <f t="shared" si="0"/>
        <v>18.446000000000002</v>
      </c>
      <c r="F20" s="31">
        <f>BOONJEAN_AREA!G17</f>
        <v>23.048249999999996</v>
      </c>
      <c r="G20" s="26">
        <f t="shared" si="1"/>
        <v>46.096499999999992</v>
      </c>
      <c r="H20" s="26">
        <v>0</v>
      </c>
      <c r="I20" s="26">
        <f t="shared" si="2"/>
        <v>0</v>
      </c>
      <c r="J20" s="26">
        <f t="shared" si="3"/>
        <v>0</v>
      </c>
      <c r="K20" s="26">
        <f t="shared" si="4"/>
        <v>0</v>
      </c>
      <c r="L20" s="26">
        <f t="shared" si="5"/>
        <v>1569.0855451340003</v>
      </c>
      <c r="M20" s="31">
        <f>BOONJEAN_MOMENT!G16</f>
        <v>20.017125</v>
      </c>
      <c r="N20" s="26">
        <f t="shared" si="6"/>
        <v>40.03425</v>
      </c>
      <c r="P20" s="26" t="s">
        <v>74</v>
      </c>
      <c r="Q20" s="26">
        <f>Q7/(D2*F2*L2)</f>
        <v>0.61218816773504281</v>
      </c>
    </row>
    <row r="21" spans="2:17">
      <c r="B21" s="34">
        <v>11</v>
      </c>
      <c r="C21" s="30">
        <f>OFFSET!I19</f>
        <v>9.2230000000000008</v>
      </c>
      <c r="D21" s="26">
        <v>4</v>
      </c>
      <c r="E21" s="26">
        <f t="shared" si="0"/>
        <v>36.892000000000003</v>
      </c>
      <c r="F21" s="31">
        <f>BOONJEAN_AREA!G18</f>
        <v>23.048249999999996</v>
      </c>
      <c r="G21" s="26">
        <f t="shared" si="1"/>
        <v>92.192999999999984</v>
      </c>
      <c r="H21" s="26">
        <v>-1</v>
      </c>
      <c r="I21" s="26">
        <f t="shared" si="2"/>
        <v>-36.892000000000003</v>
      </c>
      <c r="J21" s="26">
        <f t="shared" si="3"/>
        <v>-92.192999999999984</v>
      </c>
      <c r="K21" s="26">
        <f t="shared" si="4"/>
        <v>36.892000000000003</v>
      </c>
      <c r="L21" s="26">
        <f t="shared" si="5"/>
        <v>3138.1710902680006</v>
      </c>
      <c r="M21" s="31">
        <f>BOONJEAN_MOMENT!G17</f>
        <v>20.017125</v>
      </c>
      <c r="N21" s="26">
        <f t="shared" si="6"/>
        <v>80.0685</v>
      </c>
      <c r="P21" s="26" t="s">
        <v>75</v>
      </c>
      <c r="Q21" s="26">
        <f>(Q8*Q15)/(100)</f>
        <v>13032.192831284059</v>
      </c>
    </row>
    <row r="22" spans="2:17">
      <c r="B22" s="34">
        <v>12</v>
      </c>
      <c r="C22" s="30">
        <f>OFFSET!I20</f>
        <v>9.2230000000000008</v>
      </c>
      <c r="D22" s="26">
        <v>2</v>
      </c>
      <c r="E22" s="26">
        <f t="shared" si="0"/>
        <v>18.446000000000002</v>
      </c>
      <c r="F22" s="31">
        <f>BOONJEAN_AREA!G19</f>
        <v>23.048249999999996</v>
      </c>
      <c r="G22" s="26">
        <f t="shared" si="1"/>
        <v>46.096499999999992</v>
      </c>
      <c r="H22" s="26">
        <v>-2</v>
      </c>
      <c r="I22" s="26">
        <f t="shared" si="2"/>
        <v>-36.892000000000003</v>
      </c>
      <c r="J22" s="26">
        <f t="shared" si="3"/>
        <v>-92.192999999999984</v>
      </c>
      <c r="K22" s="26">
        <f t="shared" si="4"/>
        <v>73.784000000000006</v>
      </c>
      <c r="L22" s="26">
        <f t="shared" si="5"/>
        <v>1569.0855451340003</v>
      </c>
      <c r="M22" s="31">
        <f>BOONJEAN_MOMENT!G18</f>
        <v>20.017125</v>
      </c>
      <c r="N22" s="26">
        <f t="shared" si="6"/>
        <v>40.03425</v>
      </c>
      <c r="P22" s="26" t="s">
        <v>76</v>
      </c>
      <c r="Q22" s="26">
        <f>F20/(F2*L2)</f>
        <v>0.82080662393162385</v>
      </c>
    </row>
    <row r="23" spans="2:17">
      <c r="B23" s="34">
        <v>13</v>
      </c>
      <c r="C23" s="30">
        <f>OFFSET!I21</f>
        <v>9.2230000000000008</v>
      </c>
      <c r="D23" s="26">
        <v>4</v>
      </c>
      <c r="E23" s="26">
        <f t="shared" si="0"/>
        <v>36.892000000000003</v>
      </c>
      <c r="F23" s="31">
        <f>BOONJEAN_AREA!G20</f>
        <v>23.048249999999996</v>
      </c>
      <c r="G23" s="26">
        <f t="shared" si="1"/>
        <v>92.192999999999984</v>
      </c>
      <c r="H23" s="26">
        <v>-3</v>
      </c>
      <c r="I23" s="26">
        <f t="shared" si="2"/>
        <v>-110.67600000000002</v>
      </c>
      <c r="J23" s="26">
        <f t="shared" si="3"/>
        <v>-276.57899999999995</v>
      </c>
      <c r="K23" s="26">
        <f t="shared" si="4"/>
        <v>332.02800000000002</v>
      </c>
      <c r="L23" s="26">
        <f t="shared" si="5"/>
        <v>3138.1710902680006</v>
      </c>
      <c r="M23" s="31">
        <f>BOONJEAN_MOMENT!G19</f>
        <v>20.017125</v>
      </c>
      <c r="N23" s="26">
        <f t="shared" si="6"/>
        <v>80.0685</v>
      </c>
      <c r="P23" s="26" t="s">
        <v>77</v>
      </c>
      <c r="Q23" s="26">
        <f>Q7/(L2*Q5)</f>
        <v>0.80804953287502179</v>
      </c>
    </row>
    <row r="24" spans="2:17">
      <c r="B24" s="34">
        <v>14</v>
      </c>
      <c r="C24" s="30">
        <f>OFFSET!I22</f>
        <v>9.2230000000000008</v>
      </c>
      <c r="D24" s="26">
        <v>2</v>
      </c>
      <c r="E24" s="26">
        <f t="shared" si="0"/>
        <v>18.446000000000002</v>
      </c>
      <c r="F24" s="31">
        <f>BOONJEAN_AREA!G21</f>
        <v>23.048249999999996</v>
      </c>
      <c r="G24" s="26">
        <f t="shared" si="1"/>
        <v>46.096499999999992</v>
      </c>
      <c r="H24" s="26">
        <v>-4</v>
      </c>
      <c r="I24" s="26">
        <f t="shared" si="2"/>
        <v>-73.784000000000006</v>
      </c>
      <c r="J24" s="26">
        <f t="shared" si="3"/>
        <v>-184.38599999999997</v>
      </c>
      <c r="K24" s="26">
        <f t="shared" si="4"/>
        <v>295.13600000000002</v>
      </c>
      <c r="L24" s="26">
        <f t="shared" si="5"/>
        <v>1569.0855451340003</v>
      </c>
      <c r="M24" s="31">
        <f>BOONJEAN_MOMENT!G20</f>
        <v>20.017125</v>
      </c>
      <c r="N24" s="26">
        <f t="shared" si="6"/>
        <v>40.03425</v>
      </c>
      <c r="P24" s="31" t="s">
        <v>78</v>
      </c>
      <c r="Q24" s="31">
        <f>Q7/(F20*D2)</f>
        <v>0.74583726530213801</v>
      </c>
    </row>
    <row r="25" spans="2:17">
      <c r="B25" s="34">
        <v>15</v>
      </c>
      <c r="C25" s="30">
        <f>OFFSET!I23</f>
        <v>9.1310000000000002</v>
      </c>
      <c r="D25" s="26">
        <v>4</v>
      </c>
      <c r="E25" s="26">
        <f t="shared" si="0"/>
        <v>36.524000000000001</v>
      </c>
      <c r="F25" s="31">
        <f>BOONJEAN_AREA!G22</f>
        <v>22.77975</v>
      </c>
      <c r="G25" s="26">
        <f t="shared" si="1"/>
        <v>91.119</v>
      </c>
      <c r="H25" s="26">
        <v>-5</v>
      </c>
      <c r="I25" s="26">
        <f t="shared" si="2"/>
        <v>-182.62</v>
      </c>
      <c r="J25" s="26">
        <f t="shared" si="3"/>
        <v>-455.59500000000003</v>
      </c>
      <c r="K25" s="26">
        <f t="shared" si="4"/>
        <v>913.1</v>
      </c>
      <c r="L25" s="26">
        <f t="shared" si="5"/>
        <v>3045.1943803640002</v>
      </c>
      <c r="M25" s="31">
        <f>BOONJEAN_MOMENT!G21</f>
        <v>19.792124999999999</v>
      </c>
      <c r="N25" s="26">
        <f t="shared" si="6"/>
        <v>79.168499999999995</v>
      </c>
    </row>
    <row r="26" spans="2:17">
      <c r="B26" s="34">
        <v>16</v>
      </c>
      <c r="C26" s="30">
        <f>OFFSET!I24</f>
        <v>8.8859999999999992</v>
      </c>
      <c r="D26" s="26">
        <v>2</v>
      </c>
      <c r="E26" s="26">
        <f t="shared" si="0"/>
        <v>17.771999999999998</v>
      </c>
      <c r="F26" s="31">
        <f>BOONJEAN_AREA!G23</f>
        <v>22.070250000000001</v>
      </c>
      <c r="G26" s="26">
        <f t="shared" si="1"/>
        <v>44.140500000000003</v>
      </c>
      <c r="H26" s="26">
        <v>-6</v>
      </c>
      <c r="I26" s="26">
        <f t="shared" si="2"/>
        <v>-106.63199999999999</v>
      </c>
      <c r="J26" s="26">
        <f t="shared" si="3"/>
        <v>-264.84300000000002</v>
      </c>
      <c r="K26" s="26">
        <f t="shared" si="4"/>
        <v>639.79199999999992</v>
      </c>
      <c r="L26" s="26">
        <f t="shared" si="5"/>
        <v>1403.2948209119995</v>
      </c>
      <c r="M26" s="31">
        <f>BOONJEAN_MOMENT!G22</f>
        <v>19.196999999999999</v>
      </c>
      <c r="N26" s="26">
        <f t="shared" si="6"/>
        <v>38.393999999999998</v>
      </c>
    </row>
    <row r="27" spans="2:17">
      <c r="B27" s="34">
        <v>17</v>
      </c>
      <c r="C27" s="30">
        <f>OFFSET!I25</f>
        <v>8.0109999999999992</v>
      </c>
      <c r="D27" s="26">
        <v>4</v>
      </c>
      <c r="E27" s="26">
        <f t="shared" si="0"/>
        <v>32.043999999999997</v>
      </c>
      <c r="F27" s="31">
        <f>BOONJEAN_AREA!G24</f>
        <v>19.588874999999998</v>
      </c>
      <c r="G27" s="26">
        <f t="shared" si="1"/>
        <v>78.355499999999992</v>
      </c>
      <c r="H27" s="26">
        <v>-7</v>
      </c>
      <c r="I27" s="26">
        <f t="shared" si="2"/>
        <v>-224.30799999999999</v>
      </c>
      <c r="J27" s="26">
        <f t="shared" si="3"/>
        <v>-548.48849999999993</v>
      </c>
      <c r="K27" s="26">
        <f t="shared" si="4"/>
        <v>1570.1559999999999</v>
      </c>
      <c r="L27" s="26">
        <f t="shared" si="5"/>
        <v>2056.4596213239993</v>
      </c>
      <c r="M27" s="31">
        <f>BOONJEAN_MOMENT!G23</f>
        <v>17.106750000000002</v>
      </c>
      <c r="N27" s="26">
        <f t="shared" si="6"/>
        <v>68.427000000000007</v>
      </c>
    </row>
    <row r="28" spans="2:17">
      <c r="B28" s="34">
        <v>18</v>
      </c>
      <c r="C28" s="30">
        <f>OFFSET!I26</f>
        <v>5.7729999999999997</v>
      </c>
      <c r="D28" s="26">
        <v>1.5</v>
      </c>
      <c r="E28" s="26">
        <f t="shared" si="0"/>
        <v>8.6594999999999995</v>
      </c>
      <c r="F28" s="31">
        <f>BOONJEAN_AREA!G25</f>
        <v>13.000874999999999</v>
      </c>
      <c r="G28" s="26">
        <f t="shared" si="1"/>
        <v>19.501312499999997</v>
      </c>
      <c r="H28" s="26">
        <v>-8</v>
      </c>
      <c r="I28" s="26">
        <f t="shared" si="2"/>
        <v>-69.275999999999996</v>
      </c>
      <c r="J28" s="26">
        <f t="shared" si="3"/>
        <v>-156.01049999999998</v>
      </c>
      <c r="K28" s="26">
        <f t="shared" si="4"/>
        <v>554.20799999999997</v>
      </c>
      <c r="L28" s="26">
        <f t="shared" si="5"/>
        <v>288.59973737550001</v>
      </c>
      <c r="M28" s="31">
        <f>BOONJEAN_MOMENT!G24</f>
        <v>11.6094375</v>
      </c>
      <c r="N28" s="26">
        <f t="shared" si="6"/>
        <v>17.414156250000001</v>
      </c>
    </row>
    <row r="29" spans="2:17">
      <c r="B29" s="34">
        <v>18.5</v>
      </c>
      <c r="C29" s="30">
        <f>OFFSET!I27</f>
        <v>4.1310000000000002</v>
      </c>
      <c r="D29" s="26">
        <v>2</v>
      </c>
      <c r="E29" s="26">
        <f t="shared" si="0"/>
        <v>8.2620000000000005</v>
      </c>
      <c r="F29" s="31">
        <f>BOONJEAN_AREA!G26</f>
        <v>8.7074999999999996</v>
      </c>
      <c r="G29" s="26">
        <f t="shared" si="1"/>
        <v>17.414999999999999</v>
      </c>
      <c r="H29" s="26">
        <v>-8.5</v>
      </c>
      <c r="I29" s="26">
        <f t="shared" si="2"/>
        <v>-70.227000000000004</v>
      </c>
      <c r="J29" s="26">
        <f t="shared" si="3"/>
        <v>-148.0275</v>
      </c>
      <c r="K29" s="26">
        <f t="shared" si="4"/>
        <v>596.92950000000008</v>
      </c>
      <c r="L29" s="26">
        <f t="shared" si="5"/>
        <v>140.99236018200003</v>
      </c>
      <c r="M29" s="31">
        <f>BOONJEAN_MOMENT!G25</f>
        <v>7.9413749999999999</v>
      </c>
      <c r="N29" s="26">
        <f t="shared" si="6"/>
        <v>15.88275</v>
      </c>
    </row>
    <row r="30" spans="2:17">
      <c r="B30" s="34">
        <v>19</v>
      </c>
      <c r="C30" s="30">
        <f>OFFSET!I28</f>
        <v>2.48</v>
      </c>
      <c r="D30" s="26">
        <v>1</v>
      </c>
      <c r="E30" s="26">
        <f t="shared" si="0"/>
        <v>2.48</v>
      </c>
      <c r="F30" s="31">
        <f>BOONJEAN_AREA!G27</f>
        <v>4.7381250000000001</v>
      </c>
      <c r="G30" s="26">
        <f t="shared" si="1"/>
        <v>4.7381250000000001</v>
      </c>
      <c r="H30" s="26">
        <v>-9</v>
      </c>
      <c r="I30" s="26">
        <f t="shared" si="2"/>
        <v>-22.32</v>
      </c>
      <c r="J30" s="26">
        <f t="shared" si="3"/>
        <v>-42.643124999999998</v>
      </c>
      <c r="K30" s="26">
        <f t="shared" si="4"/>
        <v>200.88</v>
      </c>
      <c r="L30" s="26">
        <f t="shared" si="5"/>
        <v>15.252992000000001</v>
      </c>
      <c r="M30" s="31">
        <f>BOONJEAN_MOMENT!G26</f>
        <v>4.4392500000000004</v>
      </c>
      <c r="N30" s="26">
        <f t="shared" si="6"/>
        <v>4.4392500000000004</v>
      </c>
    </row>
    <row r="31" spans="2:17">
      <c r="B31" s="34">
        <v>19.5</v>
      </c>
      <c r="C31" s="30">
        <f>OFFSET!I29</f>
        <v>0.86</v>
      </c>
      <c r="D31" s="26">
        <v>2</v>
      </c>
      <c r="E31" s="26">
        <f t="shared" si="0"/>
        <v>1.72</v>
      </c>
      <c r="F31" s="31">
        <f>BOONJEAN_AREA!G28</f>
        <v>1.4295</v>
      </c>
      <c r="G31" s="26">
        <f t="shared" si="1"/>
        <v>2.859</v>
      </c>
      <c r="H31" s="26">
        <v>-9.5</v>
      </c>
      <c r="I31" s="26">
        <f t="shared" si="2"/>
        <v>-16.34</v>
      </c>
      <c r="J31" s="26">
        <f t="shared" si="3"/>
        <v>-27.160499999999999</v>
      </c>
      <c r="K31" s="26">
        <f t="shared" si="4"/>
        <v>155.22999999999999</v>
      </c>
      <c r="L31" s="26">
        <f t="shared" si="5"/>
        <v>1.2721119999999999</v>
      </c>
      <c r="M31" s="31">
        <f>BOONJEAN_MOMENT!G27</f>
        <v>1.4158124999999999</v>
      </c>
      <c r="N31" s="26">
        <f t="shared" si="6"/>
        <v>2.8316249999999998</v>
      </c>
    </row>
    <row r="32" spans="2:17">
      <c r="B32" s="34">
        <v>20</v>
      </c>
      <c r="C32" s="30">
        <f>OFFSET!I30</f>
        <v>0</v>
      </c>
      <c r="D32" s="26">
        <v>0.5</v>
      </c>
      <c r="E32" s="26">
        <f t="shared" si="0"/>
        <v>0</v>
      </c>
      <c r="F32" s="31">
        <f>BOONJEAN_AREA!G29</f>
        <v>0</v>
      </c>
      <c r="G32" s="26">
        <f t="shared" si="1"/>
        <v>0</v>
      </c>
      <c r="H32" s="26">
        <v>-10</v>
      </c>
      <c r="I32" s="26">
        <f t="shared" si="2"/>
        <v>0</v>
      </c>
      <c r="J32" s="26">
        <f t="shared" si="3"/>
        <v>0</v>
      </c>
      <c r="K32" s="26">
        <f t="shared" si="4"/>
        <v>0</v>
      </c>
      <c r="L32" s="26">
        <f t="shared" si="5"/>
        <v>0</v>
      </c>
      <c r="M32" s="31">
        <f>BOONJEAN_MOMENT!G28</f>
        <v>0</v>
      </c>
      <c r="N32" s="26">
        <f t="shared" si="6"/>
        <v>0</v>
      </c>
    </row>
    <row r="33" spans="2:14">
      <c r="B33" s="35"/>
      <c r="C33" s="26"/>
      <c r="D33" s="32" t="s">
        <v>114</v>
      </c>
      <c r="E33" s="33">
        <f t="shared" ref="E33:G33" si="7">SUM(E8:E32)</f>
        <v>425.47500000000002</v>
      </c>
      <c r="F33" s="32">
        <f t="shared" si="7"/>
        <v>355.81312499999996</v>
      </c>
      <c r="G33" s="32">
        <f t="shared" si="7"/>
        <v>1031.4146249999999</v>
      </c>
      <c r="H33" s="32"/>
      <c r="I33" s="32">
        <f t="shared" ref="I33:N33" si="8">SUM(I8:I32)</f>
        <v>-226.80800000000013</v>
      </c>
      <c r="J33" s="32">
        <f t="shared" si="8"/>
        <v>-624.17437500000005</v>
      </c>
      <c r="K33" s="32">
        <f t="shared" si="8"/>
        <v>8950.3034999999982</v>
      </c>
      <c r="L33" s="32">
        <f t="shared" si="8"/>
        <v>31978.110753831006</v>
      </c>
      <c r="M33" s="32">
        <f t="shared" si="8"/>
        <v>311.97881249999995</v>
      </c>
      <c r="N33" s="32">
        <f t="shared" si="8"/>
        <v>902.71828125000013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BACE-3EF5-4A95-8228-309EFC8DC09B}">
  <dimension ref="A1:Q33"/>
  <sheetViews>
    <sheetView topLeftCell="F1" workbookViewId="0">
      <selection activeCell="Q9" sqref="Q9"/>
    </sheetView>
  </sheetViews>
  <sheetFormatPr defaultRowHeight="15"/>
  <cols>
    <col min="1" max="1" width="10.7109375" customWidth="1"/>
    <col min="2" max="2" width="13.140625" customWidth="1"/>
    <col min="3" max="3" width="17.7109375" customWidth="1"/>
    <col min="5" max="5" width="15.140625" customWidth="1"/>
    <col min="6" max="6" width="11.140625" customWidth="1"/>
    <col min="7" max="7" width="17.85546875" customWidth="1"/>
    <col min="8" max="8" width="15.5703125" customWidth="1"/>
    <col min="9" max="9" width="14.42578125" customWidth="1"/>
    <col min="10" max="10" width="15" customWidth="1"/>
    <col min="11" max="11" width="11.85546875" customWidth="1"/>
    <col min="12" max="12" width="12.140625" customWidth="1"/>
    <col min="13" max="13" width="17.5703125" customWidth="1"/>
    <col min="14" max="14" width="15.42578125" customWidth="1"/>
    <col min="16" max="16" width="29.85546875" customWidth="1"/>
    <col min="17" max="17" width="11.85546875" customWidth="1"/>
  </cols>
  <sheetData>
    <row r="1" spans="1:17" ht="46.5">
      <c r="A1" s="39" t="s">
        <v>117</v>
      </c>
      <c r="B1" s="40"/>
    </row>
    <row r="2" spans="1:17">
      <c r="C2" s="71" t="s">
        <v>80</v>
      </c>
      <c r="D2" s="72">
        <v>120</v>
      </c>
      <c r="E2" s="71" t="s">
        <v>81</v>
      </c>
      <c r="F2" s="72">
        <v>18.72</v>
      </c>
      <c r="G2" s="31"/>
      <c r="H2" s="71" t="s">
        <v>82</v>
      </c>
      <c r="I2" s="72">
        <v>1.0249999999999999</v>
      </c>
      <c r="J2" s="31"/>
      <c r="K2" s="71" t="s">
        <v>83</v>
      </c>
      <c r="L2" s="72">
        <v>2</v>
      </c>
    </row>
    <row r="3" spans="1:17">
      <c r="C3" s="71" t="s">
        <v>84</v>
      </c>
      <c r="D3" s="72">
        <v>6</v>
      </c>
      <c r="E3" s="71" t="s">
        <v>85</v>
      </c>
      <c r="F3" s="72">
        <v>1</v>
      </c>
      <c r="G3" s="31"/>
      <c r="H3" s="71" t="s">
        <v>86</v>
      </c>
      <c r="I3" s="72" t="s">
        <v>87</v>
      </c>
      <c r="J3" s="31"/>
      <c r="K3" s="37" t="s">
        <v>88</v>
      </c>
      <c r="L3" s="38">
        <v>10</v>
      </c>
      <c r="P3" s="25" t="s">
        <v>89</v>
      </c>
      <c r="Q3" s="25" t="s">
        <v>90</v>
      </c>
    </row>
    <row r="4" spans="1:17">
      <c r="P4" s="26" t="s">
        <v>58</v>
      </c>
      <c r="Q4" s="26">
        <v>111</v>
      </c>
    </row>
    <row r="5" spans="1:17">
      <c r="P5" s="30" t="s">
        <v>91</v>
      </c>
      <c r="Q5" s="26">
        <f>E33*D3*(2/3)</f>
        <v>1754.2159999999999</v>
      </c>
    </row>
    <row r="6" spans="1:17">
      <c r="P6" s="30" t="s">
        <v>92</v>
      </c>
      <c r="Q6" s="26">
        <f>F20</f>
        <v>32.663666666666664</v>
      </c>
    </row>
    <row r="7" spans="1:17">
      <c r="B7" s="27" t="s">
        <v>1</v>
      </c>
      <c r="C7" s="36" t="s">
        <v>93</v>
      </c>
      <c r="D7" s="36" t="s">
        <v>94</v>
      </c>
      <c r="E7" s="36" t="s">
        <v>95</v>
      </c>
      <c r="F7" s="36" t="s">
        <v>96</v>
      </c>
      <c r="G7" s="36" t="s">
        <v>97</v>
      </c>
      <c r="H7" s="36" t="s">
        <v>98</v>
      </c>
      <c r="I7" s="36" t="s">
        <v>99</v>
      </c>
      <c r="J7" s="36" t="s">
        <v>100</v>
      </c>
      <c r="K7" s="36" t="s">
        <v>101</v>
      </c>
      <c r="L7" s="36" t="s">
        <v>102</v>
      </c>
      <c r="M7" s="36" t="s">
        <v>103</v>
      </c>
      <c r="N7" s="36" t="s">
        <v>104</v>
      </c>
      <c r="O7" s="28"/>
      <c r="P7" s="26" t="s">
        <v>61</v>
      </c>
      <c r="Q7" s="26">
        <f>(D3/3)*G33</f>
        <v>2954.4446666666668</v>
      </c>
    </row>
    <row r="8" spans="1:17">
      <c r="B8" s="34" t="s">
        <v>105</v>
      </c>
      <c r="C8" s="30">
        <f>OFFSET!J6</f>
        <v>0</v>
      </c>
      <c r="D8" s="26">
        <v>0.5</v>
      </c>
      <c r="E8" s="26">
        <f t="shared" ref="E8:E32" si="0">D8*C8</f>
        <v>0</v>
      </c>
      <c r="F8" s="31">
        <f>BOONJEAN_AREA!H5</f>
        <v>0</v>
      </c>
      <c r="G8" s="26">
        <f t="shared" ref="G8:G32" si="1">D8*F8</f>
        <v>0</v>
      </c>
      <c r="H8" s="26">
        <v>10</v>
      </c>
      <c r="I8" s="26">
        <f t="shared" ref="I8:I32" si="2">H8*E8</f>
        <v>0</v>
      </c>
      <c r="J8" s="26">
        <f t="shared" ref="J8:J32" si="3">G8*H8</f>
        <v>0</v>
      </c>
      <c r="K8" s="26">
        <f t="shared" ref="K8:K32" si="4">H8*H8*E8</f>
        <v>0</v>
      </c>
      <c r="L8" s="26">
        <f t="shared" ref="L8:L32" si="5">D8*C8^3</f>
        <v>0</v>
      </c>
      <c r="M8" s="31">
        <f>BOONJEAN_MOMENT!H4</f>
        <v>0</v>
      </c>
      <c r="N8" s="26">
        <f t="shared" ref="N8:N32" si="6">D8*M8</f>
        <v>0</v>
      </c>
      <c r="P8" s="26" t="s">
        <v>62</v>
      </c>
      <c r="Q8" s="26">
        <f>I2*Q7</f>
        <v>3028.3057833333332</v>
      </c>
    </row>
    <row r="9" spans="1:17">
      <c r="B9" s="34">
        <v>0.5</v>
      </c>
      <c r="C9" s="30">
        <f>OFFSET!J7</f>
        <v>0</v>
      </c>
      <c r="D9" s="26">
        <v>2</v>
      </c>
      <c r="E9" s="26">
        <f t="shared" si="0"/>
        <v>0</v>
      </c>
      <c r="F9" s="31">
        <f>BOONJEAN_AREA!H6</f>
        <v>0</v>
      </c>
      <c r="G9" s="26">
        <f t="shared" si="1"/>
        <v>0</v>
      </c>
      <c r="H9" s="26">
        <v>9.5</v>
      </c>
      <c r="I9" s="26">
        <f t="shared" si="2"/>
        <v>0</v>
      </c>
      <c r="J9" s="26">
        <f t="shared" si="3"/>
        <v>0</v>
      </c>
      <c r="K9" s="26">
        <f t="shared" si="4"/>
        <v>0</v>
      </c>
      <c r="L9" s="26">
        <f t="shared" si="5"/>
        <v>0</v>
      </c>
      <c r="M9" s="31">
        <f>BOONJEAN_MOMENT!H5</f>
        <v>0</v>
      </c>
      <c r="N9" s="26">
        <f t="shared" si="6"/>
        <v>0</v>
      </c>
      <c r="P9" s="26" t="s">
        <v>106</v>
      </c>
      <c r="Q9" s="26">
        <f>Q5/(D2*F2)</f>
        <v>0.78090099715099726</v>
      </c>
    </row>
    <row r="10" spans="1:17">
      <c r="B10" s="34">
        <v>1</v>
      </c>
      <c r="C10" s="30">
        <f>OFFSET!J8</f>
        <v>0.40400000000000003</v>
      </c>
      <c r="D10" s="26">
        <v>1</v>
      </c>
      <c r="E10" s="26">
        <f t="shared" si="0"/>
        <v>0.40400000000000003</v>
      </c>
      <c r="F10" s="31">
        <f>BOONJEAN_AREA!H7</f>
        <v>1.1333333333333333</v>
      </c>
      <c r="G10" s="26">
        <f t="shared" si="1"/>
        <v>1.1333333333333333</v>
      </c>
      <c r="H10" s="26">
        <v>9</v>
      </c>
      <c r="I10" s="26">
        <f t="shared" si="2"/>
        <v>3.6360000000000001</v>
      </c>
      <c r="J10" s="26">
        <f t="shared" si="3"/>
        <v>10.199999999999999</v>
      </c>
      <c r="K10" s="26">
        <f t="shared" si="4"/>
        <v>32.724000000000004</v>
      </c>
      <c r="L10" s="26">
        <f t="shared" si="5"/>
        <v>6.5939264000000011E-2</v>
      </c>
      <c r="M10" s="31">
        <f>BOONJEAN_MOMENT!H6</f>
        <v>1.446</v>
      </c>
      <c r="N10" s="26">
        <f t="shared" si="6"/>
        <v>1.446</v>
      </c>
      <c r="P10" s="26" t="s">
        <v>64</v>
      </c>
      <c r="Q10" s="26">
        <f>Q5*I2*0.01</f>
        <v>17.980713999999999</v>
      </c>
    </row>
    <row r="11" spans="1:17">
      <c r="B11" s="34">
        <v>1.5</v>
      </c>
      <c r="C11" s="30">
        <f>OFFSET!J9</f>
        <v>0.83299999999999996</v>
      </c>
      <c r="D11" s="26">
        <v>2</v>
      </c>
      <c r="E11" s="26">
        <f t="shared" si="0"/>
        <v>1.6659999999999999</v>
      </c>
      <c r="F11" s="31">
        <f>BOONJEAN_AREA!H8</f>
        <v>2.2949999999999999</v>
      </c>
      <c r="G11" s="26">
        <f t="shared" si="1"/>
        <v>4.59</v>
      </c>
      <c r="H11" s="26">
        <v>8.5</v>
      </c>
      <c r="I11" s="26">
        <f t="shared" si="2"/>
        <v>14.161</v>
      </c>
      <c r="J11" s="26">
        <f t="shared" si="3"/>
        <v>39.015000000000001</v>
      </c>
      <c r="K11" s="26">
        <f t="shared" si="4"/>
        <v>120.3685</v>
      </c>
      <c r="L11" s="26">
        <f t="shared" si="5"/>
        <v>1.1560190739999998</v>
      </c>
      <c r="M11" s="31">
        <f>BOONJEAN_MOMENT!H7</f>
        <v>2.8386666666666667</v>
      </c>
      <c r="N11" s="26">
        <f t="shared" si="6"/>
        <v>5.6773333333333333</v>
      </c>
      <c r="P11" s="26" t="s">
        <v>65</v>
      </c>
      <c r="Q11" s="26">
        <f>(I33/E33)*D3</f>
        <v>-2.9096348454238243</v>
      </c>
    </row>
    <row r="12" spans="1:17">
      <c r="B12" s="34">
        <v>2</v>
      </c>
      <c r="C12" s="30">
        <f>OFFSET!J10</f>
        <v>2.1019999999999999</v>
      </c>
      <c r="D12" s="26">
        <v>1.5</v>
      </c>
      <c r="E12" s="26">
        <f t="shared" si="0"/>
        <v>3.1529999999999996</v>
      </c>
      <c r="F12" s="31">
        <f>BOONJEAN_AREA!H9</f>
        <v>5.4639999999999995</v>
      </c>
      <c r="G12" s="26">
        <f t="shared" si="1"/>
        <v>8.1959999999999997</v>
      </c>
      <c r="H12" s="26">
        <v>8</v>
      </c>
      <c r="I12" s="26">
        <f t="shared" si="2"/>
        <v>25.223999999999997</v>
      </c>
      <c r="J12" s="26">
        <f t="shared" si="3"/>
        <v>65.567999999999998</v>
      </c>
      <c r="K12" s="26">
        <f t="shared" si="4"/>
        <v>201.79199999999997</v>
      </c>
      <c r="L12" s="26">
        <f t="shared" si="5"/>
        <v>13.931227811999999</v>
      </c>
      <c r="M12" s="31">
        <f>BOONJEAN_MOMENT!H8</f>
        <v>6.6246666666666663</v>
      </c>
      <c r="N12" s="26">
        <f t="shared" si="6"/>
        <v>9.9369999999999994</v>
      </c>
      <c r="P12" s="26" t="s">
        <v>66</v>
      </c>
      <c r="Q12" s="26">
        <f>(J33/G33)*D3</f>
        <v>-3.4650004163218941</v>
      </c>
    </row>
    <row r="13" spans="1:17">
      <c r="B13" s="34">
        <v>3</v>
      </c>
      <c r="C13" s="30">
        <f>OFFSET!J11</f>
        <v>6.2530000000000001</v>
      </c>
      <c r="D13" s="26">
        <v>4</v>
      </c>
      <c r="E13" s="26">
        <f t="shared" si="0"/>
        <v>25.012</v>
      </c>
      <c r="F13" s="31">
        <f>BOONJEAN_AREA!H10</f>
        <v>16.084333333333333</v>
      </c>
      <c r="G13" s="26">
        <f t="shared" si="1"/>
        <v>64.337333333333333</v>
      </c>
      <c r="H13" s="26">
        <v>7</v>
      </c>
      <c r="I13" s="26">
        <f t="shared" si="2"/>
        <v>175.084</v>
      </c>
      <c r="J13" s="26">
        <f t="shared" si="3"/>
        <v>450.36133333333333</v>
      </c>
      <c r="K13" s="26">
        <f t="shared" si="4"/>
        <v>1225.588</v>
      </c>
      <c r="L13" s="26">
        <f t="shared" si="5"/>
        <v>977.969425108</v>
      </c>
      <c r="M13" s="31">
        <f>BOONJEAN_MOMENT!H9</f>
        <v>19.618666666666666</v>
      </c>
      <c r="N13" s="26">
        <f t="shared" si="6"/>
        <v>78.474666666666664</v>
      </c>
      <c r="P13" s="29" t="s">
        <v>107</v>
      </c>
      <c r="Q13" s="30">
        <f>(2*((D3*D3*D3)/3)*K33)-(Q5*Q11*Q11)</f>
        <v>1346813.6433156964</v>
      </c>
    </row>
    <row r="14" spans="1:17">
      <c r="B14" s="34">
        <v>4</v>
      </c>
      <c r="C14" s="30">
        <f>OFFSET!J12</f>
        <v>8.57</v>
      </c>
      <c r="D14" s="26">
        <v>2</v>
      </c>
      <c r="E14" s="26">
        <f t="shared" si="0"/>
        <v>17.14</v>
      </c>
      <c r="F14" s="31">
        <f>BOONJEAN_AREA!H11</f>
        <v>26.889333333333326</v>
      </c>
      <c r="G14" s="26">
        <f t="shared" si="1"/>
        <v>53.778666666666652</v>
      </c>
      <c r="H14" s="26">
        <v>6</v>
      </c>
      <c r="I14" s="26">
        <f t="shared" si="2"/>
        <v>102.84</v>
      </c>
      <c r="J14" s="26">
        <f t="shared" si="3"/>
        <v>322.67199999999991</v>
      </c>
      <c r="K14" s="26">
        <f t="shared" si="4"/>
        <v>617.04</v>
      </c>
      <c r="L14" s="26">
        <f t="shared" si="5"/>
        <v>1258.8455860000001</v>
      </c>
      <c r="M14" s="31">
        <f>BOONJEAN_MOMENT!H10</f>
        <v>31.029333333333337</v>
      </c>
      <c r="N14" s="26">
        <f t="shared" si="6"/>
        <v>62.058666666666674</v>
      </c>
      <c r="P14" s="26" t="s">
        <v>108</v>
      </c>
      <c r="Q14" s="26">
        <f>(2/9)*L33*D3</f>
        <v>45503.671911614656</v>
      </c>
    </row>
    <row r="15" spans="1:17">
      <c r="B15" s="34">
        <v>5</v>
      </c>
      <c r="C15" s="30">
        <f>OFFSET!J13</f>
        <v>9.2669999999999995</v>
      </c>
      <c r="D15" s="26">
        <v>4</v>
      </c>
      <c r="E15" s="26">
        <f t="shared" si="0"/>
        <v>37.067999999999998</v>
      </c>
      <c r="F15" s="31">
        <f>BOONJEAN_AREA!H12</f>
        <v>31.502333333333333</v>
      </c>
      <c r="G15" s="26">
        <f t="shared" si="1"/>
        <v>126.00933333333333</v>
      </c>
      <c r="H15" s="26">
        <v>5</v>
      </c>
      <c r="I15" s="26">
        <f t="shared" si="2"/>
        <v>185.33999999999997</v>
      </c>
      <c r="J15" s="26">
        <f t="shared" si="3"/>
        <v>630.04666666666662</v>
      </c>
      <c r="K15" s="26">
        <f t="shared" si="4"/>
        <v>926.69999999999993</v>
      </c>
      <c r="L15" s="26">
        <f t="shared" si="5"/>
        <v>3183.2993486519995</v>
      </c>
      <c r="M15" s="31">
        <f>BOONJEAN_MOMENT!H11</f>
        <v>35.359999999999992</v>
      </c>
      <c r="N15" s="26">
        <f t="shared" si="6"/>
        <v>141.43999999999997</v>
      </c>
      <c r="P15" s="26" t="s">
        <v>109</v>
      </c>
      <c r="Q15" s="26">
        <f>Q13/Q7</f>
        <v>455.86016841372435</v>
      </c>
    </row>
    <row r="16" spans="1:17">
      <c r="B16" s="34">
        <v>6</v>
      </c>
      <c r="C16" s="30">
        <f>OFFSET!J14</f>
        <v>9.3379999999999992</v>
      </c>
      <c r="D16" s="26">
        <v>2</v>
      </c>
      <c r="E16" s="26">
        <f t="shared" si="0"/>
        <v>18.675999999999998</v>
      </c>
      <c r="F16" s="31">
        <f>BOONJEAN_AREA!H13</f>
        <v>32.431333333333328</v>
      </c>
      <c r="G16" s="26">
        <f t="shared" si="1"/>
        <v>64.862666666666655</v>
      </c>
      <c r="H16" s="26">
        <v>4</v>
      </c>
      <c r="I16" s="26">
        <f t="shared" si="2"/>
        <v>74.703999999999994</v>
      </c>
      <c r="J16" s="26">
        <f t="shared" si="3"/>
        <v>259.45066666666662</v>
      </c>
      <c r="K16" s="26">
        <f t="shared" si="4"/>
        <v>298.81599999999997</v>
      </c>
      <c r="L16" s="26">
        <f t="shared" si="5"/>
        <v>1628.5144049439996</v>
      </c>
      <c r="M16" s="31">
        <f>BOONJEAN_MOMENT!H12</f>
        <v>36.109333333333332</v>
      </c>
      <c r="N16" s="26">
        <f t="shared" si="6"/>
        <v>72.218666666666664</v>
      </c>
      <c r="P16" s="26" t="s">
        <v>110</v>
      </c>
      <c r="Q16" s="26">
        <f>Q14/Q7</f>
        <v>15.40176819860833</v>
      </c>
    </row>
    <row r="17" spans="2:17">
      <c r="B17" s="34">
        <v>7</v>
      </c>
      <c r="C17" s="30">
        <f>OFFSET!J15</f>
        <v>9.3409999999999993</v>
      </c>
      <c r="D17" s="26">
        <v>4</v>
      </c>
      <c r="E17" s="26">
        <f t="shared" si="0"/>
        <v>37.363999999999997</v>
      </c>
      <c r="F17" s="31">
        <f>BOONJEAN_AREA!H14</f>
        <v>32.590999999999994</v>
      </c>
      <c r="G17" s="26">
        <f t="shared" si="1"/>
        <v>130.36399999999998</v>
      </c>
      <c r="H17" s="26">
        <v>3</v>
      </c>
      <c r="I17" s="26">
        <f t="shared" si="2"/>
        <v>112.09199999999998</v>
      </c>
      <c r="J17" s="26">
        <f t="shared" si="3"/>
        <v>391.09199999999993</v>
      </c>
      <c r="K17" s="26">
        <f t="shared" si="4"/>
        <v>336.27599999999995</v>
      </c>
      <c r="L17" s="26">
        <f t="shared" si="5"/>
        <v>3260.1689552839994</v>
      </c>
      <c r="M17" s="31">
        <f>BOONJEAN_MOMENT!H13</f>
        <v>36.234000000000002</v>
      </c>
      <c r="N17" s="26">
        <f t="shared" si="6"/>
        <v>144.93600000000001</v>
      </c>
      <c r="P17" s="26" t="s">
        <v>71</v>
      </c>
      <c r="Q17" s="26">
        <f>N33/G33</f>
        <v>1.1237157484982514</v>
      </c>
    </row>
    <row r="18" spans="2:17">
      <c r="B18" s="34">
        <v>8</v>
      </c>
      <c r="C18" s="30">
        <f>OFFSET!J16</f>
        <v>9.3460000000000001</v>
      </c>
      <c r="D18" s="26">
        <v>2</v>
      </c>
      <c r="E18" s="26">
        <f t="shared" si="0"/>
        <v>18.692</v>
      </c>
      <c r="F18" s="31">
        <f>BOONJEAN_AREA!H15</f>
        <v>32.647999999999996</v>
      </c>
      <c r="G18" s="26">
        <f t="shared" si="1"/>
        <v>65.295999999999992</v>
      </c>
      <c r="H18" s="26">
        <v>2</v>
      </c>
      <c r="I18" s="26">
        <f t="shared" si="2"/>
        <v>37.384</v>
      </c>
      <c r="J18" s="26">
        <f t="shared" si="3"/>
        <v>130.59199999999998</v>
      </c>
      <c r="K18" s="26">
        <f t="shared" si="4"/>
        <v>74.768000000000001</v>
      </c>
      <c r="L18" s="26">
        <f t="shared" si="5"/>
        <v>1632.7035074720002</v>
      </c>
      <c r="M18" s="31">
        <f>BOONJEAN_MOMENT!H14</f>
        <v>36.272666666666673</v>
      </c>
      <c r="N18" s="26">
        <f t="shared" si="6"/>
        <v>72.545333333333346</v>
      </c>
      <c r="P18" s="26" t="s">
        <v>111</v>
      </c>
      <c r="Q18" s="26">
        <f>Q15+Q17</f>
        <v>456.98388416222258</v>
      </c>
    </row>
    <row r="19" spans="2:17">
      <c r="B19" s="34">
        <v>9</v>
      </c>
      <c r="C19" s="30">
        <f>OFFSET!J17</f>
        <v>9.3469999999999995</v>
      </c>
      <c r="D19" s="26">
        <v>4</v>
      </c>
      <c r="E19" s="26">
        <f t="shared" si="0"/>
        <v>37.387999999999998</v>
      </c>
      <c r="F19" s="31">
        <f>BOONJEAN_AREA!H16</f>
        <v>32.663666666666664</v>
      </c>
      <c r="G19" s="26">
        <f t="shared" si="1"/>
        <v>130.65466666666666</v>
      </c>
      <c r="H19" s="26">
        <v>1</v>
      </c>
      <c r="I19" s="26">
        <f t="shared" si="2"/>
        <v>37.387999999999998</v>
      </c>
      <c r="J19" s="26">
        <f t="shared" si="3"/>
        <v>130.65466666666666</v>
      </c>
      <c r="K19" s="26">
        <f t="shared" si="4"/>
        <v>37.387999999999998</v>
      </c>
      <c r="L19" s="26">
        <f t="shared" si="5"/>
        <v>3266.4552996919992</v>
      </c>
      <c r="M19" s="31">
        <f>BOONJEAN_MOMENT!H15</f>
        <v>36.286000000000001</v>
      </c>
      <c r="N19" s="26">
        <f t="shared" si="6"/>
        <v>145.14400000000001</v>
      </c>
      <c r="P19" s="26" t="s">
        <v>112</v>
      </c>
      <c r="Q19" s="26">
        <f>Q17+Q16</f>
        <v>16.525483947106583</v>
      </c>
    </row>
    <row r="20" spans="2:17">
      <c r="B20" s="34" t="s">
        <v>113</v>
      </c>
      <c r="C20" s="30">
        <f>OFFSET!J18</f>
        <v>9.3469999999999995</v>
      </c>
      <c r="D20" s="26">
        <v>2</v>
      </c>
      <c r="E20" s="26">
        <f t="shared" si="0"/>
        <v>18.693999999999999</v>
      </c>
      <c r="F20" s="31">
        <f>BOONJEAN_AREA!H17</f>
        <v>32.663666666666664</v>
      </c>
      <c r="G20" s="26">
        <f t="shared" si="1"/>
        <v>65.327333333333328</v>
      </c>
      <c r="H20" s="26">
        <v>0</v>
      </c>
      <c r="I20" s="26">
        <f t="shared" si="2"/>
        <v>0</v>
      </c>
      <c r="J20" s="26">
        <f t="shared" si="3"/>
        <v>0</v>
      </c>
      <c r="K20" s="26">
        <f t="shared" si="4"/>
        <v>0</v>
      </c>
      <c r="L20" s="26">
        <f t="shared" si="5"/>
        <v>1633.2276498459996</v>
      </c>
      <c r="M20" s="31">
        <f>BOONJEAN_MOMENT!H16</f>
        <v>36.286000000000001</v>
      </c>
      <c r="N20" s="26">
        <f t="shared" si="6"/>
        <v>72.572000000000003</v>
      </c>
      <c r="P20" s="26" t="s">
        <v>74</v>
      </c>
      <c r="Q20" s="26">
        <f>Q7/(D2*F2*L2)</f>
        <v>0.65759541191832871</v>
      </c>
    </row>
    <row r="21" spans="2:17">
      <c r="B21" s="34">
        <v>11</v>
      </c>
      <c r="C21" s="30">
        <f>OFFSET!J19</f>
        <v>9.3469999999999995</v>
      </c>
      <c r="D21" s="26">
        <v>4</v>
      </c>
      <c r="E21" s="26">
        <f t="shared" si="0"/>
        <v>37.387999999999998</v>
      </c>
      <c r="F21" s="31">
        <f>BOONJEAN_AREA!H18</f>
        <v>32.663666666666664</v>
      </c>
      <c r="G21" s="26">
        <f t="shared" si="1"/>
        <v>130.65466666666666</v>
      </c>
      <c r="H21" s="26">
        <v>-1</v>
      </c>
      <c r="I21" s="26">
        <f t="shared" si="2"/>
        <v>-37.387999999999998</v>
      </c>
      <c r="J21" s="26">
        <f t="shared" si="3"/>
        <v>-130.65466666666666</v>
      </c>
      <c r="K21" s="26">
        <f t="shared" si="4"/>
        <v>37.387999999999998</v>
      </c>
      <c r="L21" s="26">
        <f t="shared" si="5"/>
        <v>3266.4552996919992</v>
      </c>
      <c r="M21" s="31">
        <f>BOONJEAN_MOMENT!H17</f>
        <v>36.286000000000001</v>
      </c>
      <c r="N21" s="26">
        <f t="shared" si="6"/>
        <v>145.14400000000001</v>
      </c>
      <c r="P21" s="26" t="s">
        <v>75</v>
      </c>
      <c r="Q21" s="26">
        <f>(Q8*Q15)/(100)</f>
        <v>13804.839843985888</v>
      </c>
    </row>
    <row r="22" spans="2:17">
      <c r="B22" s="34">
        <v>12</v>
      </c>
      <c r="C22" s="30">
        <f>OFFSET!J20</f>
        <v>9.3469999999999995</v>
      </c>
      <c r="D22" s="26">
        <v>2</v>
      </c>
      <c r="E22" s="26">
        <f t="shared" si="0"/>
        <v>18.693999999999999</v>
      </c>
      <c r="F22" s="31">
        <f>BOONJEAN_AREA!H19</f>
        <v>32.663666666666664</v>
      </c>
      <c r="G22" s="26">
        <f t="shared" si="1"/>
        <v>65.327333333333328</v>
      </c>
      <c r="H22" s="26">
        <v>-2</v>
      </c>
      <c r="I22" s="26">
        <f t="shared" si="2"/>
        <v>-37.387999999999998</v>
      </c>
      <c r="J22" s="26">
        <f t="shared" si="3"/>
        <v>-130.65466666666666</v>
      </c>
      <c r="K22" s="26">
        <f t="shared" si="4"/>
        <v>74.775999999999996</v>
      </c>
      <c r="L22" s="26">
        <f t="shared" si="5"/>
        <v>1633.2276498459996</v>
      </c>
      <c r="M22" s="31">
        <f>BOONJEAN_MOMENT!H18</f>
        <v>36.286000000000001</v>
      </c>
      <c r="N22" s="26">
        <f t="shared" si="6"/>
        <v>72.572000000000003</v>
      </c>
      <c r="P22" s="26" t="s">
        <v>76</v>
      </c>
      <c r="Q22" s="26">
        <f>F20/(F2*L2)</f>
        <v>0.87242699430199433</v>
      </c>
    </row>
    <row r="23" spans="2:17">
      <c r="B23" s="34">
        <v>13</v>
      </c>
      <c r="C23" s="30">
        <f>OFFSET!J21</f>
        <v>9.3469999999999995</v>
      </c>
      <c r="D23" s="26">
        <v>4</v>
      </c>
      <c r="E23" s="26">
        <f t="shared" si="0"/>
        <v>37.387999999999998</v>
      </c>
      <c r="F23" s="31">
        <f>BOONJEAN_AREA!H20</f>
        <v>32.663666666666664</v>
      </c>
      <c r="G23" s="26">
        <f t="shared" si="1"/>
        <v>130.65466666666666</v>
      </c>
      <c r="H23" s="26">
        <v>-3</v>
      </c>
      <c r="I23" s="26">
        <f t="shared" si="2"/>
        <v>-112.16399999999999</v>
      </c>
      <c r="J23" s="26">
        <f t="shared" si="3"/>
        <v>-391.96399999999994</v>
      </c>
      <c r="K23" s="26">
        <f t="shared" si="4"/>
        <v>336.49199999999996</v>
      </c>
      <c r="L23" s="26">
        <f t="shared" si="5"/>
        <v>3266.4552996919992</v>
      </c>
      <c r="M23" s="31">
        <f>BOONJEAN_MOMENT!H19</f>
        <v>36.286000000000001</v>
      </c>
      <c r="N23" s="26">
        <f t="shared" si="6"/>
        <v>145.14400000000001</v>
      </c>
      <c r="P23" s="26" t="s">
        <v>77</v>
      </c>
      <c r="Q23" s="26">
        <f>Q7/(L2*Q5)</f>
        <v>0.84209831248451361</v>
      </c>
    </row>
    <row r="24" spans="2:17">
      <c r="B24" s="34">
        <v>14</v>
      </c>
      <c r="C24" s="30">
        <f>OFFSET!J22</f>
        <v>9.3469999999999995</v>
      </c>
      <c r="D24" s="26">
        <v>2</v>
      </c>
      <c r="E24" s="26">
        <f t="shared" si="0"/>
        <v>18.693999999999999</v>
      </c>
      <c r="F24" s="31">
        <f>BOONJEAN_AREA!H21</f>
        <v>32.663666666666664</v>
      </c>
      <c r="G24" s="26">
        <f t="shared" si="1"/>
        <v>65.327333333333328</v>
      </c>
      <c r="H24" s="26">
        <v>-4</v>
      </c>
      <c r="I24" s="26">
        <f t="shared" si="2"/>
        <v>-74.775999999999996</v>
      </c>
      <c r="J24" s="26">
        <f t="shared" si="3"/>
        <v>-261.30933333333331</v>
      </c>
      <c r="K24" s="26">
        <f t="shared" si="4"/>
        <v>299.10399999999998</v>
      </c>
      <c r="L24" s="26">
        <f t="shared" si="5"/>
        <v>1633.2276498459996</v>
      </c>
      <c r="M24" s="31">
        <f>BOONJEAN_MOMENT!H20</f>
        <v>36.286000000000001</v>
      </c>
      <c r="N24" s="26">
        <f t="shared" si="6"/>
        <v>72.572000000000003</v>
      </c>
      <c r="P24" s="31" t="s">
        <v>78</v>
      </c>
      <c r="Q24" s="31">
        <f>Q7/(F20*D2)</f>
        <v>0.75375408625962248</v>
      </c>
    </row>
    <row r="25" spans="2:17">
      <c r="B25" s="34">
        <v>15</v>
      </c>
      <c r="C25" s="30">
        <f>OFFSET!J23</f>
        <v>9.266</v>
      </c>
      <c r="D25" s="26">
        <v>4</v>
      </c>
      <c r="E25" s="26">
        <f t="shared" si="0"/>
        <v>37.064</v>
      </c>
      <c r="F25" s="31">
        <f>BOONJEAN_AREA!H22</f>
        <v>32.303333333333335</v>
      </c>
      <c r="G25" s="26">
        <f t="shared" si="1"/>
        <v>129.21333333333334</v>
      </c>
      <c r="H25" s="26">
        <v>-5</v>
      </c>
      <c r="I25" s="26">
        <f t="shared" si="2"/>
        <v>-185.32</v>
      </c>
      <c r="J25" s="26">
        <f t="shared" si="3"/>
        <v>-646.06666666666672</v>
      </c>
      <c r="K25" s="26">
        <f t="shared" si="4"/>
        <v>926.6</v>
      </c>
      <c r="L25" s="26">
        <f t="shared" si="5"/>
        <v>3182.268932384</v>
      </c>
      <c r="M25" s="31">
        <f>BOONJEAN_MOMENT!H21</f>
        <v>35.909333333333329</v>
      </c>
      <c r="N25" s="26">
        <f t="shared" si="6"/>
        <v>143.63733333333332</v>
      </c>
    </row>
    <row r="26" spans="2:17">
      <c r="B26" s="34">
        <v>16</v>
      </c>
      <c r="C26" s="30">
        <f>OFFSET!J24</f>
        <v>9.0489999999999995</v>
      </c>
      <c r="D26" s="26">
        <v>2</v>
      </c>
      <c r="E26" s="26">
        <f t="shared" si="0"/>
        <v>18.097999999999999</v>
      </c>
      <c r="F26" s="31">
        <f>BOONJEAN_AREA!H23</f>
        <v>31.348333333333329</v>
      </c>
      <c r="G26" s="26">
        <f t="shared" si="1"/>
        <v>62.696666666666658</v>
      </c>
      <c r="H26" s="26">
        <v>-6</v>
      </c>
      <c r="I26" s="26">
        <f t="shared" si="2"/>
        <v>-108.58799999999999</v>
      </c>
      <c r="J26" s="26">
        <f t="shared" si="3"/>
        <v>-376.17999999999995</v>
      </c>
      <c r="K26" s="26">
        <f t="shared" si="4"/>
        <v>651.52800000000002</v>
      </c>
      <c r="L26" s="26">
        <f t="shared" si="5"/>
        <v>1481.9438892979999</v>
      </c>
      <c r="M26" s="31">
        <f>BOONJEAN_MOMENT!H22</f>
        <v>34.908666666666662</v>
      </c>
      <c r="N26" s="26">
        <f t="shared" si="6"/>
        <v>69.817333333333323</v>
      </c>
    </row>
    <row r="27" spans="2:17">
      <c r="B27" s="34">
        <v>17</v>
      </c>
      <c r="C27" s="30">
        <f>OFFSET!J25</f>
        <v>8.2590000000000003</v>
      </c>
      <c r="D27" s="26">
        <v>4</v>
      </c>
      <c r="E27" s="26">
        <f t="shared" si="0"/>
        <v>33.036000000000001</v>
      </c>
      <c r="F27" s="31">
        <f>BOONJEAN_AREA!H24</f>
        <v>27.984333333333328</v>
      </c>
      <c r="G27" s="26">
        <f t="shared" si="1"/>
        <v>111.93733333333331</v>
      </c>
      <c r="H27" s="26">
        <v>-7</v>
      </c>
      <c r="I27" s="26">
        <f t="shared" si="2"/>
        <v>-231.25200000000001</v>
      </c>
      <c r="J27" s="26">
        <f t="shared" si="3"/>
        <v>-783.56133333333321</v>
      </c>
      <c r="K27" s="26">
        <f t="shared" si="4"/>
        <v>1618.7640000000001</v>
      </c>
      <c r="L27" s="26">
        <f t="shared" si="5"/>
        <v>2253.4212719160005</v>
      </c>
      <c r="M27" s="31">
        <f>BOONJEAN_MOMENT!H23</f>
        <v>31.355999999999998</v>
      </c>
      <c r="N27" s="26">
        <f t="shared" si="6"/>
        <v>125.42399999999999</v>
      </c>
    </row>
    <row r="28" spans="2:17">
      <c r="B28" s="34">
        <v>18</v>
      </c>
      <c r="C28" s="30">
        <f>OFFSET!J26</f>
        <v>6.1479999999999997</v>
      </c>
      <c r="D28" s="26">
        <v>1.5</v>
      </c>
      <c r="E28" s="26">
        <f t="shared" si="0"/>
        <v>9.2219999999999995</v>
      </c>
      <c r="F28" s="31">
        <f>BOONJEAN_AREA!H25</f>
        <v>19.099999999999998</v>
      </c>
      <c r="G28" s="26">
        <f t="shared" si="1"/>
        <v>28.65</v>
      </c>
      <c r="H28" s="26">
        <v>-8</v>
      </c>
      <c r="I28" s="26">
        <f t="shared" si="2"/>
        <v>-73.775999999999996</v>
      </c>
      <c r="J28" s="26">
        <f t="shared" si="3"/>
        <v>-229.2</v>
      </c>
      <c r="K28" s="26">
        <f t="shared" si="4"/>
        <v>590.20799999999997</v>
      </c>
      <c r="L28" s="26">
        <f t="shared" si="5"/>
        <v>348.57227068799995</v>
      </c>
      <c r="M28" s="31">
        <f>BOONJEAN_MOMENT!H24</f>
        <v>22.066000000000003</v>
      </c>
      <c r="N28" s="26">
        <f t="shared" si="6"/>
        <v>33.099000000000004</v>
      </c>
    </row>
    <row r="29" spans="2:17">
      <c r="B29" s="34">
        <v>18.5</v>
      </c>
      <c r="C29" s="30">
        <f>OFFSET!J27</f>
        <v>4.4960000000000004</v>
      </c>
      <c r="D29" s="26">
        <v>2</v>
      </c>
      <c r="E29" s="26">
        <f t="shared" si="0"/>
        <v>8.9920000000000009</v>
      </c>
      <c r="F29" s="31">
        <f>BOONJEAN_AREA!H26</f>
        <v>13.074666666666667</v>
      </c>
      <c r="G29" s="26">
        <f t="shared" si="1"/>
        <v>26.149333333333335</v>
      </c>
      <c r="H29" s="26">
        <v>-8.5</v>
      </c>
      <c r="I29" s="26">
        <f t="shared" si="2"/>
        <v>-76.432000000000002</v>
      </c>
      <c r="J29" s="26">
        <f t="shared" si="3"/>
        <v>-222.26933333333335</v>
      </c>
      <c r="K29" s="26">
        <f t="shared" si="4"/>
        <v>649.67200000000003</v>
      </c>
      <c r="L29" s="26">
        <f t="shared" si="5"/>
        <v>181.76443187200005</v>
      </c>
      <c r="M29" s="31">
        <f>BOONJEAN_MOMENT!H25</f>
        <v>15.501333333333335</v>
      </c>
      <c r="N29" s="26">
        <f t="shared" si="6"/>
        <v>31.00266666666667</v>
      </c>
    </row>
    <row r="30" spans="2:17">
      <c r="B30" s="34">
        <v>19</v>
      </c>
      <c r="C30" s="30">
        <f>OFFSET!J28</f>
        <v>2.8170000000000002</v>
      </c>
      <c r="D30" s="26">
        <v>1</v>
      </c>
      <c r="E30" s="26">
        <f t="shared" si="0"/>
        <v>2.8170000000000002</v>
      </c>
      <c r="F30" s="31">
        <f>BOONJEAN_AREA!H27</f>
        <v>7.4076666666666657</v>
      </c>
      <c r="G30" s="26">
        <f t="shared" si="1"/>
        <v>7.4076666666666657</v>
      </c>
      <c r="H30" s="26">
        <v>-9</v>
      </c>
      <c r="I30" s="26">
        <f t="shared" si="2"/>
        <v>-25.353000000000002</v>
      </c>
      <c r="J30" s="26">
        <f t="shared" si="3"/>
        <v>-66.668999999999997</v>
      </c>
      <c r="K30" s="26">
        <f t="shared" si="4"/>
        <v>228.17700000000002</v>
      </c>
      <c r="L30" s="26">
        <f t="shared" si="5"/>
        <v>22.354272513000005</v>
      </c>
      <c r="M30" s="31">
        <f>BOONJEAN_MOMENT!H26</f>
        <v>9.0946666666666669</v>
      </c>
      <c r="N30" s="26">
        <f t="shared" si="6"/>
        <v>9.0946666666666669</v>
      </c>
    </row>
    <row r="31" spans="2:17">
      <c r="B31" s="34">
        <v>19.5</v>
      </c>
      <c r="C31" s="30">
        <f>OFFSET!J29</f>
        <v>0.95199999999999996</v>
      </c>
      <c r="D31" s="26">
        <v>2</v>
      </c>
      <c r="E31" s="26">
        <f t="shared" si="0"/>
        <v>1.9039999999999999</v>
      </c>
      <c r="F31" s="31">
        <f>BOONJEAN_AREA!H28</f>
        <v>2.3273333333333328</v>
      </c>
      <c r="G31" s="26">
        <f t="shared" si="1"/>
        <v>4.6546666666666656</v>
      </c>
      <c r="H31" s="26">
        <v>-9.5</v>
      </c>
      <c r="I31" s="26">
        <f t="shared" si="2"/>
        <v>-18.088000000000001</v>
      </c>
      <c r="J31" s="26">
        <f t="shared" si="3"/>
        <v>-44.219333333333324</v>
      </c>
      <c r="K31" s="26">
        <f t="shared" si="4"/>
        <v>171.83599999999998</v>
      </c>
      <c r="L31" s="26">
        <f t="shared" si="5"/>
        <v>1.7256028159999997</v>
      </c>
      <c r="M31" s="31">
        <f>BOONJEAN_MOMENT!H27</f>
        <v>3.0106666666666668</v>
      </c>
      <c r="N31" s="26">
        <f t="shared" si="6"/>
        <v>6.0213333333333336</v>
      </c>
    </row>
    <row r="32" spans="2:17">
      <c r="B32" s="34">
        <v>20</v>
      </c>
      <c r="C32" s="30">
        <f>OFFSET!J30</f>
        <v>0</v>
      </c>
      <c r="D32" s="26">
        <v>0.5</v>
      </c>
      <c r="E32" s="26">
        <f t="shared" si="0"/>
        <v>0</v>
      </c>
      <c r="F32" s="31">
        <f>BOONJEAN_AREA!H29</f>
        <v>0</v>
      </c>
      <c r="G32" s="26">
        <f t="shared" si="1"/>
        <v>0</v>
      </c>
      <c r="H32" s="26">
        <v>-10</v>
      </c>
      <c r="I32" s="26">
        <f t="shared" si="2"/>
        <v>0</v>
      </c>
      <c r="J32" s="26">
        <f t="shared" si="3"/>
        <v>0</v>
      </c>
      <c r="K32" s="26">
        <f t="shared" si="4"/>
        <v>0</v>
      </c>
      <c r="L32" s="26">
        <f t="shared" si="5"/>
        <v>0</v>
      </c>
      <c r="M32" s="31">
        <f>BOONJEAN_MOMENT!H28</f>
        <v>0</v>
      </c>
      <c r="N32" s="26">
        <f t="shared" si="6"/>
        <v>0</v>
      </c>
    </row>
    <row r="33" spans="2:14">
      <c r="B33" s="35"/>
      <c r="C33" s="26"/>
      <c r="D33" s="32" t="s">
        <v>114</v>
      </c>
      <c r="E33" s="33">
        <f t="shared" ref="E33:G33" si="7">SUM(E8:E32)</f>
        <v>438.55400000000003</v>
      </c>
      <c r="F33" s="32">
        <f t="shared" si="7"/>
        <v>510.5663333333332</v>
      </c>
      <c r="G33" s="32">
        <f t="shared" si="7"/>
        <v>1477.2223333333334</v>
      </c>
      <c r="H33" s="32"/>
      <c r="I33" s="32">
        <f t="shared" ref="I33:N33" si="8">SUM(I8:I32)</f>
        <v>-212.672</v>
      </c>
      <c r="J33" s="32">
        <f t="shared" si="8"/>
        <v>-853.096</v>
      </c>
      <c r="K33" s="32">
        <f t="shared" si="8"/>
        <v>9456.0054999999993</v>
      </c>
      <c r="L33" s="32">
        <f t="shared" si="8"/>
        <v>34127.753933710992</v>
      </c>
      <c r="M33" s="32">
        <f t="shared" si="8"/>
        <v>575.096</v>
      </c>
      <c r="N33" s="32">
        <f t="shared" si="8"/>
        <v>1659.9780000000001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2025-07-24T05:21:26Z</dcterms:created>
  <dcterms:modified xsi:type="dcterms:W3CDTF">2025-08-23T10:58:29Z</dcterms:modified>
  <cp:category/>
  <cp:contentStatus/>
</cp:coreProperties>
</file>