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/>
  <xr:revisionPtr revIDLastSave="456" documentId="11_7F4755BF84DCCE43E268565A8931F45BFA75341E" xr6:coauthVersionLast="47" xr6:coauthVersionMax="47" xr10:uidLastSave="{7855C585-B03F-427D-AF96-0BA741FA69BF}"/>
  <bookViews>
    <workbookView xWindow="240" yWindow="105" windowWidth="14805" windowHeight="8010" xr2:uid="{00000000-000D-0000-FFFF-FFFF00000000}"/>
  </bookViews>
  <sheets>
    <sheet name="Planilha1" sheetId="1" r:id="rId1"/>
    <sheet name="Planilha2" sheetId="2" r:id="rId2"/>
  </sheets>
  <definedNames>
    <definedName name="aporte">Planilha1!$D$17:$D$17</definedName>
    <definedName name="qtd_anos">Planilha1!$D$18:$D$18</definedName>
    <definedName name="redimento_carteira">Planilha1!$D$13:$D$13</definedName>
    <definedName name="salario">Planilha1!$D$12:$D$12</definedName>
    <definedName name="sugestao_investimento">Planilha1!$D$14:$D$14</definedName>
    <definedName name="taxa_mensal">Planilha1!$D$19:$D$19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5" i="1" l="1"/>
  <c r="C36" i="1"/>
  <c r="C37" i="1"/>
  <c r="C38" i="1"/>
  <c r="C39" i="1"/>
  <c r="C34" i="1"/>
  <c r="A9" i="2"/>
  <c r="A10" i="2"/>
  <c r="A11" i="2"/>
  <c r="A12" i="2"/>
  <c r="A13" i="2"/>
  <c r="A14" i="2"/>
  <c r="A15" i="2"/>
  <c r="A16" i="2"/>
  <c r="A17" i="2"/>
  <c r="A18" i="2"/>
  <c r="A19" i="2"/>
  <c r="A20" i="2"/>
  <c r="A4" i="2"/>
  <c r="A5" i="2"/>
  <c r="A6" i="2"/>
  <c r="A7" i="2"/>
  <c r="A8" i="2"/>
  <c r="A3" i="2"/>
  <c r="C31" i="1"/>
  <c r="D14" i="1"/>
  <c r="D20" i="1"/>
  <c r="C25" i="1"/>
  <c r="D25" i="1" s="1" a="1"/>
  <c r="D25" i="1" s="1"/>
  <c r="C26" i="1"/>
  <c r="D26" i="1" s="1" a="1"/>
  <c r="D26" i="1" s="1"/>
  <c r="C27" i="1"/>
  <c r="D27" i="1" s="1" a="1"/>
  <c r="D27" i="1" s="1"/>
  <c r="C28" i="1"/>
  <c r="D28" i="1" s="1" a="1"/>
  <c r="D28" i="1" s="1"/>
  <c r="C24" i="1"/>
  <c r="D24" i="1" s="1" a="1"/>
  <c r="D24" i="1" s="1"/>
  <c r="D21" i="1"/>
  <c r="D35" i="1" l="1"/>
  <c r="D36" i="1"/>
  <c r="D37" i="1"/>
  <c r="D38" i="1"/>
  <c r="D39" i="1"/>
  <c r="D34" i="1"/>
  <c r="D4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<sst xmlns="http://schemas.openxmlformats.org/spreadsheetml/2006/main" count="69" uniqueCount="34">
  <si>
    <t>CONFIGURAÇÕES</t>
  </si>
  <si>
    <t>Salário</t>
  </si>
  <si>
    <t>Rendimento Carteira</t>
  </si>
  <si>
    <t>Sugestão de Investimento (30%)</t>
  </si>
  <si>
    <t>INVESTIMENTO MENSAL</t>
  </si>
  <si>
    <t>Quanto investir por mês ?</t>
  </si>
  <si>
    <t>Por Quantos Anos ?</t>
  </si>
  <si>
    <t>Taxa de Rendimento mensal ?</t>
  </si>
  <si>
    <t>Patrimônio acumulado ?</t>
  </si>
  <si>
    <t>Dividendos Mensais ?</t>
  </si>
  <si>
    <t>Cenários</t>
  </si>
  <si>
    <t>Dividendo</t>
  </si>
  <si>
    <t>Quanto em 2 Anos ?</t>
  </si>
  <si>
    <t>Quanto em 5 Anos ?</t>
  </si>
  <si>
    <t>Quanto em 10 Anos ?</t>
  </si>
  <si>
    <t>Quanto em 20 Anos ?</t>
  </si>
  <si>
    <t>Quanto em 30 Anos ?</t>
  </si>
  <si>
    <t>Perfil</t>
  </si>
  <si>
    <t>Conservador</t>
  </si>
  <si>
    <t>Valor a ser aportado por mês</t>
  </si>
  <si>
    <t>TIPO DE FII</t>
  </si>
  <si>
    <t>Percentual Sugerido</t>
  </si>
  <si>
    <t>Valores</t>
  </si>
  <si>
    <t>PAPEL</t>
  </si>
  <si>
    <t>TIJOLO</t>
  </si>
  <si>
    <t>HIBRIDOS</t>
  </si>
  <si>
    <t>FOFs</t>
  </si>
  <si>
    <t>DESENVOLVIMENTO</t>
  </si>
  <si>
    <t>HOTELARIAS</t>
  </si>
  <si>
    <t>CHAVE</t>
  </si>
  <si>
    <t>PERFIL</t>
  </si>
  <si>
    <t>%</t>
  </si>
  <si>
    <t>Moderado</t>
  </si>
  <si>
    <t>Agressivo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</si>
</sst>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10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8"/>
      <color theme="0"/>
      <name val="Aptos Narrow"/>
      <family val="2"/>
      <scheme val="minor"/>
    </font>
    <font>
      <sz val="11"/>
      <color rgb="FF9C5700"/>
      <name val="Calibri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8"/>
      <color theme="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3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theme="3" tint="0.89999084444715716"/>
      </bottom>
      <diagonal/>
    </border>
    <border>
      <left style="thin">
        <color rgb="FF000000"/>
      </left>
      <right/>
      <top style="thin">
        <color theme="3" tint="0.89999084444715716"/>
      </top>
      <bottom style="thin">
        <color theme="3" tint="0.89999084444715716"/>
      </bottom>
      <diagonal/>
    </border>
    <border>
      <left style="medium">
        <color rgb="FF000000"/>
      </left>
      <right style="thin">
        <color rgb="FF000000"/>
      </right>
      <top style="thin">
        <color theme="3" tint="0.89999084444715716"/>
      </top>
      <bottom style="thin">
        <color theme="3" tint="0.89999084444715716"/>
      </bottom>
      <diagonal/>
    </border>
    <border>
      <left style="thin">
        <color theme="3" tint="0.89999084444715716"/>
      </left>
      <right style="medium">
        <color rgb="FF000000"/>
      </right>
      <top style="thin">
        <color theme="3" tint="0.89999084444715716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theme="3" tint="0.89999084444715716"/>
      </bottom>
      <diagonal/>
    </border>
    <border>
      <left style="thin">
        <color theme="3" tint="0.89999084444715716"/>
      </left>
      <right style="medium">
        <color rgb="FF000000"/>
      </right>
      <top style="thin">
        <color theme="3" tint="0.89999084444715716"/>
      </top>
      <bottom style="thin">
        <color theme="3" tint="0.89999084444715716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theme="3" tint="0.89999084444715716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theme="2" tint="-0.249977111117893"/>
      </left>
      <right style="medium">
        <color rgb="FF000000"/>
      </right>
      <top style="medium">
        <color theme="2" tint="-0.249977111117893"/>
      </top>
      <bottom/>
      <diagonal/>
    </border>
    <border>
      <left style="medium">
        <color rgb="FF000000"/>
      </left>
      <right style="medium">
        <color theme="2" tint="-0.249977111117893"/>
      </right>
      <top style="medium">
        <color theme="2" tint="-0.249977111117893"/>
      </top>
      <bottom/>
      <diagonal/>
    </border>
    <border>
      <left style="medium">
        <color theme="2" tint="-0.249977111117893"/>
      </left>
      <right style="medium">
        <color rgb="FF000000"/>
      </right>
      <top style="medium">
        <color theme="2" tint="-0.249977111117893"/>
      </top>
      <bottom style="medium">
        <color theme="2" tint="-0.249977111117893"/>
      </bottom>
      <diagonal/>
    </border>
    <border>
      <left style="medium">
        <color rgb="FF000000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medium">
        <color rgb="FF000000"/>
      </left>
      <right style="medium">
        <color theme="2" tint="-0.249977111117893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theme="2" tint="-0.249977111117893"/>
      </top>
      <bottom style="medium">
        <color theme="2" tint="-0.249977111117893"/>
      </bottom>
      <diagonal/>
    </border>
    <border>
      <left style="medium">
        <color rgb="FF000000"/>
      </left>
      <right style="medium">
        <color rgb="FF000000"/>
      </right>
      <top style="medium">
        <color theme="2" tint="-0.249977111117893"/>
      </top>
      <bottom/>
      <diagonal/>
    </border>
    <border>
      <left/>
      <right style="medium">
        <color rgb="FF000000"/>
      </right>
      <top style="medium">
        <color theme="2" tint="-0.249977111117893"/>
      </top>
      <bottom/>
      <diagonal/>
    </border>
    <border>
      <left style="medium">
        <color rgb="FF000000"/>
      </left>
      <right style="medium">
        <color rgb="FF000000"/>
      </right>
      <top style="medium">
        <color theme="2" tint="-0.249977111117893"/>
      </top>
      <bottom style="medium">
        <color theme="2" tint="-0.249977111117893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theme="2" tint="-0.249977111117893"/>
      </bottom>
      <diagonal/>
    </border>
    <border>
      <left style="medium">
        <color theme="3" tint="0.89999084444715716"/>
      </left>
      <right style="medium">
        <color theme="3" tint="0.89999084444715716"/>
      </right>
      <top style="medium">
        <color theme="3" tint="0.89999084444715716"/>
      </top>
      <bottom style="medium">
        <color theme="3" tint="0.89999084444715716"/>
      </bottom>
      <diagonal/>
    </border>
    <border>
      <left style="medium">
        <color theme="3" tint="0.89999084444715716"/>
      </left>
      <right style="medium">
        <color theme="3" tint="0.89999084444715716"/>
      </right>
      <top style="medium">
        <color theme="3" tint="0.89999084444715716"/>
      </top>
      <bottom style="medium">
        <color rgb="FF000000"/>
      </bottom>
      <diagonal/>
    </border>
    <border>
      <left style="medium">
        <color rgb="FF000000"/>
      </left>
      <right style="medium">
        <color theme="3" tint="0.89999084444715716"/>
      </right>
      <top style="medium">
        <color theme="3" tint="0.89999084444715716"/>
      </top>
      <bottom style="medium">
        <color theme="3" tint="0.89999084444715716"/>
      </bottom>
      <diagonal/>
    </border>
    <border>
      <left style="medium">
        <color theme="3" tint="0.89999084444715716"/>
      </left>
      <right style="medium">
        <color rgb="FF000000"/>
      </right>
      <top style="medium">
        <color theme="2" tint="-9.9978637043366805E-2"/>
      </top>
      <bottom style="medium">
        <color theme="3" tint="0.89999084444715716"/>
      </bottom>
      <diagonal/>
    </border>
    <border>
      <left style="medium">
        <color theme="3" tint="0.89999084444715716"/>
      </left>
      <right style="medium">
        <color rgb="FF000000"/>
      </right>
      <top style="medium">
        <color theme="3" tint="0.89999084444715716"/>
      </top>
      <bottom style="medium">
        <color theme="3" tint="0.89999084444715716"/>
      </bottom>
      <diagonal/>
    </border>
    <border>
      <left style="medium">
        <color rgb="FF000000"/>
      </left>
      <right style="medium">
        <color theme="3" tint="0.89999084444715716"/>
      </right>
      <top style="medium">
        <color theme="3" tint="0.89999084444715716"/>
      </top>
      <bottom style="medium">
        <color rgb="FF000000"/>
      </bottom>
      <diagonal/>
    </border>
    <border>
      <left style="medium">
        <color theme="3" tint="0.89999084444715716"/>
      </left>
      <right style="medium">
        <color rgb="FF000000"/>
      </right>
      <top style="medium">
        <color theme="3" tint="0.89999084444715716"/>
      </top>
      <bottom style="medium">
        <color rgb="FF000000"/>
      </bottom>
      <diagonal/>
    </border>
  </borders>
  <cellStyleXfs count="2">
    <xf numFmtId="0" fontId="0" fillId="0" borderId="0"/>
    <xf numFmtId="0" fontId="6" fillId="7" borderId="0" applyNumberFormat="0" applyBorder="0" applyAlignment="0" applyProtection="0"/>
  </cellStyleXfs>
  <cellXfs count="6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1" fillId="4" borderId="0" xfId="0" applyFont="1" applyFill="1"/>
    <xf numFmtId="0" fontId="2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5" borderId="5" xfId="0" applyFill="1" applyBorder="1"/>
    <xf numFmtId="9" fontId="0" fillId="0" borderId="0" xfId="0" applyNumberFormat="1"/>
    <xf numFmtId="0" fontId="5" fillId="6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9" fillId="6" borderId="1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left" indent="3"/>
    </xf>
    <xf numFmtId="0" fontId="7" fillId="10" borderId="9" xfId="0" applyFont="1" applyFill="1" applyBorder="1" applyAlignment="1">
      <alignment horizontal="left" indent="3"/>
    </xf>
    <xf numFmtId="0" fontId="7" fillId="10" borderId="10" xfId="0" applyFont="1" applyFill="1" applyBorder="1" applyAlignment="1">
      <alignment horizontal="left" indent="3"/>
    </xf>
    <xf numFmtId="0" fontId="7" fillId="10" borderId="11" xfId="0" applyFont="1" applyFill="1" applyBorder="1" applyAlignment="1">
      <alignment horizontal="left" indent="3"/>
    </xf>
    <xf numFmtId="164" fontId="0" fillId="0" borderId="12" xfId="0" applyNumberFormat="1" applyFont="1" applyBorder="1" applyAlignment="1">
      <alignment horizontal="center"/>
    </xf>
    <xf numFmtId="0" fontId="7" fillId="10" borderId="13" xfId="0" applyFont="1" applyFill="1" applyBorder="1" applyAlignment="1">
      <alignment horizontal="left" indent="3"/>
    </xf>
    <xf numFmtId="10" fontId="0" fillId="0" borderId="14" xfId="0" applyNumberFormat="1" applyFont="1" applyBorder="1" applyAlignment="1">
      <alignment horizontal="center"/>
    </xf>
    <xf numFmtId="0" fontId="7" fillId="10" borderId="15" xfId="0" applyFont="1" applyFill="1" applyBorder="1" applyAlignment="1">
      <alignment horizontal="left" indent="3"/>
    </xf>
    <xf numFmtId="0" fontId="7" fillId="10" borderId="16" xfId="0" applyFont="1" applyFill="1" applyBorder="1" applyAlignment="1">
      <alignment horizontal="left" indent="3"/>
    </xf>
    <xf numFmtId="164" fontId="0" fillId="10" borderId="17" xfId="0" applyNumberFormat="1" applyFont="1" applyFill="1" applyBorder="1" applyAlignment="1">
      <alignment horizontal="center"/>
    </xf>
    <xf numFmtId="0" fontId="7" fillId="8" borderId="20" xfId="0" applyFont="1" applyFill="1" applyBorder="1" applyAlignment="1">
      <alignment horizontal="left" indent="3"/>
    </xf>
    <xf numFmtId="0" fontId="8" fillId="3" borderId="23" xfId="0" applyFont="1" applyFill="1" applyBorder="1" applyAlignment="1">
      <alignment horizontal="left" indent="3"/>
    </xf>
    <xf numFmtId="0" fontId="8" fillId="3" borderId="22" xfId="0" applyFont="1" applyFill="1" applyBorder="1" applyAlignment="1">
      <alignment horizontal="left" indent="3"/>
    </xf>
    <xf numFmtId="0" fontId="7" fillId="8" borderId="24" xfId="0" applyFont="1" applyFill="1" applyBorder="1" applyAlignment="1">
      <alignment horizontal="left" indent="3"/>
    </xf>
    <xf numFmtId="0" fontId="7" fillId="8" borderId="25" xfId="0" applyFont="1" applyFill="1" applyBorder="1" applyAlignment="1">
      <alignment horizontal="left" indent="3"/>
    </xf>
    <xf numFmtId="164" fontId="3" fillId="0" borderId="26" xfId="0" applyNumberFormat="1" applyFont="1" applyBorder="1" applyAlignment="1">
      <alignment horizontal="center"/>
    </xf>
    <xf numFmtId="0" fontId="7" fillId="8" borderId="27" xfId="0" applyFont="1" applyFill="1" applyBorder="1" applyAlignment="1">
      <alignment horizontal="left" indent="3"/>
    </xf>
    <xf numFmtId="0" fontId="3" fillId="0" borderId="19" xfId="0" applyFont="1" applyBorder="1" applyAlignment="1">
      <alignment horizontal="center"/>
    </xf>
    <xf numFmtId="0" fontId="7" fillId="8" borderId="28" xfId="0" applyFont="1" applyFill="1" applyBorder="1" applyAlignment="1">
      <alignment horizontal="left" indent="3"/>
    </xf>
    <xf numFmtId="10" fontId="3" fillId="0" borderId="21" xfId="0" applyNumberFormat="1" applyFont="1" applyBorder="1" applyAlignment="1">
      <alignment horizontal="center"/>
    </xf>
    <xf numFmtId="0" fontId="8" fillId="3" borderId="27" xfId="0" applyFont="1" applyFill="1" applyBorder="1" applyAlignment="1">
      <alignment horizontal="left" indent="3"/>
    </xf>
    <xf numFmtId="8" fontId="3" fillId="3" borderId="29" xfId="0" applyNumberFormat="1" applyFont="1" applyFill="1" applyBorder="1" applyAlignment="1">
      <alignment horizontal="center"/>
    </xf>
    <xf numFmtId="0" fontId="8" fillId="3" borderId="18" xfId="0" applyFont="1" applyFill="1" applyBorder="1" applyAlignment="1">
      <alignment horizontal="left" indent="3"/>
    </xf>
    <xf numFmtId="8" fontId="3" fillId="3" borderId="8" xfId="0" applyNumberFormat="1" applyFont="1" applyFill="1" applyBorder="1" applyAlignment="1">
      <alignment horizontal="center"/>
    </xf>
    <xf numFmtId="8" fontId="0" fillId="9" borderId="31" xfId="0" applyNumberFormat="1" applyFill="1" applyBorder="1" applyAlignment="1">
      <alignment horizontal="center" vertical="center"/>
    </xf>
    <xf numFmtId="8" fontId="0" fillId="9" borderId="30" xfId="0" applyNumberFormat="1" applyFill="1" applyBorder="1" applyAlignment="1">
      <alignment horizontal="center" vertical="center"/>
    </xf>
    <xf numFmtId="0" fontId="7" fillId="9" borderId="32" xfId="0" applyFont="1" applyFill="1" applyBorder="1" applyAlignment="1">
      <alignment horizontal="left" indent="3"/>
    </xf>
    <xf numFmtId="8" fontId="0" fillId="9" borderId="33" xfId="0" applyNumberFormat="1" applyFill="1" applyBorder="1" applyAlignment="1">
      <alignment horizontal="center" vertical="center"/>
    </xf>
    <xf numFmtId="8" fontId="0" fillId="9" borderId="34" xfId="0" applyNumberFormat="1" applyFill="1" applyBorder="1" applyAlignment="1">
      <alignment horizontal="center" vertical="center"/>
    </xf>
    <xf numFmtId="0" fontId="7" fillId="9" borderId="35" xfId="0" applyFont="1" applyFill="1" applyBorder="1" applyAlignment="1">
      <alignment horizontal="left" indent="3"/>
    </xf>
    <xf numFmtId="8" fontId="0" fillId="9" borderId="36" xfId="0" applyNumberFormat="1" applyFill="1" applyBorder="1" applyAlignment="1">
      <alignment horizontal="center" vertical="center"/>
    </xf>
    <xf numFmtId="9" fontId="0" fillId="0" borderId="0" xfId="0" applyNumberFormat="1" applyAlignment="1">
      <alignment horizontal="center"/>
    </xf>
    <xf numFmtId="0" fontId="0" fillId="0" borderId="6" xfId="0" applyBorder="1"/>
    <xf numFmtId="9" fontId="0" fillId="0" borderId="6" xfId="0" applyNumberFormat="1" applyBorder="1"/>
    <xf numFmtId="0" fontId="0" fillId="0" borderId="7" xfId="0" applyBorder="1"/>
    <xf numFmtId="9" fontId="0" fillId="0" borderId="7" xfId="0" applyNumberFormat="1" applyBorder="1"/>
    <xf numFmtId="0" fontId="6" fillId="7" borderId="1" xfId="1" applyBorder="1"/>
    <xf numFmtId="0" fontId="6" fillId="7" borderId="6" xfId="1" applyBorder="1"/>
    <xf numFmtId="0" fontId="6" fillId="7" borderId="2" xfId="1" applyBorder="1"/>
    <xf numFmtId="0" fontId="3" fillId="9" borderId="3" xfId="0" applyFont="1" applyFill="1" applyBorder="1"/>
    <xf numFmtId="164" fontId="3" fillId="9" borderId="0" xfId="0" applyNumberFormat="1" applyFont="1" applyFill="1" applyBorder="1"/>
    <xf numFmtId="0" fontId="3" fillId="9" borderId="4" xfId="0" applyFont="1" applyFill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3" fillId="5" borderId="3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164" fontId="0" fillId="11" borderId="4" xfId="0" applyNumberFormat="1" applyFill="1" applyBorder="1" applyAlignment="1">
      <alignment horizontal="center"/>
    </xf>
    <xf numFmtId="0" fontId="0" fillId="5" borderId="7" xfId="0" applyFill="1" applyBorder="1"/>
    <xf numFmtId="164" fontId="0" fillId="5" borderId="8" xfId="0" applyNumberFormat="1" applyFill="1" applyBorder="1" applyAlignment="1">
      <alignment horizontal="center"/>
    </xf>
  </cellXfs>
  <cellStyles count="2">
    <cellStyle name="Neutro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Planilha1!$C$33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Planilha1!$B$34:$B$39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HIBRIDOS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Planilha1!$C$34:$C$39</c:f>
              <c:numCache>
                <c:formatCode>0%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EC-4033-B484-806B73007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66675</xdr:rowOff>
    </xdr:from>
    <xdr:to>
      <xdr:col>4</xdr:col>
      <xdr:colOff>66675</xdr:colOff>
      <xdr:row>8</xdr:row>
      <xdr:rowOff>161925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6DC9FAC-474F-4ABE-8793-569747BDECF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1693"/>
        <a:stretch>
          <a:fillRect/>
        </a:stretch>
      </xdr:blipFill>
      <xdr:spPr>
        <a:xfrm>
          <a:off x="342900" y="257175"/>
          <a:ext cx="8229600" cy="1428750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41</xdr:row>
      <xdr:rowOff>38100</xdr:rowOff>
    </xdr:from>
    <xdr:to>
      <xdr:col>3</xdr:col>
      <xdr:colOff>1076325</xdr:colOff>
      <xdr:row>55</xdr:row>
      <xdr:rowOff>114300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F31C437-3150-82FB-7B9D-5876D709D2BA}"/>
            </a:ext>
            <a:ext uri="{147F2762-F138-4A5C-976F-8EAC2B608ADB}">
              <a16:predDERef xmlns:a16="http://schemas.microsoft.com/office/drawing/2014/main" pred="{96DC9FAC-474F-4ABE-8793-569747BDEC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K40"/>
  <sheetViews>
    <sheetView showGridLines="0" showRowColHeaders="0" tabSelected="1" topLeftCell="A20" workbookViewId="0">
      <selection activeCell="B30" sqref="B30:D40"/>
    </sheetView>
  </sheetViews>
  <sheetFormatPr defaultColWidth="0" defaultRowHeight="15"/>
  <cols>
    <col min="1" max="1" width="5.140625" customWidth="1"/>
    <col min="2" max="2" width="58.140625" customWidth="1"/>
    <col min="3" max="3" width="45.7109375" customWidth="1"/>
    <col min="4" max="4" width="18.5703125" customWidth="1"/>
    <col min="5" max="8" width="3.140625" customWidth="1"/>
    <col min="9" max="11" width="9.140625" hidden="1" customWidth="1"/>
  </cols>
  <sheetData>
    <row r="11" spans="2:4" ht="24">
      <c r="B11" s="12" t="s">
        <v>0</v>
      </c>
      <c r="C11" s="13"/>
      <c r="D11" s="8"/>
    </row>
    <row r="12" spans="2:4" ht="15.75">
      <c r="B12" s="17" t="s">
        <v>1</v>
      </c>
      <c r="C12" s="16"/>
      <c r="D12" s="18">
        <v>4200</v>
      </c>
    </row>
    <row r="13" spans="2:4" ht="15.75">
      <c r="B13" s="19" t="s">
        <v>2</v>
      </c>
      <c r="C13" s="15"/>
      <c r="D13" s="20">
        <v>6.0000000000000001E-3</v>
      </c>
    </row>
    <row r="14" spans="2:4" ht="15.75">
      <c r="B14" s="21" t="s">
        <v>3</v>
      </c>
      <c r="C14" s="22"/>
      <c r="D14" s="23">
        <f>D12*30%</f>
        <v>1260</v>
      </c>
    </row>
    <row r="16" spans="2:4" ht="26.25">
      <c r="B16" s="9" t="s">
        <v>4</v>
      </c>
      <c r="C16" s="10"/>
      <c r="D16" s="2"/>
    </row>
    <row r="17" spans="1:6" ht="15.75">
      <c r="B17" s="28" t="s">
        <v>5</v>
      </c>
      <c r="C17" s="24"/>
      <c r="D17" s="29">
        <v>1260</v>
      </c>
    </row>
    <row r="18" spans="1:6" ht="15.75">
      <c r="B18" s="30" t="s">
        <v>6</v>
      </c>
      <c r="C18" s="27"/>
      <c r="D18" s="31">
        <v>10</v>
      </c>
    </row>
    <row r="19" spans="1:6" ht="15.75">
      <c r="B19" s="32" t="s">
        <v>7</v>
      </c>
      <c r="C19" s="14"/>
      <c r="D19" s="33">
        <v>1.0789999999999999E-2</v>
      </c>
    </row>
    <row r="20" spans="1:6" ht="15.75">
      <c r="B20" s="34" t="s">
        <v>8</v>
      </c>
      <c r="C20" s="26"/>
      <c r="D20" s="35">
        <f>FV(D19,D18*12,D17*-1)</f>
        <v>306538.10778801696</v>
      </c>
    </row>
    <row r="21" spans="1:6" ht="15.75" customHeight="1">
      <c r="B21" s="36" t="s">
        <v>9</v>
      </c>
      <c r="C21" s="25"/>
      <c r="D21" s="37">
        <f>D20*$D$13</f>
        <v>1839.2286467281017</v>
      </c>
    </row>
    <row r="23" spans="1:6" ht="26.25">
      <c r="B23" s="1" t="s">
        <v>10</v>
      </c>
      <c r="C23" s="4"/>
      <c r="D23" s="5" t="s">
        <v>11</v>
      </c>
    </row>
    <row r="24" spans="1:6" ht="15.75">
      <c r="B24" s="40" t="s">
        <v>12</v>
      </c>
      <c r="C24" s="39">
        <f>FV($D$19,$A28*12,$D$17*-1)</f>
        <v>34306.810395032975</v>
      </c>
      <c r="D24" s="41" cm="1">
        <f t="array" ref="D24">C24*redimento_carteira</f>
        <v>205.84086237019787</v>
      </c>
    </row>
    <row r="25" spans="1:6" ht="15.75">
      <c r="B25" s="40" t="s">
        <v>13</v>
      </c>
      <c r="C25" s="39" t="e">
        <f>FV($D$19,#REF!*12,$D$17*-1)</f>
        <v>#REF!</v>
      </c>
      <c r="D25" s="42" t="e" cm="1">
        <f t="array" ref="D25">C25*redimento_carteira</f>
        <v>#REF!</v>
      </c>
    </row>
    <row r="26" spans="1:6" ht="15.75">
      <c r="B26" s="40" t="s">
        <v>14</v>
      </c>
      <c r="C26" s="39">
        <f>FV($D$19,$A29*12,$D$17*-1)</f>
        <v>306538.10778801696</v>
      </c>
      <c r="D26" s="42" cm="1">
        <f t="array" ref="D26">C26*redimento_carteira</f>
        <v>1839.2286467281017</v>
      </c>
      <c r="F26" s="7"/>
    </row>
    <row r="27" spans="1:6" ht="15.75">
      <c r="B27" s="40" t="s">
        <v>15</v>
      </c>
      <c r="C27" s="39" t="e">
        <f>FV($D$19,#REF!*12,$D$17*-1)</f>
        <v>#REF!</v>
      </c>
      <c r="D27" s="42" t="e" cm="1">
        <f t="array" ref="D27">C27*redimento_carteira</f>
        <v>#REF!</v>
      </c>
    </row>
    <row r="28" spans="1:6" ht="15.75">
      <c r="A28" s="3">
        <v>2</v>
      </c>
      <c r="B28" s="43" t="s">
        <v>16</v>
      </c>
      <c r="C28" s="38">
        <f>FV($D$19,$A30*12,$D$17*-1)</f>
        <v>5445933.7653059401</v>
      </c>
      <c r="D28" s="44" cm="1">
        <f t="array" ref="D28">C28*redimento_carteira</f>
        <v>32675.602591835643</v>
      </c>
    </row>
    <row r="29" spans="1:6">
      <c r="A29" s="3">
        <v>10</v>
      </c>
    </row>
    <row r="30" spans="1:6">
      <c r="A30" s="3">
        <v>30</v>
      </c>
      <c r="B30" s="50" t="s">
        <v>17</v>
      </c>
      <c r="C30" s="51" t="s">
        <v>18</v>
      </c>
      <c r="D30" s="52"/>
    </row>
    <row r="31" spans="1:6">
      <c r="B31" s="53" t="s">
        <v>19</v>
      </c>
      <c r="C31" s="54">
        <f>D17</f>
        <v>1260</v>
      </c>
      <c r="D31" s="55"/>
    </row>
    <row r="32" spans="1:6">
      <c r="B32" s="56"/>
      <c r="C32" s="57"/>
      <c r="D32" s="58"/>
    </row>
    <row r="33" spans="2:4">
      <c r="B33" s="59" t="s">
        <v>20</v>
      </c>
      <c r="C33" s="60" t="s">
        <v>21</v>
      </c>
      <c r="D33" s="61" t="s">
        <v>22</v>
      </c>
    </row>
    <row r="34" spans="2:4">
      <c r="B34" s="56" t="s">
        <v>23</v>
      </c>
      <c r="C34" s="62">
        <f>VLOOKUP($C$30&amp;"-"&amp;B34,Planilha2!$A:$D,4,FALSE)</f>
        <v>0.3</v>
      </c>
      <c r="D34" s="63">
        <f>C34*$C$31</f>
        <v>378</v>
      </c>
    </row>
    <row r="35" spans="2:4">
      <c r="B35" s="56" t="s">
        <v>24</v>
      </c>
      <c r="C35" s="62">
        <f>VLOOKUP($C$30&amp;"-"&amp;B35,Planilha2!$A:$D,4,FALSE)</f>
        <v>0.5</v>
      </c>
      <c r="D35" s="63">
        <f t="shared" ref="D35:D39" si="0">C35*$C$31</f>
        <v>630</v>
      </c>
    </row>
    <row r="36" spans="2:4">
      <c r="B36" s="56" t="s">
        <v>25</v>
      </c>
      <c r="C36" s="62">
        <f>VLOOKUP($C$30&amp;"-"&amp;B36,Planilha2!$A:$D,4,FALSE)</f>
        <v>0.1</v>
      </c>
      <c r="D36" s="63">
        <f t="shared" si="0"/>
        <v>126</v>
      </c>
    </row>
    <row r="37" spans="2:4">
      <c r="B37" s="56" t="s">
        <v>26</v>
      </c>
      <c r="C37" s="62">
        <f>VLOOKUP($C$30&amp;"-"&amp;B37,Planilha2!$A:$D,4,FALSE)</f>
        <v>0.1</v>
      </c>
      <c r="D37" s="63">
        <f t="shared" si="0"/>
        <v>126</v>
      </c>
    </row>
    <row r="38" spans="2:4">
      <c r="B38" s="56" t="s">
        <v>27</v>
      </c>
      <c r="C38" s="62">
        <f>VLOOKUP($C$30&amp;"-"&amp;B38,Planilha2!$A:$D,4,FALSE)</f>
        <v>0</v>
      </c>
      <c r="D38" s="63">
        <f t="shared" si="0"/>
        <v>0</v>
      </c>
    </row>
    <row r="39" spans="2:4">
      <c r="B39" s="56" t="s">
        <v>28</v>
      </c>
      <c r="C39" s="62">
        <f>VLOOKUP($C$30&amp;"-"&amp;B39,Planilha2!$A:$D,4,FALSE)</f>
        <v>0</v>
      </c>
      <c r="D39" s="63">
        <f t="shared" si="0"/>
        <v>0</v>
      </c>
    </row>
    <row r="40" spans="2:4">
      <c r="B40" s="6"/>
      <c r="C40" s="64"/>
      <c r="D40" s="65">
        <f>SUM(D34:D39)</f>
        <v>1260</v>
      </c>
    </row>
  </sheetData>
  <mergeCells count="10">
    <mergeCell ref="B11:C11"/>
    <mergeCell ref="B12:C12"/>
    <mergeCell ref="B13:C13"/>
    <mergeCell ref="B14:C14"/>
    <mergeCell ref="B16:C16"/>
    <mergeCell ref="B17:C17"/>
    <mergeCell ref="B18:C18"/>
    <mergeCell ref="B19:C19"/>
    <mergeCell ref="B20:C20"/>
    <mergeCell ref="B21:C21"/>
  </mergeCells>
  <dataValidations count="1">
    <dataValidation type="list" allowBlank="1" showInputMessage="1" showErrorMessage="1" sqref="C30" xr:uid="{CA8FEBCE-B5FC-4616-B3C1-32462BC00793}">
      <formula1>"Conservador,Moderado,Agressivo"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1B53-A6D7-4D2B-9B9C-8F48BD140E99}">
  <dimension ref="A2:D20"/>
  <sheetViews>
    <sheetView workbookViewId="0">
      <selection activeCell="G3" sqref="G3"/>
    </sheetView>
  </sheetViews>
  <sheetFormatPr defaultRowHeight="15"/>
  <cols>
    <col min="1" max="1" width="30.140625" bestFit="1" customWidth="1"/>
    <col min="2" max="2" width="11.85546875" bestFit="1" customWidth="1"/>
    <col min="3" max="3" width="18.42578125" bestFit="1" customWidth="1"/>
    <col min="4" max="4" width="4.7109375" bestFit="1" customWidth="1"/>
  </cols>
  <sheetData>
    <row r="2" spans="1:4">
      <c r="A2" t="s">
        <v>29</v>
      </c>
      <c r="B2" s="11" t="s">
        <v>30</v>
      </c>
      <c r="C2" s="11" t="s">
        <v>20</v>
      </c>
      <c r="D2" s="11" t="s">
        <v>31</v>
      </c>
    </row>
    <row r="3" spans="1:4">
      <c r="A3" t="str">
        <f>B3&amp;"-"&amp;C3</f>
        <v>Conservador-PAPEL</v>
      </c>
      <c r="B3" t="s">
        <v>18</v>
      </c>
      <c r="C3" t="s">
        <v>23</v>
      </c>
      <c r="D3" s="45">
        <v>0.3</v>
      </c>
    </row>
    <row r="4" spans="1:4">
      <c r="A4" t="str">
        <f t="shared" ref="A4:A20" si="0">B4&amp;"-"&amp;C4</f>
        <v>Conservador-TIJOLO</v>
      </c>
      <c r="B4" t="s">
        <v>18</v>
      </c>
      <c r="C4" t="s">
        <v>24</v>
      </c>
      <c r="D4" s="45">
        <v>0.5</v>
      </c>
    </row>
    <row r="5" spans="1:4">
      <c r="A5" t="str">
        <f t="shared" si="0"/>
        <v>Conservador-HIBRIDOS</v>
      </c>
      <c r="B5" t="s">
        <v>18</v>
      </c>
      <c r="C5" t="s">
        <v>25</v>
      </c>
      <c r="D5" s="45">
        <v>0.1</v>
      </c>
    </row>
    <row r="6" spans="1:4">
      <c r="A6" t="str">
        <f t="shared" si="0"/>
        <v>Conservador-FOFs</v>
      </c>
      <c r="B6" t="s">
        <v>18</v>
      </c>
      <c r="C6" t="s">
        <v>26</v>
      </c>
      <c r="D6" s="45">
        <v>0.1</v>
      </c>
    </row>
    <row r="7" spans="1:4">
      <c r="A7" t="str">
        <f t="shared" si="0"/>
        <v>Conservador-DESENVOLVIMENTO</v>
      </c>
      <c r="B7" t="s">
        <v>18</v>
      </c>
      <c r="C7" t="s">
        <v>27</v>
      </c>
      <c r="D7" s="45">
        <v>0</v>
      </c>
    </row>
    <row r="8" spans="1:4">
      <c r="A8" t="str">
        <f t="shared" si="0"/>
        <v>Conservador-HOTELARIAS</v>
      </c>
      <c r="B8" t="s">
        <v>18</v>
      </c>
      <c r="C8" t="s">
        <v>28</v>
      </c>
      <c r="D8" s="45">
        <v>0</v>
      </c>
    </row>
    <row r="9" spans="1:4">
      <c r="A9" s="46" t="str">
        <f t="shared" si="0"/>
        <v>Moderado-PAPEL</v>
      </c>
      <c r="B9" s="46" t="s">
        <v>32</v>
      </c>
      <c r="C9" s="46" t="s">
        <v>23</v>
      </c>
      <c r="D9" s="47">
        <v>0.32</v>
      </c>
    </row>
    <row r="10" spans="1:4">
      <c r="A10" t="str">
        <f t="shared" si="0"/>
        <v>Moderado-TIJOLO</v>
      </c>
      <c r="B10" t="s">
        <v>32</v>
      </c>
      <c r="C10" t="s">
        <v>24</v>
      </c>
      <c r="D10" s="7">
        <v>0.4</v>
      </c>
    </row>
    <row r="11" spans="1:4">
      <c r="A11" t="str">
        <f t="shared" si="0"/>
        <v>Moderado-HIBRIDOS</v>
      </c>
      <c r="B11" t="s">
        <v>32</v>
      </c>
      <c r="C11" t="s">
        <v>25</v>
      </c>
      <c r="D11" s="7">
        <v>0.08</v>
      </c>
    </row>
    <row r="12" spans="1:4">
      <c r="A12" t="str">
        <f t="shared" si="0"/>
        <v>Moderado-FOFs</v>
      </c>
      <c r="B12" t="s">
        <v>32</v>
      </c>
      <c r="C12" t="s">
        <v>26</v>
      </c>
      <c r="D12" s="7">
        <v>0.1</v>
      </c>
    </row>
    <row r="13" spans="1:4">
      <c r="A13" t="str">
        <f t="shared" si="0"/>
        <v>Moderado-DESENVOLVIMENTO</v>
      </c>
      <c r="B13" t="s">
        <v>32</v>
      </c>
      <c r="C13" t="s">
        <v>27</v>
      </c>
      <c r="D13" s="7">
        <v>0.1</v>
      </c>
    </row>
    <row r="14" spans="1:4">
      <c r="A14" s="48" t="str">
        <f t="shared" si="0"/>
        <v>Moderado-HOTELARIAS</v>
      </c>
      <c r="B14" s="48" t="s">
        <v>32</v>
      </c>
      <c r="C14" s="48" t="s">
        <v>28</v>
      </c>
      <c r="D14" s="49">
        <v>0.1</v>
      </c>
    </row>
    <row r="15" spans="1:4">
      <c r="A15" t="str">
        <f t="shared" si="0"/>
        <v>Agressivo-PAPEL</v>
      </c>
      <c r="B15" t="s">
        <v>33</v>
      </c>
      <c r="C15" t="s">
        <v>23</v>
      </c>
      <c r="D15" s="7">
        <v>0.5</v>
      </c>
    </row>
    <row r="16" spans="1:4">
      <c r="A16" t="str">
        <f t="shared" si="0"/>
        <v>Agressivo-TIJOLO</v>
      </c>
      <c r="B16" t="s">
        <v>33</v>
      </c>
      <c r="C16" t="s">
        <v>24</v>
      </c>
      <c r="D16" s="7">
        <v>0.1</v>
      </c>
    </row>
    <row r="17" spans="1:4">
      <c r="A17" t="str">
        <f t="shared" si="0"/>
        <v>Agressivo-HIBRIDOS</v>
      </c>
      <c r="B17" t="s">
        <v>33</v>
      </c>
      <c r="C17" t="s">
        <v>25</v>
      </c>
      <c r="D17" s="7">
        <v>0.05</v>
      </c>
    </row>
    <row r="18" spans="1:4">
      <c r="A18" t="str">
        <f t="shared" si="0"/>
        <v>Agressivo-FOFs</v>
      </c>
      <c r="B18" t="s">
        <v>33</v>
      </c>
      <c r="C18" t="s">
        <v>26</v>
      </c>
      <c r="D18" s="7">
        <v>0.05</v>
      </c>
    </row>
    <row r="19" spans="1:4">
      <c r="A19" t="str">
        <f t="shared" si="0"/>
        <v>Agressivo-DESENVOLVIMENTO</v>
      </c>
      <c r="B19" t="s">
        <v>33</v>
      </c>
      <c r="C19" t="s">
        <v>27</v>
      </c>
      <c r="D19" s="7">
        <v>0.2</v>
      </c>
    </row>
    <row r="20" spans="1:4">
      <c r="A20" t="str">
        <f t="shared" si="0"/>
        <v>Agressivo-HOTELARIAS</v>
      </c>
      <c r="B20" t="s">
        <v>33</v>
      </c>
      <c r="C20" t="s">
        <v>28</v>
      </c>
      <c r="D20" s="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 Alves</cp:lastModifiedBy>
  <cp:revision/>
  <dcterms:created xsi:type="dcterms:W3CDTF">2025-05-23T19:36:34Z</dcterms:created>
  <dcterms:modified xsi:type="dcterms:W3CDTF">2025-05-23T23:04:20Z</dcterms:modified>
  <cp:category/>
  <cp:contentStatus/>
</cp:coreProperties>
</file>