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35" windowWidth="22995" windowHeight="927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42" i="1" l="1"/>
  <c r="J41" i="1"/>
  <c r="J40" i="1"/>
  <c r="J38" i="1"/>
  <c r="J37" i="1"/>
  <c r="J36" i="1"/>
  <c r="J35" i="1"/>
  <c r="J34" i="1"/>
  <c r="J32" i="1"/>
  <c r="J31" i="1"/>
  <c r="J30" i="1"/>
  <c r="F46" i="1"/>
  <c r="G45" i="1"/>
  <c r="G44" i="1"/>
  <c r="G43" i="1"/>
  <c r="F45" i="1"/>
  <c r="F44" i="1"/>
  <c r="F43" i="1"/>
  <c r="F41" i="1"/>
  <c r="F40" i="1"/>
  <c r="F39" i="1"/>
  <c r="F38" i="1"/>
  <c r="F36" i="1"/>
  <c r="F35" i="1"/>
  <c r="F34" i="1"/>
  <c r="F32" i="1"/>
  <c r="F31" i="1"/>
  <c r="F30" i="1"/>
  <c r="C33" i="1"/>
  <c r="C32" i="1"/>
  <c r="C31" i="1"/>
  <c r="C30" i="1"/>
  <c r="H18" i="1"/>
  <c r="I17" i="1"/>
  <c r="I14" i="1"/>
  <c r="E26" i="1"/>
  <c r="D26" i="1"/>
  <c r="C26" i="1"/>
  <c r="D23" i="1"/>
  <c r="K24" i="1"/>
  <c r="J24" i="1"/>
  <c r="I24" i="1"/>
  <c r="H24" i="1"/>
  <c r="G24" i="1"/>
  <c r="E23" i="1"/>
  <c r="C23" i="1"/>
  <c r="E18" i="1"/>
  <c r="F17" i="1"/>
  <c r="E17" i="1"/>
  <c r="E13" i="1"/>
  <c r="E14" i="1" s="1"/>
  <c r="G10" i="1"/>
  <c r="G11" i="1"/>
  <c r="G9" i="1"/>
  <c r="D10" i="1"/>
  <c r="E10" i="1"/>
  <c r="F10" i="1"/>
  <c r="D11" i="1"/>
  <c r="E11" i="1"/>
  <c r="F11" i="1"/>
  <c r="E9" i="1"/>
  <c r="F9" i="1"/>
  <c r="D9" i="1"/>
  <c r="D7" i="1"/>
  <c r="E5" i="1"/>
  <c r="F5" i="1"/>
  <c r="G5" i="1"/>
  <c r="D5" i="1"/>
</calcChain>
</file>

<file path=xl/sharedStrings.xml><?xml version="1.0" encoding="utf-8"?>
<sst xmlns="http://schemas.openxmlformats.org/spreadsheetml/2006/main" count="27" uniqueCount="18">
  <si>
    <t>health</t>
  </si>
  <si>
    <t>yes</t>
  </si>
  <si>
    <t>no</t>
  </si>
  <si>
    <t>neither</t>
  </si>
  <si>
    <t>overweight</t>
  </si>
  <si>
    <t>obese</t>
  </si>
  <si>
    <t>total</t>
  </si>
  <si>
    <t>a</t>
  </si>
  <si>
    <t>13/72</t>
  </si>
  <si>
    <t>28-(13/72</t>
  </si>
  <si>
    <t>/ 94</t>
  </si>
  <si>
    <t>72/95</t>
  </si>
  <si>
    <t>b</t>
  </si>
  <si>
    <t>28/95</t>
  </si>
  <si>
    <t>59/94</t>
  </si>
  <si>
    <t>c</t>
  </si>
  <si>
    <t>2.14: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</si>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</sst>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46"/>
  <sheetViews>
    <sheetView tabSelected="1" topLeftCell="A24" workbookViewId="0">
      <selection activeCell="B29" sqref="B29"/>
    </sheetView>
  </sheetViews>
  <sheetFormatPr defaultRowHeight="15" x14ac:dyDescent="0.25"/>
  <sheetData>
    <row r="2" spans="2:9" x14ac:dyDescent="0.25">
      <c r="D2" t="s">
        <v>3</v>
      </c>
      <c r="E2" t="s">
        <v>4</v>
      </c>
      <c r="F2" t="s">
        <v>5</v>
      </c>
      <c r="G2" t="s">
        <v>6</v>
      </c>
    </row>
    <row r="3" spans="2:9" x14ac:dyDescent="0.25">
      <c r="B3" t="s">
        <v>0</v>
      </c>
      <c r="C3" t="s">
        <v>1</v>
      </c>
      <c r="D3" s="1">
        <v>134801</v>
      </c>
      <c r="E3" s="1">
        <v>141699</v>
      </c>
      <c r="F3" s="1">
        <v>107301</v>
      </c>
      <c r="G3" s="1">
        <v>383801</v>
      </c>
    </row>
    <row r="4" spans="2:9" x14ac:dyDescent="0.25">
      <c r="C4" t="s">
        <v>2</v>
      </c>
      <c r="D4" s="1">
        <v>15098</v>
      </c>
      <c r="E4" s="1">
        <v>15327</v>
      </c>
      <c r="F4" s="1">
        <v>14412</v>
      </c>
      <c r="G4" s="1">
        <v>44837</v>
      </c>
    </row>
    <row r="5" spans="2:9" x14ac:dyDescent="0.25">
      <c r="D5" s="1">
        <f>SUM(D3:D4)</f>
        <v>149899</v>
      </c>
      <c r="E5" s="1">
        <f t="shared" ref="E5:G5" si="0">SUM(E3:E4)</f>
        <v>157026</v>
      </c>
      <c r="F5" s="1">
        <f t="shared" si="0"/>
        <v>121713</v>
      </c>
      <c r="G5" s="1">
        <f t="shared" si="0"/>
        <v>428638</v>
      </c>
    </row>
    <row r="7" spans="2:9" x14ac:dyDescent="0.25">
      <c r="D7">
        <f>E3/E5</f>
        <v>0.90239196056703985</v>
      </c>
    </row>
    <row r="9" spans="2:9" x14ac:dyDescent="0.25">
      <c r="D9">
        <f>D3/$G$3</f>
        <v>0.35122628653911792</v>
      </c>
      <c r="E9">
        <f t="shared" ref="E9:G9" si="1">E3/$G$3</f>
        <v>0.36919914226382944</v>
      </c>
      <c r="F9">
        <f t="shared" si="1"/>
        <v>0.27957457119705265</v>
      </c>
      <c r="G9">
        <f>G3/428638</f>
        <v>0.89539658173097114</v>
      </c>
    </row>
    <row r="10" spans="2:9" x14ac:dyDescent="0.25">
      <c r="D10">
        <f t="shared" ref="D10:G10" si="2">D4/$G$3</f>
        <v>3.933809448125461E-2</v>
      </c>
      <c r="E10">
        <f t="shared" si="2"/>
        <v>3.9934757856284898E-2</v>
      </c>
      <c r="F10">
        <f t="shared" si="2"/>
        <v>3.7550709873085272E-2</v>
      </c>
      <c r="G10">
        <f t="shared" ref="G10:G11" si="3">G4/428638</f>
        <v>0.10460341826902887</v>
      </c>
    </row>
    <row r="11" spans="2:9" x14ac:dyDescent="0.25">
      <c r="D11">
        <f t="shared" ref="D11:G11" si="4">D5/$G$3</f>
        <v>0.39056438102037255</v>
      </c>
      <c r="E11">
        <f t="shared" si="4"/>
        <v>0.40913390012011436</v>
      </c>
      <c r="F11">
        <f t="shared" si="4"/>
        <v>0.31712528107013793</v>
      </c>
      <c r="G11">
        <f t="shared" si="3"/>
        <v>1</v>
      </c>
    </row>
    <row r="13" spans="2:9" x14ac:dyDescent="0.25">
      <c r="E13">
        <f>E11+G10</f>
        <v>0.51373731838914327</v>
      </c>
    </row>
    <row r="14" spans="2:9" x14ac:dyDescent="0.25">
      <c r="E14">
        <f>E13-E10</f>
        <v>0.47380256053285835</v>
      </c>
      <c r="I14">
        <f>0.32*0.32</f>
        <v>0.1024</v>
      </c>
    </row>
    <row r="17" spans="2:11" x14ac:dyDescent="0.25">
      <c r="E17">
        <f>4/52</f>
        <v>7.6923076923076927E-2</v>
      </c>
      <c r="F17">
        <f>4/51</f>
        <v>7.8431372549019607E-2</v>
      </c>
      <c r="I17">
        <f>0.68*0.68</f>
        <v>0.46240000000000009</v>
      </c>
    </row>
    <row r="18" spans="2:11" x14ac:dyDescent="0.25">
      <c r="E18">
        <f>E17*F17</f>
        <v>6.0331825037707393E-3</v>
      </c>
      <c r="H18">
        <f>15327/428638</f>
        <v>3.575744567677154E-2</v>
      </c>
    </row>
    <row r="22" spans="2:11" x14ac:dyDescent="0.25">
      <c r="C22" t="s">
        <v>13</v>
      </c>
      <c r="D22" t="s">
        <v>14</v>
      </c>
    </row>
    <row r="23" spans="2:11" x14ac:dyDescent="0.25">
      <c r="B23" t="s">
        <v>7</v>
      </c>
      <c r="C23">
        <f>28/95</f>
        <v>0.29473684210526313</v>
      </c>
      <c r="D23">
        <f>59/94</f>
        <v>0.62765957446808507</v>
      </c>
      <c r="E23">
        <f>C23*D23</f>
        <v>0.18499440089585664</v>
      </c>
      <c r="F23" t="s">
        <v>12</v>
      </c>
      <c r="G23" t="s">
        <v>8</v>
      </c>
      <c r="H23" t="s">
        <v>9</v>
      </c>
      <c r="I23" t="s">
        <v>10</v>
      </c>
      <c r="J23" t="s">
        <v>11</v>
      </c>
    </row>
    <row r="24" spans="2:11" x14ac:dyDescent="0.25">
      <c r="G24">
        <f>13/72</f>
        <v>0.18055555555555555</v>
      </c>
      <c r="H24">
        <f>28-G24</f>
        <v>27.819444444444443</v>
      </c>
      <c r="I24">
        <f>H24/94</f>
        <v>0.29595153664302598</v>
      </c>
      <c r="J24">
        <f>72/95</f>
        <v>0.75789473684210529</v>
      </c>
      <c r="K24">
        <f>J24*I24</f>
        <v>0.22430011198208286</v>
      </c>
    </row>
    <row r="25" spans="2:11" x14ac:dyDescent="0.25">
      <c r="C25" t="s">
        <v>11</v>
      </c>
      <c r="D25" t="s">
        <v>13</v>
      </c>
    </row>
    <row r="26" spans="2:11" x14ac:dyDescent="0.25">
      <c r="B26" t="s">
        <v>15</v>
      </c>
      <c r="C26">
        <f>72/95</f>
        <v>0.75789473684210529</v>
      </c>
      <c r="D26">
        <f>28/95</f>
        <v>0.29473684210526313</v>
      </c>
      <c r="E26">
        <f>C26*D26</f>
        <v>0.22337950138504153</v>
      </c>
    </row>
    <row r="29" spans="2:11" x14ac:dyDescent="0.25">
      <c r="B29" t="s">
        <v>16</v>
      </c>
      <c r="E29">
        <v>2.2799999999999998</v>
      </c>
      <c r="I29">
        <v>2.2999999999999998</v>
      </c>
    </row>
    <row r="30" spans="2:11" x14ac:dyDescent="0.25">
      <c r="B30" t="s">
        <v>12</v>
      </c>
      <c r="C30">
        <f>157026/428638</f>
        <v>0.36633709563781092</v>
      </c>
      <c r="E30" t="s">
        <v>7</v>
      </c>
      <c r="F30">
        <f>4/12</f>
        <v>0.33333333333333331</v>
      </c>
      <c r="I30" t="s">
        <v>7</v>
      </c>
      <c r="J30">
        <f>28/95</f>
        <v>0.29473684210526313</v>
      </c>
    </row>
    <row r="31" spans="2:11" x14ac:dyDescent="0.25">
      <c r="C31">
        <f>44638/428638</f>
        <v>0.10413915705093808</v>
      </c>
      <c r="F31">
        <f>3/11</f>
        <v>0.27272727272727271</v>
      </c>
      <c r="J31">
        <f>59/94</f>
        <v>0.62765957446808507</v>
      </c>
    </row>
    <row r="32" spans="2:11" x14ac:dyDescent="0.25">
      <c r="C32">
        <f>15327/428638</f>
        <v>3.575744567677154E-2</v>
      </c>
      <c r="F32">
        <f>F30*F31</f>
        <v>9.0909090909090898E-2</v>
      </c>
      <c r="J32">
        <f>J30*J31</f>
        <v>0.18499440089585664</v>
      </c>
    </row>
    <row r="33" spans="3:10" x14ac:dyDescent="0.25">
      <c r="C33">
        <f>C30+C31-C32</f>
        <v>0.43471880701197746</v>
      </c>
    </row>
    <row r="34" spans="3:10" x14ac:dyDescent="0.25">
      <c r="E34" t="s">
        <v>12</v>
      </c>
      <c r="F34">
        <f>7/12</f>
        <v>0.58333333333333337</v>
      </c>
      <c r="I34" t="s">
        <v>12</v>
      </c>
      <c r="J34">
        <f>72/95</f>
        <v>0.75789473684210529</v>
      </c>
    </row>
    <row r="35" spans="3:10" x14ac:dyDescent="0.25">
      <c r="F35">
        <f>6/11</f>
        <v>0.54545454545454541</v>
      </c>
      <c r="J35">
        <f>13/72</f>
        <v>0.18055555555555555</v>
      </c>
    </row>
    <row r="36" spans="3:10" x14ac:dyDescent="0.25">
      <c r="F36">
        <f>F34*F35</f>
        <v>0.31818181818181818</v>
      </c>
      <c r="J36">
        <f>28-J35</f>
        <v>27.819444444444443</v>
      </c>
    </row>
    <row r="37" spans="3:10" x14ac:dyDescent="0.25">
      <c r="J37">
        <f>J36/94</f>
        <v>0.29595153664302598</v>
      </c>
    </row>
    <row r="38" spans="3:10" x14ac:dyDescent="0.25">
      <c r="E38" t="s">
        <v>15</v>
      </c>
      <c r="F38">
        <f>9/12</f>
        <v>0.75</v>
      </c>
      <c r="J38">
        <f>J34*J37</f>
        <v>0.22430011198208286</v>
      </c>
    </row>
    <row r="39" spans="3:10" x14ac:dyDescent="0.25">
      <c r="F39">
        <f>8/11</f>
        <v>0.72727272727272729</v>
      </c>
    </row>
    <row r="40" spans="3:10" x14ac:dyDescent="0.25">
      <c r="F40">
        <f>F38*F39</f>
        <v>0.54545454545454541</v>
      </c>
      <c r="I40" t="s">
        <v>15</v>
      </c>
      <c r="J40">
        <f>72/95</f>
        <v>0.75789473684210529</v>
      </c>
    </row>
    <row r="41" spans="3:10" x14ac:dyDescent="0.25">
      <c r="F41">
        <f>1-F40</f>
        <v>0.45454545454545459</v>
      </c>
      <c r="J41">
        <f>28/95</f>
        <v>0.29473684210526313</v>
      </c>
    </row>
    <row r="42" spans="3:10" x14ac:dyDescent="0.25">
      <c r="J42">
        <f>J40*J41</f>
        <v>0.22337950138504153</v>
      </c>
    </row>
    <row r="43" spans="3:10" x14ac:dyDescent="0.25">
      <c r="E43" t="s">
        <v>17</v>
      </c>
      <c r="F43">
        <f>5/12</f>
        <v>0.41666666666666669</v>
      </c>
      <c r="G43">
        <f>3/12</f>
        <v>0.25</v>
      </c>
    </row>
    <row r="44" spans="3:10" x14ac:dyDescent="0.25">
      <c r="F44">
        <f>4/11</f>
        <v>0.36363636363636365</v>
      </c>
      <c r="G44">
        <f>2/11</f>
        <v>0.18181818181818182</v>
      </c>
    </row>
    <row r="45" spans="3:10" x14ac:dyDescent="0.25">
      <c r="F45">
        <f>F43*F44</f>
        <v>0.15151515151515152</v>
      </c>
      <c r="G45">
        <f>G43*G44</f>
        <v>4.5454545454545456E-2</v>
      </c>
    </row>
    <row r="46" spans="3:10" x14ac:dyDescent="0.25">
      <c r="F46">
        <f>F32+F45+G45</f>
        <v>0.2878787878787879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</dc:creator>
  <cp:lastModifiedBy>Andrew</cp:lastModifiedBy>
  <dcterms:created xsi:type="dcterms:W3CDTF">2015-07-05T20:54:45Z</dcterms:created>
  <dcterms:modified xsi:type="dcterms:W3CDTF">2015-07-06T15:27:45Z</dcterms:modified>
</cp:coreProperties>
</file>