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79" i="1" l="1"/>
  <c r="C78" i="1"/>
  <c r="A79" i="1"/>
  <c r="A78" i="1"/>
  <c r="A77" i="1"/>
  <c r="C73" i="1"/>
  <c r="C72" i="1"/>
  <c r="C71" i="1"/>
  <c r="C70" i="1"/>
  <c r="A73" i="1"/>
  <c r="A72" i="1"/>
  <c r="A71" i="1"/>
  <c r="A70" i="1"/>
  <c r="C65" i="1"/>
  <c r="A65" i="1"/>
  <c r="G52" i="1"/>
  <c r="G56" i="1"/>
  <c r="A50" i="1"/>
  <c r="A49" i="1"/>
  <c r="C46" i="1"/>
  <c r="C45" i="1"/>
  <c r="B46" i="1"/>
  <c r="B45" i="1"/>
  <c r="B39" i="1"/>
  <c r="B38" i="1"/>
  <c r="A38" i="1"/>
  <c r="A39" i="1" s="1"/>
  <c r="D36" i="1"/>
  <c r="A37" i="1"/>
  <c r="A36" i="1"/>
  <c r="C33" i="1"/>
  <c r="C32" i="1"/>
  <c r="C31" i="1"/>
  <c r="C30" i="1"/>
  <c r="C29" i="1"/>
  <c r="C28" i="1"/>
  <c r="A31" i="1"/>
  <c r="A30" i="1"/>
  <c r="A29" i="1"/>
  <c r="A28" i="1"/>
  <c r="B23" i="1"/>
  <c r="B22" i="1"/>
  <c r="D22" i="1"/>
  <c r="A7" i="1"/>
  <c r="A3" i="1"/>
  <c r="A2" i="1"/>
  <c r="A1" i="1"/>
</calcChain>
</file>

<file path=xl/sharedStrings.xml><?xml version="1.0" encoding="utf-8"?>
<sst xmlns="http://schemas.openxmlformats.org/spreadsheetml/2006/main" count="40" uniqueCount="27">
  <si>
    <t>lived</t>
  </si>
  <si>
    <t>died</t>
  </si>
  <si>
    <t>yes</t>
  </si>
  <si>
    <t>no</t>
  </si>
  <si>
    <t>total</t>
  </si>
  <si>
    <t>innoculated</t>
  </si>
  <si>
    <t>inocculated</t>
  </si>
  <si>
    <t>pass</t>
  </si>
  <si>
    <t>can|pass</t>
  </si>
  <si>
    <t>1000 people</t>
  </si>
  <si>
    <t>8000 pb</t>
  </si>
  <si>
    <t>8900 jelly</t>
  </si>
  <si>
    <t>7800 both</t>
  </si>
  <si>
    <t>both</t>
  </si>
  <si>
    <t>only</t>
  </si>
  <si>
    <t>none</t>
  </si>
  <si>
    <t>jelly</t>
  </si>
  <si>
    <t>pb</t>
  </si>
  <si>
    <t>neither</t>
  </si>
  <si>
    <t>like</t>
  </si>
  <si>
    <t>dislike</t>
  </si>
  <si>
    <t>peanut butter</t>
  </si>
  <si>
    <t>not like</t>
  </si>
  <si>
    <t>p88</t>
  </si>
  <si>
    <t>b</t>
  </si>
  <si>
    <t>c</t>
  </si>
  <si>
    <t xml:space="preserve">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</si>
</sst>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56" workbookViewId="0">
      <selection activeCell="B70" sqref="B70"/>
    </sheetView>
  </sheetViews>
  <sheetFormatPr defaultRowHeight="15" x14ac:dyDescent="0.25"/>
  <sheetData>
    <row r="1" spans="1:4" x14ac:dyDescent="0.25">
      <c r="A1">
        <f>844/5980</f>
        <v>0.14113712374581941</v>
      </c>
    </row>
    <row r="2" spans="1:4" x14ac:dyDescent="0.25">
      <c r="A2">
        <f>6/244</f>
        <v>2.4590163934426229E-2</v>
      </c>
    </row>
    <row r="3" spans="1:4" x14ac:dyDescent="0.25">
      <c r="A3">
        <f>0.0392*0.9754</f>
        <v>3.8235680000000001E-2</v>
      </c>
    </row>
    <row r="7" spans="1:4" x14ac:dyDescent="0.25">
      <c r="A7">
        <f>0.0392*0.8634</f>
        <v>3.3845279999999998E-2</v>
      </c>
    </row>
    <row r="10" spans="1:4" x14ac:dyDescent="0.25">
      <c r="C10" t="s">
        <v>5</v>
      </c>
    </row>
    <row r="11" spans="1:4" x14ac:dyDescent="0.25">
      <c r="B11" t="s">
        <v>2</v>
      </c>
      <c r="C11" t="s">
        <v>3</v>
      </c>
      <c r="D11" t="s">
        <v>4</v>
      </c>
    </row>
    <row r="12" spans="1:4" x14ac:dyDescent="0.25">
      <c r="A12" t="s">
        <v>0</v>
      </c>
      <c r="B12">
        <v>3.8199999999999998E-2</v>
      </c>
      <c r="C12">
        <v>0.82520000000000004</v>
      </c>
      <c r="D12">
        <v>0.86339999999999995</v>
      </c>
    </row>
    <row r="13" spans="1:4" x14ac:dyDescent="0.25">
      <c r="A13" t="s">
        <v>1</v>
      </c>
      <c r="B13">
        <v>1E-3</v>
      </c>
      <c r="C13">
        <v>0.1356</v>
      </c>
      <c r="D13">
        <v>0.1366</v>
      </c>
    </row>
    <row r="14" spans="1:4" x14ac:dyDescent="0.25">
      <c r="B14">
        <v>3.9199999999999999E-2</v>
      </c>
      <c r="C14">
        <v>0.96079999999999999</v>
      </c>
      <c r="D14">
        <v>1</v>
      </c>
    </row>
    <row r="16" spans="1:4" x14ac:dyDescent="0.25">
      <c r="C16" t="s">
        <v>6</v>
      </c>
    </row>
    <row r="17" spans="1:4" x14ac:dyDescent="0.25">
      <c r="B17" t="s">
        <v>2</v>
      </c>
      <c r="C17" t="s">
        <v>3</v>
      </c>
      <c r="D17" t="s">
        <v>4</v>
      </c>
    </row>
    <row r="18" spans="1:4" x14ac:dyDescent="0.25">
      <c r="A18" t="s">
        <v>0</v>
      </c>
      <c r="B18">
        <v>238</v>
      </c>
      <c r="C18">
        <v>5136</v>
      </c>
      <c r="D18">
        <v>5374</v>
      </c>
    </row>
    <row r="19" spans="1:4" x14ac:dyDescent="0.25">
      <c r="A19" t="s">
        <v>1</v>
      </c>
      <c r="B19">
        <v>6</v>
      </c>
      <c r="C19">
        <v>844</v>
      </c>
      <c r="D19">
        <v>850</v>
      </c>
    </row>
    <row r="20" spans="1:4" x14ac:dyDescent="0.25">
      <c r="A20" t="s">
        <v>4</v>
      </c>
      <c r="B20">
        <v>244</v>
      </c>
      <c r="C20">
        <v>5980</v>
      </c>
      <c r="D20">
        <v>6224</v>
      </c>
    </row>
    <row r="22" spans="1:4" x14ac:dyDescent="0.25">
      <c r="B22">
        <f>B20/D20</f>
        <v>3.9203084832904883E-2</v>
      </c>
      <c r="D22">
        <f>D18/D20</f>
        <v>0.86343187660668386</v>
      </c>
    </row>
    <row r="23" spans="1:4" x14ac:dyDescent="0.25">
      <c r="B23">
        <f>B18/B20</f>
        <v>0.97540983606557374</v>
      </c>
    </row>
    <row r="26" spans="1:4" x14ac:dyDescent="0.25">
      <c r="A26">
        <v>2.5299999999999998</v>
      </c>
    </row>
    <row r="28" spans="1:4" x14ac:dyDescent="0.25">
      <c r="A28">
        <f>0.47*0.13</f>
        <v>6.1100000000000002E-2</v>
      </c>
      <c r="C28">
        <f>0.97*0.78</f>
        <v>0.75660000000000005</v>
      </c>
    </row>
    <row r="29" spans="1:4" x14ac:dyDescent="0.25">
      <c r="A29">
        <f>0.11*0.87</f>
        <v>9.5699999999999993E-2</v>
      </c>
      <c r="C29">
        <f>0.03*0.78</f>
        <v>2.3400000000000001E-2</v>
      </c>
    </row>
    <row r="30" spans="1:4" x14ac:dyDescent="0.25">
      <c r="A30">
        <f>A28+A29</f>
        <v>0.15679999999999999</v>
      </c>
      <c r="C30">
        <f>0.57*0.22</f>
        <v>0.12539999999999998</v>
      </c>
    </row>
    <row r="31" spans="1:4" x14ac:dyDescent="0.25">
      <c r="A31">
        <f>0.13/A30</f>
        <v>0.82908163265306123</v>
      </c>
      <c r="C31">
        <f>0.43*0.22</f>
        <v>9.4600000000000004E-2</v>
      </c>
    </row>
    <row r="32" spans="1:4" x14ac:dyDescent="0.25">
      <c r="B32" t="s">
        <v>7</v>
      </c>
      <c r="C32">
        <f>C28+C30</f>
        <v>0.88200000000000001</v>
      </c>
    </row>
    <row r="33" spans="1:9" x14ac:dyDescent="0.25">
      <c r="B33" t="s">
        <v>8</v>
      </c>
      <c r="C33">
        <f>C28/C32</f>
        <v>0.85782312925170068</v>
      </c>
    </row>
    <row r="36" spans="1:9" x14ac:dyDescent="0.25">
      <c r="A36">
        <f>0.0035*0.89</f>
        <v>3.1150000000000001E-3</v>
      </c>
      <c r="D36">
        <f>1-0.0035</f>
        <v>0.99650000000000005</v>
      </c>
    </row>
    <row r="37" spans="1:9" x14ac:dyDescent="0.25">
      <c r="A37">
        <f>A36/0.0035</f>
        <v>0.89</v>
      </c>
    </row>
    <row r="38" spans="1:9" x14ac:dyDescent="0.25">
      <c r="A38">
        <f>0.07*0.9965</f>
        <v>6.9755000000000011E-2</v>
      </c>
      <c r="B38">
        <f>A38+A36</f>
        <v>7.2870000000000018E-2</v>
      </c>
    </row>
    <row r="39" spans="1:9" x14ac:dyDescent="0.25">
      <c r="A39">
        <f>A36/A38</f>
        <v>4.4656297039638727E-2</v>
      </c>
      <c r="B39">
        <f>A36/B38</f>
        <v>4.2747358309317952E-2</v>
      </c>
    </row>
    <row r="43" spans="1:9" x14ac:dyDescent="0.25">
      <c r="A43">
        <v>2.16</v>
      </c>
    </row>
    <row r="44" spans="1:9" x14ac:dyDescent="0.25">
      <c r="A44" t="s">
        <v>9</v>
      </c>
      <c r="B44" t="s">
        <v>13</v>
      </c>
      <c r="C44" t="s">
        <v>14</v>
      </c>
      <c r="D44" t="s">
        <v>15</v>
      </c>
    </row>
    <row r="45" spans="1:9" x14ac:dyDescent="0.25">
      <c r="A45" t="s">
        <v>10</v>
      </c>
      <c r="B45">
        <f>8000*0.78</f>
        <v>6240</v>
      </c>
      <c r="C45">
        <f>0.22*8000</f>
        <v>1760</v>
      </c>
    </row>
    <row r="46" spans="1:9" x14ac:dyDescent="0.25">
      <c r="A46" t="s">
        <v>11</v>
      </c>
      <c r="B46">
        <f>8900*0.78</f>
        <v>6942</v>
      </c>
      <c r="C46">
        <f>0.22*8900</f>
        <v>1958</v>
      </c>
    </row>
    <row r="47" spans="1:9" x14ac:dyDescent="0.25">
      <c r="A47" t="s">
        <v>12</v>
      </c>
      <c r="B47">
        <v>7800</v>
      </c>
      <c r="C47">
        <v>2200</v>
      </c>
    </row>
    <row r="48" spans="1:9" x14ac:dyDescent="0.25">
      <c r="I48" t="s">
        <v>23</v>
      </c>
    </row>
    <row r="49" spans="1:7" x14ac:dyDescent="0.25">
      <c r="A49">
        <f>0.78*0.8</f>
        <v>0.62400000000000011</v>
      </c>
    </row>
    <row r="50" spans="1:7" x14ac:dyDescent="0.25">
      <c r="A50">
        <f>0.22*0.8</f>
        <v>0.17600000000000002</v>
      </c>
    </row>
    <row r="52" spans="1:7" x14ac:dyDescent="0.25">
      <c r="C52" t="s">
        <v>19</v>
      </c>
      <c r="D52" t="s">
        <v>20</v>
      </c>
      <c r="E52" t="s">
        <v>13</v>
      </c>
      <c r="F52" t="s">
        <v>18</v>
      </c>
      <c r="G52">
        <f>0.78/0.8</f>
        <v>0.97499999999999998</v>
      </c>
    </row>
    <row r="53" spans="1:7" x14ac:dyDescent="0.25">
      <c r="A53" t="s">
        <v>16</v>
      </c>
      <c r="C53">
        <v>0.89</v>
      </c>
      <c r="D53">
        <v>0.21</v>
      </c>
    </row>
    <row r="54" spans="1:7" x14ac:dyDescent="0.25">
      <c r="A54" t="s">
        <v>17</v>
      </c>
      <c r="C54">
        <v>0.8</v>
      </c>
      <c r="D54">
        <v>0.2</v>
      </c>
    </row>
    <row r="55" spans="1:7" x14ac:dyDescent="0.25">
      <c r="A55" t="s">
        <v>13</v>
      </c>
      <c r="E55">
        <v>0.78</v>
      </c>
    </row>
    <row r="56" spans="1:7" x14ac:dyDescent="0.25">
      <c r="G56">
        <f>0.78/0.8</f>
        <v>0.97499999999999998</v>
      </c>
    </row>
    <row r="57" spans="1:7" x14ac:dyDescent="0.25">
      <c r="C57" t="s">
        <v>21</v>
      </c>
    </row>
    <row r="58" spans="1:7" x14ac:dyDescent="0.25">
      <c r="C58" t="s">
        <v>19</v>
      </c>
      <c r="D58" t="s">
        <v>22</v>
      </c>
    </row>
    <row r="59" spans="1:7" x14ac:dyDescent="0.25">
      <c r="A59" t="s">
        <v>16</v>
      </c>
      <c r="B59" t="s">
        <v>19</v>
      </c>
      <c r="C59">
        <v>0.78</v>
      </c>
      <c r="D59">
        <v>0.11</v>
      </c>
      <c r="E59">
        <v>0.89</v>
      </c>
    </row>
    <row r="60" spans="1:7" x14ac:dyDescent="0.25">
      <c r="B60" t="s">
        <v>22</v>
      </c>
      <c r="C60">
        <v>0.02</v>
      </c>
      <c r="D60">
        <v>0.69</v>
      </c>
      <c r="E60">
        <v>0.71</v>
      </c>
    </row>
    <row r="61" spans="1:7" x14ac:dyDescent="0.25">
      <c r="C61">
        <v>0.8</v>
      </c>
      <c r="D61">
        <v>0.8</v>
      </c>
    </row>
    <row r="63" spans="1:7" x14ac:dyDescent="0.25">
      <c r="A63">
        <v>2.1800000000000002</v>
      </c>
    </row>
    <row r="64" spans="1:7" x14ac:dyDescent="0.25">
      <c r="A64" t="s">
        <v>24</v>
      </c>
      <c r="C64" t="s">
        <v>25</v>
      </c>
    </row>
    <row r="65" spans="1:3" x14ac:dyDescent="0.25">
      <c r="A65">
        <f>0.2503/0.8954</f>
        <v>0.27953987044896139</v>
      </c>
      <c r="C65">
        <f>0.0336/0.1046</f>
        <v>0.32122370936902483</v>
      </c>
    </row>
    <row r="68" spans="1:3" x14ac:dyDescent="0.25">
      <c r="A68">
        <v>2.2000000000000002</v>
      </c>
    </row>
    <row r="69" spans="1:3" x14ac:dyDescent="0.25">
      <c r="A69" t="s">
        <v>26</v>
      </c>
      <c r="C69" t="s">
        <v>25</v>
      </c>
    </row>
    <row r="70" spans="1:3" x14ac:dyDescent="0.25">
      <c r="A70">
        <f>108+114</f>
        <v>222</v>
      </c>
      <c r="C70">
        <f>19/54</f>
        <v>0.35185185185185186</v>
      </c>
    </row>
    <row r="71" spans="1:3" x14ac:dyDescent="0.25">
      <c r="A71">
        <f>A70-78</f>
        <v>144</v>
      </c>
      <c r="C71">
        <f>11/36</f>
        <v>0.30555555555555558</v>
      </c>
    </row>
    <row r="72" spans="1:3" x14ac:dyDescent="0.25">
      <c r="A72">
        <f>A71/204</f>
        <v>0.70588235294117652</v>
      </c>
      <c r="C72">
        <f>23/54</f>
        <v>0.42592592592592593</v>
      </c>
    </row>
    <row r="73" spans="1:3" x14ac:dyDescent="0.25">
      <c r="A73">
        <f>78/114</f>
        <v>0.68421052631578949</v>
      </c>
      <c r="C73">
        <f>16/36</f>
        <v>0.44444444444444442</v>
      </c>
    </row>
    <row r="76" spans="1:3" x14ac:dyDescent="0.25">
      <c r="A76">
        <v>2.2599999999999998</v>
      </c>
    </row>
    <row r="77" spans="1:3" x14ac:dyDescent="0.25">
      <c r="A77">
        <f>0.5*0.3</f>
        <v>0.15</v>
      </c>
    </row>
    <row r="78" spans="1:3" x14ac:dyDescent="0.25">
      <c r="A78">
        <f>0.25*0.7</f>
        <v>0.17499999999999999</v>
      </c>
      <c r="C78">
        <f>A77/A79</f>
        <v>0.46153846153846156</v>
      </c>
    </row>
    <row r="79" spans="1:3" x14ac:dyDescent="0.25">
      <c r="A79">
        <f>A77+A78</f>
        <v>0.32499999999999996</v>
      </c>
      <c r="C79">
        <f>0.3/A79</f>
        <v>0.92307692307692313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2015-07-09T18:34:13Z</dcterms:created>
  <dcterms:modified xsi:type="dcterms:W3CDTF">2015-07-10T02:19:06Z</dcterms:modified>
</cp:coreProperties>
</file>