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6800" windowHeight="9480" tabRatio="422"/>
  </bookViews>
  <sheets>
    <sheet name="Trade" sheetId="1" r:id="rId1"/>
    <sheet name="Cash&amp;Fx" sheetId="2" r:id="rId2"/>
  </sheets>
  <calcPr calcId="14562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K3" i="2"/>
  <c r="K4" i="2"/>
  <c r="K5" i="2"/>
  <c r="K6" i="2"/>
  <c r="K7" i="2"/>
  <c r="K8" i="2"/>
  <c r="K2" i="2"/>
  <c r="D13" i="2"/>
  <c r="H4" i="2"/>
  <c r="H6" i="2"/>
  <c r="H7" i="2"/>
  <c r="H2" i="2"/>
  <c r="C4" i="2"/>
  <c r="C5" i="2"/>
  <c r="C6" i="2"/>
  <c r="C7" i="2"/>
  <c r="D3" i="2"/>
  <c r="D4" i="2"/>
  <c r="H3" i="2" s="1"/>
  <c r="D5" i="2"/>
  <c r="D6" i="2"/>
  <c r="D7" i="2"/>
  <c r="D8" i="2"/>
  <c r="D9" i="2"/>
  <c r="D10" i="2"/>
  <c r="D11" i="2"/>
  <c r="D12" i="2"/>
  <c r="H5" i="2"/>
  <c r="D14" i="2"/>
  <c r="D15" i="2"/>
  <c r="D16" i="2"/>
  <c r="D17" i="2"/>
  <c r="D18" i="2"/>
  <c r="D19" i="2"/>
  <c r="D20" i="2"/>
  <c r="D21" i="2"/>
  <c r="D2" i="2"/>
  <c r="M3" i="2"/>
  <c r="M7" i="2"/>
  <c r="M11" i="2"/>
  <c r="M15" i="2"/>
  <c r="M19" i="2"/>
  <c r="N3" i="2"/>
  <c r="N7" i="2"/>
  <c r="N11" i="2"/>
  <c r="N15" i="2"/>
  <c r="N19" i="2"/>
  <c r="M4" i="2"/>
  <c r="M8" i="2"/>
  <c r="M12" i="2"/>
  <c r="M16" i="2"/>
  <c r="M20" i="2"/>
  <c r="N4" i="2"/>
  <c r="N8" i="2"/>
  <c r="N12" i="2"/>
  <c r="N16" i="2"/>
  <c r="N20" i="2"/>
  <c r="M5" i="2"/>
  <c r="M13" i="2"/>
  <c r="M17" i="2"/>
  <c r="M21" i="2"/>
  <c r="N5" i="2"/>
  <c r="N13" i="2"/>
  <c r="N17" i="2"/>
  <c r="N21" i="2"/>
  <c r="M6" i="2"/>
  <c r="M14" i="2"/>
  <c r="M18" i="2"/>
  <c r="N6" i="2"/>
  <c r="N14" i="2"/>
  <c r="N18" i="2"/>
  <c r="N2" i="2"/>
  <c r="M2" i="2"/>
  <c r="C3" i="2"/>
  <c r="C12" i="2"/>
  <c r="C13" i="2"/>
  <c r="C21" i="2"/>
  <c r="C16" i="2"/>
  <c r="C14" i="2"/>
  <c r="C20" i="2"/>
  <c r="C15" i="2"/>
  <c r="C8" i="2"/>
  <c r="C9" i="2"/>
  <c r="C17" i="2"/>
  <c r="C11" i="2"/>
  <c r="C10" i="2"/>
  <c r="C18" i="2"/>
  <c r="C19" i="2"/>
  <c r="C2" i="2"/>
  <c r="A3" i="2"/>
  <c r="B6" i="2"/>
  <c r="A11" i="2"/>
  <c r="B14" i="2"/>
  <c r="A19" i="2"/>
  <c r="B3" i="2"/>
  <c r="A8" i="2"/>
  <c r="B11" i="2"/>
  <c r="A16" i="2"/>
  <c r="B19" i="2"/>
  <c r="B18" i="2"/>
  <c r="A5" i="2"/>
  <c r="B8" i="2"/>
  <c r="A13" i="2"/>
  <c r="B16" i="2"/>
  <c r="A21" i="2"/>
  <c r="A14" i="2"/>
  <c r="B5" i="2"/>
  <c r="A10" i="2"/>
  <c r="B13" i="2"/>
  <c r="A18" i="2"/>
  <c r="B21" i="2"/>
  <c r="B9" i="2"/>
  <c r="A7" i="2"/>
  <c r="B10" i="2"/>
  <c r="A15" i="2"/>
  <c r="B17" i="2"/>
  <c r="A4" i="2"/>
  <c r="B7" i="2"/>
  <c r="A12" i="2"/>
  <c r="B15" i="2"/>
  <c r="A20" i="2"/>
  <c r="A6" i="2"/>
  <c r="B4" i="2"/>
  <c r="A9" i="2"/>
  <c r="B12" i="2"/>
  <c r="A17" i="2"/>
  <c r="B20" i="2"/>
  <c r="B2" i="2"/>
  <c r="A2" i="2"/>
  <c r="E2" i="2" l="1"/>
  <c r="E13" i="2" l="1"/>
  <c r="E16" i="2"/>
  <c r="E18" i="2"/>
  <c r="E9" i="2"/>
  <c r="E10" i="2"/>
  <c r="E12" i="2"/>
  <c r="E4" i="2"/>
  <c r="E11" i="2"/>
  <c r="E17" i="2"/>
  <c r="E7" i="2"/>
  <c r="E20" i="2"/>
  <c r="E21" i="2"/>
  <c r="E19" i="2"/>
  <c r="E14" i="2"/>
  <c r="E8" i="2"/>
  <c r="E3" i="2"/>
  <c r="E5" i="2"/>
  <c r="E15" i="2"/>
  <c r="E6" i="2"/>
</calcChain>
</file>

<file path=xl/sharedStrings.xml><?xml version="1.0" encoding="utf-8"?>
<sst xmlns="http://schemas.openxmlformats.org/spreadsheetml/2006/main" count="51" uniqueCount="33">
  <si>
    <t>Security ID</t>
  </si>
  <si>
    <t>Quantity</t>
  </si>
  <si>
    <t>Type</t>
  </si>
  <si>
    <t>BL</t>
  </si>
  <si>
    <t>SL</t>
  </si>
  <si>
    <t>ABBN VX Equity</t>
  </si>
  <si>
    <t>BA/ LN Equity</t>
  </si>
  <si>
    <t>BMW GY Equity</t>
  </si>
  <si>
    <t>IUKD LN Equity</t>
  </si>
  <si>
    <t>XSMI SW Equity</t>
  </si>
  <si>
    <t>LI FP Equity</t>
  </si>
  <si>
    <t>DAI GY Equity</t>
  </si>
  <si>
    <t>RNO FP Equity</t>
  </si>
  <si>
    <t>HEXAB SS Equity</t>
  </si>
  <si>
    <t>GE US Equity</t>
  </si>
  <si>
    <t>UTX US Equity</t>
  </si>
  <si>
    <t>ABBV US Equity</t>
  </si>
  <si>
    <t>AMAT US Equity</t>
  </si>
  <si>
    <t>BA US Equity</t>
  </si>
  <si>
    <t>BAX US Equity</t>
  </si>
  <si>
    <t>CAT US Equity</t>
  </si>
  <si>
    <t>COH US Equity</t>
  </si>
  <si>
    <t>DRI US Equity</t>
  </si>
  <si>
    <t>GILD US Equity</t>
  </si>
  <si>
    <t>PCAR US Equity</t>
  </si>
  <si>
    <t>€</t>
  </si>
  <si>
    <t>CHF</t>
  </si>
  <si>
    <t>EUR</t>
  </si>
  <si>
    <t>GBP</t>
  </si>
  <si>
    <t>USD</t>
  </si>
  <si>
    <t>DKK</t>
  </si>
  <si>
    <t>SEK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</si>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</sst>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8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</cellStyleXfs>
  <cellXfs count="23">
    <xf numFmtId="0" fontId="0" fillId="0" borderId="0" xfId="0"/>
    <xf numFmtId="0" fontId="16" fillId="33" borderId="0" xfId="0" applyFont="1" applyFill="1"/>
    <xf numFmtId="164" fontId="0" fillId="0" borderId="0" xfId="1" applyNumberFormat="1" applyFont="1"/>
    <xf numFmtId="0" fontId="0" fillId="0" borderId="0" xfId="0" applyFont="1"/>
    <xf numFmtId="0" fontId="0" fillId="33" borderId="0" xfId="0" applyFont="1" applyFill="1"/>
    <xf numFmtId="0" fontId="0" fillId="0" borderId="0" xfId="0"/>
    <xf numFmtId="0" fontId="0" fillId="34" borderId="0" xfId="0" applyFill="1"/>
    <xf numFmtId="164" fontId="0" fillId="34" borderId="0" xfId="1" applyNumberFormat="1" applyFont="1" applyFill="1"/>
    <xf numFmtId="0" fontId="0" fillId="34" borderId="0" xfId="173" applyFont="1" applyFill="1"/>
    <xf numFmtId="43" fontId="0" fillId="0" borderId="0" xfId="1" applyFont="1"/>
    <xf numFmtId="0" fontId="20" fillId="35" borderId="0" xfId="173" applyFont="1" applyFill="1"/>
    <xf numFmtId="0" fontId="0" fillId="35" borderId="0" xfId="0" applyFont="1" applyFill="1"/>
    <xf numFmtId="164" fontId="0" fillId="35" borderId="0" xfId="1" applyNumberFormat="1" applyFont="1" applyFill="1"/>
    <xf numFmtId="0" fontId="0" fillId="35" borderId="0" xfId="0" applyFill="1"/>
    <xf numFmtId="164" fontId="21" fillId="35" borderId="0" xfId="1" applyNumberFormat="1" applyFont="1" applyFill="1"/>
    <xf numFmtId="0" fontId="20" fillId="36" borderId="0" xfId="173" applyFont="1" applyFill="1"/>
    <xf numFmtId="0" fontId="0" fillId="36" borderId="0" xfId="0" applyFill="1"/>
    <xf numFmtId="164" fontId="21" fillId="36" borderId="0" xfId="1" applyNumberFormat="1" applyFont="1" applyFill="1"/>
    <xf numFmtId="0" fontId="20" fillId="37" borderId="0" xfId="173" applyFont="1" applyFill="1"/>
    <xf numFmtId="0" fontId="0" fillId="37" borderId="0" xfId="0" applyFill="1"/>
    <xf numFmtId="164" fontId="21" fillId="37" borderId="0" xfId="1" applyNumberFormat="1" applyFont="1" applyFill="1"/>
    <xf numFmtId="43" fontId="0" fillId="0" borderId="0" xfId="0" applyNumberFormat="1"/>
    <xf numFmtId="0" fontId="16" fillId="0" borderId="0" xfId="0" applyFont="1"/>
  </cellXfs>
  <cellStyles count="187">
    <cellStyle name="20% - Accent1" xfId="20" builtinId="30" customBuiltin="1"/>
    <cellStyle name="20% - Accent1 10" xfId="161"/>
    <cellStyle name="20% - Accent1 11" xfId="174"/>
    <cellStyle name="20% - Accent1 2" xfId="50"/>
    <cellStyle name="20% - Accent1 3" xfId="64"/>
    <cellStyle name="20% - Accent1 4" xfId="78"/>
    <cellStyle name="20% - Accent1 5" xfId="92"/>
    <cellStyle name="20% - Accent1 6" xfId="106"/>
    <cellStyle name="20% - Accent1 7" xfId="120"/>
    <cellStyle name="20% - Accent1 8" xfId="134"/>
    <cellStyle name="20% - Accent1 9" xfId="148"/>
    <cellStyle name="20% - Accent2" xfId="24" builtinId="34" customBuiltin="1"/>
    <cellStyle name="20% - Accent2 10" xfId="163"/>
    <cellStyle name="20% - Accent2 11" xfId="175"/>
    <cellStyle name="20% - Accent2 2" xfId="52"/>
    <cellStyle name="20% - Accent2 3" xfId="66"/>
    <cellStyle name="20% - Accent2 4" xfId="80"/>
    <cellStyle name="20% - Accent2 5" xfId="94"/>
    <cellStyle name="20% - Accent2 6" xfId="108"/>
    <cellStyle name="20% - Accent2 7" xfId="122"/>
    <cellStyle name="20% - Accent2 8" xfId="136"/>
    <cellStyle name="20% - Accent2 9" xfId="150"/>
    <cellStyle name="20% - Accent3" xfId="28" builtinId="38" customBuiltin="1"/>
    <cellStyle name="20% - Accent3 10" xfId="165"/>
    <cellStyle name="20% - Accent3 11" xfId="176"/>
    <cellStyle name="20% - Accent3 2" xfId="54"/>
    <cellStyle name="20% - Accent3 3" xfId="68"/>
    <cellStyle name="20% - Accent3 4" xfId="82"/>
    <cellStyle name="20% - Accent3 5" xfId="96"/>
    <cellStyle name="20% - Accent3 6" xfId="110"/>
    <cellStyle name="20% - Accent3 7" xfId="124"/>
    <cellStyle name="20% - Accent3 8" xfId="138"/>
    <cellStyle name="20% - Accent3 9" xfId="152"/>
    <cellStyle name="20% - Accent4" xfId="32" builtinId="42" customBuiltin="1"/>
    <cellStyle name="20% - Accent4 10" xfId="167"/>
    <cellStyle name="20% - Accent4 11" xfId="177"/>
    <cellStyle name="20% - Accent4 2" xfId="56"/>
    <cellStyle name="20% - Accent4 3" xfId="70"/>
    <cellStyle name="20% - Accent4 4" xfId="84"/>
    <cellStyle name="20% - Accent4 5" xfId="98"/>
    <cellStyle name="20% - Accent4 6" xfId="112"/>
    <cellStyle name="20% - Accent4 7" xfId="126"/>
    <cellStyle name="20% - Accent4 8" xfId="140"/>
    <cellStyle name="20% - Accent4 9" xfId="154"/>
    <cellStyle name="20% - Accent5" xfId="36" builtinId="46" customBuiltin="1"/>
    <cellStyle name="20% - Accent5 10" xfId="169"/>
    <cellStyle name="20% - Accent5 11" xfId="178"/>
    <cellStyle name="20% - Accent5 2" xfId="58"/>
    <cellStyle name="20% - Accent5 3" xfId="72"/>
    <cellStyle name="20% - Accent5 4" xfId="86"/>
    <cellStyle name="20% - Accent5 5" xfId="100"/>
    <cellStyle name="20% - Accent5 6" xfId="114"/>
    <cellStyle name="20% - Accent5 7" xfId="128"/>
    <cellStyle name="20% - Accent5 8" xfId="142"/>
    <cellStyle name="20% - Accent5 9" xfId="156"/>
    <cellStyle name="20% - Accent6" xfId="40" builtinId="50" customBuiltin="1"/>
    <cellStyle name="20% - Accent6 10" xfId="171"/>
    <cellStyle name="20% - Accent6 11" xfId="179"/>
    <cellStyle name="20% - Accent6 2" xfId="60"/>
    <cellStyle name="20% - Accent6 3" xfId="74"/>
    <cellStyle name="20% - Accent6 4" xfId="88"/>
    <cellStyle name="20% - Accent6 5" xfId="102"/>
    <cellStyle name="20% - Accent6 6" xfId="116"/>
    <cellStyle name="20% - Accent6 7" xfId="130"/>
    <cellStyle name="20% - Accent6 8" xfId="144"/>
    <cellStyle name="20% - Accent6 9" xfId="158"/>
    <cellStyle name="40% - Accent1" xfId="21" builtinId="31" customBuiltin="1"/>
    <cellStyle name="40% - Accent1 10" xfId="162"/>
    <cellStyle name="40% - Accent1 11" xfId="180"/>
    <cellStyle name="40% - Accent1 2" xfId="51"/>
    <cellStyle name="40% - Accent1 3" xfId="65"/>
    <cellStyle name="40% - Accent1 4" xfId="79"/>
    <cellStyle name="40% - Accent1 5" xfId="93"/>
    <cellStyle name="40% - Accent1 6" xfId="107"/>
    <cellStyle name="40% - Accent1 7" xfId="121"/>
    <cellStyle name="40% - Accent1 8" xfId="135"/>
    <cellStyle name="40% - Accent1 9" xfId="149"/>
    <cellStyle name="40% - Accent2" xfId="25" builtinId="35" customBuiltin="1"/>
    <cellStyle name="40% - Accent2 10" xfId="164"/>
    <cellStyle name="40% - Accent2 11" xfId="181"/>
    <cellStyle name="40% - Accent2 2" xfId="53"/>
    <cellStyle name="40% - Accent2 3" xfId="67"/>
    <cellStyle name="40% - Accent2 4" xfId="81"/>
    <cellStyle name="40% - Accent2 5" xfId="95"/>
    <cellStyle name="40% - Accent2 6" xfId="109"/>
    <cellStyle name="40% - Accent2 7" xfId="123"/>
    <cellStyle name="40% - Accent2 8" xfId="137"/>
    <cellStyle name="40% - Accent2 9" xfId="151"/>
    <cellStyle name="40% - Accent3" xfId="29" builtinId="39" customBuiltin="1"/>
    <cellStyle name="40% - Accent3 10" xfId="166"/>
    <cellStyle name="40% - Accent3 11" xfId="182"/>
    <cellStyle name="40% - Accent3 2" xfId="55"/>
    <cellStyle name="40% - Accent3 3" xfId="69"/>
    <cellStyle name="40% - Accent3 4" xfId="83"/>
    <cellStyle name="40% - Accent3 5" xfId="97"/>
    <cellStyle name="40% - Accent3 6" xfId="111"/>
    <cellStyle name="40% - Accent3 7" xfId="125"/>
    <cellStyle name="40% - Accent3 8" xfId="139"/>
    <cellStyle name="40% - Accent3 9" xfId="153"/>
    <cellStyle name="40% - Accent4" xfId="33" builtinId="43" customBuiltin="1"/>
    <cellStyle name="40% - Accent4 10" xfId="168"/>
    <cellStyle name="40% - Accent4 11" xfId="183"/>
    <cellStyle name="40% - Accent4 2" xfId="57"/>
    <cellStyle name="40% - Accent4 3" xfId="71"/>
    <cellStyle name="40% - Accent4 4" xfId="85"/>
    <cellStyle name="40% - Accent4 5" xfId="99"/>
    <cellStyle name="40% - Accent4 6" xfId="113"/>
    <cellStyle name="40% - Accent4 7" xfId="127"/>
    <cellStyle name="40% - Accent4 8" xfId="141"/>
    <cellStyle name="40% - Accent4 9" xfId="155"/>
    <cellStyle name="40% - Accent5" xfId="37" builtinId="47" customBuiltin="1"/>
    <cellStyle name="40% - Accent5 10" xfId="170"/>
    <cellStyle name="40% - Accent5 11" xfId="184"/>
    <cellStyle name="40% - Accent5 2" xfId="59"/>
    <cellStyle name="40% - Accent5 3" xfId="73"/>
    <cellStyle name="40% - Accent5 4" xfId="87"/>
    <cellStyle name="40% - Accent5 5" xfId="101"/>
    <cellStyle name="40% - Accent5 6" xfId="115"/>
    <cellStyle name="40% - Accent5 7" xfId="129"/>
    <cellStyle name="40% - Accent5 8" xfId="143"/>
    <cellStyle name="40% - Accent5 9" xfId="157"/>
    <cellStyle name="40% - Accent6" xfId="41" builtinId="51" customBuiltin="1"/>
    <cellStyle name="40% - Accent6 10" xfId="172"/>
    <cellStyle name="40% - Accent6 11" xfId="185"/>
    <cellStyle name="40% - Accent6 2" xfId="61"/>
    <cellStyle name="40% - Accent6 3" xfId="75"/>
    <cellStyle name="40% - Accent6 4" xfId="89"/>
    <cellStyle name="40% - Accent6 5" xfId="103"/>
    <cellStyle name="40% - Accent6 6" xfId="117"/>
    <cellStyle name="40% - Accent6 7" xfId="131"/>
    <cellStyle name="40% - Accent6 8" xfId="145"/>
    <cellStyle name="40% - Accent6 9" xfId="159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7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146"/>
    <cellStyle name="Normal 11" xfId="43"/>
    <cellStyle name="Normal 12" xfId="173"/>
    <cellStyle name="Normal 13" xfId="44"/>
    <cellStyle name="Normal 14" xfId="45"/>
    <cellStyle name="Normal 2" xfId="46"/>
    <cellStyle name="Normal 3" xfId="48"/>
    <cellStyle name="Normal 4" xfId="62"/>
    <cellStyle name="Normal 5" xfId="76"/>
    <cellStyle name="Normal 6" xfId="90"/>
    <cellStyle name="Normal 7" xfId="104"/>
    <cellStyle name="Normal 8" xfId="118"/>
    <cellStyle name="Normal 9" xfId="132"/>
    <cellStyle name="Note" xfId="16" builtinId="10" customBuiltin="1"/>
    <cellStyle name="Note 10" xfId="160"/>
    <cellStyle name="Note 11" xfId="186"/>
    <cellStyle name="Note 2" xfId="49"/>
    <cellStyle name="Note 3" xfId="63"/>
    <cellStyle name="Note 4" xfId="77"/>
    <cellStyle name="Note 5" xfId="91"/>
    <cellStyle name="Note 6" xfId="105"/>
    <cellStyle name="Note 7" xfId="119"/>
    <cellStyle name="Note 8" xfId="133"/>
    <cellStyle name="Note 9" xfId="147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N/A</v>
        <stp/>
        <stp>##V3_BDPV12</stp>
        <stp>BA/ LN Equity</stp>
        <stp>Expected Report Time</stp>
        <stp>[trades20170726.xlsx]Cash&amp;Fx!R3C14</stp>
        <tr r="N3" s="2"/>
      </tp>
      <tp t="s">
        <v>05.02.2018</v>
        <stp/>
        <stp>##V3_BDPV12</stp>
        <stp>LI FP Equity</stp>
        <stp>Expected Report Dt</stp>
        <stp>[trades20170726.xlsx]Cash&amp;Fx!R5C13</stp>
        <tr r="M5" s="2"/>
      </tp>
      <tp t="s">
        <v>28.07.2017</v>
        <stp/>
        <stp>##V3_BDPV12</stp>
        <stp>RNO FP Equity</stp>
        <stp>Expected Report Dt</stp>
        <stp>[trades20170726.xlsx]Cash&amp;Fx!R7C13</stp>
        <tr r="M7" s="2"/>
      </tp>
      <tp t="s">
        <v>SEK</v>
        <stp/>
        <stp>##V3_BDPV12</stp>
        <stp>HEXAB SS Equity</stp>
        <stp>Crncy</stp>
        <stp>[trades20170708-2.xlsx]Cash&amp;Fx!R8C2</stp>
        <tr r="B8" s="2"/>
      </tp>
      <tp t="s">
        <v>02.08.2017</v>
        <stp/>
        <stp>##V3_BDPV12</stp>
        <stp>BA/ LN Equity</stp>
        <stp>Expected Report Dt</stp>
        <stp>[trades20170726.xlsx]Cash&amp;Fx!R3C13</stp>
        <tr r="M3" s="2"/>
      </tp>
      <tp t="s">
        <v>03.08.2017</v>
        <stp/>
        <stp>##V3_BDPV12</stp>
        <stp>BMW GY Equity</stp>
        <stp>Expected Report Dt</stp>
        <stp>[trades20170726.xlsx]Cash&amp;Fx!R4C13</stp>
        <tr r="M4" s="2"/>
      </tp>
      <tp>
        <v>604.5</v>
        <stp/>
        <stp>##V3_BDPV12</stp>
        <stp>BA/ LN Equity</stp>
        <stp>px last</stp>
        <stp>[trades20170708-2.xlsx]Cash&amp;Fx!R3C1</stp>
        <tr r="A3" s="2"/>
      </tp>
      <tp t="s">
        <v>26.10.2017</v>
        <stp/>
        <stp>##V3_BDPV12</stp>
        <stp>ABBN VX Equity</stp>
        <stp>Expected Report Dt</stp>
        <stp>[trades20170726.xlsx]Cash&amp;Fx!R2C13</stp>
        <tr r="M2" s="2"/>
      </tp>
      <tp t="s">
        <v>26.07.2017</v>
        <stp/>
        <stp>##V3_BDPV12</stp>
        <stp>DAI GY Equity</stp>
        <stp>Expected Report Dt</stp>
        <stp>[trades20170726.xlsx]Cash&amp;Fx!R6C13</stp>
        <tr r="M6" s="2"/>
      </tp>
    </main>
    <main first="bloomberg.rtd">
      <tp t="s">
        <v>USD</v>
        <stp/>
        <stp>##V3_BDPV12</stp>
        <stp>BAX US Equity</stp>
        <stp>Crncy</stp>
        <stp>[trades20170708-2.xlsx]Cash&amp;Fx!R16C2</stp>
        <tr r="B16" s="2"/>
      </tp>
      <tp>
        <v>35.380000000000003</v>
        <stp/>
        <stp>##V3_BDPV12</stp>
        <stp>LI FP Equity</stp>
        <stp>px last</stp>
        <stp>[trades20170708-2.xlsx]Cash&amp;Fx!R5C1</stp>
        <tr r="A5" s="2"/>
      </tp>
      <tp t="s">
        <v>USD</v>
        <stp/>
        <stp>##V3_BDPV12</stp>
        <stp>COH US Equity</stp>
        <stp>Crncy</stp>
        <stp>[trades20170708-2.xlsx]Cash&amp;Fx!R18C2</stp>
        <tr r="B18" s="2"/>
      </tp>
      <tp t="s">
        <v>USD</v>
        <stp/>
        <stp>##V3_BDPV12</stp>
        <stp>CAT US Equity</stp>
        <stp>Crncy</stp>
        <stp>[trades20170708-2.xlsx]Cash&amp;Fx!R17C2</stp>
        <tr r="B17" s="2"/>
      </tp>
      <tp t="s">
        <v>28.07.2017</v>
        <stp/>
        <stp>##V3_BDPV12</stp>
        <stp>ABBV US Equity</stp>
        <stp>Expected Report Dt</stp>
        <stp>[trades20170726.xlsx]Cash&amp;Fx!R13C13</stp>
        <tr r="M13" s="2"/>
      </tp>
      <tp t="s">
        <v>24.10.2017</v>
        <stp/>
        <stp>##V3_BDPV12</stp>
        <stp>PCAR US Equity</stp>
        <stp>Expected Report Dt</stp>
        <stp>[trades20170726.xlsx]Cash&amp;Fx!R21C13</stp>
        <tr r="M21" s="2"/>
      </tp>
      <tp t="s">
        <v>17.08.2017</v>
        <stp/>
        <stp>##V3_BDPV12</stp>
        <stp>AMAT US Equity</stp>
        <stp>Expected Report Dt</stp>
        <stp>[trades20170726.xlsx]Cash&amp;Fx!R14C13</stp>
        <tr r="M14" s="2"/>
      </tp>
      <tp t="s">
        <v>USD</v>
        <stp/>
        <stp>##V3_BDPV12</stp>
        <stp>BA US Equity</stp>
        <stp>Crncy</stp>
        <stp>[trades20170708-2.xlsx]Cash&amp;Fx!R15C2</stp>
        <tr r="B15" s="2"/>
      </tp>
      <tp t="s">
        <v>USD</v>
        <stp/>
        <stp>##V3_BDPV12</stp>
        <stp>GE US Equity</stp>
        <stp>Crncy</stp>
        <stp>[trades20170708-2.xlsx]Cash&amp;Fx!R11C2</stp>
        <tr r="B11" s="2"/>
      </tp>
      <tp>
        <v>1.1192</v>
        <stp/>
        <stp>##V3_BDPV12</stp>
        <stp>GBpEUR Curncy</stp>
        <stp>Px bid</stp>
        <stp>[trades20170708-2.xlsx]Cash&amp;Fx!R3C3</stp>
        <tr r="C3" s="2"/>
      </tp>
      <tp t="s">
        <v>USD</v>
        <stp/>
        <stp>##V3_BDPV12</stp>
        <stp>UTX US Equity</stp>
        <stp>Crncy</stp>
        <stp>[trades20170708-2.xlsx]Cash&amp;Fx!R12C2</stp>
        <tr r="B12" s="2"/>
      </tp>
      <tp t="s">
        <v>USD</v>
        <stp/>
        <stp>##V3_BDPV12</stp>
        <stp>DRI US Equity</stp>
        <stp>Crncy</stp>
        <stp>[trades20170708-2.xlsx]Cash&amp;Fx!R19C2</stp>
        <tr r="B19" s="2"/>
      </tp>
      <tp>
        <v>0.10443</v>
        <stp/>
        <stp>##V3_BDPV12</stp>
        <stp>SEKEUR Curncy</stp>
        <stp>Px bid</stp>
        <stp>[trades20170708-2.xlsx]Cash&amp;Fx!R8C3</stp>
        <tr r="C8" s="2"/>
      </tp>
      <tp>
        <v>0.89590000000000003</v>
        <stp/>
        <stp>##V3_BDPV12</stp>
        <stp>CHFEUR Curncy</stp>
        <stp>Px bid</stp>
        <stp>[trades20170708-2.xlsx]Cash&amp;Fx!R2C3</stp>
        <tr r="C2" s="2"/>
      </tp>
      <tp>
        <v>1.1192</v>
        <stp/>
        <stp>##V3_BDPV12</stp>
        <stp>GBpEUR Curncy</stp>
        <stp>Px bid</stp>
        <stp>[trades20170708-2.xlsx]Cash&amp;Fx!R9C3</stp>
        <tr r="C9" s="2"/>
      </tp>
      <tp t="s">
        <v>#N/A N/A</v>
        <stp/>
        <stp>##V3_BDPV12</stp>
        <stp>LI FP Equity</stp>
        <stp>Expected Report Time</stp>
        <stp>[trades20170726.xlsx]Cash&amp;Fx!R5C14</stp>
        <tr r="N5" s="2"/>
      </tp>
      <tp t="s">
        <v>26.07.2017</v>
        <stp/>
        <stp>##V3_BDPV12</stp>
        <stp>GILD US Equity</stp>
        <stp>Expected Report Dt</stp>
        <stp>[trades20170726.xlsx]Cash&amp;Fx!R20C13</stp>
        <tr r="M20" s="2"/>
      </tp>
      <tp t="s">
        <v>CHF</v>
        <stp/>
        <stp>##V3_BDPV12</stp>
        <stp>ABBN VX Equity</stp>
        <stp>Crncy</stp>
        <stp>[trades20170708-2.xlsx]Cash&amp;Fx!R2C2</stp>
        <tr r="B2" s="2"/>
      </tp>
      <tp t="s">
        <v>13:30</v>
        <stp/>
        <stp>##V3_BDPV12</stp>
        <stp>BA US Equity</stp>
        <stp>Expected Report Time</stp>
        <stp>[trades20170726.xlsx]Cash&amp;Fx!R15C14</stp>
        <tr r="N15" s="2"/>
      </tp>
      <tp t="s">
        <v>#N/A N/A</v>
        <stp/>
        <stp>##V3_BDPV12</stp>
        <stp>GE US Equity</stp>
        <stp>Expected Report Time</stp>
        <stp>[trades20170726.xlsx]Cash&amp;Fx!R11C14</stp>
        <tr r="N11" s="2"/>
      </tp>
      <tp t="s">
        <v>EUR</v>
        <stp/>
        <stp>##V3_BDPV12</stp>
        <stp>DAI GY Equity</stp>
        <stp>Crncy</stp>
        <stp>[trades20170708-2.xlsx]Cash&amp;Fx!R6C2</stp>
        <tr r="B6" s="2"/>
      </tp>
      <tp t="s">
        <v>GBp</v>
        <stp/>
        <stp>##V3_BDPV12</stp>
        <stp>IUKD LN Equity</stp>
        <stp>Crncy</stp>
        <stp>[trades20170708-2.xlsx]Cash&amp;Fx!R9C2</stp>
        <tr r="B9" s="2"/>
      </tp>
      <tp>
        <v>0.85909999999999997</v>
        <stp/>
        <stp>##V3_BDPV12</stp>
        <stp>USDEUR Curncy</stp>
        <stp>Px bid</stp>
        <stp>[trades20170708-2.xlsx]Cash&amp;Fx!R18C3</stp>
        <tr r="C18" s="2"/>
      </tp>
      <tp>
        <v>0.85909999999999997</v>
        <stp/>
        <stp>##V3_BDPV12</stp>
        <stp>USDEUR Curncy</stp>
        <stp>Px bid</stp>
        <stp>[trades20170708-2.xlsx]Cash&amp;Fx!R19C3</stp>
        <tr r="C19" s="2"/>
      </tp>
      <tp t="s">
        <v>EUR</v>
        <stp/>
        <stp>##V3_BDPV12</stp>
        <stp>BMW GY Equity</stp>
        <stp>Crncy</stp>
        <stp>[trades20170708-2.xlsx]Cash&amp;Fx!R4C2</stp>
        <tr r="B4" s="2"/>
      </tp>
      <tp>
        <v>0.85909999999999997</v>
        <stp/>
        <stp>##V3_BDPV12</stp>
        <stp>USDEUR Curncy</stp>
        <stp>Px bid</stp>
        <stp>[trades20170708-2.xlsx]Cash&amp;Fx!R16C3</stp>
        <tr r="C16" s="2"/>
      </tp>
      <tp>
        <v>0.85909999999999997</v>
        <stp/>
        <stp>##V3_BDPV12</stp>
        <stp>USDEUR Curncy</stp>
        <stp>Px bid</stp>
        <stp>[trades20170708-2.xlsx]Cash&amp;Fx!R17C3</stp>
        <tr r="C17" s="2"/>
      </tp>
      <tp>
        <v>0.85909999999999997</v>
        <stp/>
        <stp>##V3_BDPV12</stp>
        <stp>USDEUR Curncy</stp>
        <stp>Px bid</stp>
        <stp>[trades20170708-2.xlsx]Cash&amp;Fx!R14C3</stp>
        <tr r="C14" s="2"/>
      </tp>
      <tp t="s">
        <v>22:00</v>
        <stp/>
        <stp>##V3_BDPV12</stp>
        <stp>GILD US Equity</stp>
        <stp>Expected Report Time</stp>
        <stp>[trades20170726.xlsx]Cash&amp;Fx!R20C14</stp>
        <tr r="N20" s="2"/>
      </tp>
      <tp>
        <v>0.85909999999999997</v>
        <stp/>
        <stp>##V3_BDPV12</stp>
        <stp>USDEUR Curncy</stp>
        <stp>Px bid</stp>
        <stp>[trades20170708-2.xlsx]Cash&amp;Fx!R15C3</stp>
        <tr r="C15" s="2"/>
      </tp>
      <tp t="s">
        <v>GBp</v>
        <stp/>
        <stp>##V3_BDPV12</stp>
        <stp>BA/ LN Equity</stp>
        <stp>Crncy</stp>
        <stp>[trades20170708-2.xlsx]Cash&amp;Fx!R3C2</stp>
        <tr r="B3" s="2"/>
      </tp>
      <tp>
        <v>0.85909999999999997</v>
        <stp/>
        <stp>##V3_BDPV12</stp>
        <stp>USDEUR Curncy</stp>
        <stp>Px bid</stp>
        <stp>[trades20170708-2.xlsx]Cash&amp;Fx!R12C3</stp>
        <tr r="C12" s="2"/>
      </tp>
      <tp>
        <v>0.89590000000000003</v>
        <stp/>
        <stp>##V3_BDPV12</stp>
        <stp>CHFEUR Curncy</stp>
        <stp>Px bid</stp>
        <stp>[trades20170708-2.xlsx]Cash&amp;Fx!R10C3</stp>
        <tr r="C10" s="2"/>
      </tp>
      <tp t="s">
        <v>Bef-mkt</v>
        <stp/>
        <stp>##V3_BDPV12</stp>
        <stp>ABBV US Equity</stp>
        <stp>Expected Report Time</stp>
        <stp>[trades20170726.xlsx]Cash&amp;Fx!R13C14</stp>
        <tr r="N13" s="2"/>
      </tp>
      <tp t="s">
        <v>#N/A N/A</v>
        <stp/>
        <stp>##V3_BDPV12</stp>
        <stp>AMAT US Equity</stp>
        <stp>Expected Report Time</stp>
        <stp>[trades20170726.xlsx]Cash&amp;Fx!R14C14</stp>
        <tr r="N14" s="2"/>
      </tp>
      <tp>
        <v>0.85909999999999997</v>
        <stp/>
        <stp>##V3_BDPV12</stp>
        <stp>USDEUR Curncy</stp>
        <stp>Px bid</stp>
        <stp>[trades20170708-2.xlsx]Cash&amp;Fx!R13C3</stp>
        <tr r="C13" s="2"/>
      </tp>
      <tp>
        <v>0.85909999999999997</v>
        <stp/>
        <stp>##V3_BDPV12</stp>
        <stp>USDEUR Curncy</stp>
        <stp>Px bid</stp>
        <stp>[trades20170708-2.xlsx]Cash&amp;Fx!R20C3</stp>
        <tr r="C20" s="2"/>
      </tp>
      <tp>
        <v>0.85909999999999997</v>
        <stp/>
        <stp>##V3_BDPV12</stp>
        <stp>USDEUR Curncy</stp>
        <stp>Px bid</stp>
        <stp>[trades20170708-2.xlsx]Cash&amp;Fx!R11C3</stp>
        <tr r="C11" s="2"/>
      </tp>
      <tp>
        <v>0.85909999999999997</v>
        <stp/>
        <stp>##V3_BDPV12</stp>
        <stp>USDEUR Curncy</stp>
        <stp>Px bid</stp>
        <stp>[trades20170708-2.xlsx]Cash&amp;Fx!R21C3</stp>
        <tr r="C21" s="2"/>
      </tp>
      <tp t="s">
        <v>EUR</v>
        <stp/>
        <stp>##V3_BDPV12</stp>
        <stp>RNO FP Equity</stp>
        <stp>Crncy</stp>
        <stp>[trades20170708-2.xlsx]Cash&amp;Fx!R7C2</stp>
        <tr r="B7" s="2"/>
      </tp>
      <tp t="s">
        <v>EUR</v>
        <stp/>
        <stp>##V3_BDPV12</stp>
        <stp>LI FP Equity</stp>
        <stp>Crncy</stp>
        <stp>[trades20170708-2.xlsx]Cash&amp;Fx!R5C2</stp>
        <tr r="B5" s="2"/>
      </tp>
      <tp t="s">
        <v>27.07.2017</v>
        <stp/>
        <stp>##V3_BDPV12</stp>
        <stp>HEXAB SS Equity</stp>
        <stp>Expected Report Dt</stp>
        <stp>[trades20170726.xlsx]Cash&amp;Fx!R8C13</stp>
        <tr r="M8" s="2"/>
      </tp>
      <tp t="s">
        <v>#N/A N/A</v>
        <stp/>
        <stp>##V3_BDPV12</stp>
        <stp>PCAR US Equity</stp>
        <stp>Expected Report Time</stp>
        <stp>[trades20170726.xlsx]Cash&amp;Fx!R21C14</stp>
        <tr r="N21" s="2"/>
      </tp>
      <tp t="s">
        <v>13:15</v>
        <stp/>
        <stp>##V3_BDPV12</stp>
        <stp>BAX US Equity</stp>
        <stp>Expected Report Time</stp>
        <stp>[trades20170726.xlsx]Cash&amp;Fx!R16C14</stp>
        <tr r="N16" s="2"/>
      </tp>
      <tp t="s">
        <v>#N/A N/A</v>
        <stp/>
        <stp>##V3_BDPV12</stp>
        <stp>COH US Equity</stp>
        <stp>Expected Report Time</stp>
        <stp>[trades20170726.xlsx]Cash&amp;Fx!R18C14</stp>
        <tr r="N18" s="2"/>
      </tp>
      <tp t="s">
        <v>12:30</v>
        <stp/>
        <stp>##V3_BDPV12</stp>
        <stp>CAT US Equity</stp>
        <stp>Expected Report Time</stp>
        <stp>[trades20170726.xlsx]Cash&amp;Fx!R17C14</stp>
        <tr r="N17" s="2"/>
      </tp>
      <tp t="s">
        <v>#N/A N/A</v>
        <stp/>
        <stp>##V3_BDPV12</stp>
        <stp>DRI US Equity</stp>
        <stp>Expected Report Time</stp>
        <stp>[trades20170726.xlsx]Cash&amp;Fx!R19C14</stp>
        <tr r="N19" s="2"/>
      </tp>
      <tp t="s">
        <v>#N/A N/A</v>
        <stp/>
        <stp>##V3_BDPV12</stp>
        <stp>UTX US Equity</stp>
        <stp>Expected Report Time</stp>
        <stp>[trades20170726.xlsx]Cash&amp;Fx!R12C14</stp>
        <tr r="N12" s="2"/>
      </tp>
      <tp t="s">
        <v>15.08.2017</v>
        <stp/>
        <stp>##V3_BDPV12</stp>
        <stp>COH US Equity</stp>
        <stp>Expected Report Dt</stp>
        <stp>[trades20170726.xlsx]Cash&amp;Fx!R18C13</stp>
        <tr r="M18" s="2"/>
      </tp>
      <tp t="s">
        <v>07:30</v>
        <stp/>
        <stp>##V3_BDPV12</stp>
        <stp>DAI GY Equity</stp>
        <stp>Expected Report Time</stp>
        <stp>[trades20170726.xlsx]Cash&amp;Fx!R6C14</stp>
        <tr r="N6" s="2"/>
      </tp>
      <tp>
        <v>212.46</v>
        <stp/>
        <stp>##V3_BDPV12</stp>
        <stp>BA US Equity</stp>
        <stp>px last</stp>
        <stp>[trades20170708-2.xlsx]Cash&amp;Fx!R15C1</stp>
        <tr r="A15" s="2"/>
      </tp>
      <tp>
        <v>22.4</v>
        <stp/>
        <stp>##V3_BDPV12</stp>
        <stp>ABBN VX Equity</stp>
        <stp>px last</stp>
        <stp>[trades20170708-2.xlsx]Cash&amp;Fx!R2C1</stp>
        <tr r="A2" s="2"/>
      </tp>
      <tp t="s">
        <v>Bef-mkt</v>
        <stp/>
        <stp>##V3_BDPV12</stp>
        <stp>RNO FP Equity</stp>
        <stp>Expected Report Time</stp>
        <stp>[trades20170726.xlsx]Cash&amp;Fx!R7C14</stp>
        <tr r="N7" s="2"/>
      </tp>
      <tp>
        <v>79.55</v>
        <stp/>
        <stp>##V3_BDPV12</stp>
        <stp>BMW GY Equity</stp>
        <stp>px last</stp>
        <stp>[trades20170708-2.xlsx]Cash&amp;Fx!R4C1</stp>
        <tr r="A4" s="2"/>
      </tp>
      <tp>
        <v>917.75</v>
        <stp/>
        <stp>##V3_BDPV12</stp>
        <stp>IUKD LN Equity</stp>
        <stp>px last</stp>
        <stp>[trades20170708-2.xlsx]Cash&amp;Fx!R9C1</stp>
        <tr r="A9" s="2"/>
      </tp>
      <tp>
        <v>25.44</v>
        <stp/>
        <stp>##V3_BDPV12</stp>
        <stp>GE US Equity</stp>
        <stp>px last</stp>
        <stp>[trades20170708-2.xlsx]Cash&amp;Fx!R11C1</stp>
        <tr r="A11" s="2"/>
      </tp>
      <tp>
        <v>72.52</v>
        <stp/>
        <stp>##V3_BDPV12</stp>
        <stp>ABBV US Equity</stp>
        <stp>px last</stp>
        <stp>[trades20170708-2.xlsx]Cash&amp;Fx!R13C1</stp>
        <tr r="A13" s="2"/>
      </tp>
      <tp>
        <v>46.4</v>
        <stp/>
        <stp>##V3_BDPV12</stp>
        <stp>AMAT US Equity</stp>
        <stp>px last</stp>
        <stp>[trades20170708-2.xlsx]Cash&amp;Fx!R14C1</stp>
        <tr r="A14" s="2"/>
      </tp>
      <tp>
        <v>73.739999999999995</v>
        <stp/>
        <stp>##V3_BDPV12</stp>
        <stp>GILD US Equity</stp>
        <stp>px last</stp>
        <stp>[trades20170708-2.xlsx]Cash&amp;Fx!R20C1</stp>
        <tr r="A20" s="2"/>
      </tp>
      <tp t="s">
        <v>13:00</v>
        <stp/>
        <stp>##V3_BDPV12</stp>
        <stp>HEXAB SS Equity</stp>
        <stp>Expected Report Time</stp>
        <stp>[trades20170726.xlsx]Cash&amp;Fx!R8C14</stp>
        <tr r="N8" s="2"/>
      </tp>
      <tp t="s">
        <v>26.07.2017</v>
        <stp/>
        <stp>##V3_BDPV12</stp>
        <stp>BAX US Equity</stp>
        <stp>Expected Report Dt</stp>
        <stp>[trades20170726.xlsx]Cash&amp;Fx!R16C13</stp>
        <tr r="M16" s="2"/>
      </tp>
      <tp t="s">
        <v>24.10.2017</v>
        <stp/>
        <stp>##V3_BDPV12</stp>
        <stp>CAT US Equity</stp>
        <stp>Expected Report Dt</stp>
        <stp>[trades20170726.xlsx]Cash&amp;Fx!R17C13</stp>
        <tr r="M17" s="2"/>
      </tp>
      <tp t="s">
        <v>USD</v>
        <stp/>
        <stp>##V3_BDPV12</stp>
        <stp>GILD US Equity</stp>
        <stp>Crncy</stp>
        <stp>[trades20170708-2.xlsx]Cash&amp;Fx!R20C2</stp>
        <tr r="B20" s="2"/>
      </tp>
      <tp>
        <v>93.86</v>
        <stp/>
        <stp>##V3_BDPV12</stp>
        <stp>XSMI SW Equity</stp>
        <stp>px last</stp>
        <stp>[trades20170708-2.xlsx]Cash&amp;Fx!R10C1</stp>
        <tr r="A10" s="2"/>
      </tp>
      <tp>
        <v>48.52</v>
        <stp/>
        <stp>##V3_BDPV12</stp>
        <stp>COH US Equity</stp>
        <stp>px last</stp>
        <stp>[trades20170708-2.xlsx]Cash&amp;Fx!R18C1</stp>
        <tr r="A18" s="2"/>
      </tp>
      <tp>
        <v>86.85</v>
        <stp/>
        <stp>##V3_BDPV12</stp>
        <stp>DRI US Equity</stp>
        <stp>px last</stp>
        <stp>[trades20170708-2.xlsx]Cash&amp;Fx!R19C1</stp>
        <tr r="A19" s="2"/>
      </tp>
      <tp t="s">
        <v>CHF</v>
        <stp/>
        <stp>##V3_BDPV12</stp>
        <stp>XSMI SW Equity</stp>
        <stp>Crncy</stp>
        <stp>[trades20170708-2.xlsx]Cash&amp;Fx!R10C2</stp>
        <tr r="B10" s="2"/>
      </tp>
      <tp t="s">
        <v>USD</v>
        <stp/>
        <stp>##V3_BDPV12</stp>
        <stp>AMAT US Equity</stp>
        <stp>Crncy</stp>
        <stp>[trades20170708-2.xlsx]Cash&amp;Fx!R14C2</stp>
        <tr r="B14" s="2"/>
      </tp>
      <tp>
        <v>120.42</v>
        <stp/>
        <stp>##V3_BDPV12</stp>
        <stp>UTX US Equity</stp>
        <stp>px last</stp>
        <stp>[trades20170708-2.xlsx]Cash&amp;Fx!R12C1</stp>
        <tr r="A12" s="2"/>
      </tp>
      <tp>
        <v>68.64</v>
        <stp/>
        <stp>##V3_BDPV12</stp>
        <stp>PCAR US Equity</stp>
        <stp>px last</stp>
        <stp>[trades20170708-2.xlsx]Cash&amp;Fx!R21C1</stp>
        <tr r="A21" s="2"/>
      </tp>
      <tp>
        <v>60.78</v>
        <stp/>
        <stp>##V3_BDPV12</stp>
        <stp>DAI GY Equity</stp>
        <stp>px last</stp>
        <stp>[trades20170708-2.xlsx]Cash&amp;Fx!R6C1</stp>
        <tr r="A6" s="2"/>
      </tp>
      <tp>
        <v>393.3</v>
        <stp/>
        <stp>##V3_BDPV12</stp>
        <stp>HEXAB SS Equity</stp>
        <stp>px last</stp>
        <stp>[trades20170708-2.xlsx]Cash&amp;Fx!R8C1</stp>
        <tr r="A8" s="2"/>
      </tp>
      <tp t="s">
        <v>24.10.2017</v>
        <stp/>
        <stp>##V3_BDPV12</stp>
        <stp>UTX US Equity</stp>
        <stp>Expected Report Dt</stp>
        <stp>[trades20170726.xlsx]Cash&amp;Fx!R12C13</stp>
        <tr r="M12" s="2"/>
      </tp>
      <tp t="s">
        <v>20.10.2017</v>
        <stp/>
        <stp>##V3_BDPV12</stp>
        <stp>GE US Equity</stp>
        <stp>Expected Report Dt</stp>
        <stp>[trades20170726.xlsx]Cash&amp;Fx!R11C13</stp>
        <tr r="M11" s="2"/>
      </tp>
      <tp t="s">
        <v>#N/A N/A</v>
        <stp/>
        <stp>##V3_BDPV12</stp>
        <stp>ABBN VX Equity</stp>
        <stp>Expected Report Time</stp>
        <stp>[trades20170726.xlsx]Cash&amp;Fx!R2C14</stp>
        <tr r="N2" s="2"/>
      </tp>
      <tp t="s">
        <v>USD</v>
        <stp/>
        <stp>##V3_BDPV12</stp>
        <stp>ABBV US Equity</stp>
        <stp>Crncy</stp>
        <stp>[trades20170708-2.xlsx]Cash&amp;Fx!R13C2</stp>
        <tr r="B13" s="2"/>
      </tp>
      <tp>
        <v>62.09</v>
        <stp/>
        <stp>##V3_BDPV12</stp>
        <stp>BAX US Equity</stp>
        <stp>px last</stp>
        <stp>[trades20170708-2.xlsx]Cash&amp;Fx!R16C1</stp>
        <tr r="A16" s="2"/>
      </tp>
      <tp t="s">
        <v>#N/A N/A</v>
        <stp/>
        <stp>##V3_BDPV12</stp>
        <stp>BMW GY Equity</stp>
        <stp>Expected Report Time</stp>
        <stp>[trades20170726.xlsx]Cash&amp;Fx!R4C14</stp>
        <tr r="N4" s="2"/>
      </tp>
      <tp t="s">
        <v>03.10.2017</v>
        <stp/>
        <stp>##V3_BDPV12</stp>
        <stp>DRI US Equity</stp>
        <stp>Expected Report Dt</stp>
        <stp>[trades20170726.xlsx]Cash&amp;Fx!R19C13</stp>
        <tr r="M19" s="2"/>
      </tp>
      <tp t="s">
        <v>USD</v>
        <stp/>
        <stp>##V3_BDPV12</stp>
        <stp>PCAR US Equity</stp>
        <stp>Crncy</stp>
        <stp>[trades20170708-2.xlsx]Cash&amp;Fx!R21C2</stp>
        <tr r="B21" s="2"/>
      </tp>
      <tp>
        <v>114.54</v>
        <stp/>
        <stp>##V3_BDPV12</stp>
        <stp>CAT US Equity</stp>
        <stp>px last</stp>
        <stp>[trades20170708-2.xlsx]Cash&amp;Fx!R17C1</stp>
        <tr r="A17" s="2"/>
      </tp>
      <tp t="s">
        <v>26.07.2017</v>
        <stp/>
        <stp>##V3_BDPV12</stp>
        <stp>BA US Equity</stp>
        <stp>Expected Report Dt</stp>
        <stp>[trades20170726.xlsx]Cash&amp;Fx!R15C13</stp>
        <tr r="M15" s="2"/>
      </tp>
      <tp>
        <v>82.02</v>
        <stp/>
        <stp>##V3_BDPV12</stp>
        <stp>RNO FP Equity</stp>
        <stp>px last</stp>
        <stp>[trades20170708-2.xlsx]Cash&amp;Fx!R7C1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1" totalsRowShown="0" headerRowDxfId="1">
  <autoFilter ref="A1:C21"/>
  <sortState ref="A565:P607">
    <sortCondition ref="B1:B607"/>
  </sortState>
  <tableColumns count="3">
    <tableColumn id="2" name="Security ID"/>
    <tableColumn id="6" name="Type"/>
    <tableColumn id="3" name="Quantity" dataDxfId="0" dataCellStyle="Comm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06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1" max="1" width="34" style="3" bestFit="1" customWidth="1"/>
    <col min="2" max="2" width="7.5703125" bestFit="1" customWidth="1"/>
    <col min="3" max="3" width="13.85546875" style="2" bestFit="1" customWidth="1"/>
  </cols>
  <sheetData>
    <row r="1" spans="1:6" x14ac:dyDescent="0.25">
      <c r="A1" s="4" t="s">
        <v>0</v>
      </c>
      <c r="B1" s="1" t="s">
        <v>2</v>
      </c>
      <c r="C1" s="4" t="s">
        <v>1</v>
      </c>
    </row>
    <row r="2" spans="1:6" x14ac:dyDescent="0.25">
      <c r="A2" s="10" t="s">
        <v>5</v>
      </c>
      <c r="B2" s="11" t="s">
        <v>3</v>
      </c>
      <c r="C2" s="12">
        <v>12600</v>
      </c>
    </row>
    <row r="3" spans="1:6" x14ac:dyDescent="0.25">
      <c r="A3" s="10" t="s">
        <v>6</v>
      </c>
      <c r="B3" s="13" t="s">
        <v>3</v>
      </c>
      <c r="C3" s="12">
        <v>50000</v>
      </c>
      <c r="F3" s="5"/>
    </row>
    <row r="4" spans="1:6" x14ac:dyDescent="0.25">
      <c r="A4" s="10" t="s">
        <v>7</v>
      </c>
      <c r="B4" s="13" t="s">
        <v>3</v>
      </c>
      <c r="C4" s="14">
        <v>2775</v>
      </c>
      <c r="F4" s="5"/>
    </row>
    <row r="5" spans="1:6" x14ac:dyDescent="0.25">
      <c r="A5" s="10" t="s">
        <v>10</v>
      </c>
      <c r="B5" s="13" t="s">
        <v>3</v>
      </c>
      <c r="C5" s="14">
        <v>6200</v>
      </c>
      <c r="F5" s="5"/>
    </row>
    <row r="6" spans="1:6" x14ac:dyDescent="0.25">
      <c r="A6" s="10" t="s">
        <v>11</v>
      </c>
      <c r="B6" s="13" t="s">
        <v>3</v>
      </c>
      <c r="C6" s="14">
        <v>3600</v>
      </c>
      <c r="F6" s="5"/>
    </row>
    <row r="7" spans="1:6" x14ac:dyDescent="0.25">
      <c r="A7" s="10" t="s">
        <v>12</v>
      </c>
      <c r="B7" s="13" t="s">
        <v>3</v>
      </c>
      <c r="C7" s="14">
        <v>5375</v>
      </c>
      <c r="F7" s="5"/>
    </row>
    <row r="8" spans="1:6" x14ac:dyDescent="0.25">
      <c r="A8" s="10" t="s">
        <v>13</v>
      </c>
      <c r="B8" s="13" t="s">
        <v>3</v>
      </c>
      <c r="C8" s="14">
        <v>5350</v>
      </c>
      <c r="F8" s="5"/>
    </row>
    <row r="9" spans="1:6" x14ac:dyDescent="0.25">
      <c r="A9" s="8" t="s">
        <v>8</v>
      </c>
      <c r="B9" s="6" t="s">
        <v>4</v>
      </c>
      <c r="C9" s="7">
        <v>43000</v>
      </c>
      <c r="F9" s="5"/>
    </row>
    <row r="10" spans="1:6" x14ac:dyDescent="0.25">
      <c r="A10" s="8" t="s">
        <v>9</v>
      </c>
      <c r="B10" s="6" t="s">
        <v>4</v>
      </c>
      <c r="C10" s="7">
        <v>5200</v>
      </c>
      <c r="F10" s="5"/>
    </row>
    <row r="11" spans="1:6" x14ac:dyDescent="0.25">
      <c r="A11" s="15" t="s">
        <v>14</v>
      </c>
      <c r="B11" s="16" t="s">
        <v>3</v>
      </c>
      <c r="C11" s="17">
        <v>16000</v>
      </c>
      <c r="F11" s="5"/>
    </row>
    <row r="12" spans="1:6" x14ac:dyDescent="0.25">
      <c r="A12" s="15" t="s">
        <v>15</v>
      </c>
      <c r="B12" s="16" t="s">
        <v>3</v>
      </c>
      <c r="C12" s="17">
        <v>3000.0000000000005</v>
      </c>
      <c r="F12" s="5"/>
    </row>
    <row r="13" spans="1:6" x14ac:dyDescent="0.25">
      <c r="A13" s="18" t="s">
        <v>16</v>
      </c>
      <c r="B13" s="19" t="s">
        <v>4</v>
      </c>
      <c r="C13" s="20">
        <v>3700</v>
      </c>
      <c r="F13" s="5"/>
    </row>
    <row r="14" spans="1:6" x14ac:dyDescent="0.25">
      <c r="A14" s="18" t="s">
        <v>17</v>
      </c>
      <c r="B14" s="19" t="s">
        <v>4</v>
      </c>
      <c r="C14" s="20">
        <v>7850</v>
      </c>
      <c r="F14" s="5"/>
    </row>
    <row r="15" spans="1:6" x14ac:dyDescent="0.25">
      <c r="A15" s="18" t="s">
        <v>18</v>
      </c>
      <c r="B15" s="19" t="s">
        <v>4</v>
      </c>
      <c r="C15" s="20">
        <v>1550</v>
      </c>
      <c r="F15" s="5"/>
    </row>
    <row r="16" spans="1:6" x14ac:dyDescent="0.25">
      <c r="A16" s="18" t="s">
        <v>19</v>
      </c>
      <c r="B16" s="19" t="s">
        <v>4</v>
      </c>
      <c r="C16" s="20">
        <v>4800</v>
      </c>
      <c r="F16" s="5"/>
    </row>
    <row r="17" spans="1:6" x14ac:dyDescent="0.25">
      <c r="A17" s="18" t="s">
        <v>20</v>
      </c>
      <c r="B17" s="19" t="s">
        <v>4</v>
      </c>
      <c r="C17" s="20">
        <v>4450</v>
      </c>
      <c r="F17" s="5"/>
    </row>
    <row r="18" spans="1:6" x14ac:dyDescent="0.25">
      <c r="A18" s="18" t="s">
        <v>21</v>
      </c>
      <c r="B18" s="19" t="s">
        <v>4</v>
      </c>
      <c r="C18" s="20">
        <v>10800</v>
      </c>
      <c r="F18" s="5"/>
    </row>
    <row r="19" spans="1:6" x14ac:dyDescent="0.25">
      <c r="A19" s="18" t="s">
        <v>22</v>
      </c>
      <c r="B19" s="19" t="s">
        <v>4</v>
      </c>
      <c r="C19" s="20">
        <v>3200</v>
      </c>
      <c r="F19" s="5"/>
    </row>
    <row r="20" spans="1:6" x14ac:dyDescent="0.25">
      <c r="A20" s="18" t="s">
        <v>23</v>
      </c>
      <c r="B20" s="19" t="s">
        <v>4</v>
      </c>
      <c r="C20" s="20">
        <v>6800</v>
      </c>
      <c r="F20" s="5"/>
    </row>
    <row r="21" spans="1:6" x14ac:dyDescent="0.25">
      <c r="A21" s="18" t="s">
        <v>24</v>
      </c>
      <c r="B21" s="19" t="s">
        <v>4</v>
      </c>
      <c r="C21" s="20">
        <v>6700</v>
      </c>
      <c r="F21" s="5"/>
    </row>
    <row r="6406" ht="14.25" customHeight="1" x14ac:dyDescent="0.25"/>
  </sheetData>
  <dataConsolidate/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L20" sqref="L20"/>
    </sheetView>
  </sheetViews>
  <sheetFormatPr defaultRowHeight="15" x14ac:dyDescent="0.25"/>
  <cols>
    <col min="1" max="1" width="5" bestFit="1" customWidth="1"/>
    <col min="2" max="2" width="4.42578125" bestFit="1" customWidth="1"/>
    <col min="3" max="3" width="7" bestFit="1" customWidth="1"/>
    <col min="4" max="4" width="15" customWidth="1"/>
    <col min="5" max="5" width="11.5703125" bestFit="1" customWidth="1"/>
    <col min="8" max="8" width="13.140625" bestFit="1" customWidth="1"/>
    <col min="11" max="11" width="13.140625" bestFit="1" customWidth="1"/>
    <col min="12" max="12" width="15.42578125" bestFit="1" customWidth="1"/>
    <col min="13" max="13" width="10.140625" bestFit="1" customWidth="1"/>
  </cols>
  <sheetData>
    <row r="1" spans="1:14" x14ac:dyDescent="0.25">
      <c r="E1" t="s">
        <v>25</v>
      </c>
      <c r="J1" t="s">
        <v>32</v>
      </c>
    </row>
    <row r="2" spans="1:14" x14ac:dyDescent="0.25">
      <c r="A2">
        <f>_xll.BDP(Table1[[#This Row],[Security ID]],"px last")</f>
        <v>22.4</v>
      </c>
      <c r="B2" t="str">
        <f>_xll.BDP(Table1[[#This Row],[Security ID]],"Crncy")</f>
        <v>CHF</v>
      </c>
      <c r="C2">
        <f>IF(B2="EUR",1,_xll.BDP(B2&amp;"EUR Curncy","Px bid"))</f>
        <v>0.89590000000000003</v>
      </c>
      <c r="D2" s="9">
        <f>IF(Table1[[#This Row],[Type]]="BL",-1,1)*A2*Table1[[#This Row],[Quantity]]*IF(B2="Gbp",0.01,1)</f>
        <v>-282240</v>
      </c>
      <c r="E2" s="9">
        <f>+D2*C2</f>
        <v>-252858.81600000002</v>
      </c>
      <c r="G2" t="s">
        <v>26</v>
      </c>
      <c r="H2" s="9">
        <f>SUMIF(B:B,G2,D:D)</f>
        <v>205832</v>
      </c>
      <c r="J2">
        <v>1330000</v>
      </c>
      <c r="K2" s="21">
        <f>+J2+H2</f>
        <v>1535832</v>
      </c>
      <c r="L2" t="str">
        <f>Table1[[#This Row],[Security ID]]</f>
        <v>ABBN VX Equity</v>
      </c>
      <c r="M2" t="str">
        <f>_xll.BDP(Table1[[#This Row],[Security ID]],"Expected Report Dt")</f>
        <v>26.10.2017</v>
      </c>
      <c r="N2" t="str">
        <f>_xll.BDP(Table1[[#This Row],[Security ID]],"Expected Report Time")</f>
        <v>#N/A N/A</v>
      </c>
    </row>
    <row r="3" spans="1:14" x14ac:dyDescent="0.25">
      <c r="A3" s="5">
        <f>_xll.BDP(Table1[[#This Row],[Security ID]],"px last")</f>
        <v>604.5</v>
      </c>
      <c r="B3" s="5" t="str">
        <f>_xll.BDP(Table1[[#This Row],[Security ID]],"Crncy")</f>
        <v>GBp</v>
      </c>
      <c r="C3" s="5">
        <f>IF(B3="EUR",1,_xll.BDP(B3&amp;"EUR Curncy","Px bid"))</f>
        <v>1.1192</v>
      </c>
      <c r="D3" s="9">
        <f>IF(Table1[[#This Row],[Type]]="BL",-1,1)*A3*Table1[[#This Row],[Quantity]]*IF(B3="Gbp",0.01,1)</f>
        <v>-302250</v>
      </c>
      <c r="E3" s="9">
        <f t="shared" ref="E3:E25" si="0">+D3*C3</f>
        <v>-338278.2</v>
      </c>
      <c r="G3" t="s">
        <v>27</v>
      </c>
      <c r="H3" s="9">
        <f t="shared" ref="H3:H7" si="1">SUMIF(B:B,G3,D:D)</f>
        <v>-1099772.75</v>
      </c>
      <c r="J3">
        <v>-919000</v>
      </c>
      <c r="K3" s="21">
        <f t="shared" ref="K3:K8" si="2">+J3+H3</f>
        <v>-2018772.75</v>
      </c>
      <c r="L3" s="5" t="str">
        <f>Table1[[#This Row],[Security ID]]</f>
        <v>BA/ LN Equity</v>
      </c>
      <c r="M3" s="5" t="str">
        <f>_xll.BDP(Table1[[#This Row],[Security ID]],"Expected Report Dt")</f>
        <v>02.08.2017</v>
      </c>
      <c r="N3" s="5" t="str">
        <f>_xll.BDP(Table1[[#This Row],[Security ID]],"Expected Report Time")</f>
        <v>#N/A N/A</v>
      </c>
    </row>
    <row r="4" spans="1:14" x14ac:dyDescent="0.25">
      <c r="A4" s="5">
        <f>_xll.BDP(Table1[[#This Row],[Security ID]],"px last")</f>
        <v>79.55</v>
      </c>
      <c r="B4" s="5" t="str">
        <f>_xll.BDP(Table1[[#This Row],[Security ID]],"Crncy")</f>
        <v>EUR</v>
      </c>
      <c r="C4" s="5">
        <f>IF(B4="EUR",1,_xll.BDP(B4&amp;"EUR Curncy","Px bid"))</f>
        <v>1</v>
      </c>
      <c r="D4" s="9">
        <f>IF(Table1[[#This Row],[Type]]="BL",-1,1)*A4*Table1[[#This Row],[Quantity]]*IF(B4="Gbp",0.01,1)</f>
        <v>-220751.25</v>
      </c>
      <c r="E4" s="9">
        <f t="shared" si="0"/>
        <v>-220751.25</v>
      </c>
      <c r="G4" t="s">
        <v>28</v>
      </c>
      <c r="H4" s="9">
        <f t="shared" si="1"/>
        <v>92382.5</v>
      </c>
      <c r="J4">
        <v>138000</v>
      </c>
      <c r="K4" s="21">
        <f t="shared" si="2"/>
        <v>230382.5</v>
      </c>
      <c r="L4" s="5" t="str">
        <f>Table1[[#This Row],[Security ID]]</f>
        <v>BMW GY Equity</v>
      </c>
      <c r="M4" s="5" t="str">
        <f>_xll.BDP(Table1[[#This Row],[Security ID]],"Expected Report Dt")</f>
        <v>03.08.2017</v>
      </c>
      <c r="N4" s="5" t="str">
        <f>_xll.BDP(Table1[[#This Row],[Security ID]],"Expected Report Time")</f>
        <v>#N/A N/A</v>
      </c>
    </row>
    <row r="5" spans="1:14" x14ac:dyDescent="0.25">
      <c r="A5" s="5">
        <f>_xll.BDP(Table1[[#This Row],[Security ID]],"px last")</f>
        <v>35.380000000000003</v>
      </c>
      <c r="B5" s="5" t="str">
        <f>_xll.BDP(Table1[[#This Row],[Security ID]],"Crncy")</f>
        <v>EUR</v>
      </c>
      <c r="C5" s="5">
        <f>IF(B5="EUR",1,_xll.BDP(B5&amp;"EUR Curncy","Px bid"))</f>
        <v>1</v>
      </c>
      <c r="D5" s="9">
        <f>IF(Table1[[#This Row],[Type]]="BL",-1,1)*A5*Table1[[#This Row],[Quantity]]*IF(B5="Gbp",0.01,1)</f>
        <v>-219356.00000000003</v>
      </c>
      <c r="E5" s="9">
        <f t="shared" si="0"/>
        <v>-219356.00000000003</v>
      </c>
      <c r="G5" t="s">
        <v>29</v>
      </c>
      <c r="H5" s="9">
        <f t="shared" si="1"/>
        <v>2764568</v>
      </c>
      <c r="J5">
        <v>49000</v>
      </c>
      <c r="K5" s="21">
        <f t="shared" si="2"/>
        <v>2813568</v>
      </c>
      <c r="L5" s="5" t="str">
        <f>Table1[[#This Row],[Security ID]]</f>
        <v>LI FP Equity</v>
      </c>
      <c r="M5" s="5" t="str">
        <f>_xll.BDP(Table1[[#This Row],[Security ID]],"Expected Report Dt")</f>
        <v>05.02.2018</v>
      </c>
      <c r="N5" s="5" t="str">
        <f>_xll.BDP(Table1[[#This Row],[Security ID]],"Expected Report Time")</f>
        <v>#N/A N/A</v>
      </c>
    </row>
    <row r="6" spans="1:14" x14ac:dyDescent="0.25">
      <c r="A6" s="5">
        <f>_xll.BDP(Table1[[#This Row],[Security ID]],"px last")</f>
        <v>60.78</v>
      </c>
      <c r="B6" s="5" t="str">
        <f>_xll.BDP(Table1[[#This Row],[Security ID]],"Crncy")</f>
        <v>EUR</v>
      </c>
      <c r="C6" s="5">
        <f>IF(B6="EUR",1,_xll.BDP(B6&amp;"EUR Curncy","Px bid"))</f>
        <v>1</v>
      </c>
      <c r="D6" s="9">
        <f>IF(Table1[[#This Row],[Type]]="BL",-1,1)*A6*Table1[[#This Row],[Quantity]]*IF(B6="Gbp",0.01,1)</f>
        <v>-218808</v>
      </c>
      <c r="E6" s="9">
        <f t="shared" si="0"/>
        <v>-218808</v>
      </c>
      <c r="G6" t="s">
        <v>30</v>
      </c>
      <c r="H6" s="9">
        <f t="shared" si="1"/>
        <v>0</v>
      </c>
      <c r="K6" s="21">
        <f t="shared" si="2"/>
        <v>0</v>
      </c>
      <c r="L6" s="5" t="str">
        <f>Table1[[#This Row],[Security ID]]</f>
        <v>DAI GY Equity</v>
      </c>
      <c r="M6" s="22" t="str">
        <f>_xll.BDP(Table1[[#This Row],[Security ID]],"Expected Report Dt")</f>
        <v>26.07.2017</v>
      </c>
      <c r="N6" s="22" t="str">
        <f>_xll.BDP(Table1[[#This Row],[Security ID]],"Expected Report Time")</f>
        <v>07:30</v>
      </c>
    </row>
    <row r="7" spans="1:14" x14ac:dyDescent="0.25">
      <c r="A7" s="5">
        <f>_xll.BDP(Table1[[#This Row],[Security ID]],"px last")</f>
        <v>82.02</v>
      </c>
      <c r="B7" s="5" t="str">
        <f>_xll.BDP(Table1[[#This Row],[Security ID]],"Crncy")</f>
        <v>EUR</v>
      </c>
      <c r="C7" s="5">
        <f>IF(B7="EUR",1,_xll.BDP(B7&amp;"EUR Curncy","Px bid"))</f>
        <v>1</v>
      </c>
      <c r="D7" s="9">
        <f>IF(Table1[[#This Row],[Type]]="BL",-1,1)*A7*Table1[[#This Row],[Quantity]]*IF(B7="Gbp",0.01,1)</f>
        <v>-440857.5</v>
      </c>
      <c r="E7" s="9">
        <f t="shared" si="0"/>
        <v>-440857.5</v>
      </c>
      <c r="G7" t="s">
        <v>31</v>
      </c>
      <c r="H7" s="9">
        <f t="shared" si="1"/>
        <v>-2104155</v>
      </c>
      <c r="J7">
        <v>4320000</v>
      </c>
      <c r="K7" s="21">
        <f t="shared" si="2"/>
        <v>2215845</v>
      </c>
      <c r="L7" s="5" t="str">
        <f>Table1[[#This Row],[Security ID]]</f>
        <v>RNO FP Equity</v>
      </c>
      <c r="M7" s="22" t="str">
        <f>_xll.BDP(Table1[[#This Row],[Security ID]],"Expected Report Dt")</f>
        <v>28.07.2017</v>
      </c>
      <c r="N7" s="22" t="str">
        <f>_xll.BDP(Table1[[#This Row],[Security ID]],"Expected Report Time")</f>
        <v>Bef-mkt</v>
      </c>
    </row>
    <row r="8" spans="1:14" x14ac:dyDescent="0.25">
      <c r="A8" s="5">
        <f>_xll.BDP(Table1[[#This Row],[Security ID]],"px last")</f>
        <v>393.3</v>
      </c>
      <c r="B8" s="5" t="str">
        <f>_xll.BDP(Table1[[#This Row],[Security ID]],"Crncy")</f>
        <v>SEK</v>
      </c>
      <c r="C8" s="5">
        <f>IF(B8="EUR",1,_xll.BDP(B8&amp;"EUR Curncy","Px bid"))</f>
        <v>0.10443</v>
      </c>
      <c r="D8" s="9">
        <f>IF(Table1[[#This Row],[Type]]="BL",-1,1)*A8*Table1[[#This Row],[Quantity]]*IF(B8="Gbp",0.01,1)</f>
        <v>-2104155</v>
      </c>
      <c r="E8" s="9">
        <f t="shared" si="0"/>
        <v>-219736.90664999999</v>
      </c>
      <c r="K8" s="21">
        <f t="shared" si="2"/>
        <v>0</v>
      </c>
      <c r="L8" s="5" t="str">
        <f>Table1[[#This Row],[Security ID]]</f>
        <v>HEXAB SS Equity</v>
      </c>
      <c r="M8" s="22" t="str">
        <f>_xll.BDP(Table1[[#This Row],[Security ID]],"Expected Report Dt")</f>
        <v>27.07.2017</v>
      </c>
      <c r="N8" s="22" t="str">
        <f>_xll.BDP(Table1[[#This Row],[Security ID]],"Expected Report Time")</f>
        <v>13:00</v>
      </c>
    </row>
    <row r="9" spans="1:14" x14ac:dyDescent="0.25">
      <c r="A9" s="5">
        <f>_xll.BDP(Table1[[#This Row],[Security ID]],"px last")</f>
        <v>917.75</v>
      </c>
      <c r="B9" s="5" t="str">
        <f>_xll.BDP(Table1[[#This Row],[Security ID]],"Crncy")</f>
        <v>GBp</v>
      </c>
      <c r="C9" s="5">
        <f>IF(B9="EUR",1,_xll.BDP(B9&amp;"EUR Curncy","Px bid"))</f>
        <v>1.1192</v>
      </c>
      <c r="D9" s="9">
        <f>IF(Table1[[#This Row],[Type]]="BL",-1,1)*A9*Table1[[#This Row],[Quantity]]*IF(B9="Gbp",0.01,1)</f>
        <v>394632.5</v>
      </c>
      <c r="E9" s="9">
        <f t="shared" si="0"/>
        <v>441672.69400000002</v>
      </c>
      <c r="L9" s="5" t="str">
        <f>Table1[[#This Row],[Security ID]]</f>
        <v>IUKD LN Equity</v>
      </c>
      <c r="M9" s="5"/>
      <c r="N9" s="5"/>
    </row>
    <row r="10" spans="1:14" x14ac:dyDescent="0.25">
      <c r="A10" s="5">
        <f>_xll.BDP(Table1[[#This Row],[Security ID]],"px last")</f>
        <v>93.86</v>
      </c>
      <c r="B10" s="5" t="str">
        <f>_xll.BDP(Table1[[#This Row],[Security ID]],"Crncy")</f>
        <v>CHF</v>
      </c>
      <c r="C10" s="5">
        <f>IF(B10="EUR",1,_xll.BDP(B10&amp;"EUR Curncy","Px bid"))</f>
        <v>0.89590000000000003</v>
      </c>
      <c r="D10" s="9">
        <f>IF(Table1[[#This Row],[Type]]="BL",-1,1)*A10*Table1[[#This Row],[Quantity]]*IF(B10="Gbp",0.01,1)</f>
        <v>488072</v>
      </c>
      <c r="E10" s="9">
        <f t="shared" si="0"/>
        <v>437263.70480000001</v>
      </c>
      <c r="L10" s="5" t="str">
        <f>Table1[[#This Row],[Security ID]]</f>
        <v>XSMI SW Equity</v>
      </c>
      <c r="M10" s="5"/>
      <c r="N10" s="5"/>
    </row>
    <row r="11" spans="1:14" x14ac:dyDescent="0.25">
      <c r="A11" s="5">
        <f>_xll.BDP(Table1[[#This Row],[Security ID]],"px last")</f>
        <v>25.44</v>
      </c>
      <c r="B11" s="5" t="str">
        <f>_xll.BDP(Table1[[#This Row],[Security ID]],"Crncy")</f>
        <v>USD</v>
      </c>
      <c r="C11" s="5">
        <f>IF(B11="EUR",1,_xll.BDP(B11&amp;"EUR Curncy","Px bid"))</f>
        <v>0.85909999999999997</v>
      </c>
      <c r="D11" s="9">
        <f>IF(Table1[[#This Row],[Type]]="BL",-1,1)*A11*Table1[[#This Row],[Quantity]]*IF(B11="Gbp",0.01,1)</f>
        <v>-407040</v>
      </c>
      <c r="E11" s="9">
        <f t="shared" si="0"/>
        <v>-349688.06400000001</v>
      </c>
      <c r="L11" s="5" t="str">
        <f>Table1[[#This Row],[Security ID]]</f>
        <v>GE US Equity</v>
      </c>
      <c r="M11" s="5" t="str">
        <f>_xll.BDP(Table1[[#This Row],[Security ID]],"Expected Report Dt")</f>
        <v>20.10.2017</v>
      </c>
      <c r="N11" s="5" t="str">
        <f>_xll.BDP(Table1[[#This Row],[Security ID]],"Expected Report Time")</f>
        <v>#N/A N/A</v>
      </c>
    </row>
    <row r="12" spans="1:14" x14ac:dyDescent="0.25">
      <c r="A12" s="5">
        <f>_xll.BDP(Table1[[#This Row],[Security ID]],"px last")</f>
        <v>120.42</v>
      </c>
      <c r="B12" s="5" t="str">
        <f>_xll.BDP(Table1[[#This Row],[Security ID]],"Crncy")</f>
        <v>USD</v>
      </c>
      <c r="C12" s="5">
        <f>IF(B12="EUR",1,_xll.BDP(B12&amp;"EUR Curncy","Px bid"))</f>
        <v>0.85909999999999997</v>
      </c>
      <c r="D12" s="9">
        <f>IF(Table1[[#This Row],[Type]]="BL",-1,1)*A12*Table1[[#This Row],[Quantity]]*IF(B12="Gbp",0.01,1)</f>
        <v>-361260.00000000006</v>
      </c>
      <c r="E12" s="9">
        <f t="shared" si="0"/>
        <v>-310358.46600000001</v>
      </c>
      <c r="L12" s="5" t="str">
        <f>Table1[[#This Row],[Security ID]]</f>
        <v>UTX US Equity</v>
      </c>
      <c r="M12" s="5" t="str">
        <f>_xll.BDP(Table1[[#This Row],[Security ID]],"Expected Report Dt")</f>
        <v>24.10.2017</v>
      </c>
      <c r="N12" s="5" t="str">
        <f>_xll.BDP(Table1[[#This Row],[Security ID]],"Expected Report Time")</f>
        <v>#N/A N/A</v>
      </c>
    </row>
    <row r="13" spans="1:14" x14ac:dyDescent="0.25">
      <c r="A13" s="5">
        <f>_xll.BDP(Table1[[#This Row],[Security ID]],"px last")</f>
        <v>72.52</v>
      </c>
      <c r="B13" s="5" t="str">
        <f>_xll.BDP(Table1[[#This Row],[Security ID]],"Crncy")</f>
        <v>USD</v>
      </c>
      <c r="C13" s="5">
        <f>IF(B13="EUR",1,_xll.BDP(B13&amp;"EUR Curncy","Px bid"))</f>
        <v>0.85909999999999997</v>
      </c>
      <c r="D13" s="9">
        <f>IF(Table1[[#This Row],[Type]]="BL",-1,1)*A13*Table1[[#This Row],[Quantity]]*IF(B13="Gbp",0.01,1)</f>
        <v>268324</v>
      </c>
      <c r="E13" s="9">
        <f t="shared" si="0"/>
        <v>230517.14840000001</v>
      </c>
      <c r="L13" s="22" t="str">
        <f>Table1[[#This Row],[Security ID]]</f>
        <v>ABBV US Equity</v>
      </c>
      <c r="M13" s="22" t="str">
        <f>_xll.BDP(Table1[[#This Row],[Security ID]],"Expected Report Dt")</f>
        <v>28.07.2017</v>
      </c>
      <c r="N13" s="22" t="str">
        <f>_xll.BDP(Table1[[#This Row],[Security ID]],"Expected Report Time")</f>
        <v>Bef-mkt</v>
      </c>
    </row>
    <row r="14" spans="1:14" x14ac:dyDescent="0.25">
      <c r="A14" s="5">
        <f>_xll.BDP(Table1[[#This Row],[Security ID]],"px last")</f>
        <v>46.4</v>
      </c>
      <c r="B14" s="5" t="str">
        <f>_xll.BDP(Table1[[#This Row],[Security ID]],"Crncy")</f>
        <v>USD</v>
      </c>
      <c r="C14" s="5">
        <f>IF(B14="EUR",1,_xll.BDP(B14&amp;"EUR Curncy","Px bid"))</f>
        <v>0.85909999999999997</v>
      </c>
      <c r="D14" s="9">
        <f>IF(Table1[[#This Row],[Type]]="BL",-1,1)*A14*Table1[[#This Row],[Quantity]]*IF(B14="Gbp",0.01,1)</f>
        <v>364240</v>
      </c>
      <c r="E14" s="9">
        <f t="shared" si="0"/>
        <v>312918.58399999997</v>
      </c>
      <c r="L14" s="5" t="str">
        <f>Table1[[#This Row],[Security ID]]</f>
        <v>AMAT US Equity</v>
      </c>
      <c r="M14" s="5" t="str">
        <f>_xll.BDP(Table1[[#This Row],[Security ID]],"Expected Report Dt")</f>
        <v>17.08.2017</v>
      </c>
      <c r="N14" s="5" t="str">
        <f>_xll.BDP(Table1[[#This Row],[Security ID]],"Expected Report Time")</f>
        <v>#N/A N/A</v>
      </c>
    </row>
    <row r="15" spans="1:14" x14ac:dyDescent="0.25">
      <c r="A15" s="5">
        <f>_xll.BDP(Table1[[#This Row],[Security ID]],"px last")</f>
        <v>212.46</v>
      </c>
      <c r="B15" s="5" t="str">
        <f>_xll.BDP(Table1[[#This Row],[Security ID]],"Crncy")</f>
        <v>USD</v>
      </c>
      <c r="C15" s="5">
        <f>IF(B15="EUR",1,_xll.BDP(B15&amp;"EUR Curncy","Px bid"))</f>
        <v>0.85909999999999997</v>
      </c>
      <c r="D15" s="9">
        <f>IF(Table1[[#This Row],[Type]]="BL",-1,1)*A15*Table1[[#This Row],[Quantity]]*IF(B15="Gbp",0.01,1)</f>
        <v>329313</v>
      </c>
      <c r="E15" s="9">
        <f t="shared" si="0"/>
        <v>282912.79829999997</v>
      </c>
      <c r="L15" s="22" t="str">
        <f>Table1[[#This Row],[Security ID]]</f>
        <v>BA US Equity</v>
      </c>
      <c r="M15" s="22" t="str">
        <f>_xll.BDP(Table1[[#This Row],[Security ID]],"Expected Report Dt")</f>
        <v>26.07.2017</v>
      </c>
      <c r="N15" s="22" t="str">
        <f>_xll.BDP(Table1[[#This Row],[Security ID]],"Expected Report Time")</f>
        <v>13:30</v>
      </c>
    </row>
    <row r="16" spans="1:14" x14ac:dyDescent="0.25">
      <c r="A16" s="5">
        <f>_xll.BDP(Table1[[#This Row],[Security ID]],"px last")</f>
        <v>62.09</v>
      </c>
      <c r="B16" s="5" t="str">
        <f>_xll.BDP(Table1[[#This Row],[Security ID]],"Crncy")</f>
        <v>USD</v>
      </c>
      <c r="C16" s="5">
        <f>IF(B16="EUR",1,_xll.BDP(B16&amp;"EUR Curncy","Px bid"))</f>
        <v>0.85909999999999997</v>
      </c>
      <c r="D16" s="9">
        <f>IF(Table1[[#This Row],[Type]]="BL",-1,1)*A16*Table1[[#This Row],[Quantity]]*IF(B16="Gbp",0.01,1)</f>
        <v>298032</v>
      </c>
      <c r="E16" s="9">
        <f t="shared" si="0"/>
        <v>256039.29120000001</v>
      </c>
      <c r="L16" s="22" t="str">
        <f>Table1[[#This Row],[Security ID]]</f>
        <v>BAX US Equity</v>
      </c>
      <c r="M16" s="22" t="str">
        <f>_xll.BDP(Table1[[#This Row],[Security ID]],"Expected Report Dt")</f>
        <v>26.07.2017</v>
      </c>
      <c r="N16" s="22" t="str">
        <f>_xll.BDP(Table1[[#This Row],[Security ID]],"Expected Report Time")</f>
        <v>13:15</v>
      </c>
    </row>
    <row r="17" spans="1:14" x14ac:dyDescent="0.25">
      <c r="A17" s="5">
        <f>_xll.BDP(Table1[[#This Row],[Security ID]],"px last")</f>
        <v>114.54</v>
      </c>
      <c r="B17" s="5" t="str">
        <f>_xll.BDP(Table1[[#This Row],[Security ID]],"Crncy")</f>
        <v>USD</v>
      </c>
      <c r="C17" s="5">
        <f>IF(B17="EUR",1,_xll.BDP(B17&amp;"EUR Curncy","Px bid"))</f>
        <v>0.85909999999999997</v>
      </c>
      <c r="D17" s="9">
        <f>IF(Table1[[#This Row],[Type]]="BL",-1,1)*A17*Table1[[#This Row],[Quantity]]*IF(B17="Gbp",0.01,1)</f>
        <v>509703</v>
      </c>
      <c r="E17" s="9">
        <f t="shared" si="0"/>
        <v>437885.84729999996</v>
      </c>
      <c r="L17" s="5" t="str">
        <f>Table1[[#This Row],[Security ID]]</f>
        <v>CAT US Equity</v>
      </c>
      <c r="M17" s="5" t="str">
        <f>_xll.BDP(Table1[[#This Row],[Security ID]],"Expected Report Dt")</f>
        <v>24.10.2017</v>
      </c>
      <c r="N17" s="5" t="str">
        <f>_xll.BDP(Table1[[#This Row],[Security ID]],"Expected Report Time")</f>
        <v>12:30</v>
      </c>
    </row>
    <row r="18" spans="1:14" x14ac:dyDescent="0.25">
      <c r="A18" s="5">
        <f>_xll.BDP(Table1[[#This Row],[Security ID]],"px last")</f>
        <v>48.52</v>
      </c>
      <c r="B18" s="5" t="str">
        <f>_xll.BDP(Table1[[#This Row],[Security ID]],"Crncy")</f>
        <v>USD</v>
      </c>
      <c r="C18" s="5">
        <f>IF(B18="EUR",1,_xll.BDP(B18&amp;"EUR Curncy","Px bid"))</f>
        <v>0.85909999999999997</v>
      </c>
      <c r="D18" s="9">
        <f>IF(Table1[[#This Row],[Type]]="BL",-1,1)*A18*Table1[[#This Row],[Quantity]]*IF(B18="Gbp",0.01,1)</f>
        <v>524016.00000000006</v>
      </c>
      <c r="E18" s="9">
        <f t="shared" si="0"/>
        <v>450182.14560000005</v>
      </c>
      <c r="L18" s="5" t="str">
        <f>Table1[[#This Row],[Security ID]]</f>
        <v>COH US Equity</v>
      </c>
      <c r="M18" s="5" t="str">
        <f>_xll.BDP(Table1[[#This Row],[Security ID]],"Expected Report Dt")</f>
        <v>15.08.2017</v>
      </c>
      <c r="N18" s="5" t="str">
        <f>_xll.BDP(Table1[[#This Row],[Security ID]],"Expected Report Time")</f>
        <v>#N/A N/A</v>
      </c>
    </row>
    <row r="19" spans="1:14" x14ac:dyDescent="0.25">
      <c r="A19" s="5">
        <f>_xll.BDP(Table1[[#This Row],[Security ID]],"px last")</f>
        <v>86.85</v>
      </c>
      <c r="B19" s="5" t="str">
        <f>_xll.BDP(Table1[[#This Row],[Security ID]],"Crncy")</f>
        <v>USD</v>
      </c>
      <c r="C19" s="5">
        <f>IF(B19="EUR",1,_xll.BDP(B19&amp;"EUR Curncy","Px bid"))</f>
        <v>0.85909999999999997</v>
      </c>
      <c r="D19" s="9">
        <f>IF(Table1[[#This Row],[Type]]="BL",-1,1)*A19*Table1[[#This Row],[Quantity]]*IF(B19="Gbp",0.01,1)</f>
        <v>277920</v>
      </c>
      <c r="E19" s="9">
        <f t="shared" si="0"/>
        <v>238761.07199999999</v>
      </c>
      <c r="L19" s="5" t="str">
        <f>Table1[[#This Row],[Security ID]]</f>
        <v>DRI US Equity</v>
      </c>
      <c r="M19" s="5" t="str">
        <f>_xll.BDP(Table1[[#This Row],[Security ID]],"Expected Report Dt")</f>
        <v>03.10.2017</v>
      </c>
      <c r="N19" s="5" t="str">
        <f>_xll.BDP(Table1[[#This Row],[Security ID]],"Expected Report Time")</f>
        <v>#N/A N/A</v>
      </c>
    </row>
    <row r="20" spans="1:14" x14ac:dyDescent="0.25">
      <c r="A20" s="5">
        <f>_xll.BDP(Table1[[#This Row],[Security ID]],"px last")</f>
        <v>73.739999999999995</v>
      </c>
      <c r="B20" s="5" t="str">
        <f>_xll.BDP(Table1[[#This Row],[Security ID]],"Crncy")</f>
        <v>USD</v>
      </c>
      <c r="C20" s="5">
        <f>IF(B20="EUR",1,_xll.BDP(B20&amp;"EUR Curncy","Px bid"))</f>
        <v>0.85909999999999997</v>
      </c>
      <c r="D20" s="9">
        <f>IF(Table1[[#This Row],[Type]]="BL",-1,1)*A20*Table1[[#This Row],[Quantity]]*IF(B20="Gbp",0.01,1)</f>
        <v>501431.99999999994</v>
      </c>
      <c r="E20" s="9">
        <f t="shared" si="0"/>
        <v>430780.23119999992</v>
      </c>
      <c r="L20" s="22" t="str">
        <f>Table1[[#This Row],[Security ID]]</f>
        <v>GILD US Equity</v>
      </c>
      <c r="M20" s="22" t="str">
        <f>_xll.BDP(Table1[[#This Row],[Security ID]],"Expected Report Dt")</f>
        <v>26.07.2017</v>
      </c>
      <c r="N20" s="22" t="str">
        <f>_xll.BDP(Table1[[#This Row],[Security ID]],"Expected Report Time")</f>
        <v>22:00</v>
      </c>
    </row>
    <row r="21" spans="1:14" x14ac:dyDescent="0.25">
      <c r="A21" s="5">
        <f>_xll.BDP(Table1[[#This Row],[Security ID]],"px last")</f>
        <v>68.64</v>
      </c>
      <c r="B21" s="5" t="str">
        <f>_xll.BDP(Table1[[#This Row],[Security ID]],"Crncy")</f>
        <v>USD</v>
      </c>
      <c r="C21" s="5">
        <f>IF(B21="EUR",1,_xll.BDP(B21&amp;"EUR Curncy","Px bid"))</f>
        <v>0.85909999999999997</v>
      </c>
      <c r="D21" s="9">
        <f>IF(Table1[[#This Row],[Type]]="BL",-1,1)*A21*Table1[[#This Row],[Quantity]]*IF(B21="Gbp",0.01,1)</f>
        <v>459888</v>
      </c>
      <c r="E21" s="9">
        <f t="shared" si="0"/>
        <v>395089.78080000001</v>
      </c>
      <c r="L21" s="5" t="str">
        <f>Table1[[#This Row],[Security ID]]</f>
        <v>PCAR US Equity</v>
      </c>
      <c r="M21" s="5" t="str">
        <f>_xll.BDP(Table1[[#This Row],[Security ID]],"Expected Report Dt")</f>
        <v>24.10.2017</v>
      </c>
      <c r="N21" s="5" t="str">
        <f>_xll.BDP(Table1[[#This Row],[Security ID]],"Expected Report Time")</f>
        <v>#N/A N/A</v>
      </c>
    </row>
    <row r="22" spans="1:14" x14ac:dyDescent="0.25">
      <c r="A22" s="5"/>
      <c r="B22" s="5"/>
      <c r="C22" s="5"/>
      <c r="D22" s="9"/>
      <c r="E22" s="9"/>
    </row>
    <row r="23" spans="1:14" x14ac:dyDescent="0.25">
      <c r="A23" s="5"/>
      <c r="B23" s="5"/>
      <c r="C23" s="5"/>
      <c r="D23" s="9"/>
      <c r="E23" s="9"/>
    </row>
    <row r="24" spans="1:14" x14ac:dyDescent="0.25">
      <c r="A24" s="5"/>
      <c r="B24" s="5"/>
      <c r="C24" s="5"/>
      <c r="D24" s="9"/>
      <c r="E24" s="9"/>
    </row>
    <row r="25" spans="1:14" x14ac:dyDescent="0.25">
      <c r="A25" s="5"/>
      <c r="B25" s="5"/>
      <c r="C25" s="5"/>
      <c r="D25" s="9"/>
      <c r="E25" s="9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</vt:lpstr>
      <vt:lpstr>Cash&amp;Fx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AAgret</dc:creator>
  <cp:lastModifiedBy>Microsoft</cp:lastModifiedBy>
  <dcterms:created xsi:type="dcterms:W3CDTF">2016-02-24T10:16:02Z</dcterms:created>
  <dcterms:modified xsi:type="dcterms:W3CDTF">2017-07-26T12:47:12Z</dcterms:modified>
</cp:coreProperties>
</file>