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lyn\Documents\GitHub_Files\multi-frame\projects\4.decorrelation\"/>
    </mc:Choice>
  </mc:AlternateContent>
  <bookViews>
    <workbookView xWindow="2175" yWindow="1275" windowWidth="24960" windowHeight="13395" tabRatio="500" activeTab="1"/>
  </bookViews>
  <sheets>
    <sheet name="C4Model" sheetId="1" r:id="rId1"/>
    <sheet name="C4Results" sheetId="3" r:id="rId2"/>
    <sheet name="CVert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3" i="3" l="1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<sst xmlns="http://schemas.openxmlformats.org/spreadsheetml/2006/main" count="1133" uniqueCount="536">
  <si>
    <t>method</t>
  </si>
  <si>
    <t>roi</t>
  </si>
  <si>
    <t>[10 20 169 34]</t>
  </si>
  <si>
    <t>[55 952 34 169]</t>
  </si>
  <si>
    <t>Test37</t>
  </si>
  <si>
    <t>[10 20 126 34]</t>
  </si>
  <si>
    <t>Test38</t>
  </si>
  <si>
    <t>Test39</t>
  </si>
  <si>
    <t>Test40</t>
  </si>
  <si>
    <t>[10 20 158 34]</t>
  </si>
  <si>
    <t>[60 957 34 158]</t>
  </si>
  <si>
    <t>Test43</t>
  </si>
  <si>
    <t>Test44</t>
  </si>
  <si>
    <t>Test45</t>
  </si>
  <si>
    <t>Test46</t>
  </si>
  <si>
    <t>[10 20 175 39]</t>
  </si>
  <si>
    <t>[64 985 39 175]</t>
  </si>
  <si>
    <t>Test47</t>
  </si>
  <si>
    <t>Test48</t>
  </si>
  <si>
    <t>Test49</t>
  </si>
  <si>
    <t>Test50</t>
  </si>
  <si>
    <t>[10 20 136 30]</t>
  </si>
  <si>
    <t>[70 1012 30 136]</t>
  </si>
  <si>
    <t>Test52</t>
  </si>
  <si>
    <t>Test54</t>
  </si>
  <si>
    <t>Test55</t>
  </si>
  <si>
    <t>Test56</t>
  </si>
  <si>
    <t>[10 20 218 29]</t>
  </si>
  <si>
    <t>[74 897 29 218]</t>
  </si>
  <si>
    <t>Test58</t>
  </si>
  <si>
    <t>Test59</t>
  </si>
  <si>
    <t>Test60</t>
  </si>
  <si>
    <t>Test61</t>
  </si>
  <si>
    <t>[10 20 174 21]</t>
  </si>
  <si>
    <t>[65 696 21 174]</t>
  </si>
  <si>
    <t>Test62</t>
  </si>
  <si>
    <t>Test63</t>
  </si>
  <si>
    <t>Test64</t>
  </si>
  <si>
    <t>Test65</t>
  </si>
  <si>
    <t>[10 20 322 20]</t>
  </si>
  <si>
    <t>[55 565 20 322]</t>
  </si>
  <si>
    <t>Test66</t>
  </si>
  <si>
    <t>Test67</t>
  </si>
  <si>
    <t>Test68</t>
  </si>
  <si>
    <t>Test69</t>
  </si>
  <si>
    <t>[10 20 202 33]</t>
  </si>
  <si>
    <t>[62 739 33 202]</t>
  </si>
  <si>
    <t>Test70</t>
  </si>
  <si>
    <t>Test71</t>
  </si>
  <si>
    <t>Test73</t>
  </si>
  <si>
    <t>Test74</t>
  </si>
  <si>
    <t>[10 20 147 38]</t>
  </si>
  <si>
    <t>[58 696 38 147]</t>
  </si>
  <si>
    <t>Test75</t>
  </si>
  <si>
    <t>Test76</t>
  </si>
  <si>
    <t>Test77</t>
  </si>
  <si>
    <t>Test79</t>
  </si>
  <si>
    <t>[10 20 164 37]</t>
  </si>
  <si>
    <t>[51 805 37 164]</t>
  </si>
  <si>
    <t>Test80</t>
  </si>
  <si>
    <t>Test81</t>
  </si>
  <si>
    <t>Test82</t>
  </si>
  <si>
    <t>Test83</t>
  </si>
  <si>
    <t>[10 20 322 40]</t>
  </si>
  <si>
    <t>[55 1377 40 322]</t>
  </si>
  <si>
    <t>Test84</t>
  </si>
  <si>
    <t>Test85</t>
  </si>
  <si>
    <t>Test86</t>
  </si>
  <si>
    <t>Test87</t>
  </si>
  <si>
    <t>[10 20 224 36]</t>
  </si>
  <si>
    <t>[54 1486 36 224]</t>
  </si>
  <si>
    <t>Test88</t>
  </si>
  <si>
    <t>Test90</t>
  </si>
  <si>
    <t>Test91</t>
  </si>
  <si>
    <t>Test92</t>
  </si>
  <si>
    <t>[10 20 202 40]</t>
  </si>
  <si>
    <t>[54 1524 40 202]</t>
  </si>
  <si>
    <t>Test93</t>
  </si>
  <si>
    <t>Test94</t>
  </si>
  <si>
    <t>Test95</t>
  </si>
  <si>
    <t>Test96</t>
  </si>
  <si>
    <t>[10 20 185 42]</t>
  </si>
  <si>
    <t>[53 1541 42 185]</t>
  </si>
  <si>
    <t>Test97</t>
  </si>
  <si>
    <t>Test98</t>
  </si>
  <si>
    <t>Test99</t>
  </si>
  <si>
    <t>Test100</t>
  </si>
  <si>
    <t>[10 20 142 36]</t>
  </si>
  <si>
    <t>[50  1492  36 142]</t>
  </si>
  <si>
    <t>Test101</t>
  </si>
  <si>
    <t>Test102</t>
  </si>
  <si>
    <t>Test103</t>
  </si>
  <si>
    <t>Test104</t>
  </si>
  <si>
    <t>[10 20 300 48]</t>
  </si>
  <si>
    <t>[48 1410 48 300]</t>
  </si>
  <si>
    <t>Test107</t>
  </si>
  <si>
    <t>Test111</t>
  </si>
  <si>
    <t>Test112</t>
  </si>
  <si>
    <t>Test113</t>
  </si>
  <si>
    <t>[10 20 327 28]</t>
  </si>
  <si>
    <t>[69 1372 28 327]</t>
  </si>
  <si>
    <t>Test114</t>
  </si>
  <si>
    <t>Test115</t>
  </si>
  <si>
    <t>Test116</t>
  </si>
  <si>
    <t>Test117</t>
  </si>
  <si>
    <t>[10 20 834 57]</t>
  </si>
  <si>
    <t>[38 886 57 834]</t>
  </si>
  <si>
    <t>Test118</t>
  </si>
  <si>
    <t>Test119</t>
  </si>
  <si>
    <t>Test120</t>
  </si>
  <si>
    <t>Test121</t>
  </si>
  <si>
    <t>Angle</t>
  </si>
  <si>
    <t>UltrasoundStream734.ust</t>
  </si>
  <si>
    <t>UltrasoundStream735.ust</t>
  </si>
  <si>
    <t>UltrasoundStream736.ust</t>
  </si>
  <si>
    <t>UltrasoundStream737.ust</t>
  </si>
  <si>
    <t>UltrasoundStream739.ust</t>
  </si>
  <si>
    <t>UltrasoundStream740.ust</t>
  </si>
  <si>
    <t>UltrasoundStream741.ust</t>
  </si>
  <si>
    <t>UltrasoundStream742.ust</t>
  </si>
  <si>
    <t>UltrasoundStream743.ust</t>
  </si>
  <si>
    <t>UltrasoundStream744.ust</t>
  </si>
  <si>
    <t>UltrasoundStream745.ust</t>
  </si>
  <si>
    <t>UltrasoundStream746.ust</t>
  </si>
  <si>
    <t>UltrasoundStream747.ust</t>
  </si>
  <si>
    <t>UltrasoundStream748.ust</t>
  </si>
  <si>
    <t>UltrasoundStream749.ust</t>
  </si>
  <si>
    <t>UltrasoundStream752.ust</t>
  </si>
  <si>
    <t>UltrasoundStream753.ust</t>
  </si>
  <si>
    <t>UltrasoundStream754.ust</t>
  </si>
  <si>
    <t>UltrasoundStream755.ust</t>
  </si>
  <si>
    <t>UltrasoundStream756.ust</t>
  </si>
  <si>
    <t>UltrasoundStream757.ust</t>
  </si>
  <si>
    <t>UltrasoundStream758.ust</t>
  </si>
  <si>
    <t>UltrasoundStream759.ust</t>
  </si>
  <si>
    <t>UltrasoundStream760.ust</t>
  </si>
  <si>
    <t>UltrasoundStream761.ust</t>
  </si>
  <si>
    <t>UltrasoundStream763.ust</t>
  </si>
  <si>
    <t>UltrasoundStream764.ust</t>
  </si>
  <si>
    <t>UltrasoundStream765.ust</t>
  </si>
  <si>
    <t>UltrasoundStream766.ust</t>
  </si>
  <si>
    <t>UltrasoundStream767.ust</t>
  </si>
  <si>
    <t>UltrasoundStream768.ust</t>
  </si>
  <si>
    <t>UltrasoundStream769.ust</t>
  </si>
  <si>
    <t>UltrasoundStream770.ust</t>
  </si>
  <si>
    <t>UltrasoundStream771.ust</t>
  </si>
  <si>
    <t>UltrasoundStream772.ust</t>
  </si>
  <si>
    <t>UltrasoundStream775.ust</t>
  </si>
  <si>
    <t>UltrasoundStream776.ust</t>
  </si>
  <si>
    <t>UltrasoundStream777.ust</t>
  </si>
  <si>
    <t>UltrasoundStream778.ust</t>
  </si>
  <si>
    <t>UltrasoundStream779.ust</t>
  </si>
  <si>
    <t>UltrasoundStream780.ust</t>
  </si>
  <si>
    <t>UltrasoundStream781.ust</t>
  </si>
  <si>
    <t>UltrasoundStream782.ust</t>
  </si>
  <si>
    <t>UltrasoundStream783.ust</t>
  </si>
  <si>
    <t>UltrasoundStream784.ust</t>
  </si>
  <si>
    <t>UltrasoundStream785.ust</t>
  </si>
  <si>
    <t>UltrasoundStream786.ust</t>
  </si>
  <si>
    <t>UltrasoundStream787.ust</t>
  </si>
  <si>
    <t>UltrasoundStream788.ust</t>
  </si>
  <si>
    <t>UltrasoundStream789.ust</t>
  </si>
  <si>
    <t>UltrasoundStream790.ust</t>
  </si>
  <si>
    <t>UltrasoundStream791.ust</t>
  </si>
  <si>
    <t>UltrasoundStream792.ust</t>
  </si>
  <si>
    <t>UltrasoundStream793.ust</t>
  </si>
  <si>
    <t>UltrasoundStream794.ust</t>
  </si>
  <si>
    <t>UltrasoundStream795.ust</t>
  </si>
  <si>
    <t>UltrasoundStream796.ust</t>
  </si>
  <si>
    <t>UltrasoundStream797.ust</t>
  </si>
  <si>
    <t>UltrasoundStream798.ust</t>
  </si>
  <si>
    <t>UltrasoundStream799.ust</t>
  </si>
  <si>
    <t>UltrasoundStream800.ust</t>
  </si>
  <si>
    <t>UltrasoundStream801.ust</t>
  </si>
  <si>
    <t>UltrasoundStream802.ust</t>
  </si>
  <si>
    <t>UltrasoundStream803.ust</t>
  </si>
  <si>
    <t>UltrasoundStream804.ust</t>
  </si>
  <si>
    <t>UltrasoundStream805.ust</t>
  </si>
  <si>
    <t>UltrasoundStream806.ust</t>
  </si>
  <si>
    <t>UltrasoundStream807.ust</t>
  </si>
  <si>
    <t>ID</t>
  </si>
  <si>
    <t>Amp</t>
  </si>
  <si>
    <t>ustFile</t>
  </si>
  <si>
    <t>csvFile</t>
  </si>
  <si>
    <t>matFile</t>
  </si>
  <si>
    <t>csvGroup</t>
  </si>
  <si>
    <t>UltrasoundStream808.ust'</t>
  </si>
  <si>
    <t>UltrasoundStream809.ust'</t>
  </si>
  <si>
    <t>UltrasoundStream810.ust'</t>
  </si>
  <si>
    <t>UltrasoundStream811.ust'</t>
  </si>
  <si>
    <t>UltrasoundStream812.ust'</t>
  </si>
  <si>
    <t>UltrasoundStream813.ust'</t>
  </si>
  <si>
    <t>UltrasoundStream814.ust'</t>
  </si>
  <si>
    <t>UltrasoundStream815.ust'</t>
  </si>
  <si>
    <t>UltrasoundStream816.ust'</t>
  </si>
  <si>
    <t>UltrasoundStream817.ust'</t>
  </si>
  <si>
    <t>UltrasoundStream818.ust'</t>
  </si>
  <si>
    <t>UltrasoundStream819.ust'</t>
  </si>
  <si>
    <t>UltrasoundStream820.ust'</t>
  </si>
  <si>
    <t>UltrasoundStream821.ust'</t>
  </si>
  <si>
    <t>UltrasoundStream822.ust'</t>
  </si>
  <si>
    <t>UltrasoundStream823.ust'</t>
  </si>
  <si>
    <t>UltrasoundStream824.ust'</t>
  </si>
  <si>
    <t>UltrasoundStream825.ust'</t>
  </si>
  <si>
    <t>UltrasoundStream826.ust'</t>
  </si>
  <si>
    <t>UltrasoundStream827.ust'</t>
  </si>
  <si>
    <t>'UltrasoundStream897.ust'</t>
  </si>
  <si>
    <t>'UltrasoundStream898.ust'</t>
  </si>
  <si>
    <t>'UltrasoundStream899.ust'</t>
  </si>
  <si>
    <t>'UltrasoundStream900.ust'</t>
  </si>
  <si>
    <t>'UltrasoundStream902.ust'</t>
  </si>
  <si>
    <t>'UltrasoundStream903.ust'</t>
  </si>
  <si>
    <t>'UltrasoundStream904.ust'</t>
  </si>
  <si>
    <t>'UltrasoundStream905.ust'</t>
  </si>
  <si>
    <t>'UltrasoundStream906.ust'</t>
  </si>
  <si>
    <t>'UltrasoundStream907.ust'</t>
  </si>
  <si>
    <t>'UltrasoundStream908.ust'</t>
  </si>
  <si>
    <t>'UltrasoundStream909.ust'</t>
  </si>
  <si>
    <t>'UltrasoundStream911.ust'</t>
  </si>
  <si>
    <t>'UltrasoundStream912.ust'</t>
  </si>
  <si>
    <t>'UltrasoundStream913.ust'</t>
  </si>
  <si>
    <t>'UltrasoundStream914.ust'</t>
  </si>
  <si>
    <t>'UltrasoundStream915.ust'</t>
  </si>
  <si>
    <t>'UltrasoundStream916.ust'</t>
  </si>
  <si>
    <t>'UltrasoundStream917.ust'</t>
  </si>
  <si>
    <t>'UltrasoundStream918.ust'</t>
  </si>
  <si>
    <t>'C4Spec001'</t>
  </si>
  <si>
    <t>'C4Spec002'</t>
  </si>
  <si>
    <t>'C4Spec003'</t>
  </si>
  <si>
    <t>'C4Spec004'</t>
  </si>
  <si>
    <t>'C4Spec005'</t>
  </si>
  <si>
    <t>'C4Spec006'</t>
  </si>
  <si>
    <t>'C4Spec007'</t>
  </si>
  <si>
    <t>'C4Spec008'</t>
  </si>
  <si>
    <t>'C4Spec009'</t>
  </si>
  <si>
    <t>'C4Spec010'</t>
  </si>
  <si>
    <t>'C4Spec011'</t>
  </si>
  <si>
    <t>'C4Spec012'</t>
  </si>
  <si>
    <t>'C4Spec013'</t>
  </si>
  <si>
    <t>'C4Spec014'</t>
  </si>
  <si>
    <t>'C4Spec015'</t>
  </si>
  <si>
    <t>'C4Spec016'</t>
  </si>
  <si>
    <t>'C4Spec017'</t>
  </si>
  <si>
    <t>'C4Spec018'</t>
  </si>
  <si>
    <t>'C4Spec019'</t>
  </si>
  <si>
    <t>'C4Spec020'</t>
  </si>
  <si>
    <t>'C4Spec021'</t>
  </si>
  <si>
    <t>'C4Spec022'</t>
  </si>
  <si>
    <t>'C4Spec023'</t>
  </si>
  <si>
    <t>'C4Spec024'</t>
  </si>
  <si>
    <t>'C4Spec025'</t>
  </si>
  <si>
    <t>'C4Spec026'</t>
  </si>
  <si>
    <t>'C4Spec027'</t>
  </si>
  <si>
    <t>'C4Spec028'</t>
  </si>
  <si>
    <t>'C4Spec029'</t>
  </si>
  <si>
    <t>'C4Spec030'</t>
  </si>
  <si>
    <t>'C4Spec031'</t>
  </si>
  <si>
    <t>'C4Spec032'</t>
  </si>
  <si>
    <t>'C4Spec033'</t>
  </si>
  <si>
    <t>'C4Spec034'</t>
  </si>
  <si>
    <t>'C4Spec035'</t>
  </si>
  <si>
    <t>'C4Spec036'</t>
  </si>
  <si>
    <t>'C4Spec037'</t>
  </si>
  <si>
    <t>'C4Spec038'</t>
  </si>
  <si>
    <t>'C4Spec039'</t>
  </si>
  <si>
    <t>'C4Spec040'</t>
  </si>
  <si>
    <t>'C4Spec041'</t>
  </si>
  <si>
    <t>'C4Spec042'</t>
  </si>
  <si>
    <t>'C4Spec043'</t>
  </si>
  <si>
    <t>'C4Spec044'</t>
  </si>
  <si>
    <t>'C4Spec045'</t>
  </si>
  <si>
    <t>'C4Spec046'</t>
  </si>
  <si>
    <t>'C4Spec047'</t>
  </si>
  <si>
    <t>'C4Spec048'</t>
  </si>
  <si>
    <t>'C4Spec049'</t>
  </si>
  <si>
    <t>'C4Spec050'</t>
  </si>
  <si>
    <t>'C4Spec051'</t>
  </si>
  <si>
    <t>'C4Spec052'</t>
  </si>
  <si>
    <t>'C4Spec053'</t>
  </si>
  <si>
    <t>'C4Spec054'</t>
  </si>
  <si>
    <t>'C4Spec055'</t>
  </si>
  <si>
    <t>'C4Spec056'</t>
  </si>
  <si>
    <t>'C4Spec057'</t>
  </si>
  <si>
    <t>'C4Spec058'</t>
  </si>
  <si>
    <t>'C4Spec059'</t>
  </si>
  <si>
    <t>'C4Spec060'</t>
  </si>
  <si>
    <t>'C4Spec061'</t>
  </si>
  <si>
    <t>'C4Spec062'</t>
  </si>
  <si>
    <t>'C4Spec063'</t>
  </si>
  <si>
    <t>'C4Spec064'</t>
  </si>
  <si>
    <t>'C4Spec069'</t>
  </si>
  <si>
    <t>'C4Spec070'</t>
  </si>
  <si>
    <t>'C4Spec071'</t>
  </si>
  <si>
    <t>'C4Spec072'</t>
  </si>
  <si>
    <t>'C4Spec073'</t>
  </si>
  <si>
    <t>'C4Spec074'</t>
  </si>
  <si>
    <t>'C4Spec075'</t>
  </si>
  <si>
    <t>'C4Spec076'</t>
  </si>
  <si>
    <t>'C4Spec077'</t>
  </si>
  <si>
    <t>'C4Spec078'</t>
  </si>
  <si>
    <t>'C4Spec079'</t>
  </si>
  <si>
    <t>'C4Spec080'</t>
  </si>
  <si>
    <t>'C4Spec081'</t>
  </si>
  <si>
    <t>'C4Spec082'</t>
  </si>
  <si>
    <t>'C4Spec083'</t>
  </si>
  <si>
    <t>'C4Spec084'</t>
  </si>
  <si>
    <t>'C4Spec088'</t>
  </si>
  <si>
    <t>'C4Spec089'</t>
  </si>
  <si>
    <t>'C4Spec090'</t>
  </si>
  <si>
    <t>'C4Spec091'</t>
  </si>
  <si>
    <t>'C4Spec092'</t>
  </si>
  <si>
    <t>'C4Spec093'</t>
  </si>
  <si>
    <t>'C4Spec094'</t>
  </si>
  <si>
    <t>'C4Spec095'</t>
  </si>
  <si>
    <t>'C4Spec096'</t>
  </si>
  <si>
    <t>'C4Spec097'</t>
  </si>
  <si>
    <t>'C4Spec098'</t>
  </si>
  <si>
    <t>'C4Spec099'</t>
  </si>
  <si>
    <t>'C4Spec100'</t>
  </si>
  <si>
    <t>'C4Spec101'</t>
  </si>
  <si>
    <t>'C4Spec102'</t>
  </si>
  <si>
    <t>'C4Spec103'</t>
  </si>
  <si>
    <t>'C4Spec104'</t>
  </si>
  <si>
    <t>'C4Spec105'</t>
  </si>
  <si>
    <t>'C4Spec106'</t>
  </si>
  <si>
    <t>'C4Spec107'</t>
  </si>
  <si>
    <t>'C4Spec108'</t>
  </si>
  <si>
    <t>'C4Spec109'</t>
  </si>
  <si>
    <t>'C4Spec110'</t>
  </si>
  <si>
    <t>'C4Spec111'</t>
  </si>
  <si>
    <t>'C4Spec112'</t>
  </si>
  <si>
    <t>'C4Spec113'</t>
  </si>
  <si>
    <t>'C4Spec114'</t>
  </si>
  <si>
    <t>'C4Spec115'</t>
  </si>
  <si>
    <t>'C4Spec116'</t>
  </si>
  <si>
    <t>'C4Spec117'</t>
  </si>
  <si>
    <t>'C4Spec118'</t>
  </si>
  <si>
    <t>'C4Spec119'</t>
  </si>
  <si>
    <t>'C4Spec120'</t>
  </si>
  <si>
    <t>'C4Spec121'</t>
  </si>
  <si>
    <t>'C4Spec122'</t>
  </si>
  <si>
    <t>'C4Spec123'</t>
  </si>
  <si>
    <t>'C4Spec124'</t>
  </si>
  <si>
    <t>'C4Spec125'</t>
  </si>
  <si>
    <t>'C4Spec126'</t>
  </si>
  <si>
    <t>'C4Spec127'</t>
  </si>
  <si>
    <t>[10 20 382 36]</t>
  </si>
  <si>
    <t>[72 1247 36 382]</t>
  </si>
  <si>
    <t>[10 20 562 41]</t>
  </si>
  <si>
    <t>[63 766 41 562]</t>
  </si>
  <si>
    <t>[10 20 131 30]</t>
  </si>
  <si>
    <t>[75 548 30 131]</t>
  </si>
  <si>
    <t>[10 20 289 65]</t>
  </si>
  <si>
    <t>[11 1034 65 289]</t>
  </si>
  <si>
    <t>[10 20 344 47]</t>
  </si>
  <si>
    <t>[23 1105 47 344]</t>
  </si>
  <si>
    <t>[10,20,508,51]</t>
  </si>
  <si>
    <t>[45,772,51,508]</t>
  </si>
  <si>
    <t>[10,20,311,42]</t>
  </si>
  <si>
    <t>[44,1077,42,311]</t>
  </si>
  <si>
    <t>[10,20,191,37]</t>
  </si>
  <si>
    <t>[61,810,37,191]</t>
  </si>
  <si>
    <t>[10,20,273,36]</t>
  </si>
  <si>
    <t>[48,1531,36,273]</t>
  </si>
  <si>
    <t>[10,20,437,36]</t>
  </si>
  <si>
    <t>[33,892,36,437]</t>
  </si>
  <si>
    <t>[10,20,278,56]</t>
  </si>
  <si>
    <t>[35,1165,56,278]</t>
  </si>
  <si>
    <t>[10,20,278,65]</t>
  </si>
  <si>
    <t>[33,1170,65,278]</t>
  </si>
  <si>
    <t>[10,20,224,32]</t>
  </si>
  <si>
    <t>[60,892,32,224]</t>
  </si>
  <si>
    <t>[10,20,491,44]</t>
  </si>
  <si>
    <t>[43,1132,44,491]</t>
  </si>
  <si>
    <t>[10,20,546,45]</t>
  </si>
  <si>
    <t>[36,1077,45,546]</t>
  </si>
  <si>
    <t>[10,20,371,40]</t>
  </si>
  <si>
    <t>[46,1138,40,371]</t>
  </si>
  <si>
    <t>[10,20,262,31]</t>
  </si>
  <si>
    <t>[69,1312,31,262]</t>
  </si>
  <si>
    <t>[10,20,704,55]</t>
  </si>
  <si>
    <t>[52,903,55,704]</t>
  </si>
  <si>
    <t>[10,20,246,32]</t>
  </si>
  <si>
    <t>[48,1580,32,246]</t>
  </si>
  <si>
    <t>[10,20,753,33]</t>
  </si>
  <si>
    <t>[55,1045,33,753]</t>
  </si>
  <si>
    <t>[10,20,311,52]</t>
  </si>
  <si>
    <t>[40,794,52,311]</t>
  </si>
  <si>
    <t>[10,20,355,39]</t>
  </si>
  <si>
    <t>[64,832,39,355]</t>
  </si>
  <si>
    <t>[10,20,235,42]</t>
  </si>
  <si>
    <t>[48,663,42,235]</t>
  </si>
  <si>
    <t>[10,20,339,31]</t>
  </si>
  <si>
    <t>[38,1269,31,339]</t>
  </si>
  <si>
    <t>[10,20,988,32]</t>
  </si>
  <si>
    <t>[38,668,32,988]</t>
  </si>
  <si>
    <t>[10,20,295,65]</t>
  </si>
  <si>
    <t>[36,783,65,295]</t>
  </si>
  <si>
    <t>[10,20,213,32]</t>
  </si>
  <si>
    <t>[59,996,32,213]</t>
  </si>
  <si>
    <t>[10,20,229,41]</t>
  </si>
  <si>
    <t>[66,946,41,229]</t>
  </si>
  <si>
    <t>[10,20,382,39]</t>
  </si>
  <si>
    <t>[52,1394,39,382]</t>
  </si>
  <si>
    <t>[10,20,1005,55]</t>
  </si>
  <si>
    <t>[41,564,55,1005]</t>
  </si>
  <si>
    <t>Test1'</t>
  </si>
  <si>
    <t>Test2'</t>
  </si>
  <si>
    <t>Test3'</t>
  </si>
  <si>
    <t>Test4'</t>
  </si>
  <si>
    <t>Test5'</t>
  </si>
  <si>
    <t>Test6'</t>
  </si>
  <si>
    <t>Test7'</t>
  </si>
  <si>
    <t>Test8'</t>
  </si>
  <si>
    <t>Test9'</t>
  </si>
  <si>
    <t>Test10'</t>
  </si>
  <si>
    <t>Test11'</t>
  </si>
  <si>
    <t>Test12'</t>
  </si>
  <si>
    <t>Test13'</t>
  </si>
  <si>
    <t>Test14'</t>
  </si>
  <si>
    <t>Test15'</t>
  </si>
  <si>
    <t>Test16'</t>
  </si>
  <si>
    <t>Test17'</t>
  </si>
  <si>
    <t>Test18'</t>
  </si>
  <si>
    <t>Test19'</t>
  </si>
  <si>
    <t>Test20'</t>
  </si>
  <si>
    <t>Test23'</t>
  </si>
  <si>
    <t>Test25'</t>
  </si>
  <si>
    <t>Test26'</t>
  </si>
  <si>
    <t>Test27'</t>
  </si>
  <si>
    <t>Test28'</t>
  </si>
  <si>
    <t>Test29'</t>
  </si>
  <si>
    <t>Test30'</t>
  </si>
  <si>
    <t>Test31'</t>
  </si>
  <si>
    <t>Test32'</t>
  </si>
  <si>
    <t>Test33'</t>
  </si>
  <si>
    <t>Test34'</t>
  </si>
  <si>
    <t>Test35'</t>
  </si>
  <si>
    <t>Test36'</t>
  </si>
  <si>
    <t>Test37'</t>
  </si>
  <si>
    <t>Test38'</t>
  </si>
  <si>
    <t>Test39'</t>
  </si>
  <si>
    <t>Test40'</t>
  </si>
  <si>
    <t>Test41'</t>
  </si>
  <si>
    <t>Test42'</t>
  </si>
  <si>
    <t>Test43'</t>
  </si>
  <si>
    <t>Test44'</t>
  </si>
  <si>
    <t>Test45'</t>
  </si>
  <si>
    <t>Test47'</t>
  </si>
  <si>
    <t>Test48'</t>
  </si>
  <si>
    <t>Test49'</t>
  </si>
  <si>
    <t>Test50'</t>
  </si>
  <si>
    <t>Test51'</t>
  </si>
  <si>
    <t>Test52'</t>
  </si>
  <si>
    <t>Test53'</t>
  </si>
  <si>
    <t>Test54'</t>
  </si>
  <si>
    <t>Test55'</t>
  </si>
  <si>
    <t>Test56'</t>
  </si>
  <si>
    <t>Test58'</t>
  </si>
  <si>
    <t>Test59'</t>
  </si>
  <si>
    <t>Test60'</t>
  </si>
  <si>
    <t>Test61'</t>
  </si>
  <si>
    <t>Test62'</t>
  </si>
  <si>
    <t>Test63'</t>
  </si>
  <si>
    <t>Test64'</t>
  </si>
  <si>
    <t>Test65'</t>
  </si>
  <si>
    <t>Test66'</t>
  </si>
  <si>
    <t>Test67'</t>
  </si>
  <si>
    <t>Test68'</t>
  </si>
  <si>
    <t>Test70'</t>
  </si>
  <si>
    <t>Test76'</t>
  </si>
  <si>
    <t>Test77'</t>
  </si>
  <si>
    <t>Test79'</t>
  </si>
  <si>
    <t>Test80'</t>
  </si>
  <si>
    <t>Test81'</t>
  </si>
  <si>
    <t>Test82'</t>
  </si>
  <si>
    <t>Test83'</t>
  </si>
  <si>
    <t>Test84'</t>
  </si>
  <si>
    <t>Test85'</t>
  </si>
  <si>
    <t>Test86'</t>
  </si>
  <si>
    <t>Test87'</t>
  </si>
  <si>
    <t>Test88'</t>
  </si>
  <si>
    <t>Test89'</t>
  </si>
  <si>
    <t>Test90'</t>
  </si>
  <si>
    <t>Test91'</t>
  </si>
  <si>
    <t>Test92'</t>
  </si>
  <si>
    <t>Test97'</t>
  </si>
  <si>
    <t>Test98'</t>
  </si>
  <si>
    <t>Test99'</t>
  </si>
  <si>
    <t>Test100'</t>
  </si>
  <si>
    <t>Test102'</t>
  </si>
  <si>
    <t>Test104'</t>
  </si>
  <si>
    <t>Test105'</t>
  </si>
  <si>
    <t>Test107'</t>
  </si>
  <si>
    <t>Test108'</t>
  </si>
  <si>
    <t>Test109'</t>
  </si>
  <si>
    <t>Test110'</t>
  </si>
  <si>
    <t>Test111'</t>
  </si>
  <si>
    <t>Test112'</t>
  </si>
  <si>
    <t>Test113'</t>
  </si>
  <si>
    <t>Test114'</t>
  </si>
  <si>
    <t>Test115'</t>
  </si>
  <si>
    <t>Test117'</t>
  </si>
  <si>
    <t>Test118'</t>
  </si>
  <si>
    <t>Test119'</t>
  </si>
  <si>
    <t>Test120'</t>
  </si>
  <si>
    <t>'Test121'</t>
  </si>
  <si>
    <t>'Test122'</t>
  </si>
  <si>
    <t>'Test123'</t>
  </si>
  <si>
    <t>'Test124'</t>
  </si>
  <si>
    <t>'Test126'</t>
  </si>
  <si>
    <t>'Test127'</t>
  </si>
  <si>
    <t>'Test128'</t>
  </si>
  <si>
    <t>'Test129'</t>
  </si>
  <si>
    <t>'Test130'</t>
  </si>
  <si>
    <t>'Test131'</t>
  </si>
  <si>
    <t>'Test132'</t>
  </si>
  <si>
    <t>'Test133'</t>
  </si>
  <si>
    <t>'Test134'</t>
  </si>
  <si>
    <t>'Test135'</t>
  </si>
  <si>
    <t>'Test136'</t>
  </si>
  <si>
    <t>'Test137'</t>
  </si>
  <si>
    <t>'Test138'</t>
  </si>
  <si>
    <t>'Test139'</t>
  </si>
  <si>
    <t>'Test140'</t>
  </si>
  <si>
    <t>'Test141'</t>
  </si>
  <si>
    <t>res (1 Hz)</t>
  </si>
  <si>
    <t>res (10 Hz)</t>
  </si>
  <si>
    <t>res (9 Hz)</t>
  </si>
  <si>
    <t>res (8 Hz)</t>
  </si>
  <si>
    <t>res (7 Hz)</t>
  </si>
  <si>
    <t>res (6 Hz)</t>
  </si>
  <si>
    <t>res (5 Hz)</t>
  </si>
  <si>
    <t>res (4 Hz)</t>
  </si>
  <si>
    <t>res (3 Hz)</t>
  </si>
  <si>
    <t>res (2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</si>
</sst>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0" fillId="0" borderId="0" xfId="0" quotePrefix="1" applyFont="1" applyAlignment="1"/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/>
    <xf numFmtId="0" fontId="0" fillId="0" borderId="0" xfId="0" quotePrefix="1" applyNumberFormat="1" applyFont="1" applyAlignment="1"/>
    <xf numFmtId="0" fontId="0" fillId="0" borderId="0" xfId="0" quotePrefix="1" applyNumberFormat="1" applyFont="1" applyBorder="1" applyAlignment="1"/>
    <xf numFmtId="0" fontId="0" fillId="0" borderId="0" xfId="0" applyFont="1" applyFill="1" applyAlignment="1"/>
    <xf numFmtId="0" fontId="0" fillId="0" borderId="0" xfId="0" quotePrefix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9" workbookViewId="0">
      <selection sqref="A1:I73"/>
    </sheetView>
  </sheetViews>
  <sheetFormatPr defaultColWidth="11" defaultRowHeight="15.75" x14ac:dyDescent="0.25"/>
  <cols>
    <col min="1" max="1" width="3.5" customWidth="1"/>
    <col min="2" max="2" width="4.875" customWidth="1"/>
    <col min="3" max="3" width="5.875" customWidth="1"/>
    <col min="4" max="4" width="22.375" customWidth="1"/>
    <col min="5" max="5" width="13" customWidth="1"/>
    <col min="6" max="6" width="14.375" customWidth="1"/>
    <col min="7" max="7" width="12.875" customWidth="1"/>
    <col min="8" max="8" width="9.5" customWidth="1"/>
    <col min="9" max="9" width="12.625" customWidth="1"/>
  </cols>
  <sheetData>
    <row r="1" spans="1:9" ht="18.95" customHeight="1" x14ac:dyDescent="0.25">
      <c r="A1" s="1" t="s">
        <v>180</v>
      </c>
      <c r="B1" t="s">
        <v>181</v>
      </c>
      <c r="C1" s="1" t="s">
        <v>111</v>
      </c>
      <c r="D1" s="2" t="s">
        <v>182</v>
      </c>
      <c r="E1" s="1" t="s">
        <v>0</v>
      </c>
      <c r="F1" s="1" t="s">
        <v>1</v>
      </c>
      <c r="G1" s="1" t="s">
        <v>184</v>
      </c>
      <c r="H1" s="1" t="s">
        <v>185</v>
      </c>
      <c r="I1" s="1" t="s">
        <v>183</v>
      </c>
    </row>
    <row r="2" spans="1:9" x14ac:dyDescent="0.25">
      <c r="A2" s="1">
        <v>30</v>
      </c>
      <c r="B2">
        <v>1</v>
      </c>
      <c r="C2" s="1">
        <v>5</v>
      </c>
      <c r="D2" s="2" t="s">
        <v>112</v>
      </c>
      <c r="E2" s="1" t="s">
        <v>2</v>
      </c>
      <c r="F2" s="1" t="s">
        <v>3</v>
      </c>
      <c r="G2" s="1" t="str">
        <f t="shared" ref="G2:G33" si="0">CONCATENATE("C4Model",TEXT(A2,"000"),"")</f>
        <v>C4Model030</v>
      </c>
      <c r="H2" s="6">
        <v>1</v>
      </c>
      <c r="I2" s="1" t="s">
        <v>4</v>
      </c>
    </row>
    <row r="3" spans="1:9" x14ac:dyDescent="0.25">
      <c r="A3" s="1">
        <v>31</v>
      </c>
      <c r="B3">
        <v>2</v>
      </c>
      <c r="C3" s="1">
        <v>5</v>
      </c>
      <c r="D3" s="2" t="s">
        <v>113</v>
      </c>
      <c r="E3" s="1" t="s">
        <v>5</v>
      </c>
      <c r="F3" s="1" t="s">
        <v>3</v>
      </c>
      <c r="G3" s="1" t="str">
        <f t="shared" si="0"/>
        <v>C4Model031</v>
      </c>
      <c r="H3" s="6">
        <v>1</v>
      </c>
      <c r="I3" s="1" t="s">
        <v>6</v>
      </c>
    </row>
    <row r="4" spans="1:9" x14ac:dyDescent="0.25">
      <c r="A4" s="1">
        <v>32</v>
      </c>
      <c r="B4">
        <v>3</v>
      </c>
      <c r="C4" s="1">
        <v>5</v>
      </c>
      <c r="D4" s="2" t="s">
        <v>114</v>
      </c>
      <c r="E4" s="1" t="s">
        <v>5</v>
      </c>
      <c r="F4" s="1" t="s">
        <v>3</v>
      </c>
      <c r="G4" s="1" t="str">
        <f t="shared" si="0"/>
        <v>C4Model032</v>
      </c>
      <c r="H4" s="6">
        <v>1</v>
      </c>
      <c r="I4" s="1" t="s">
        <v>7</v>
      </c>
    </row>
    <row r="5" spans="1:9" x14ac:dyDescent="0.25">
      <c r="A5" s="1">
        <v>33</v>
      </c>
      <c r="B5">
        <v>4</v>
      </c>
      <c r="C5" s="1">
        <v>5</v>
      </c>
      <c r="D5" s="2" t="s">
        <v>115</v>
      </c>
      <c r="E5" s="1" t="s">
        <v>5</v>
      </c>
      <c r="F5" s="1" t="s">
        <v>3</v>
      </c>
      <c r="G5" s="1" t="str">
        <f t="shared" si="0"/>
        <v>C4Model033</v>
      </c>
      <c r="H5" s="6">
        <v>1</v>
      </c>
      <c r="I5" s="1" t="s">
        <v>8</v>
      </c>
    </row>
    <row r="6" spans="1:9" x14ac:dyDescent="0.25">
      <c r="A6" s="1">
        <v>34</v>
      </c>
      <c r="B6">
        <v>1</v>
      </c>
      <c r="C6" s="1">
        <v>15</v>
      </c>
      <c r="D6" s="2" t="s">
        <v>116</v>
      </c>
      <c r="E6" s="1" t="s">
        <v>9</v>
      </c>
      <c r="F6" s="1" t="s">
        <v>10</v>
      </c>
      <c r="G6" s="1" t="str">
        <f t="shared" si="0"/>
        <v>C4Model034</v>
      </c>
      <c r="H6" s="6">
        <v>2</v>
      </c>
      <c r="I6" s="1" t="s">
        <v>11</v>
      </c>
    </row>
    <row r="7" spans="1:9" x14ac:dyDescent="0.25">
      <c r="A7" s="1">
        <v>35</v>
      </c>
      <c r="B7">
        <v>2</v>
      </c>
      <c r="C7" s="1">
        <v>15</v>
      </c>
      <c r="D7" s="2" t="s">
        <v>117</v>
      </c>
      <c r="E7" s="1" t="s">
        <v>9</v>
      </c>
      <c r="F7" s="1" t="s">
        <v>10</v>
      </c>
      <c r="G7" s="1" t="str">
        <f t="shared" si="0"/>
        <v>C4Model035</v>
      </c>
      <c r="H7" s="6">
        <v>2</v>
      </c>
      <c r="I7" s="1" t="s">
        <v>12</v>
      </c>
    </row>
    <row r="8" spans="1:9" x14ac:dyDescent="0.25">
      <c r="A8" s="1">
        <v>36</v>
      </c>
      <c r="B8">
        <v>3</v>
      </c>
      <c r="C8" s="1">
        <v>15</v>
      </c>
      <c r="D8" s="2" t="s">
        <v>118</v>
      </c>
      <c r="E8" s="1" t="s">
        <v>9</v>
      </c>
      <c r="F8" s="1" t="s">
        <v>10</v>
      </c>
      <c r="G8" s="1" t="str">
        <f t="shared" si="0"/>
        <v>C4Model036</v>
      </c>
      <c r="H8" s="6">
        <v>2</v>
      </c>
      <c r="I8" s="1" t="s">
        <v>13</v>
      </c>
    </row>
    <row r="9" spans="1:9" x14ac:dyDescent="0.25">
      <c r="A9" s="1">
        <v>37</v>
      </c>
      <c r="B9">
        <v>4</v>
      </c>
      <c r="C9" s="1">
        <v>15</v>
      </c>
      <c r="D9" s="2" t="s">
        <v>119</v>
      </c>
      <c r="E9" s="1" t="s">
        <v>9</v>
      </c>
      <c r="F9" s="1" t="s">
        <v>10</v>
      </c>
      <c r="G9" s="1" t="str">
        <f t="shared" si="0"/>
        <v>C4Model037</v>
      </c>
      <c r="H9" s="6">
        <v>2</v>
      </c>
      <c r="I9" s="1" t="s">
        <v>14</v>
      </c>
    </row>
    <row r="10" spans="1:9" x14ac:dyDescent="0.25">
      <c r="A10" s="1">
        <v>38</v>
      </c>
      <c r="B10">
        <v>1</v>
      </c>
      <c r="C10" s="1">
        <v>25</v>
      </c>
      <c r="D10" s="2" t="s">
        <v>120</v>
      </c>
      <c r="E10" s="1" t="s">
        <v>15</v>
      </c>
      <c r="F10" s="1" t="s">
        <v>16</v>
      </c>
      <c r="G10" s="1" t="str">
        <f t="shared" si="0"/>
        <v>C4Model038</v>
      </c>
      <c r="H10" s="6">
        <v>3</v>
      </c>
      <c r="I10" s="1" t="s">
        <v>17</v>
      </c>
    </row>
    <row r="11" spans="1:9" x14ac:dyDescent="0.25">
      <c r="A11" s="1">
        <v>39</v>
      </c>
      <c r="B11">
        <v>2</v>
      </c>
      <c r="C11" s="1">
        <v>25</v>
      </c>
      <c r="D11" s="2" t="s">
        <v>121</v>
      </c>
      <c r="E11" s="1" t="s">
        <v>15</v>
      </c>
      <c r="F11" s="1" t="s">
        <v>16</v>
      </c>
      <c r="G11" s="1" t="str">
        <f t="shared" si="0"/>
        <v>C4Model039</v>
      </c>
      <c r="H11" s="6">
        <v>3</v>
      </c>
      <c r="I11" s="1" t="s">
        <v>18</v>
      </c>
    </row>
    <row r="12" spans="1:9" x14ac:dyDescent="0.25">
      <c r="A12" s="1">
        <v>40</v>
      </c>
      <c r="B12">
        <v>3</v>
      </c>
      <c r="C12" s="1">
        <v>25</v>
      </c>
      <c r="D12" s="2" t="s">
        <v>122</v>
      </c>
      <c r="E12" s="1" t="s">
        <v>15</v>
      </c>
      <c r="F12" s="1" t="s">
        <v>16</v>
      </c>
      <c r="G12" s="1" t="str">
        <f t="shared" si="0"/>
        <v>C4Model040</v>
      </c>
      <c r="H12" s="6">
        <v>3</v>
      </c>
      <c r="I12" s="1" t="s">
        <v>19</v>
      </c>
    </row>
    <row r="13" spans="1:9" x14ac:dyDescent="0.25">
      <c r="A13" s="1">
        <v>41</v>
      </c>
      <c r="B13">
        <v>4</v>
      </c>
      <c r="C13" s="1">
        <v>25</v>
      </c>
      <c r="D13" s="2" t="s">
        <v>123</v>
      </c>
      <c r="E13" s="1" t="s">
        <v>15</v>
      </c>
      <c r="F13" s="1" t="s">
        <v>16</v>
      </c>
      <c r="G13" s="1" t="str">
        <f t="shared" si="0"/>
        <v>C4Model041</v>
      </c>
      <c r="H13" s="6">
        <v>3</v>
      </c>
      <c r="I13" s="1" t="s">
        <v>20</v>
      </c>
    </row>
    <row r="14" spans="1:9" x14ac:dyDescent="0.25">
      <c r="A14" s="3">
        <v>42</v>
      </c>
      <c r="B14">
        <v>1</v>
      </c>
      <c r="C14" s="3">
        <v>35</v>
      </c>
      <c r="D14" s="4" t="s">
        <v>124</v>
      </c>
      <c r="E14" s="3" t="s">
        <v>21</v>
      </c>
      <c r="F14" s="3" t="s">
        <v>22</v>
      </c>
      <c r="G14" s="3" t="str">
        <f t="shared" si="0"/>
        <v>C4Model042</v>
      </c>
      <c r="H14" s="7">
        <v>4</v>
      </c>
      <c r="I14" s="3" t="s">
        <v>23</v>
      </c>
    </row>
    <row r="15" spans="1:9" x14ac:dyDescent="0.25">
      <c r="A15" s="1">
        <v>43</v>
      </c>
      <c r="B15">
        <v>2</v>
      </c>
      <c r="C15" s="1">
        <v>35</v>
      </c>
      <c r="D15" s="2" t="s">
        <v>125</v>
      </c>
      <c r="E15" s="1" t="s">
        <v>21</v>
      </c>
      <c r="F15" s="1" t="s">
        <v>22</v>
      </c>
      <c r="G15" s="1" t="str">
        <f t="shared" si="0"/>
        <v>C4Model043</v>
      </c>
      <c r="H15" s="6">
        <v>4</v>
      </c>
      <c r="I15" s="1" t="s">
        <v>24</v>
      </c>
    </row>
    <row r="16" spans="1:9" x14ac:dyDescent="0.25">
      <c r="A16" s="1">
        <v>44</v>
      </c>
      <c r="B16">
        <v>3</v>
      </c>
      <c r="C16" s="1">
        <v>35</v>
      </c>
      <c r="D16" s="2" t="s">
        <v>126</v>
      </c>
      <c r="E16" s="1" t="s">
        <v>21</v>
      </c>
      <c r="F16" s="1" t="s">
        <v>22</v>
      </c>
      <c r="G16" s="1" t="str">
        <f t="shared" si="0"/>
        <v>C4Model044</v>
      </c>
      <c r="H16" s="6">
        <v>4</v>
      </c>
      <c r="I16" s="1" t="s">
        <v>25</v>
      </c>
    </row>
    <row r="17" spans="1:9" x14ac:dyDescent="0.25">
      <c r="A17" s="1">
        <v>45</v>
      </c>
      <c r="B17">
        <v>4</v>
      </c>
      <c r="C17" s="1">
        <v>35</v>
      </c>
      <c r="D17" s="2" t="s">
        <v>127</v>
      </c>
      <c r="E17" s="1" t="s">
        <v>21</v>
      </c>
      <c r="F17" s="1" t="s">
        <v>22</v>
      </c>
      <c r="G17" s="1" t="str">
        <f t="shared" si="0"/>
        <v>C4Model045</v>
      </c>
      <c r="H17" s="6">
        <v>4</v>
      </c>
      <c r="I17" s="1" t="s">
        <v>26</v>
      </c>
    </row>
    <row r="18" spans="1:9" x14ac:dyDescent="0.25">
      <c r="A18" s="3">
        <v>46</v>
      </c>
      <c r="B18">
        <v>1</v>
      </c>
      <c r="C18" s="1">
        <v>45</v>
      </c>
      <c r="D18" s="2" t="s">
        <v>128</v>
      </c>
      <c r="E18" s="1" t="s">
        <v>27</v>
      </c>
      <c r="F18" s="1" t="s">
        <v>28</v>
      </c>
      <c r="G18" s="3" t="str">
        <f t="shared" si="0"/>
        <v>C4Model046</v>
      </c>
      <c r="H18" s="6">
        <v>5</v>
      </c>
      <c r="I18" s="1" t="s">
        <v>29</v>
      </c>
    </row>
    <row r="19" spans="1:9" x14ac:dyDescent="0.25">
      <c r="A19" s="1">
        <v>47</v>
      </c>
      <c r="B19">
        <v>2</v>
      </c>
      <c r="C19" s="1">
        <v>45</v>
      </c>
      <c r="D19" s="2" t="s">
        <v>129</v>
      </c>
      <c r="E19" s="1" t="s">
        <v>27</v>
      </c>
      <c r="F19" s="1" t="s">
        <v>28</v>
      </c>
      <c r="G19" s="1" t="str">
        <f t="shared" si="0"/>
        <v>C4Model047</v>
      </c>
      <c r="H19" s="6">
        <v>5</v>
      </c>
      <c r="I19" s="1" t="s">
        <v>30</v>
      </c>
    </row>
    <row r="20" spans="1:9" x14ac:dyDescent="0.25">
      <c r="A20" s="1">
        <v>48</v>
      </c>
      <c r="B20">
        <v>3</v>
      </c>
      <c r="C20" s="1">
        <v>45</v>
      </c>
      <c r="D20" s="2" t="s">
        <v>130</v>
      </c>
      <c r="E20" s="1" t="s">
        <v>27</v>
      </c>
      <c r="F20" s="1" t="s">
        <v>28</v>
      </c>
      <c r="G20" s="1" t="str">
        <f t="shared" si="0"/>
        <v>C4Model048</v>
      </c>
      <c r="H20" s="6">
        <v>5</v>
      </c>
      <c r="I20" s="1" t="s">
        <v>31</v>
      </c>
    </row>
    <row r="21" spans="1:9" x14ac:dyDescent="0.25">
      <c r="A21" s="1">
        <v>49</v>
      </c>
      <c r="B21">
        <v>4</v>
      </c>
      <c r="C21" s="1">
        <v>45</v>
      </c>
      <c r="D21" s="2" t="s">
        <v>131</v>
      </c>
      <c r="E21" s="1" t="s">
        <v>27</v>
      </c>
      <c r="F21" s="1" t="s">
        <v>28</v>
      </c>
      <c r="G21" s="1" t="str">
        <f t="shared" si="0"/>
        <v>C4Model049</v>
      </c>
      <c r="H21" s="6">
        <v>5</v>
      </c>
      <c r="I21" s="1" t="s">
        <v>32</v>
      </c>
    </row>
    <row r="22" spans="1:9" x14ac:dyDescent="0.25">
      <c r="A22" s="1">
        <v>50</v>
      </c>
      <c r="B22">
        <v>1</v>
      </c>
      <c r="C22" s="1">
        <v>55</v>
      </c>
      <c r="D22" s="2" t="s">
        <v>132</v>
      </c>
      <c r="E22" s="1" t="s">
        <v>33</v>
      </c>
      <c r="F22" s="1" t="s">
        <v>34</v>
      </c>
      <c r="G22" s="1" t="str">
        <f t="shared" si="0"/>
        <v>C4Model050</v>
      </c>
      <c r="H22" s="6">
        <v>6</v>
      </c>
      <c r="I22" s="1" t="s">
        <v>35</v>
      </c>
    </row>
    <row r="23" spans="1:9" x14ac:dyDescent="0.25">
      <c r="A23" s="1">
        <v>51</v>
      </c>
      <c r="B23">
        <v>2</v>
      </c>
      <c r="C23" s="1">
        <v>55</v>
      </c>
      <c r="D23" s="2" t="s">
        <v>133</v>
      </c>
      <c r="E23" s="1" t="s">
        <v>33</v>
      </c>
      <c r="F23" s="1" t="s">
        <v>34</v>
      </c>
      <c r="G23" s="1" t="str">
        <f t="shared" si="0"/>
        <v>C4Model051</v>
      </c>
      <c r="H23" s="6">
        <v>6</v>
      </c>
      <c r="I23" s="1" t="s">
        <v>36</v>
      </c>
    </row>
    <row r="24" spans="1:9" x14ac:dyDescent="0.25">
      <c r="A24" s="1">
        <v>52</v>
      </c>
      <c r="B24">
        <v>3</v>
      </c>
      <c r="C24" s="1">
        <v>55</v>
      </c>
      <c r="D24" s="2" t="s">
        <v>134</v>
      </c>
      <c r="E24" s="1" t="s">
        <v>33</v>
      </c>
      <c r="F24" s="1" t="s">
        <v>34</v>
      </c>
      <c r="G24" s="1" t="str">
        <f t="shared" si="0"/>
        <v>C4Model052</v>
      </c>
      <c r="H24" s="6">
        <v>6</v>
      </c>
      <c r="I24" s="1" t="s">
        <v>37</v>
      </c>
    </row>
    <row r="25" spans="1:9" x14ac:dyDescent="0.25">
      <c r="A25" s="1">
        <v>53</v>
      </c>
      <c r="B25">
        <v>4</v>
      </c>
      <c r="C25" s="1">
        <v>55</v>
      </c>
      <c r="D25" s="2" t="s">
        <v>135</v>
      </c>
      <c r="E25" s="1" t="s">
        <v>33</v>
      </c>
      <c r="F25" s="1" t="s">
        <v>34</v>
      </c>
      <c r="G25" s="1" t="str">
        <f t="shared" si="0"/>
        <v>C4Model053</v>
      </c>
      <c r="H25" s="6">
        <v>6</v>
      </c>
      <c r="I25" s="1" t="s">
        <v>38</v>
      </c>
    </row>
    <row r="26" spans="1:9" x14ac:dyDescent="0.25">
      <c r="A26" s="1">
        <v>54</v>
      </c>
      <c r="B26">
        <v>1</v>
      </c>
      <c r="C26" s="1">
        <v>65</v>
      </c>
      <c r="D26" s="2" t="s">
        <v>136</v>
      </c>
      <c r="E26" s="1" t="s">
        <v>39</v>
      </c>
      <c r="F26" s="1" t="s">
        <v>40</v>
      </c>
      <c r="G26" s="1" t="str">
        <f t="shared" si="0"/>
        <v>C4Model054</v>
      </c>
      <c r="H26" s="6">
        <v>7</v>
      </c>
      <c r="I26" s="1" t="s">
        <v>41</v>
      </c>
    </row>
    <row r="27" spans="1:9" x14ac:dyDescent="0.25">
      <c r="A27" s="1">
        <v>55</v>
      </c>
      <c r="B27">
        <v>2</v>
      </c>
      <c r="C27" s="1">
        <v>65</v>
      </c>
      <c r="D27" s="2" t="s">
        <v>137</v>
      </c>
      <c r="E27" s="1" t="s">
        <v>39</v>
      </c>
      <c r="F27" s="1" t="s">
        <v>40</v>
      </c>
      <c r="G27" s="1" t="str">
        <f t="shared" si="0"/>
        <v>C4Model055</v>
      </c>
      <c r="H27" s="6">
        <v>7</v>
      </c>
      <c r="I27" s="1" t="s">
        <v>42</v>
      </c>
    </row>
    <row r="28" spans="1:9" x14ac:dyDescent="0.25">
      <c r="A28" s="1">
        <v>56</v>
      </c>
      <c r="B28">
        <v>3</v>
      </c>
      <c r="C28" s="1">
        <v>65</v>
      </c>
      <c r="D28" s="2" t="s">
        <v>138</v>
      </c>
      <c r="E28" s="1" t="s">
        <v>39</v>
      </c>
      <c r="F28" s="1" t="s">
        <v>40</v>
      </c>
      <c r="G28" s="1" t="str">
        <f t="shared" si="0"/>
        <v>C4Model056</v>
      </c>
      <c r="H28" s="6">
        <v>7</v>
      </c>
      <c r="I28" s="1" t="s">
        <v>43</v>
      </c>
    </row>
    <row r="29" spans="1:9" x14ac:dyDescent="0.25">
      <c r="A29" s="1">
        <v>57</v>
      </c>
      <c r="B29">
        <v>4</v>
      </c>
      <c r="C29" s="1">
        <v>65</v>
      </c>
      <c r="D29" s="2" t="s">
        <v>139</v>
      </c>
      <c r="E29" s="1" t="s">
        <v>39</v>
      </c>
      <c r="F29" s="1" t="s">
        <v>40</v>
      </c>
      <c r="G29" s="1" t="str">
        <f t="shared" si="0"/>
        <v>C4Model057</v>
      </c>
      <c r="H29" s="6">
        <v>7</v>
      </c>
      <c r="I29" s="1" t="s">
        <v>44</v>
      </c>
    </row>
    <row r="30" spans="1:9" x14ac:dyDescent="0.25">
      <c r="A30" s="1">
        <v>58</v>
      </c>
      <c r="B30">
        <v>1</v>
      </c>
      <c r="C30" s="1">
        <v>75</v>
      </c>
      <c r="D30" s="2" t="s">
        <v>140</v>
      </c>
      <c r="E30" s="1" t="s">
        <v>45</v>
      </c>
      <c r="F30" s="1" t="s">
        <v>46</v>
      </c>
      <c r="G30" s="1" t="str">
        <f t="shared" si="0"/>
        <v>C4Model058</v>
      </c>
      <c r="H30" s="6">
        <v>8</v>
      </c>
      <c r="I30" s="1" t="s">
        <v>47</v>
      </c>
    </row>
    <row r="31" spans="1:9" x14ac:dyDescent="0.25">
      <c r="A31" s="1">
        <v>59</v>
      </c>
      <c r="B31">
        <v>2</v>
      </c>
      <c r="C31" s="1">
        <v>75</v>
      </c>
      <c r="D31" s="2" t="s">
        <v>141</v>
      </c>
      <c r="E31" s="1" t="s">
        <v>45</v>
      </c>
      <c r="F31" s="1" t="s">
        <v>46</v>
      </c>
      <c r="G31" s="1" t="str">
        <f t="shared" si="0"/>
        <v>C4Model059</v>
      </c>
      <c r="H31" s="6">
        <v>8</v>
      </c>
      <c r="I31" s="1" t="s">
        <v>48</v>
      </c>
    </row>
    <row r="32" spans="1:9" x14ac:dyDescent="0.25">
      <c r="A32" s="1">
        <v>60</v>
      </c>
      <c r="B32">
        <v>3</v>
      </c>
      <c r="C32" s="1">
        <v>75</v>
      </c>
      <c r="D32" s="2" t="s">
        <v>142</v>
      </c>
      <c r="E32" s="1" t="s">
        <v>45</v>
      </c>
      <c r="F32" s="1" t="s">
        <v>46</v>
      </c>
      <c r="G32" s="1" t="str">
        <f t="shared" si="0"/>
        <v>C4Model060</v>
      </c>
      <c r="H32" s="6">
        <v>8</v>
      </c>
      <c r="I32" s="1" t="s">
        <v>49</v>
      </c>
    </row>
    <row r="33" spans="1:9" x14ac:dyDescent="0.25">
      <c r="A33" s="1">
        <v>61</v>
      </c>
      <c r="B33">
        <v>4</v>
      </c>
      <c r="C33" s="1">
        <v>75</v>
      </c>
      <c r="D33" s="2" t="s">
        <v>143</v>
      </c>
      <c r="E33" s="1" t="s">
        <v>45</v>
      </c>
      <c r="F33" s="1" t="s">
        <v>46</v>
      </c>
      <c r="G33" s="1" t="str">
        <f t="shared" si="0"/>
        <v>C4Model061</v>
      </c>
      <c r="H33" s="6">
        <v>8</v>
      </c>
      <c r="I33" s="1" t="s">
        <v>50</v>
      </c>
    </row>
    <row r="34" spans="1:9" x14ac:dyDescent="0.25">
      <c r="A34" s="1">
        <v>62</v>
      </c>
      <c r="B34">
        <v>1</v>
      </c>
      <c r="C34" s="1">
        <v>85</v>
      </c>
      <c r="D34" s="2" t="s">
        <v>144</v>
      </c>
      <c r="E34" s="1" t="s">
        <v>51</v>
      </c>
      <c r="F34" s="1" t="s">
        <v>52</v>
      </c>
      <c r="G34" s="1" t="str">
        <f t="shared" ref="G34:G65" si="1">CONCATENATE("C4Model",TEXT(A34,"000"),"")</f>
        <v>C4Model062</v>
      </c>
      <c r="H34" s="6">
        <v>9</v>
      </c>
      <c r="I34" s="1" t="s">
        <v>53</v>
      </c>
    </row>
    <row r="35" spans="1:9" x14ac:dyDescent="0.25">
      <c r="A35" s="1">
        <v>63</v>
      </c>
      <c r="B35">
        <v>2</v>
      </c>
      <c r="C35" s="1">
        <v>85</v>
      </c>
      <c r="D35" s="2" t="s">
        <v>145</v>
      </c>
      <c r="E35" s="1" t="s">
        <v>51</v>
      </c>
      <c r="F35" s="1" t="s">
        <v>52</v>
      </c>
      <c r="G35" s="1" t="str">
        <f t="shared" si="1"/>
        <v>C4Model063</v>
      </c>
      <c r="H35" s="6">
        <v>9</v>
      </c>
      <c r="I35" s="1" t="s">
        <v>54</v>
      </c>
    </row>
    <row r="36" spans="1:9" x14ac:dyDescent="0.25">
      <c r="A36" s="1">
        <v>64</v>
      </c>
      <c r="B36">
        <v>3</v>
      </c>
      <c r="C36" s="1">
        <v>85</v>
      </c>
      <c r="D36" s="2" t="s">
        <v>146</v>
      </c>
      <c r="E36" s="1" t="s">
        <v>51</v>
      </c>
      <c r="F36" s="1" t="s">
        <v>52</v>
      </c>
      <c r="G36" s="1" t="str">
        <f t="shared" si="1"/>
        <v>C4Model064</v>
      </c>
      <c r="H36" s="6">
        <v>9</v>
      </c>
      <c r="I36" s="1" t="s">
        <v>55</v>
      </c>
    </row>
    <row r="37" spans="1:9" x14ac:dyDescent="0.25">
      <c r="A37" s="1">
        <v>65</v>
      </c>
      <c r="B37">
        <v>4</v>
      </c>
      <c r="C37" s="1">
        <v>85</v>
      </c>
      <c r="D37" s="2" t="s">
        <v>147</v>
      </c>
      <c r="E37" s="1" t="s">
        <v>51</v>
      </c>
      <c r="F37" s="1" t="s">
        <v>52</v>
      </c>
      <c r="G37" s="1" t="str">
        <f t="shared" si="1"/>
        <v>C4Model065</v>
      </c>
      <c r="H37" s="6">
        <v>9</v>
      </c>
      <c r="I37" s="1" t="s">
        <v>56</v>
      </c>
    </row>
    <row r="38" spans="1:9" x14ac:dyDescent="0.25">
      <c r="A38" s="1">
        <v>66</v>
      </c>
      <c r="B38">
        <v>1</v>
      </c>
      <c r="C38" s="1">
        <v>95</v>
      </c>
      <c r="D38" s="2" t="s">
        <v>148</v>
      </c>
      <c r="E38" s="1" t="s">
        <v>57</v>
      </c>
      <c r="F38" s="1" t="s">
        <v>58</v>
      </c>
      <c r="G38" s="1" t="str">
        <f t="shared" si="1"/>
        <v>C4Model066</v>
      </c>
      <c r="H38" s="6">
        <v>10</v>
      </c>
      <c r="I38" s="1" t="s">
        <v>59</v>
      </c>
    </row>
    <row r="39" spans="1:9" x14ac:dyDescent="0.25">
      <c r="A39" s="1">
        <v>67</v>
      </c>
      <c r="B39">
        <v>2</v>
      </c>
      <c r="C39" s="1">
        <v>95</v>
      </c>
      <c r="D39" s="2" t="s">
        <v>149</v>
      </c>
      <c r="E39" s="1" t="s">
        <v>57</v>
      </c>
      <c r="F39" s="1" t="s">
        <v>58</v>
      </c>
      <c r="G39" s="1" t="str">
        <f t="shared" si="1"/>
        <v>C4Model067</v>
      </c>
      <c r="H39" s="6">
        <v>10</v>
      </c>
      <c r="I39" s="1" t="s">
        <v>60</v>
      </c>
    </row>
    <row r="40" spans="1:9" x14ac:dyDescent="0.25">
      <c r="A40" s="1">
        <v>68</v>
      </c>
      <c r="B40">
        <v>3</v>
      </c>
      <c r="C40" s="1">
        <v>95</v>
      </c>
      <c r="D40" s="2" t="s">
        <v>150</v>
      </c>
      <c r="E40" s="1" t="s">
        <v>57</v>
      </c>
      <c r="F40" s="1" t="s">
        <v>58</v>
      </c>
      <c r="G40" s="1" t="str">
        <f t="shared" si="1"/>
        <v>C4Model068</v>
      </c>
      <c r="H40" s="6">
        <v>10</v>
      </c>
      <c r="I40" s="1" t="s">
        <v>61</v>
      </c>
    </row>
    <row r="41" spans="1:9" x14ac:dyDescent="0.25">
      <c r="A41" s="1">
        <v>69</v>
      </c>
      <c r="B41">
        <v>4</v>
      </c>
      <c r="C41" s="1">
        <v>95</v>
      </c>
      <c r="D41" s="2" t="s">
        <v>151</v>
      </c>
      <c r="E41" s="1" t="s">
        <v>57</v>
      </c>
      <c r="F41" s="1" t="s">
        <v>58</v>
      </c>
      <c r="G41" s="1" t="str">
        <f t="shared" si="1"/>
        <v>C4Model069</v>
      </c>
      <c r="H41" s="6">
        <v>10</v>
      </c>
      <c r="I41" s="1" t="s">
        <v>62</v>
      </c>
    </row>
    <row r="42" spans="1:9" x14ac:dyDescent="0.25">
      <c r="A42" s="3">
        <v>70</v>
      </c>
      <c r="B42">
        <v>1</v>
      </c>
      <c r="C42" s="3">
        <v>105</v>
      </c>
      <c r="D42" s="4" t="s">
        <v>152</v>
      </c>
      <c r="E42" s="3" t="s">
        <v>63</v>
      </c>
      <c r="F42" s="3" t="s">
        <v>64</v>
      </c>
      <c r="G42" s="3" t="str">
        <f t="shared" si="1"/>
        <v>C4Model070</v>
      </c>
      <c r="H42" s="7">
        <v>11</v>
      </c>
      <c r="I42" s="3" t="s">
        <v>65</v>
      </c>
    </row>
    <row r="43" spans="1:9" x14ac:dyDescent="0.25">
      <c r="A43" s="1">
        <v>71</v>
      </c>
      <c r="B43">
        <v>2</v>
      </c>
      <c r="C43" s="1">
        <v>105</v>
      </c>
      <c r="D43" s="2" t="s">
        <v>153</v>
      </c>
      <c r="E43" s="1" t="s">
        <v>63</v>
      </c>
      <c r="F43" s="1" t="s">
        <v>64</v>
      </c>
      <c r="G43" s="1" t="str">
        <f t="shared" si="1"/>
        <v>C4Model071</v>
      </c>
      <c r="H43" s="6">
        <v>11</v>
      </c>
      <c r="I43" s="1" t="s">
        <v>66</v>
      </c>
    </row>
    <row r="44" spans="1:9" x14ac:dyDescent="0.25">
      <c r="A44" s="1">
        <v>72</v>
      </c>
      <c r="B44">
        <v>3</v>
      </c>
      <c r="C44" s="1">
        <v>105</v>
      </c>
      <c r="D44" s="2" t="s">
        <v>154</v>
      </c>
      <c r="E44" s="1" t="s">
        <v>63</v>
      </c>
      <c r="F44" s="1" t="s">
        <v>64</v>
      </c>
      <c r="G44" s="1" t="str">
        <f t="shared" si="1"/>
        <v>C4Model072</v>
      </c>
      <c r="H44" s="6">
        <v>11</v>
      </c>
      <c r="I44" s="1" t="s">
        <v>67</v>
      </c>
    </row>
    <row r="45" spans="1:9" x14ac:dyDescent="0.25">
      <c r="A45" s="1">
        <v>73</v>
      </c>
      <c r="B45">
        <v>4</v>
      </c>
      <c r="C45" s="1">
        <v>105</v>
      </c>
      <c r="D45" s="2" t="s">
        <v>155</v>
      </c>
      <c r="E45" s="1" t="s">
        <v>63</v>
      </c>
      <c r="F45" s="1" t="s">
        <v>64</v>
      </c>
      <c r="G45" s="1" t="str">
        <f t="shared" si="1"/>
        <v>C4Model073</v>
      </c>
      <c r="H45" s="6">
        <v>11</v>
      </c>
      <c r="I45" s="1" t="s">
        <v>68</v>
      </c>
    </row>
    <row r="46" spans="1:9" x14ac:dyDescent="0.25">
      <c r="A46" s="1">
        <v>74</v>
      </c>
      <c r="B46">
        <v>1</v>
      </c>
      <c r="C46" s="1">
        <v>115</v>
      </c>
      <c r="D46" s="2" t="s">
        <v>156</v>
      </c>
      <c r="E46" s="1" t="s">
        <v>69</v>
      </c>
      <c r="F46" s="1" t="s">
        <v>70</v>
      </c>
      <c r="G46" s="1" t="str">
        <f t="shared" si="1"/>
        <v>C4Model074</v>
      </c>
      <c r="H46" s="6">
        <v>12</v>
      </c>
      <c r="I46" s="1" t="s">
        <v>71</v>
      </c>
    </row>
    <row r="47" spans="1:9" x14ac:dyDescent="0.25">
      <c r="A47" s="1">
        <v>75</v>
      </c>
      <c r="B47">
        <v>2</v>
      </c>
      <c r="C47" s="1">
        <v>115</v>
      </c>
      <c r="D47" s="2" t="s">
        <v>157</v>
      </c>
      <c r="E47" s="1" t="s">
        <v>69</v>
      </c>
      <c r="F47" s="1" t="s">
        <v>70</v>
      </c>
      <c r="G47" s="1" t="str">
        <f t="shared" si="1"/>
        <v>C4Model075</v>
      </c>
      <c r="H47" s="6">
        <v>12</v>
      </c>
      <c r="I47" s="1" t="s">
        <v>72</v>
      </c>
    </row>
    <row r="48" spans="1:9" x14ac:dyDescent="0.25">
      <c r="A48" s="1">
        <v>76</v>
      </c>
      <c r="B48">
        <v>3</v>
      </c>
      <c r="C48" s="1">
        <v>115</v>
      </c>
      <c r="D48" s="2" t="s">
        <v>158</v>
      </c>
      <c r="E48" s="1" t="s">
        <v>69</v>
      </c>
      <c r="F48" s="1" t="s">
        <v>70</v>
      </c>
      <c r="G48" s="1" t="str">
        <f t="shared" si="1"/>
        <v>C4Model076</v>
      </c>
      <c r="H48" s="6">
        <v>12</v>
      </c>
      <c r="I48" s="1" t="s">
        <v>73</v>
      </c>
    </row>
    <row r="49" spans="1:9" x14ac:dyDescent="0.25">
      <c r="A49" s="1">
        <v>77</v>
      </c>
      <c r="B49">
        <v>4</v>
      </c>
      <c r="C49" s="1">
        <v>115</v>
      </c>
      <c r="D49" s="2" t="s">
        <v>159</v>
      </c>
      <c r="E49" s="1" t="s">
        <v>69</v>
      </c>
      <c r="F49" s="1" t="s">
        <v>70</v>
      </c>
      <c r="G49" s="1" t="str">
        <f t="shared" si="1"/>
        <v>C4Model077</v>
      </c>
      <c r="H49" s="6">
        <v>12</v>
      </c>
      <c r="I49" s="1" t="s">
        <v>74</v>
      </c>
    </row>
    <row r="50" spans="1:9" x14ac:dyDescent="0.25">
      <c r="A50" s="1">
        <v>78</v>
      </c>
      <c r="B50">
        <v>1</v>
      </c>
      <c r="C50" s="1">
        <v>125</v>
      </c>
      <c r="D50" s="1" t="s">
        <v>160</v>
      </c>
      <c r="E50" s="1" t="s">
        <v>75</v>
      </c>
      <c r="F50" s="1" t="s">
        <v>76</v>
      </c>
      <c r="G50" s="1" t="str">
        <f t="shared" si="1"/>
        <v>C4Model078</v>
      </c>
      <c r="H50" s="6">
        <v>13</v>
      </c>
      <c r="I50" s="1" t="s">
        <v>77</v>
      </c>
    </row>
    <row r="51" spans="1:9" x14ac:dyDescent="0.25">
      <c r="A51" s="1">
        <v>79</v>
      </c>
      <c r="B51">
        <v>2</v>
      </c>
      <c r="C51" s="1">
        <v>125</v>
      </c>
      <c r="D51" s="1" t="s">
        <v>161</v>
      </c>
      <c r="E51" s="1" t="s">
        <v>75</v>
      </c>
      <c r="F51" s="1" t="s">
        <v>76</v>
      </c>
      <c r="G51" s="1" t="str">
        <f t="shared" si="1"/>
        <v>C4Model079</v>
      </c>
      <c r="H51" s="6">
        <v>13</v>
      </c>
      <c r="I51" s="1" t="s">
        <v>78</v>
      </c>
    </row>
    <row r="52" spans="1:9" x14ac:dyDescent="0.25">
      <c r="A52" s="1">
        <v>80</v>
      </c>
      <c r="B52">
        <v>3</v>
      </c>
      <c r="C52" s="1">
        <v>125</v>
      </c>
      <c r="D52" s="1" t="s">
        <v>162</v>
      </c>
      <c r="E52" s="1" t="s">
        <v>75</v>
      </c>
      <c r="F52" s="1" t="s">
        <v>76</v>
      </c>
      <c r="G52" s="1" t="str">
        <f t="shared" si="1"/>
        <v>C4Model080</v>
      </c>
      <c r="H52" s="6">
        <v>13</v>
      </c>
      <c r="I52" s="1" t="s">
        <v>79</v>
      </c>
    </row>
    <row r="53" spans="1:9" x14ac:dyDescent="0.25">
      <c r="A53" s="3">
        <v>81</v>
      </c>
      <c r="B53">
        <v>4</v>
      </c>
      <c r="C53" s="1">
        <v>125</v>
      </c>
      <c r="D53" s="3" t="s">
        <v>163</v>
      </c>
      <c r="E53" s="3" t="s">
        <v>75</v>
      </c>
      <c r="F53" s="3" t="s">
        <v>76</v>
      </c>
      <c r="G53" s="3" t="str">
        <f t="shared" si="1"/>
        <v>C4Model081</v>
      </c>
      <c r="H53" s="7">
        <v>13</v>
      </c>
      <c r="I53" s="3" t="s">
        <v>80</v>
      </c>
    </row>
    <row r="54" spans="1:9" x14ac:dyDescent="0.25">
      <c r="A54" s="3">
        <v>82</v>
      </c>
      <c r="B54">
        <v>1</v>
      </c>
      <c r="C54" s="3">
        <v>135</v>
      </c>
      <c r="D54" s="3" t="s">
        <v>164</v>
      </c>
      <c r="E54" s="3" t="s">
        <v>81</v>
      </c>
      <c r="F54" s="3" t="s">
        <v>82</v>
      </c>
      <c r="G54" s="3" t="str">
        <f t="shared" si="1"/>
        <v>C4Model082</v>
      </c>
      <c r="H54" s="7">
        <v>14</v>
      </c>
      <c r="I54" s="3" t="s">
        <v>83</v>
      </c>
    </row>
    <row r="55" spans="1:9" x14ac:dyDescent="0.25">
      <c r="A55" s="1">
        <v>83</v>
      </c>
      <c r="B55">
        <v>2</v>
      </c>
      <c r="C55" s="3">
        <v>135</v>
      </c>
      <c r="D55" s="1" t="s">
        <v>165</v>
      </c>
      <c r="E55" s="1" t="s">
        <v>81</v>
      </c>
      <c r="F55" s="1" t="s">
        <v>82</v>
      </c>
      <c r="G55" s="1" t="str">
        <f t="shared" si="1"/>
        <v>C4Model083</v>
      </c>
      <c r="H55" s="6">
        <v>14</v>
      </c>
      <c r="I55" s="1" t="s">
        <v>84</v>
      </c>
    </row>
    <row r="56" spans="1:9" x14ac:dyDescent="0.25">
      <c r="A56" s="1">
        <v>84</v>
      </c>
      <c r="B56">
        <v>3</v>
      </c>
      <c r="C56" s="3">
        <v>135</v>
      </c>
      <c r="D56" s="1" t="s">
        <v>166</v>
      </c>
      <c r="E56" s="1" t="s">
        <v>81</v>
      </c>
      <c r="F56" s="1" t="s">
        <v>82</v>
      </c>
      <c r="G56" s="1" t="str">
        <f t="shared" si="1"/>
        <v>C4Model084</v>
      </c>
      <c r="H56" s="6">
        <v>14</v>
      </c>
      <c r="I56" s="1" t="s">
        <v>85</v>
      </c>
    </row>
    <row r="57" spans="1:9" x14ac:dyDescent="0.25">
      <c r="A57" s="1">
        <v>85</v>
      </c>
      <c r="B57">
        <v>4</v>
      </c>
      <c r="C57" s="3">
        <v>135</v>
      </c>
      <c r="D57" s="1" t="s">
        <v>167</v>
      </c>
      <c r="E57" s="1" t="s">
        <v>81</v>
      </c>
      <c r="F57" s="1" t="s">
        <v>82</v>
      </c>
      <c r="G57" s="1" t="str">
        <f t="shared" si="1"/>
        <v>C4Model085</v>
      </c>
      <c r="H57" s="6">
        <v>14</v>
      </c>
      <c r="I57" s="1" t="s">
        <v>86</v>
      </c>
    </row>
    <row r="58" spans="1:9" x14ac:dyDescent="0.25">
      <c r="A58" s="1">
        <v>86</v>
      </c>
      <c r="B58">
        <v>1</v>
      </c>
      <c r="C58" s="1">
        <v>145</v>
      </c>
      <c r="D58" s="1" t="s">
        <v>168</v>
      </c>
      <c r="E58" s="1" t="s">
        <v>87</v>
      </c>
      <c r="F58" s="1" t="s">
        <v>88</v>
      </c>
      <c r="G58" s="1" t="str">
        <f t="shared" si="1"/>
        <v>C4Model086</v>
      </c>
      <c r="H58" s="6">
        <v>15</v>
      </c>
      <c r="I58" s="1" t="s">
        <v>89</v>
      </c>
    </row>
    <row r="59" spans="1:9" x14ac:dyDescent="0.25">
      <c r="A59" s="1">
        <v>87</v>
      </c>
      <c r="B59">
        <v>2</v>
      </c>
      <c r="C59" s="1">
        <v>145</v>
      </c>
      <c r="D59" s="1" t="s">
        <v>169</v>
      </c>
      <c r="E59" s="1" t="s">
        <v>87</v>
      </c>
      <c r="F59" s="1" t="s">
        <v>88</v>
      </c>
      <c r="G59" s="1" t="str">
        <f t="shared" si="1"/>
        <v>C4Model087</v>
      </c>
      <c r="H59" s="6">
        <v>15</v>
      </c>
      <c r="I59" s="1" t="s">
        <v>90</v>
      </c>
    </row>
    <row r="60" spans="1:9" x14ac:dyDescent="0.25">
      <c r="A60" s="1">
        <v>88</v>
      </c>
      <c r="B60">
        <v>3</v>
      </c>
      <c r="C60" s="1">
        <v>145</v>
      </c>
      <c r="D60" s="1" t="s">
        <v>170</v>
      </c>
      <c r="E60" s="1" t="s">
        <v>87</v>
      </c>
      <c r="F60" s="1" t="s">
        <v>88</v>
      </c>
      <c r="G60" s="1" t="str">
        <f t="shared" si="1"/>
        <v>C4Model088</v>
      </c>
      <c r="H60" s="6">
        <v>15</v>
      </c>
      <c r="I60" s="1" t="s">
        <v>91</v>
      </c>
    </row>
    <row r="61" spans="1:9" x14ac:dyDescent="0.25">
      <c r="A61" s="1">
        <v>89</v>
      </c>
      <c r="B61">
        <v>4</v>
      </c>
      <c r="C61" s="1">
        <v>145</v>
      </c>
      <c r="D61" s="1" t="s">
        <v>171</v>
      </c>
      <c r="E61" s="1" t="s">
        <v>87</v>
      </c>
      <c r="F61" s="1" t="s">
        <v>88</v>
      </c>
      <c r="G61" s="1" t="str">
        <f t="shared" si="1"/>
        <v>C4Model089</v>
      </c>
      <c r="H61" s="6">
        <v>15</v>
      </c>
      <c r="I61" s="1" t="s">
        <v>92</v>
      </c>
    </row>
    <row r="62" spans="1:9" x14ac:dyDescent="0.25">
      <c r="A62" s="1">
        <v>90</v>
      </c>
      <c r="B62">
        <v>1</v>
      </c>
      <c r="C62" s="1">
        <v>155</v>
      </c>
      <c r="D62" s="1" t="s">
        <v>165</v>
      </c>
      <c r="E62" s="1" t="s">
        <v>93</v>
      </c>
      <c r="F62" s="1" t="s">
        <v>94</v>
      </c>
      <c r="G62" s="1" t="str">
        <f t="shared" si="1"/>
        <v>C4Model090</v>
      </c>
      <c r="H62" s="6">
        <v>16</v>
      </c>
      <c r="I62" s="1" t="s">
        <v>95</v>
      </c>
    </row>
    <row r="63" spans="1:9" x14ac:dyDescent="0.25">
      <c r="A63" s="1">
        <v>91</v>
      </c>
      <c r="B63">
        <v>2</v>
      </c>
      <c r="C63" s="1">
        <v>155</v>
      </c>
      <c r="D63" s="1" t="s">
        <v>169</v>
      </c>
      <c r="E63" s="1" t="s">
        <v>93</v>
      </c>
      <c r="F63" s="1" t="s">
        <v>94</v>
      </c>
      <c r="G63" s="1" t="str">
        <f t="shared" si="1"/>
        <v>C4Model091</v>
      </c>
      <c r="H63" s="6">
        <v>16</v>
      </c>
      <c r="I63" s="1" t="s">
        <v>96</v>
      </c>
    </row>
    <row r="64" spans="1:9" x14ac:dyDescent="0.25">
      <c r="A64" s="1">
        <v>92</v>
      </c>
      <c r="B64">
        <v>3</v>
      </c>
      <c r="C64" s="1">
        <v>155</v>
      </c>
      <c r="D64" s="1" t="s">
        <v>170</v>
      </c>
      <c r="E64" s="1" t="s">
        <v>93</v>
      </c>
      <c r="F64" s="1" t="s">
        <v>94</v>
      </c>
      <c r="G64" s="1" t="str">
        <f t="shared" si="1"/>
        <v>C4Model092</v>
      </c>
      <c r="H64" s="6">
        <v>16</v>
      </c>
      <c r="I64" s="1" t="s">
        <v>97</v>
      </c>
    </row>
    <row r="65" spans="1:9" x14ac:dyDescent="0.25">
      <c r="A65" s="1">
        <v>93</v>
      </c>
      <c r="B65">
        <v>4</v>
      </c>
      <c r="C65" s="1">
        <v>155</v>
      </c>
      <c r="D65" s="1" t="s">
        <v>171</v>
      </c>
      <c r="E65" s="1" t="s">
        <v>93</v>
      </c>
      <c r="F65" s="1" t="s">
        <v>94</v>
      </c>
      <c r="G65" s="1" t="str">
        <f t="shared" si="1"/>
        <v>C4Model093</v>
      </c>
      <c r="H65" s="6">
        <v>16</v>
      </c>
      <c r="I65" s="1" t="s">
        <v>98</v>
      </c>
    </row>
    <row r="66" spans="1:9" x14ac:dyDescent="0.25">
      <c r="A66" s="1">
        <v>94</v>
      </c>
      <c r="B66">
        <v>1</v>
      </c>
      <c r="C66" s="1">
        <v>165</v>
      </c>
      <c r="D66" s="1" t="s">
        <v>172</v>
      </c>
      <c r="E66" s="1" t="s">
        <v>99</v>
      </c>
      <c r="F66" s="1" t="s">
        <v>100</v>
      </c>
      <c r="G66" s="1" t="str">
        <f t="shared" ref="G66:G73" si="2">CONCATENATE("C4Model",TEXT(A66,"000"),"")</f>
        <v>C4Model094</v>
      </c>
      <c r="H66" s="6">
        <v>17</v>
      </c>
      <c r="I66" s="1" t="s">
        <v>101</v>
      </c>
    </row>
    <row r="67" spans="1:9" x14ac:dyDescent="0.25">
      <c r="A67" s="1">
        <v>95</v>
      </c>
      <c r="B67">
        <v>2</v>
      </c>
      <c r="C67" s="1">
        <v>165</v>
      </c>
      <c r="D67" s="1" t="s">
        <v>173</v>
      </c>
      <c r="E67" s="1" t="s">
        <v>99</v>
      </c>
      <c r="F67" s="1" t="s">
        <v>100</v>
      </c>
      <c r="G67" s="1" t="str">
        <f t="shared" si="2"/>
        <v>C4Model095</v>
      </c>
      <c r="H67" s="6">
        <v>17</v>
      </c>
      <c r="I67" s="1" t="s">
        <v>102</v>
      </c>
    </row>
    <row r="68" spans="1:9" x14ac:dyDescent="0.25">
      <c r="A68" s="1">
        <v>96</v>
      </c>
      <c r="B68">
        <v>3</v>
      </c>
      <c r="C68" s="1">
        <v>165</v>
      </c>
      <c r="D68" s="1" t="s">
        <v>174</v>
      </c>
      <c r="E68" s="1" t="s">
        <v>99</v>
      </c>
      <c r="F68" s="1" t="s">
        <v>100</v>
      </c>
      <c r="G68" s="1" t="str">
        <f t="shared" si="2"/>
        <v>C4Model096</v>
      </c>
      <c r="H68" s="6">
        <v>17</v>
      </c>
      <c r="I68" s="1" t="s">
        <v>103</v>
      </c>
    </row>
    <row r="69" spans="1:9" x14ac:dyDescent="0.25">
      <c r="A69" s="1">
        <v>97</v>
      </c>
      <c r="B69">
        <v>4</v>
      </c>
      <c r="C69" s="1">
        <v>165</v>
      </c>
      <c r="D69" s="1" t="s">
        <v>175</v>
      </c>
      <c r="E69" s="1" t="s">
        <v>99</v>
      </c>
      <c r="F69" s="1" t="s">
        <v>100</v>
      </c>
      <c r="G69" s="1" t="str">
        <f t="shared" si="2"/>
        <v>C4Model097</v>
      </c>
      <c r="H69" s="6">
        <v>17</v>
      </c>
      <c r="I69" s="1" t="s">
        <v>104</v>
      </c>
    </row>
    <row r="70" spans="1:9" x14ac:dyDescent="0.25">
      <c r="A70" s="1">
        <v>98</v>
      </c>
      <c r="B70">
        <v>1</v>
      </c>
      <c r="C70" s="5">
        <v>175</v>
      </c>
      <c r="D70" s="2" t="s">
        <v>176</v>
      </c>
      <c r="E70" s="1" t="s">
        <v>105</v>
      </c>
      <c r="F70" s="1" t="s">
        <v>106</v>
      </c>
      <c r="G70" s="1" t="str">
        <f t="shared" si="2"/>
        <v>C4Model098</v>
      </c>
      <c r="H70" s="6">
        <v>18</v>
      </c>
      <c r="I70" s="1" t="s">
        <v>107</v>
      </c>
    </row>
    <row r="71" spans="1:9" x14ac:dyDescent="0.25">
      <c r="A71" s="1">
        <v>99</v>
      </c>
      <c r="B71">
        <v>2</v>
      </c>
      <c r="C71" s="1">
        <v>175</v>
      </c>
      <c r="D71" s="2" t="s">
        <v>177</v>
      </c>
      <c r="E71" s="1" t="s">
        <v>105</v>
      </c>
      <c r="F71" s="1" t="s">
        <v>106</v>
      </c>
      <c r="G71" s="1" t="str">
        <f t="shared" si="2"/>
        <v>C4Model099</v>
      </c>
      <c r="H71" s="6">
        <v>18</v>
      </c>
      <c r="I71" s="1" t="s">
        <v>108</v>
      </c>
    </row>
    <row r="72" spans="1:9" x14ac:dyDescent="0.25">
      <c r="A72" s="1">
        <v>100</v>
      </c>
      <c r="B72">
        <v>3</v>
      </c>
      <c r="C72" s="1">
        <v>175</v>
      </c>
      <c r="D72" s="2" t="s">
        <v>178</v>
      </c>
      <c r="E72" s="1" t="s">
        <v>105</v>
      </c>
      <c r="F72" s="1" t="s">
        <v>106</v>
      </c>
      <c r="G72" s="1" t="str">
        <f t="shared" si="2"/>
        <v>C4Model100</v>
      </c>
      <c r="H72" s="6">
        <v>18</v>
      </c>
      <c r="I72" s="1" t="s">
        <v>109</v>
      </c>
    </row>
    <row r="73" spans="1:9" x14ac:dyDescent="0.25">
      <c r="A73" s="1">
        <v>101</v>
      </c>
      <c r="B73">
        <v>4</v>
      </c>
      <c r="C73" s="5">
        <v>175</v>
      </c>
      <c r="D73" s="2" t="s">
        <v>179</v>
      </c>
      <c r="E73" s="1" t="s">
        <v>105</v>
      </c>
      <c r="F73" s="1" t="s">
        <v>106</v>
      </c>
      <c r="G73" s="1" t="str">
        <f t="shared" si="2"/>
        <v>C4Model101</v>
      </c>
      <c r="H73" s="6">
        <v>18</v>
      </c>
      <c r="I73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workbookViewId="0">
      <selection activeCell="L8" sqref="L8"/>
    </sheetView>
  </sheetViews>
  <sheetFormatPr defaultRowHeight="15.75" x14ac:dyDescent="0.25"/>
  <sheetData>
    <row r="1" spans="1:19" x14ac:dyDescent="0.25">
      <c r="A1" s="1" t="s">
        <v>180</v>
      </c>
      <c r="B1" t="s">
        <v>181</v>
      </c>
      <c r="C1" s="1" t="s">
        <v>111</v>
      </c>
      <c r="D1" s="2" t="s">
        <v>182</v>
      </c>
      <c r="E1" s="1" t="s">
        <v>0</v>
      </c>
      <c r="F1" s="1" t="s">
        <v>1</v>
      </c>
      <c r="G1" s="1" t="s">
        <v>184</v>
      </c>
      <c r="H1" s="1" t="s">
        <v>185</v>
      </c>
      <c r="I1" s="1" t="s">
        <v>183</v>
      </c>
      <c r="J1" s="1" t="s">
        <v>526</v>
      </c>
      <c r="K1" t="s">
        <v>535</v>
      </c>
      <c r="L1" t="s">
        <v>534</v>
      </c>
      <c r="M1" t="s">
        <v>533</v>
      </c>
      <c r="N1" t="s">
        <v>532</v>
      </c>
      <c r="O1" t="s">
        <v>531</v>
      </c>
      <c r="P1" t="s">
        <v>530</v>
      </c>
      <c r="Q1" t="s">
        <v>529</v>
      </c>
      <c r="R1" t="s">
        <v>528</v>
      </c>
      <c r="S1" t="s">
        <v>527</v>
      </c>
    </row>
    <row r="2" spans="1:19" x14ac:dyDescent="0.25">
      <c r="A2" s="1">
        <v>30</v>
      </c>
      <c r="B2">
        <v>1</v>
      </c>
      <c r="C2" s="1">
        <v>5</v>
      </c>
      <c r="D2" s="2" t="s">
        <v>112</v>
      </c>
      <c r="E2" s="1" t="s">
        <v>2</v>
      </c>
      <c r="F2" s="1" t="s">
        <v>3</v>
      </c>
      <c r="G2" s="1" t="str">
        <f t="shared" ref="G2:G65" si="0">CONCATENATE("C4Model",TEXT(A2,"000"),"")</f>
        <v>C4Model030</v>
      </c>
      <c r="H2" s="6">
        <v>1</v>
      </c>
      <c r="I2" s="1" t="s">
        <v>4</v>
      </c>
      <c r="J2">
        <v>0.95393314546875363</v>
      </c>
      <c r="K2">
        <v>0.94931811969663071</v>
      </c>
      <c r="L2">
        <v>0.95188383429517276</v>
      </c>
      <c r="M2">
        <v>0.94943411445543413</v>
      </c>
      <c r="N2">
        <v>0.94716404684918576</v>
      </c>
      <c r="O2">
        <v>0.94910108380378344</v>
      </c>
      <c r="P2">
        <v>0.94830887934322738</v>
      </c>
      <c r="Q2">
        <v>0.94674731992994432</v>
      </c>
      <c r="R2">
        <v>0.94572714435853167</v>
      </c>
      <c r="S2">
        <v>0.94466339945456745</v>
      </c>
    </row>
    <row r="3" spans="1:19" x14ac:dyDescent="0.25">
      <c r="A3" s="1">
        <v>31</v>
      </c>
      <c r="B3">
        <v>2</v>
      </c>
      <c r="C3" s="1">
        <v>5</v>
      </c>
      <c r="D3" s="2" t="s">
        <v>113</v>
      </c>
      <c r="E3" s="1" t="s">
        <v>5</v>
      </c>
      <c r="F3" s="1" t="s">
        <v>3</v>
      </c>
      <c r="G3" s="1" t="str">
        <f t="shared" si="0"/>
        <v>C4Model031</v>
      </c>
      <c r="H3" s="6">
        <v>1</v>
      </c>
      <c r="I3" s="1" t="s">
        <v>6</v>
      </c>
      <c r="J3">
        <v>0.95202454929926617</v>
      </c>
      <c r="K3">
        <v>0.95146628832896596</v>
      </c>
      <c r="L3">
        <v>0.94935889059843637</v>
      </c>
      <c r="M3">
        <v>0.94775057978272192</v>
      </c>
      <c r="N3">
        <v>0.94512798093616279</v>
      </c>
      <c r="O3">
        <v>0.94556655131457579</v>
      </c>
      <c r="P3">
        <v>0.94678632048159284</v>
      </c>
      <c r="Q3">
        <v>0.94556377305114869</v>
      </c>
      <c r="R3">
        <v>0.94484310533912885</v>
      </c>
      <c r="S3">
        <v>0.94309804370115879</v>
      </c>
    </row>
    <row r="4" spans="1:19" x14ac:dyDescent="0.25">
      <c r="A4" s="1">
        <v>32</v>
      </c>
      <c r="B4">
        <v>3</v>
      </c>
      <c r="C4" s="1">
        <v>5</v>
      </c>
      <c r="D4" s="2" t="s">
        <v>114</v>
      </c>
      <c r="E4" s="1" t="s">
        <v>5</v>
      </c>
      <c r="F4" s="1" t="s">
        <v>3</v>
      </c>
      <c r="G4" s="1" t="str">
        <f t="shared" si="0"/>
        <v>C4Model032</v>
      </c>
      <c r="H4" s="6">
        <v>1</v>
      </c>
      <c r="I4" s="1" t="s">
        <v>7</v>
      </c>
      <c r="J4">
        <v>0.95445753747120976</v>
      </c>
      <c r="K4">
        <v>0.95039895425360033</v>
      </c>
      <c r="L4">
        <v>0.94861697096416864</v>
      </c>
      <c r="M4">
        <v>0.94829018291840173</v>
      </c>
      <c r="N4">
        <v>0.94679778107441159</v>
      </c>
      <c r="O4">
        <v>0.94647605609538332</v>
      </c>
      <c r="P4">
        <v>0.94576508487971422</v>
      </c>
      <c r="Q4">
        <v>0.9437113702492731</v>
      </c>
      <c r="R4">
        <v>0.94284851708571094</v>
      </c>
      <c r="S4">
        <v>0.94157084150168713</v>
      </c>
    </row>
    <row r="5" spans="1:19" x14ac:dyDescent="0.25">
      <c r="A5" s="1">
        <v>33</v>
      </c>
      <c r="B5">
        <v>4</v>
      </c>
      <c r="C5" s="1">
        <v>5</v>
      </c>
      <c r="D5" s="2" t="s">
        <v>115</v>
      </c>
      <c r="E5" s="1" t="s">
        <v>5</v>
      </c>
      <c r="F5" s="1" t="s">
        <v>3</v>
      </c>
      <c r="G5" s="1" t="str">
        <f t="shared" si="0"/>
        <v>C4Model033</v>
      </c>
      <c r="H5" s="6">
        <v>1</v>
      </c>
      <c r="I5" s="1" t="s">
        <v>8</v>
      </c>
      <c r="J5">
        <v>0.95246218250053793</v>
      </c>
      <c r="K5">
        <v>0.9477666054987568</v>
      </c>
      <c r="L5">
        <v>0.94794401467364264</v>
      </c>
      <c r="M5">
        <v>0.94798067838417843</v>
      </c>
      <c r="N5">
        <v>0.94615297694466294</v>
      </c>
      <c r="O5">
        <v>0.94493948750042667</v>
      </c>
      <c r="P5">
        <v>0.94481691206164142</v>
      </c>
      <c r="Q5">
        <v>0.94447563710254057</v>
      </c>
      <c r="R5">
        <v>0.94268575932097043</v>
      </c>
      <c r="S5">
        <v>0.94085554577849928</v>
      </c>
    </row>
    <row r="6" spans="1:19" x14ac:dyDescent="0.25">
      <c r="A6" s="1">
        <v>34</v>
      </c>
      <c r="B6">
        <v>1</v>
      </c>
      <c r="C6" s="1">
        <v>15</v>
      </c>
      <c r="D6" s="2" t="s">
        <v>116</v>
      </c>
      <c r="E6" s="1" t="s">
        <v>9</v>
      </c>
      <c r="F6" s="1" t="s">
        <v>10</v>
      </c>
      <c r="G6" s="1" t="str">
        <f t="shared" si="0"/>
        <v>C4Model034</v>
      </c>
      <c r="H6" s="6">
        <v>2</v>
      </c>
      <c r="I6" s="1" t="s">
        <v>11</v>
      </c>
      <c r="J6">
        <v>0.9502991960722077</v>
      </c>
      <c r="K6">
        <v>0.94449960547725043</v>
      </c>
      <c r="L6">
        <v>0.94713930974169402</v>
      </c>
      <c r="M6">
        <v>0.94557840604689969</v>
      </c>
      <c r="N6">
        <v>0.94285713597773335</v>
      </c>
      <c r="O6">
        <v>0.94211217223727373</v>
      </c>
      <c r="P6">
        <v>0.94103282582658609</v>
      </c>
      <c r="Q6">
        <v>0.93983518015345957</v>
      </c>
      <c r="R6">
        <v>0.94176810813237977</v>
      </c>
      <c r="S6">
        <v>0.94174852944514609</v>
      </c>
    </row>
    <row r="7" spans="1:19" x14ac:dyDescent="0.25">
      <c r="A7" s="1">
        <v>35</v>
      </c>
      <c r="B7">
        <v>2</v>
      </c>
      <c r="C7" s="1">
        <v>15</v>
      </c>
      <c r="D7" s="2" t="s">
        <v>117</v>
      </c>
      <c r="E7" s="1" t="s">
        <v>9</v>
      </c>
      <c r="F7" s="1" t="s">
        <v>10</v>
      </c>
      <c r="G7" s="1" t="str">
        <f t="shared" si="0"/>
        <v>C4Model035</v>
      </c>
      <c r="H7" s="6">
        <v>2</v>
      </c>
      <c r="I7" s="1" t="s">
        <v>12</v>
      </c>
      <c r="J7">
        <v>0.94747702952368984</v>
      </c>
      <c r="K7">
        <v>0.94742090022750636</v>
      </c>
      <c r="L7">
        <v>0.94495617649141084</v>
      </c>
      <c r="M7">
        <v>0.94254877149083027</v>
      </c>
      <c r="N7">
        <v>0.94138072602844636</v>
      </c>
      <c r="O7">
        <v>0.94419755542335682</v>
      </c>
      <c r="P7">
        <v>0.94319819442487263</v>
      </c>
      <c r="Q7">
        <v>0.94447021230414696</v>
      </c>
      <c r="R7">
        <v>0.94122688744093719</v>
      </c>
      <c r="S7">
        <v>0.94101527740991187</v>
      </c>
    </row>
    <row r="8" spans="1:19" x14ac:dyDescent="0.25">
      <c r="A8" s="1">
        <v>36</v>
      </c>
      <c r="B8">
        <v>3</v>
      </c>
      <c r="C8" s="1">
        <v>15</v>
      </c>
      <c r="D8" s="2" t="s">
        <v>118</v>
      </c>
      <c r="E8" s="1" t="s">
        <v>9</v>
      </c>
      <c r="F8" s="1" t="s">
        <v>10</v>
      </c>
      <c r="G8" s="1" t="str">
        <f t="shared" si="0"/>
        <v>C4Model036</v>
      </c>
      <c r="H8" s="6">
        <v>2</v>
      </c>
      <c r="I8" s="1" t="s">
        <v>13</v>
      </c>
      <c r="J8">
        <v>0.94903318040699725</v>
      </c>
      <c r="K8">
        <v>0.94403080957714358</v>
      </c>
      <c r="L8">
        <v>0.94260057060401647</v>
      </c>
      <c r="M8">
        <v>0.94322486063913791</v>
      </c>
      <c r="N8">
        <v>0.9427546742151296</v>
      </c>
      <c r="O8">
        <v>0.9411086741041006</v>
      </c>
      <c r="P8">
        <v>0.93895865189985062</v>
      </c>
      <c r="Q8">
        <v>0.94011044385789577</v>
      </c>
      <c r="R8">
        <v>0.93968114899198951</v>
      </c>
      <c r="S8">
        <v>0.9391804322421532</v>
      </c>
    </row>
    <row r="9" spans="1:19" x14ac:dyDescent="0.25">
      <c r="A9" s="1">
        <v>37</v>
      </c>
      <c r="B9">
        <v>4</v>
      </c>
      <c r="C9" s="1">
        <v>15</v>
      </c>
      <c r="D9" s="2" t="s">
        <v>119</v>
      </c>
      <c r="E9" s="1" t="s">
        <v>9</v>
      </c>
      <c r="F9" s="1" t="s">
        <v>10</v>
      </c>
      <c r="G9" s="1" t="str">
        <f t="shared" si="0"/>
        <v>C4Model037</v>
      </c>
      <c r="H9" s="6">
        <v>2</v>
      </c>
      <c r="I9" s="1" t="s">
        <v>14</v>
      </c>
      <c r="J9">
        <v>0.94660439861448697</v>
      </c>
      <c r="K9">
        <v>0.94223985129047161</v>
      </c>
      <c r="L9">
        <v>0.94399360789656639</v>
      </c>
      <c r="M9">
        <v>0.94297191080123766</v>
      </c>
      <c r="N9">
        <v>0.94032076385079322</v>
      </c>
      <c r="O9">
        <v>0.94060100952767134</v>
      </c>
      <c r="P9">
        <v>0.93940505207989211</v>
      </c>
      <c r="Q9">
        <v>0.93912361424506952</v>
      </c>
      <c r="R9">
        <v>0.93715763680477138</v>
      </c>
      <c r="S9">
        <v>0.93529161650480608</v>
      </c>
    </row>
    <row r="10" spans="1:19" x14ac:dyDescent="0.25">
      <c r="A10" s="1">
        <v>38</v>
      </c>
      <c r="B10">
        <v>1</v>
      </c>
      <c r="C10" s="1">
        <v>25</v>
      </c>
      <c r="D10" s="2" t="s">
        <v>120</v>
      </c>
      <c r="E10" s="1" t="s">
        <v>15</v>
      </c>
      <c r="F10" s="1" t="s">
        <v>16</v>
      </c>
      <c r="G10" s="1" t="str">
        <f t="shared" si="0"/>
        <v>C4Model038</v>
      </c>
      <c r="H10" s="6">
        <v>3</v>
      </c>
      <c r="I10" s="1" t="s">
        <v>17</v>
      </c>
      <c r="J10">
        <v>0.95218807563254948</v>
      </c>
      <c r="K10">
        <v>0.94597272328748327</v>
      </c>
      <c r="L10">
        <v>0.94775528676187959</v>
      </c>
      <c r="M10">
        <v>0.9445875451628396</v>
      </c>
      <c r="N10">
        <v>0.94233713818572751</v>
      </c>
      <c r="O10">
        <v>0.94300996166336426</v>
      </c>
      <c r="P10">
        <v>0.94098724183827587</v>
      </c>
      <c r="Q10">
        <v>0.93981237806553342</v>
      </c>
      <c r="R10">
        <v>0.94050984754743139</v>
      </c>
      <c r="S10">
        <v>0.9408141274115901</v>
      </c>
    </row>
    <row r="11" spans="1:19" x14ac:dyDescent="0.25">
      <c r="A11" s="1">
        <v>39</v>
      </c>
      <c r="B11">
        <v>2</v>
      </c>
      <c r="C11" s="1">
        <v>25</v>
      </c>
      <c r="D11" s="2" t="s">
        <v>121</v>
      </c>
      <c r="E11" s="1" t="s">
        <v>15</v>
      </c>
      <c r="F11" s="1" t="s">
        <v>16</v>
      </c>
      <c r="G11" s="1" t="str">
        <f t="shared" si="0"/>
        <v>C4Model039</v>
      </c>
      <c r="H11" s="6">
        <v>3</v>
      </c>
      <c r="I11" s="1" t="s">
        <v>18</v>
      </c>
      <c r="J11">
        <v>0.94681458611662372</v>
      </c>
      <c r="K11">
        <v>0.94542106056614317</v>
      </c>
      <c r="L11">
        <v>0.94297281240545872</v>
      </c>
      <c r="M11">
        <v>0.94068484728849866</v>
      </c>
      <c r="N11">
        <v>0.93965889721934892</v>
      </c>
      <c r="O11">
        <v>0.94083287218045009</v>
      </c>
      <c r="P11">
        <v>0.93986181475654118</v>
      </c>
      <c r="Q11">
        <v>0.94116137008654244</v>
      </c>
      <c r="R11">
        <v>0.93783830418016889</v>
      </c>
      <c r="S11">
        <v>0.93675585946641748</v>
      </c>
    </row>
    <row r="12" spans="1:19" x14ac:dyDescent="0.25">
      <c r="A12" s="1">
        <v>40</v>
      </c>
      <c r="B12">
        <v>3</v>
      </c>
      <c r="C12" s="1">
        <v>25</v>
      </c>
      <c r="D12" s="2" t="s">
        <v>122</v>
      </c>
      <c r="E12" s="1" t="s">
        <v>15</v>
      </c>
      <c r="F12" s="1" t="s">
        <v>16</v>
      </c>
      <c r="G12" s="1" t="str">
        <f t="shared" si="0"/>
        <v>C4Model040</v>
      </c>
      <c r="H12" s="6">
        <v>3</v>
      </c>
      <c r="I12" s="1" t="s">
        <v>19</v>
      </c>
      <c r="J12">
        <v>0.94970556151106711</v>
      </c>
      <c r="K12">
        <v>0.94294678362775353</v>
      </c>
      <c r="L12">
        <v>0.94219373365585202</v>
      </c>
      <c r="M12">
        <v>0.94153634747695036</v>
      </c>
      <c r="N12">
        <v>0.93999963579444556</v>
      </c>
      <c r="O12">
        <v>0.93716738022578761</v>
      </c>
      <c r="P12">
        <v>0.93641660556968243</v>
      </c>
      <c r="Q12">
        <v>0.93645430905334381</v>
      </c>
      <c r="R12">
        <v>0.93633064105416641</v>
      </c>
      <c r="S12">
        <v>0.93415364966912617</v>
      </c>
    </row>
    <row r="13" spans="1:19" x14ac:dyDescent="0.25">
      <c r="A13" s="1">
        <v>41</v>
      </c>
      <c r="B13">
        <v>4</v>
      </c>
      <c r="C13" s="1">
        <v>25</v>
      </c>
      <c r="D13" s="2" t="s">
        <v>123</v>
      </c>
      <c r="E13" s="1" t="s">
        <v>15</v>
      </c>
      <c r="F13" s="1" t="s">
        <v>16</v>
      </c>
      <c r="G13" s="1" t="str">
        <f t="shared" si="0"/>
        <v>C4Model041</v>
      </c>
      <c r="H13" s="6">
        <v>3</v>
      </c>
      <c r="I13" s="1" t="s">
        <v>20</v>
      </c>
      <c r="J13">
        <v>0.94637069144830499</v>
      </c>
      <c r="K13">
        <v>0.94064676468839947</v>
      </c>
      <c r="L13">
        <v>0.9411029098951742</v>
      </c>
      <c r="M13">
        <v>0.94003099313664729</v>
      </c>
      <c r="N13">
        <v>0.93811668358416356</v>
      </c>
      <c r="O13">
        <v>0.93603390810288833</v>
      </c>
      <c r="P13">
        <v>0.93534646001850008</v>
      </c>
      <c r="Q13">
        <v>0.93505501776932221</v>
      </c>
      <c r="R13">
        <v>0.93390490143536686</v>
      </c>
      <c r="S13">
        <v>0.93220982531851138</v>
      </c>
    </row>
    <row r="14" spans="1:19" x14ac:dyDescent="0.25">
      <c r="A14" s="3">
        <v>42</v>
      </c>
      <c r="B14">
        <v>1</v>
      </c>
      <c r="C14" s="3">
        <v>35</v>
      </c>
      <c r="D14" s="4" t="s">
        <v>124</v>
      </c>
      <c r="E14" s="3" t="s">
        <v>21</v>
      </c>
      <c r="F14" s="3" t="s">
        <v>22</v>
      </c>
      <c r="G14" s="3" t="str">
        <f t="shared" si="0"/>
        <v>C4Model042</v>
      </c>
      <c r="H14" s="7">
        <v>4</v>
      </c>
      <c r="I14" s="3" t="s">
        <v>23</v>
      </c>
      <c r="J14">
        <v>0.94130161700219728</v>
      </c>
      <c r="K14">
        <v>0.93302384281501405</v>
      </c>
      <c r="L14">
        <v>0.93360449134433765</v>
      </c>
      <c r="M14">
        <v>0.93339477325738818</v>
      </c>
      <c r="N14">
        <v>0.93066500728784107</v>
      </c>
      <c r="O14">
        <v>0.93045079166065581</v>
      </c>
      <c r="P14">
        <v>0.92949917537129689</v>
      </c>
      <c r="Q14">
        <v>0.92915104650910485</v>
      </c>
      <c r="R14">
        <v>0.930521444237419</v>
      </c>
      <c r="S14">
        <v>0.93044486057897535</v>
      </c>
    </row>
    <row r="15" spans="1:19" x14ac:dyDescent="0.25">
      <c r="A15" s="1">
        <v>43</v>
      </c>
      <c r="B15">
        <v>2</v>
      </c>
      <c r="C15" s="1">
        <v>35</v>
      </c>
      <c r="D15" s="2" t="s">
        <v>125</v>
      </c>
      <c r="E15" s="1" t="s">
        <v>21</v>
      </c>
      <c r="F15" s="1" t="s">
        <v>22</v>
      </c>
      <c r="G15" s="1" t="str">
        <f t="shared" si="0"/>
        <v>C4Model043</v>
      </c>
      <c r="H15" s="6">
        <v>4</v>
      </c>
      <c r="I15" s="1" t="s">
        <v>24</v>
      </c>
      <c r="J15">
        <v>0.93423177687030556</v>
      </c>
      <c r="K15">
        <v>0.93148812295264716</v>
      </c>
      <c r="L15">
        <v>0.93022606022131182</v>
      </c>
      <c r="M15">
        <v>0.92869436949609063</v>
      </c>
      <c r="N15">
        <v>0.92888251380950249</v>
      </c>
      <c r="O15">
        <v>0.92908897448204841</v>
      </c>
      <c r="P15">
        <v>0.93003007908106805</v>
      </c>
      <c r="Q15">
        <v>0.92992237407927636</v>
      </c>
      <c r="R15">
        <v>0.92661059994240724</v>
      </c>
      <c r="S15">
        <v>0.92727839998780781</v>
      </c>
    </row>
    <row r="16" spans="1:19" x14ac:dyDescent="0.25">
      <c r="A16" s="1">
        <v>44</v>
      </c>
      <c r="B16">
        <v>3</v>
      </c>
      <c r="C16" s="1">
        <v>35</v>
      </c>
      <c r="D16" s="2" t="s">
        <v>126</v>
      </c>
      <c r="E16" s="1" t="s">
        <v>21</v>
      </c>
      <c r="F16" s="1" t="s">
        <v>22</v>
      </c>
      <c r="G16" s="1" t="str">
        <f t="shared" si="0"/>
        <v>C4Model044</v>
      </c>
      <c r="H16" s="6">
        <v>4</v>
      </c>
      <c r="I16" s="1" t="s">
        <v>25</v>
      </c>
      <c r="J16">
        <v>0.93670936327950338</v>
      </c>
      <c r="K16">
        <v>0.93174175367228718</v>
      </c>
      <c r="L16">
        <v>0.93155821095525082</v>
      </c>
      <c r="M16">
        <v>0.93120111071172407</v>
      </c>
      <c r="N16">
        <v>0.93007772671969069</v>
      </c>
      <c r="O16">
        <v>0.92805926331966371</v>
      </c>
      <c r="P16">
        <v>0.92742910216635466</v>
      </c>
      <c r="Q16">
        <v>0.92801783406662919</v>
      </c>
      <c r="R16">
        <v>0.92614252503747962</v>
      </c>
      <c r="S16">
        <v>0.92610124363797686</v>
      </c>
    </row>
    <row r="17" spans="1:19" x14ac:dyDescent="0.25">
      <c r="A17" s="1">
        <v>45</v>
      </c>
      <c r="B17">
        <v>4</v>
      </c>
      <c r="C17" s="1">
        <v>35</v>
      </c>
      <c r="D17" s="2" t="s">
        <v>127</v>
      </c>
      <c r="E17" s="1" t="s">
        <v>21</v>
      </c>
      <c r="F17" s="1" t="s">
        <v>22</v>
      </c>
      <c r="G17" s="1" t="str">
        <f t="shared" si="0"/>
        <v>C4Model045</v>
      </c>
      <c r="H17" s="6">
        <v>4</v>
      </c>
      <c r="I17" s="1" t="s">
        <v>26</v>
      </c>
      <c r="J17">
        <v>0.93387440582055925</v>
      </c>
      <c r="K17">
        <v>0.92951904986533895</v>
      </c>
      <c r="L17">
        <v>0.93166780177820907</v>
      </c>
      <c r="M17">
        <v>0.92957620267466601</v>
      </c>
      <c r="N17">
        <v>0.92763659930443532</v>
      </c>
      <c r="O17">
        <v>0.92690941294371243</v>
      </c>
      <c r="P17">
        <v>0.92647129981028531</v>
      </c>
      <c r="Q17">
        <v>0.92638311416409969</v>
      </c>
      <c r="R17">
        <v>0.92444019059268889</v>
      </c>
      <c r="S17">
        <v>0.92350600201999256</v>
      </c>
    </row>
    <row r="18" spans="1:19" x14ac:dyDescent="0.25">
      <c r="A18" s="3">
        <v>46</v>
      </c>
      <c r="B18">
        <v>1</v>
      </c>
      <c r="C18" s="1">
        <v>45</v>
      </c>
      <c r="D18" s="2" t="s">
        <v>128</v>
      </c>
      <c r="E18" s="1" t="s">
        <v>27</v>
      </c>
      <c r="F18" s="1" t="s">
        <v>28</v>
      </c>
      <c r="G18" s="3" t="str">
        <f t="shared" si="0"/>
        <v>C4Model046</v>
      </c>
      <c r="H18" s="6">
        <v>5</v>
      </c>
      <c r="I18" s="1" t="s">
        <v>29</v>
      </c>
      <c r="J18">
        <v>0.94793235728492831</v>
      </c>
      <c r="K18">
        <v>0.93990978076333143</v>
      </c>
      <c r="L18">
        <v>0.93907671318420094</v>
      </c>
      <c r="M18">
        <v>0.9333229337352752</v>
      </c>
      <c r="N18">
        <v>0.93068660418521232</v>
      </c>
      <c r="O18">
        <v>0.92438290518169863</v>
      </c>
      <c r="P18">
        <v>0.92673230816875141</v>
      </c>
      <c r="Q18">
        <v>0.92321533267905054</v>
      </c>
      <c r="R18">
        <v>0.92349837023045855</v>
      </c>
      <c r="S18">
        <v>0.92297753236114843</v>
      </c>
    </row>
    <row r="19" spans="1:19" x14ac:dyDescent="0.25">
      <c r="A19" s="1">
        <v>47</v>
      </c>
      <c r="B19">
        <v>2</v>
      </c>
      <c r="C19" s="1">
        <v>45</v>
      </c>
      <c r="D19" s="2" t="s">
        <v>129</v>
      </c>
      <c r="E19" s="1" t="s">
        <v>27</v>
      </c>
      <c r="F19" s="1" t="s">
        <v>28</v>
      </c>
      <c r="G19" s="1" t="str">
        <f t="shared" si="0"/>
        <v>C4Model047</v>
      </c>
      <c r="H19" s="6">
        <v>5</v>
      </c>
      <c r="I19" s="1" t="s">
        <v>30</v>
      </c>
      <c r="J19">
        <v>0.94053305546577437</v>
      </c>
      <c r="K19">
        <v>0.93982725511063747</v>
      </c>
      <c r="L19">
        <v>0.93427867801490627</v>
      </c>
      <c r="M19">
        <v>0.93325512181811565</v>
      </c>
      <c r="N19">
        <v>0.93629316865187551</v>
      </c>
      <c r="O19">
        <v>0.93665269323521916</v>
      </c>
      <c r="P19">
        <v>0.9304626961189939</v>
      </c>
      <c r="Q19">
        <v>0.93066574621620957</v>
      </c>
      <c r="R19">
        <v>0.93124558446370376</v>
      </c>
      <c r="S19">
        <v>0.93232379019619327</v>
      </c>
    </row>
    <row r="20" spans="1:19" x14ac:dyDescent="0.25">
      <c r="A20" s="1">
        <v>48</v>
      </c>
      <c r="B20">
        <v>3</v>
      </c>
      <c r="C20" s="1">
        <v>45</v>
      </c>
      <c r="D20" s="2" t="s">
        <v>130</v>
      </c>
      <c r="E20" s="1" t="s">
        <v>27</v>
      </c>
      <c r="F20" s="1" t="s">
        <v>28</v>
      </c>
      <c r="G20" s="1" t="str">
        <f t="shared" si="0"/>
        <v>C4Model048</v>
      </c>
      <c r="H20" s="6">
        <v>5</v>
      </c>
      <c r="I20" s="1" t="s">
        <v>31</v>
      </c>
      <c r="J20">
        <v>0.94248435523007346</v>
      </c>
      <c r="K20">
        <v>0.93427450208235452</v>
      </c>
      <c r="L20">
        <v>0.93573974586729458</v>
      </c>
      <c r="M20">
        <v>0.93764051097947432</v>
      </c>
      <c r="N20">
        <v>0.93505688190738379</v>
      </c>
      <c r="O20">
        <v>0.93246932824181894</v>
      </c>
      <c r="P20">
        <v>0.93280124717812141</v>
      </c>
      <c r="Q20">
        <v>0.93306848650027807</v>
      </c>
      <c r="R20">
        <v>0.93132736612262379</v>
      </c>
      <c r="S20">
        <v>0.93077841300860542</v>
      </c>
    </row>
    <row r="21" spans="1:19" x14ac:dyDescent="0.25">
      <c r="A21" s="1">
        <v>49</v>
      </c>
      <c r="B21">
        <v>4</v>
      </c>
      <c r="C21" s="1">
        <v>45</v>
      </c>
      <c r="D21" s="2" t="s">
        <v>131</v>
      </c>
      <c r="E21" s="1" t="s">
        <v>27</v>
      </c>
      <c r="F21" s="1" t="s">
        <v>28</v>
      </c>
      <c r="G21" s="1" t="str">
        <f t="shared" si="0"/>
        <v>C4Model049</v>
      </c>
      <c r="H21" s="6">
        <v>5</v>
      </c>
      <c r="I21" s="1" t="s">
        <v>32</v>
      </c>
      <c r="J21">
        <v>0.94039245685701911</v>
      </c>
      <c r="K21">
        <v>0.93470952411018893</v>
      </c>
      <c r="L21">
        <v>0.93709764407164464</v>
      </c>
      <c r="M21">
        <v>0.93509047954223767</v>
      </c>
      <c r="N21">
        <v>0.93366836295676503</v>
      </c>
      <c r="O21">
        <v>0.93245908644218745</v>
      </c>
      <c r="P21">
        <v>0.93166548294880869</v>
      </c>
      <c r="Q21">
        <v>0.93197242180487272</v>
      </c>
      <c r="R21">
        <v>0.92923015689017174</v>
      </c>
      <c r="S21">
        <v>0.92788092739404227</v>
      </c>
    </row>
    <row r="22" spans="1:19" x14ac:dyDescent="0.25">
      <c r="A22" s="1">
        <v>50</v>
      </c>
      <c r="B22">
        <v>1</v>
      </c>
      <c r="C22" s="1">
        <v>55</v>
      </c>
      <c r="D22" s="2" t="s">
        <v>132</v>
      </c>
      <c r="E22" s="1" t="s">
        <v>33</v>
      </c>
      <c r="F22" s="1" t="s">
        <v>34</v>
      </c>
      <c r="G22" s="1" t="str">
        <f t="shared" si="0"/>
        <v>C4Model050</v>
      </c>
      <c r="H22" s="6">
        <v>6</v>
      </c>
      <c r="I22" s="1" t="s">
        <v>35</v>
      </c>
      <c r="J22">
        <v>0.94910147634569464</v>
      </c>
      <c r="K22">
        <v>0.9434659034736943</v>
      </c>
      <c r="L22">
        <v>0.94244768296333892</v>
      </c>
      <c r="M22">
        <v>0.94216137537955813</v>
      </c>
      <c r="N22">
        <v>0.93855732307370598</v>
      </c>
      <c r="O22">
        <v>0.93789936448280442</v>
      </c>
      <c r="P22">
        <v>0.93631086097966898</v>
      </c>
      <c r="Q22">
        <v>0.93494657788553848</v>
      </c>
      <c r="R22">
        <v>0.9374714660821909</v>
      </c>
      <c r="S22">
        <v>0.93657250156446481</v>
      </c>
    </row>
    <row r="23" spans="1:19" x14ac:dyDescent="0.25">
      <c r="A23" s="1">
        <v>51</v>
      </c>
      <c r="B23">
        <v>2</v>
      </c>
      <c r="C23" s="1">
        <v>55</v>
      </c>
      <c r="D23" s="2" t="s">
        <v>133</v>
      </c>
      <c r="E23" s="1" t="s">
        <v>33</v>
      </c>
      <c r="F23" s="1" t="s">
        <v>34</v>
      </c>
      <c r="G23" s="1" t="str">
        <f t="shared" si="0"/>
        <v>C4Model051</v>
      </c>
      <c r="H23" s="6">
        <v>6</v>
      </c>
      <c r="I23" s="1" t="s">
        <v>36</v>
      </c>
      <c r="J23">
        <v>0.94292568083003037</v>
      </c>
      <c r="K23">
        <v>0.94195776413080234</v>
      </c>
      <c r="L23">
        <v>0.93784463009262942</v>
      </c>
      <c r="M23">
        <v>0.93533034948071292</v>
      </c>
      <c r="N23">
        <v>0.93622628023840415</v>
      </c>
      <c r="O23">
        <v>0.93990840514840135</v>
      </c>
      <c r="P23">
        <v>0.93709352529936019</v>
      </c>
      <c r="Q23">
        <v>0.93976224480002968</v>
      </c>
      <c r="R23">
        <v>0.93605489165158995</v>
      </c>
      <c r="S23">
        <v>0.93639679540907217</v>
      </c>
    </row>
    <row r="24" spans="1:19" x14ac:dyDescent="0.25">
      <c r="A24" s="1">
        <v>52</v>
      </c>
      <c r="B24">
        <v>3</v>
      </c>
      <c r="C24" s="1">
        <v>55</v>
      </c>
      <c r="D24" s="2" t="s">
        <v>134</v>
      </c>
      <c r="E24" s="1" t="s">
        <v>33</v>
      </c>
      <c r="F24" s="1" t="s">
        <v>34</v>
      </c>
      <c r="G24" s="1" t="str">
        <f t="shared" si="0"/>
        <v>C4Model052</v>
      </c>
      <c r="H24" s="6">
        <v>6</v>
      </c>
      <c r="I24" s="1" t="s">
        <v>37</v>
      </c>
      <c r="J24">
        <v>0.94354809491980351</v>
      </c>
      <c r="K24">
        <v>0.93613271869376846</v>
      </c>
      <c r="L24">
        <v>0.93565929961257455</v>
      </c>
      <c r="M24">
        <v>0.93947471932477289</v>
      </c>
      <c r="N24">
        <v>0.93848546785610876</v>
      </c>
      <c r="O24">
        <v>0.93472372562111539</v>
      </c>
      <c r="P24">
        <v>0.93309420246655683</v>
      </c>
      <c r="Q24">
        <v>0.93553135049319014</v>
      </c>
      <c r="R24">
        <v>0.935237926206549</v>
      </c>
      <c r="S24">
        <v>0.93494823083197764</v>
      </c>
    </row>
    <row r="25" spans="1:19" x14ac:dyDescent="0.25">
      <c r="A25" s="1">
        <v>53</v>
      </c>
      <c r="B25">
        <v>4</v>
      </c>
      <c r="C25" s="1">
        <v>55</v>
      </c>
      <c r="D25" s="2" t="s">
        <v>135</v>
      </c>
      <c r="E25" s="1" t="s">
        <v>33</v>
      </c>
      <c r="F25" s="1" t="s">
        <v>34</v>
      </c>
      <c r="G25" s="1" t="str">
        <f t="shared" si="0"/>
        <v>C4Model053</v>
      </c>
      <c r="H25" s="6">
        <v>6</v>
      </c>
      <c r="I25" s="1" t="s">
        <v>38</v>
      </c>
      <c r="J25">
        <v>0.94287050612792822</v>
      </c>
      <c r="K25">
        <v>0.93467590797381284</v>
      </c>
      <c r="L25">
        <v>0.93983175377480033</v>
      </c>
      <c r="M25">
        <v>0.93879511263952786</v>
      </c>
      <c r="N25">
        <v>0.93550108814063782</v>
      </c>
      <c r="O25">
        <v>0.93554379422334666</v>
      </c>
      <c r="P25">
        <v>0.93501223028458269</v>
      </c>
      <c r="Q25">
        <v>0.93479083398922547</v>
      </c>
      <c r="R25">
        <v>0.93250434251500025</v>
      </c>
      <c r="S25">
        <v>0.93276597504779746</v>
      </c>
    </row>
    <row r="26" spans="1:19" x14ac:dyDescent="0.25">
      <c r="A26" s="1">
        <v>54</v>
      </c>
      <c r="B26">
        <v>1</v>
      </c>
      <c r="C26" s="1">
        <v>65</v>
      </c>
      <c r="D26" s="2" t="s">
        <v>136</v>
      </c>
      <c r="E26" s="1" t="s">
        <v>39</v>
      </c>
      <c r="F26" s="1" t="s">
        <v>40</v>
      </c>
      <c r="G26" s="1" t="str">
        <f t="shared" si="0"/>
        <v>C4Model054</v>
      </c>
      <c r="H26" s="6">
        <v>7</v>
      </c>
      <c r="I26" s="1" t="s">
        <v>41</v>
      </c>
      <c r="J26">
        <v>0.95502977751036044</v>
      </c>
      <c r="K26">
        <v>0.94742209125176091</v>
      </c>
      <c r="L26">
        <v>0.95198949993075987</v>
      </c>
      <c r="M26">
        <v>0.94642723338086543</v>
      </c>
      <c r="N26">
        <v>0.94708510539095569</v>
      </c>
      <c r="O26">
        <v>0.9453679941401848</v>
      </c>
      <c r="P26">
        <v>0.9451066384958875</v>
      </c>
      <c r="Q26">
        <v>0.94411775853902569</v>
      </c>
      <c r="R26">
        <v>0.94391951491262382</v>
      </c>
      <c r="S26">
        <v>0.94503587320103699</v>
      </c>
    </row>
    <row r="27" spans="1:19" x14ac:dyDescent="0.25">
      <c r="A27" s="1">
        <v>55</v>
      </c>
      <c r="B27">
        <v>2</v>
      </c>
      <c r="C27" s="1">
        <v>65</v>
      </c>
      <c r="D27" s="2" t="s">
        <v>137</v>
      </c>
      <c r="E27" s="1" t="s">
        <v>39</v>
      </c>
      <c r="F27" s="1" t="s">
        <v>40</v>
      </c>
      <c r="G27" s="1" t="str">
        <f t="shared" si="0"/>
        <v>C4Model055</v>
      </c>
      <c r="H27" s="6">
        <v>7</v>
      </c>
      <c r="I27" s="1" t="s">
        <v>42</v>
      </c>
      <c r="J27">
        <v>0.9527553862298942</v>
      </c>
      <c r="K27">
        <v>0.94943484631127328</v>
      </c>
      <c r="L27">
        <v>0.94663697804763414</v>
      </c>
      <c r="M27">
        <v>0.94575275971801664</v>
      </c>
      <c r="N27">
        <v>0.94733287698907576</v>
      </c>
      <c r="O27">
        <v>0.94906893079541532</v>
      </c>
      <c r="P27">
        <v>0.94722076483645623</v>
      </c>
      <c r="Q27">
        <v>0.94829811906405637</v>
      </c>
      <c r="R27">
        <v>0.94751951043086757</v>
      </c>
      <c r="S27">
        <v>0.94613296129680879</v>
      </c>
    </row>
    <row r="28" spans="1:19" x14ac:dyDescent="0.25">
      <c r="A28" s="1">
        <v>56</v>
      </c>
      <c r="B28">
        <v>3</v>
      </c>
      <c r="C28" s="1">
        <v>65</v>
      </c>
      <c r="D28" s="2" t="s">
        <v>138</v>
      </c>
      <c r="E28" s="1" t="s">
        <v>39</v>
      </c>
      <c r="F28" s="1" t="s">
        <v>40</v>
      </c>
      <c r="G28" s="1" t="str">
        <f t="shared" si="0"/>
        <v>C4Model056</v>
      </c>
      <c r="H28" s="6">
        <v>7</v>
      </c>
      <c r="I28" s="1" t="s">
        <v>43</v>
      </c>
      <c r="J28">
        <v>0.95469282933172517</v>
      </c>
      <c r="K28">
        <v>0.94856070900656853</v>
      </c>
      <c r="L28">
        <v>0.94603132710064375</v>
      </c>
      <c r="M28">
        <v>0.94575137379866347</v>
      </c>
      <c r="N28">
        <v>0.94677709370398777</v>
      </c>
      <c r="O28">
        <v>0.94645764416685374</v>
      </c>
      <c r="P28">
        <v>0.9451172213278326</v>
      </c>
      <c r="Q28">
        <v>0.94497477989746081</v>
      </c>
      <c r="R28">
        <v>0.94358855837670785</v>
      </c>
      <c r="S28">
        <v>0.94442470762594033</v>
      </c>
    </row>
    <row r="29" spans="1:19" x14ac:dyDescent="0.25">
      <c r="A29" s="1">
        <v>57</v>
      </c>
      <c r="B29">
        <v>4</v>
      </c>
      <c r="C29" s="1">
        <v>65</v>
      </c>
      <c r="D29" s="2" t="s">
        <v>139</v>
      </c>
      <c r="E29" s="1" t="s">
        <v>39</v>
      </c>
      <c r="F29" s="1" t="s">
        <v>40</v>
      </c>
      <c r="G29" s="1" t="str">
        <f t="shared" si="0"/>
        <v>C4Model057</v>
      </c>
      <c r="H29" s="6">
        <v>7</v>
      </c>
      <c r="I29" s="1" t="s">
        <v>44</v>
      </c>
      <c r="J29">
        <v>0.94980750163386873</v>
      </c>
      <c r="K29">
        <v>0.94692404991645351</v>
      </c>
      <c r="L29">
        <v>0.94716026021288635</v>
      </c>
      <c r="M29">
        <v>0.94797664643021617</v>
      </c>
      <c r="N29">
        <v>0.94475656636630967</v>
      </c>
      <c r="O29">
        <v>0.94456746857550189</v>
      </c>
      <c r="P29">
        <v>0.94505822204325374</v>
      </c>
      <c r="Q29">
        <v>0.94418567833248968</v>
      </c>
      <c r="R29">
        <v>0.94221826601821634</v>
      </c>
      <c r="S29">
        <v>0.9406629687398057</v>
      </c>
    </row>
    <row r="30" spans="1:19" x14ac:dyDescent="0.25">
      <c r="A30" s="1">
        <v>58</v>
      </c>
      <c r="B30">
        <v>1</v>
      </c>
      <c r="C30" s="1">
        <v>75</v>
      </c>
      <c r="D30" s="2" t="s">
        <v>140</v>
      </c>
      <c r="E30" s="1" t="s">
        <v>45</v>
      </c>
      <c r="F30" s="1" t="s">
        <v>46</v>
      </c>
      <c r="G30" s="1" t="str">
        <f t="shared" si="0"/>
        <v>C4Model058</v>
      </c>
      <c r="H30" s="6">
        <v>8</v>
      </c>
      <c r="I30" s="1" t="s">
        <v>47</v>
      </c>
      <c r="J30">
        <v>0.9561169889100406</v>
      </c>
      <c r="K30">
        <v>0.95038826198211745</v>
      </c>
      <c r="L30">
        <v>0.95167960881253277</v>
      </c>
      <c r="M30">
        <v>0.95131508100001849</v>
      </c>
      <c r="N30">
        <v>0.9502541554219619</v>
      </c>
      <c r="O30">
        <v>0.94852396175056664</v>
      </c>
      <c r="P30">
        <v>0.94955626300415774</v>
      </c>
      <c r="Q30">
        <v>0.9479887062305401</v>
      </c>
      <c r="R30">
        <v>0.95003842865445998</v>
      </c>
      <c r="S30">
        <v>0.94808202399339681</v>
      </c>
    </row>
    <row r="31" spans="1:19" x14ac:dyDescent="0.25">
      <c r="A31" s="1">
        <v>59</v>
      </c>
      <c r="B31">
        <v>2</v>
      </c>
      <c r="C31" s="1">
        <v>75</v>
      </c>
      <c r="D31" s="2" t="s">
        <v>141</v>
      </c>
      <c r="E31" s="1" t="s">
        <v>45</v>
      </c>
      <c r="F31" s="1" t="s">
        <v>46</v>
      </c>
      <c r="G31" s="1" t="str">
        <f t="shared" si="0"/>
        <v>C4Model059</v>
      </c>
      <c r="H31" s="6">
        <v>8</v>
      </c>
      <c r="I31" s="1" t="s">
        <v>48</v>
      </c>
      <c r="J31">
        <v>0.95187011064895011</v>
      </c>
      <c r="K31">
        <v>0.95179351481652774</v>
      </c>
      <c r="L31">
        <v>0.94897035796185913</v>
      </c>
      <c r="M31">
        <v>0.94895380399934481</v>
      </c>
      <c r="N31">
        <v>0.94824847365064635</v>
      </c>
      <c r="O31">
        <v>0.94896616822639457</v>
      </c>
      <c r="P31">
        <v>0.94865092157965591</v>
      </c>
      <c r="Q31">
        <v>0.94981351244352263</v>
      </c>
      <c r="R31">
        <v>0.94803355792565014</v>
      </c>
      <c r="S31">
        <v>0.94789362599937954</v>
      </c>
    </row>
    <row r="32" spans="1:19" x14ac:dyDescent="0.25">
      <c r="A32" s="1">
        <v>60</v>
      </c>
      <c r="B32">
        <v>3</v>
      </c>
      <c r="C32" s="1">
        <v>75</v>
      </c>
      <c r="D32" s="2" t="s">
        <v>142</v>
      </c>
      <c r="E32" s="1" t="s">
        <v>45</v>
      </c>
      <c r="F32" s="1" t="s">
        <v>46</v>
      </c>
      <c r="G32" s="1" t="str">
        <f t="shared" si="0"/>
        <v>C4Model060</v>
      </c>
      <c r="H32" s="6">
        <v>8</v>
      </c>
      <c r="I32" s="1" t="s">
        <v>49</v>
      </c>
      <c r="J32">
        <v>0.95184077413436696</v>
      </c>
      <c r="K32">
        <v>0.94911933282460348</v>
      </c>
      <c r="L32">
        <v>0.94919924365907427</v>
      </c>
      <c r="M32">
        <v>0.95005005164356571</v>
      </c>
      <c r="N32">
        <v>0.94883335634863208</v>
      </c>
      <c r="O32">
        <v>0.94806609347121462</v>
      </c>
      <c r="P32">
        <v>0.94588444370320701</v>
      </c>
      <c r="Q32">
        <v>0.94712748898696564</v>
      </c>
      <c r="R32">
        <v>0.94626855671005261</v>
      </c>
      <c r="S32">
        <v>0.94631839385869254</v>
      </c>
    </row>
    <row r="33" spans="1:19" x14ac:dyDescent="0.25">
      <c r="A33" s="1">
        <v>61</v>
      </c>
      <c r="B33">
        <v>4</v>
      </c>
      <c r="C33" s="1">
        <v>75</v>
      </c>
      <c r="D33" s="2" t="s">
        <v>143</v>
      </c>
      <c r="E33" s="1" t="s">
        <v>45</v>
      </c>
      <c r="F33" s="1" t="s">
        <v>46</v>
      </c>
      <c r="G33" s="1" t="str">
        <f t="shared" si="0"/>
        <v>C4Model061</v>
      </c>
      <c r="H33" s="6">
        <v>8</v>
      </c>
      <c r="I33" s="1" t="s">
        <v>50</v>
      </c>
      <c r="J33">
        <v>0.95314519212295523</v>
      </c>
      <c r="K33">
        <v>0.94793158828504598</v>
      </c>
      <c r="L33">
        <v>0.95049967763554777</v>
      </c>
      <c r="M33">
        <v>0.94863185555796592</v>
      </c>
      <c r="N33">
        <v>0.9466833842486283</v>
      </c>
      <c r="O33">
        <v>0.9461904565779381</v>
      </c>
      <c r="P33">
        <v>0.94582886210874695</v>
      </c>
      <c r="Q33">
        <v>0.94536718798032648</v>
      </c>
      <c r="R33">
        <v>0.94427662036264803</v>
      </c>
      <c r="S33">
        <v>0.94362449309434804</v>
      </c>
    </row>
    <row r="34" spans="1:19" x14ac:dyDescent="0.25">
      <c r="A34" s="1">
        <v>62</v>
      </c>
      <c r="B34">
        <v>1</v>
      </c>
      <c r="C34" s="1">
        <v>85</v>
      </c>
      <c r="D34" s="2" t="s">
        <v>144</v>
      </c>
      <c r="E34" s="1" t="s">
        <v>51</v>
      </c>
      <c r="F34" s="1" t="s">
        <v>52</v>
      </c>
      <c r="G34" s="1" t="str">
        <f t="shared" si="0"/>
        <v>C4Model062</v>
      </c>
      <c r="H34" s="6">
        <v>9</v>
      </c>
      <c r="I34" s="1" t="s">
        <v>53</v>
      </c>
      <c r="J34">
        <v>0.95133132170542456</v>
      </c>
      <c r="K34">
        <v>0.94457046380725396</v>
      </c>
      <c r="L34">
        <v>0.94670242887588685</v>
      </c>
      <c r="M34">
        <v>0.94579312731022369</v>
      </c>
      <c r="N34">
        <v>0.94415097797107483</v>
      </c>
      <c r="O34">
        <v>0.94284756040605788</v>
      </c>
      <c r="P34">
        <v>0.94146849767429142</v>
      </c>
      <c r="Q34">
        <v>0.94216713714810008</v>
      </c>
      <c r="R34">
        <v>0.94169310598586264</v>
      </c>
      <c r="S34">
        <v>0.94164713436837977</v>
      </c>
    </row>
    <row r="35" spans="1:19" x14ac:dyDescent="0.25">
      <c r="A35" s="1">
        <v>63</v>
      </c>
      <c r="B35">
        <v>2</v>
      </c>
      <c r="C35" s="1">
        <v>85</v>
      </c>
      <c r="D35" s="2" t="s">
        <v>145</v>
      </c>
      <c r="E35" s="1" t="s">
        <v>51</v>
      </c>
      <c r="F35" s="1" t="s">
        <v>52</v>
      </c>
      <c r="G35" s="1" t="str">
        <f t="shared" si="0"/>
        <v>C4Model063</v>
      </c>
      <c r="H35" s="6">
        <v>9</v>
      </c>
      <c r="I35" s="1" t="s">
        <v>54</v>
      </c>
      <c r="J35">
        <v>0.94623348229820581</v>
      </c>
      <c r="K35">
        <v>0.94624861954136386</v>
      </c>
      <c r="L35">
        <v>0.94247072546096788</v>
      </c>
      <c r="M35">
        <v>0.94117226284464117</v>
      </c>
      <c r="N35">
        <v>0.94178941890080681</v>
      </c>
      <c r="O35">
        <v>0.94080243309333889</v>
      </c>
      <c r="P35">
        <v>0.94255138966703955</v>
      </c>
      <c r="Q35">
        <v>0.94199272269520606</v>
      </c>
      <c r="R35">
        <v>0.94049313778027643</v>
      </c>
      <c r="S35">
        <v>0.93998586444761711</v>
      </c>
    </row>
    <row r="36" spans="1:19" x14ac:dyDescent="0.25">
      <c r="A36" s="1">
        <v>64</v>
      </c>
      <c r="B36">
        <v>3</v>
      </c>
      <c r="C36" s="1">
        <v>85</v>
      </c>
      <c r="D36" s="2" t="s">
        <v>146</v>
      </c>
      <c r="E36" s="1" t="s">
        <v>51</v>
      </c>
      <c r="F36" s="1" t="s">
        <v>52</v>
      </c>
      <c r="G36" s="1" t="str">
        <f t="shared" si="0"/>
        <v>C4Model064</v>
      </c>
      <c r="H36" s="6">
        <v>9</v>
      </c>
      <c r="I36" s="1" t="s">
        <v>55</v>
      </c>
      <c r="J36">
        <v>0.9480373983076319</v>
      </c>
      <c r="K36">
        <v>0.94023840678270043</v>
      </c>
      <c r="L36">
        <v>0.9411932803250902</v>
      </c>
      <c r="M36">
        <v>0.94192101549797613</v>
      </c>
      <c r="N36">
        <v>0.94191221034371619</v>
      </c>
      <c r="O36">
        <v>0.94022549325525528</v>
      </c>
      <c r="P36">
        <v>0.93972258424560007</v>
      </c>
      <c r="Q36">
        <v>0.93924359563598969</v>
      </c>
      <c r="R36">
        <v>0.93863312665777376</v>
      </c>
      <c r="S36">
        <v>0.93881237905800319</v>
      </c>
    </row>
    <row r="37" spans="1:19" x14ac:dyDescent="0.25">
      <c r="A37" s="1">
        <v>65</v>
      </c>
      <c r="B37">
        <v>4</v>
      </c>
      <c r="C37" s="1">
        <v>85</v>
      </c>
      <c r="D37" s="2" t="s">
        <v>147</v>
      </c>
      <c r="E37" s="1" t="s">
        <v>51</v>
      </c>
      <c r="F37" s="1" t="s">
        <v>52</v>
      </c>
      <c r="G37" s="1" t="str">
        <f t="shared" si="0"/>
        <v>C4Model065</v>
      </c>
      <c r="H37" s="6">
        <v>9</v>
      </c>
      <c r="I37" s="1" t="s">
        <v>56</v>
      </c>
      <c r="J37">
        <v>0.94639720316252873</v>
      </c>
      <c r="K37">
        <v>0.94193252449654596</v>
      </c>
      <c r="L37">
        <v>0.94320699143173681</v>
      </c>
      <c r="M37">
        <v>0.9428824508531809</v>
      </c>
      <c r="N37">
        <v>0.93952637474005929</v>
      </c>
      <c r="O37">
        <v>0.93953292625411111</v>
      </c>
      <c r="P37">
        <v>0.93856410497591281</v>
      </c>
      <c r="Q37">
        <v>0.93795108846423536</v>
      </c>
      <c r="R37">
        <v>0.93677110852060519</v>
      </c>
      <c r="S37">
        <v>0.9355370590506108</v>
      </c>
    </row>
    <row r="38" spans="1:19" x14ac:dyDescent="0.25">
      <c r="A38" s="1">
        <v>66</v>
      </c>
      <c r="B38">
        <v>1</v>
      </c>
      <c r="C38" s="1">
        <v>95</v>
      </c>
      <c r="D38" s="2" t="s">
        <v>148</v>
      </c>
      <c r="E38" s="1" t="s">
        <v>57</v>
      </c>
      <c r="F38" s="1" t="s">
        <v>58</v>
      </c>
      <c r="G38" s="1" t="str">
        <f t="shared" si="0"/>
        <v>C4Model066</v>
      </c>
      <c r="H38" s="6">
        <v>10</v>
      </c>
      <c r="I38" s="1" t="s">
        <v>59</v>
      </c>
      <c r="J38">
        <v>0.94351227087395972</v>
      </c>
      <c r="K38">
        <v>0.93490025544861077</v>
      </c>
      <c r="L38">
        <v>0.93840426749848016</v>
      </c>
      <c r="M38">
        <v>0.93585611005700853</v>
      </c>
      <c r="N38">
        <v>0.93100341871424996</v>
      </c>
      <c r="O38">
        <v>0.92894748464757604</v>
      </c>
      <c r="P38">
        <v>0.93011339624768241</v>
      </c>
      <c r="Q38">
        <v>0.92929303675078789</v>
      </c>
      <c r="R38">
        <v>0.93170183944352858</v>
      </c>
      <c r="S38">
        <v>0.93125076749589319</v>
      </c>
    </row>
    <row r="39" spans="1:19" x14ac:dyDescent="0.25">
      <c r="A39" s="1">
        <v>67</v>
      </c>
      <c r="B39">
        <v>2</v>
      </c>
      <c r="C39" s="1">
        <v>95</v>
      </c>
      <c r="D39" s="2" t="s">
        <v>149</v>
      </c>
      <c r="E39" s="1" t="s">
        <v>57</v>
      </c>
      <c r="F39" s="1" t="s">
        <v>58</v>
      </c>
      <c r="G39" s="1" t="str">
        <f t="shared" si="0"/>
        <v>C4Model067</v>
      </c>
      <c r="H39" s="6">
        <v>10</v>
      </c>
      <c r="I39" s="1" t="s">
        <v>60</v>
      </c>
      <c r="J39">
        <v>0.93574485722649547</v>
      </c>
      <c r="K39">
        <v>0.93470831892609463</v>
      </c>
      <c r="L39">
        <v>0.9309815422367872</v>
      </c>
      <c r="M39">
        <v>0.92962719380462222</v>
      </c>
      <c r="N39">
        <v>0.92933362828946142</v>
      </c>
      <c r="O39">
        <v>0.93021273496597556</v>
      </c>
      <c r="P39">
        <v>0.9302711838402753</v>
      </c>
      <c r="Q39">
        <v>0.9310589711271694</v>
      </c>
      <c r="R39">
        <v>0.92930789110837164</v>
      </c>
      <c r="S39">
        <v>0.92963155622485127</v>
      </c>
    </row>
    <row r="40" spans="1:19" x14ac:dyDescent="0.25">
      <c r="A40" s="1">
        <v>68</v>
      </c>
      <c r="B40">
        <v>3</v>
      </c>
      <c r="C40" s="1">
        <v>95</v>
      </c>
      <c r="D40" s="2" t="s">
        <v>150</v>
      </c>
      <c r="E40" s="1" t="s">
        <v>57</v>
      </c>
      <c r="F40" s="1" t="s">
        <v>58</v>
      </c>
      <c r="G40" s="1" t="str">
        <f t="shared" si="0"/>
        <v>C4Model068</v>
      </c>
      <c r="H40" s="6">
        <v>10</v>
      </c>
      <c r="I40" s="1" t="s">
        <v>61</v>
      </c>
      <c r="J40">
        <v>0.93737877838945471</v>
      </c>
      <c r="K40">
        <v>0.93064128479197694</v>
      </c>
      <c r="L40">
        <v>0.93089342097014205</v>
      </c>
      <c r="M40">
        <v>0.93193491055384381</v>
      </c>
      <c r="N40">
        <v>0.93262933668198478</v>
      </c>
      <c r="O40">
        <v>0.9299051043465959</v>
      </c>
      <c r="P40">
        <v>0.92835783632288604</v>
      </c>
      <c r="Q40">
        <v>0.92854102596441535</v>
      </c>
      <c r="R40">
        <v>0.92609202030221138</v>
      </c>
      <c r="S40">
        <v>0.92728886808490096</v>
      </c>
    </row>
    <row r="41" spans="1:19" x14ac:dyDescent="0.25">
      <c r="A41" s="1">
        <v>69</v>
      </c>
      <c r="B41">
        <v>4</v>
      </c>
      <c r="C41" s="1">
        <v>95</v>
      </c>
      <c r="D41" s="2" t="s">
        <v>151</v>
      </c>
      <c r="E41" s="1" t="s">
        <v>57</v>
      </c>
      <c r="F41" s="1" t="s">
        <v>58</v>
      </c>
      <c r="G41" s="1" t="str">
        <f t="shared" si="0"/>
        <v>C4Model069</v>
      </c>
      <c r="H41" s="6">
        <v>10</v>
      </c>
      <c r="I41" s="1" t="s">
        <v>62</v>
      </c>
      <c r="J41">
        <v>0.93516847817260873</v>
      </c>
      <c r="K41">
        <v>0.93005003129254094</v>
      </c>
      <c r="L41">
        <v>0.93215182765187998</v>
      </c>
      <c r="M41">
        <v>0.93235630470584241</v>
      </c>
      <c r="N41">
        <v>0.92962276611837458</v>
      </c>
      <c r="O41">
        <v>0.92829796958660182</v>
      </c>
      <c r="P41">
        <v>0.92820690230738112</v>
      </c>
      <c r="Q41">
        <v>0.92819026959986739</v>
      </c>
      <c r="R41">
        <v>0.92633652666488764</v>
      </c>
      <c r="S41">
        <v>0.9242409245650004</v>
      </c>
    </row>
    <row r="42" spans="1:19" x14ac:dyDescent="0.25">
      <c r="A42" s="3">
        <v>70</v>
      </c>
      <c r="B42">
        <v>1</v>
      </c>
      <c r="C42" s="3">
        <v>105</v>
      </c>
      <c r="D42" s="4" t="s">
        <v>152</v>
      </c>
      <c r="E42" s="3" t="s">
        <v>63</v>
      </c>
      <c r="F42" s="3" t="s">
        <v>64</v>
      </c>
      <c r="G42" s="3" t="str">
        <f t="shared" si="0"/>
        <v>C4Model070</v>
      </c>
      <c r="H42" s="7">
        <v>11</v>
      </c>
      <c r="I42" s="3" t="s">
        <v>65</v>
      </c>
      <c r="J42">
        <v>0.96271967287240345</v>
      </c>
      <c r="K42">
        <v>0.95610305188591171</v>
      </c>
      <c r="L42">
        <v>0.95654590344683277</v>
      </c>
      <c r="M42">
        <v>0.95421969315943833</v>
      </c>
      <c r="N42">
        <v>0.95102241489209227</v>
      </c>
      <c r="O42">
        <v>0.94992090841451682</v>
      </c>
      <c r="P42">
        <v>0.94851076083031394</v>
      </c>
      <c r="Q42">
        <v>0.94844580121442668</v>
      </c>
      <c r="R42">
        <v>0.94923733482420658</v>
      </c>
      <c r="S42">
        <v>0.94929684932184899</v>
      </c>
    </row>
    <row r="43" spans="1:19" x14ac:dyDescent="0.25">
      <c r="A43" s="1">
        <v>71</v>
      </c>
      <c r="B43">
        <v>2</v>
      </c>
      <c r="C43" s="1">
        <v>105</v>
      </c>
      <c r="D43" s="2" t="s">
        <v>153</v>
      </c>
      <c r="E43" s="1" t="s">
        <v>63</v>
      </c>
      <c r="F43" s="1" t="s">
        <v>64</v>
      </c>
      <c r="G43" s="1" t="str">
        <f t="shared" si="0"/>
        <v>C4Model071</v>
      </c>
      <c r="H43" s="6">
        <v>11</v>
      </c>
      <c r="I43" s="1" t="s">
        <v>66</v>
      </c>
      <c r="J43">
        <v>0.95663455895223659</v>
      </c>
      <c r="K43">
        <v>0.95374610774832747</v>
      </c>
      <c r="L43">
        <v>0.94999515000175694</v>
      </c>
      <c r="M43">
        <v>0.9477410524160963</v>
      </c>
      <c r="N43">
        <v>0.94953012429422301</v>
      </c>
      <c r="O43">
        <v>0.95031901079112491</v>
      </c>
      <c r="P43">
        <v>0.94904947050748167</v>
      </c>
      <c r="Q43">
        <v>0.95026260171005661</v>
      </c>
      <c r="R43">
        <v>0.94764581921474356</v>
      </c>
      <c r="S43">
        <v>0.94669886843705686</v>
      </c>
    </row>
    <row r="44" spans="1:19" x14ac:dyDescent="0.25">
      <c r="A44" s="1">
        <v>72</v>
      </c>
      <c r="B44">
        <v>3</v>
      </c>
      <c r="C44" s="1">
        <v>105</v>
      </c>
      <c r="D44" s="2" t="s">
        <v>154</v>
      </c>
      <c r="E44" s="1" t="s">
        <v>63</v>
      </c>
      <c r="F44" s="1" t="s">
        <v>64</v>
      </c>
      <c r="G44" s="1" t="str">
        <f t="shared" si="0"/>
        <v>C4Model072</v>
      </c>
      <c r="H44" s="6">
        <v>11</v>
      </c>
      <c r="I44" s="1" t="s">
        <v>67</v>
      </c>
      <c r="J44">
        <v>0.95680052586668085</v>
      </c>
      <c r="K44">
        <v>0.95008850576076687</v>
      </c>
      <c r="L44">
        <v>0.94908779241791175</v>
      </c>
      <c r="M44">
        <v>0.95008693644482878</v>
      </c>
      <c r="N44">
        <v>0.94965109065092146</v>
      </c>
      <c r="O44">
        <v>0.94796003551767438</v>
      </c>
      <c r="P44">
        <v>0.94617861985062313</v>
      </c>
      <c r="Q44">
        <v>0.9463556044570276</v>
      </c>
      <c r="R44">
        <v>0.94568186697055734</v>
      </c>
      <c r="S44">
        <v>0.94503763226954562</v>
      </c>
    </row>
    <row r="45" spans="1:19" x14ac:dyDescent="0.25">
      <c r="A45" s="1">
        <v>73</v>
      </c>
      <c r="B45">
        <v>4</v>
      </c>
      <c r="C45" s="1">
        <v>105</v>
      </c>
      <c r="D45" s="2" t="s">
        <v>155</v>
      </c>
      <c r="E45" s="1" t="s">
        <v>63</v>
      </c>
      <c r="F45" s="1" t="s">
        <v>64</v>
      </c>
      <c r="G45" s="1" t="str">
        <f t="shared" si="0"/>
        <v>C4Model073</v>
      </c>
      <c r="H45" s="6">
        <v>11</v>
      </c>
      <c r="I45" s="1" t="s">
        <v>68</v>
      </c>
      <c r="J45">
        <v>0.9547334861812099</v>
      </c>
      <c r="K45">
        <v>0.95029552171714715</v>
      </c>
      <c r="L45">
        <v>0.95208091374686021</v>
      </c>
      <c r="M45">
        <v>0.94977172291703194</v>
      </c>
      <c r="N45">
        <v>0.9475914567929451</v>
      </c>
      <c r="O45">
        <v>0.94594776667332525</v>
      </c>
      <c r="P45">
        <v>0.94590777330380948</v>
      </c>
      <c r="Q45">
        <v>0.94558937277617727</v>
      </c>
      <c r="R45">
        <v>0.94473260834235229</v>
      </c>
      <c r="S45">
        <v>0.94299057992672941</v>
      </c>
    </row>
    <row r="46" spans="1:19" x14ac:dyDescent="0.25">
      <c r="A46" s="1">
        <v>74</v>
      </c>
      <c r="B46">
        <v>1</v>
      </c>
      <c r="C46" s="1">
        <v>115</v>
      </c>
      <c r="D46" s="2" t="s">
        <v>156</v>
      </c>
      <c r="E46" s="1" t="s">
        <v>69</v>
      </c>
      <c r="F46" s="1" t="s">
        <v>70</v>
      </c>
      <c r="G46" s="1" t="str">
        <f t="shared" si="0"/>
        <v>C4Model074</v>
      </c>
      <c r="H46" s="6">
        <v>12</v>
      </c>
      <c r="I46" s="1" t="s">
        <v>71</v>
      </c>
      <c r="J46">
        <v>0.95911468847332859</v>
      </c>
      <c r="K46">
        <v>0.95208269115621347</v>
      </c>
      <c r="L46">
        <v>0.95192018125466904</v>
      </c>
      <c r="M46">
        <v>0.95063372024877923</v>
      </c>
      <c r="N46">
        <v>0.94759505094561747</v>
      </c>
      <c r="O46">
        <v>0.94601127406975716</v>
      </c>
      <c r="P46">
        <v>0.94526879511107553</v>
      </c>
      <c r="Q46">
        <v>0.94593123760551512</v>
      </c>
      <c r="R46">
        <v>0.94373402797006001</v>
      </c>
      <c r="S46">
        <v>0.94249808189548379</v>
      </c>
    </row>
    <row r="47" spans="1:19" x14ac:dyDescent="0.25">
      <c r="A47" s="1">
        <v>75</v>
      </c>
      <c r="B47">
        <v>2</v>
      </c>
      <c r="C47" s="1">
        <v>115</v>
      </c>
      <c r="D47" s="2" t="s">
        <v>157</v>
      </c>
      <c r="E47" s="1" t="s">
        <v>69</v>
      </c>
      <c r="F47" s="1" t="s">
        <v>70</v>
      </c>
      <c r="G47" s="1" t="str">
        <f t="shared" si="0"/>
        <v>C4Model075</v>
      </c>
      <c r="H47" s="6">
        <v>12</v>
      </c>
      <c r="I47" s="1" t="s">
        <v>72</v>
      </c>
      <c r="J47">
        <v>0.95362653242047202</v>
      </c>
      <c r="K47">
        <v>0.95014501402628082</v>
      </c>
      <c r="L47">
        <v>0.94683101786765633</v>
      </c>
      <c r="M47">
        <v>0.94544452872411799</v>
      </c>
      <c r="N47">
        <v>0.94649608737232871</v>
      </c>
      <c r="O47">
        <v>0.94748816055928464</v>
      </c>
      <c r="P47">
        <v>0.948055006457454</v>
      </c>
      <c r="Q47">
        <v>0.94755814684213535</v>
      </c>
      <c r="R47">
        <v>0.94586906669064741</v>
      </c>
      <c r="S47">
        <v>0.94413955366354863</v>
      </c>
    </row>
    <row r="48" spans="1:19" x14ac:dyDescent="0.25">
      <c r="A48" s="1">
        <v>76</v>
      </c>
      <c r="B48">
        <v>3</v>
      </c>
      <c r="C48" s="1">
        <v>115</v>
      </c>
      <c r="D48" s="2" t="s">
        <v>158</v>
      </c>
      <c r="E48" s="1" t="s">
        <v>69</v>
      </c>
      <c r="F48" s="1" t="s">
        <v>70</v>
      </c>
      <c r="G48" s="1" t="str">
        <f t="shared" si="0"/>
        <v>C4Model076</v>
      </c>
      <c r="H48" s="6">
        <v>12</v>
      </c>
      <c r="I48" s="1" t="s">
        <v>73</v>
      </c>
      <c r="J48">
        <v>0.9548120935997767</v>
      </c>
      <c r="K48">
        <v>0.94645140647952875</v>
      </c>
      <c r="L48">
        <v>0.94752475173345241</v>
      </c>
      <c r="M48">
        <v>0.94822504218950354</v>
      </c>
      <c r="N48">
        <v>0.94823537309430983</v>
      </c>
      <c r="O48">
        <v>0.94535835319678385</v>
      </c>
      <c r="P48">
        <v>0.94356038147795818</v>
      </c>
      <c r="Q48">
        <v>0.94552182648483829</v>
      </c>
      <c r="R48">
        <v>0.94386981516509993</v>
      </c>
      <c r="S48">
        <v>0.94457624582686273</v>
      </c>
    </row>
    <row r="49" spans="1:19" x14ac:dyDescent="0.25">
      <c r="A49" s="1">
        <v>77</v>
      </c>
      <c r="B49">
        <v>4</v>
      </c>
      <c r="C49" s="1">
        <v>115</v>
      </c>
      <c r="D49" s="2" t="s">
        <v>159</v>
      </c>
      <c r="E49" s="1" t="s">
        <v>69</v>
      </c>
      <c r="F49" s="1" t="s">
        <v>70</v>
      </c>
      <c r="G49" s="1" t="str">
        <f t="shared" si="0"/>
        <v>C4Model077</v>
      </c>
      <c r="H49" s="6">
        <v>12</v>
      </c>
      <c r="I49" s="1" t="s">
        <v>74</v>
      </c>
      <c r="J49">
        <v>0.95221936259711581</v>
      </c>
      <c r="K49">
        <v>0.94678017150632099</v>
      </c>
      <c r="L49">
        <v>0.94826409839500003</v>
      </c>
      <c r="M49">
        <v>0.94785863874564036</v>
      </c>
      <c r="N49">
        <v>0.94535931969102593</v>
      </c>
      <c r="O49">
        <v>0.94486582506335093</v>
      </c>
      <c r="P49">
        <v>0.94538874317094879</v>
      </c>
      <c r="Q49">
        <v>0.94375564038594195</v>
      </c>
      <c r="R49">
        <v>0.94228088780734143</v>
      </c>
      <c r="S49">
        <v>0.94138031554853618</v>
      </c>
    </row>
    <row r="50" spans="1:19" x14ac:dyDescent="0.25">
      <c r="A50" s="1">
        <v>78</v>
      </c>
      <c r="B50">
        <v>1</v>
      </c>
      <c r="C50" s="1">
        <v>125</v>
      </c>
      <c r="D50" s="1" t="s">
        <v>160</v>
      </c>
      <c r="E50" s="1" t="s">
        <v>75</v>
      </c>
      <c r="F50" s="1" t="s">
        <v>76</v>
      </c>
      <c r="G50" s="1" t="str">
        <f t="shared" si="0"/>
        <v>C4Model078</v>
      </c>
      <c r="H50" s="6">
        <v>13</v>
      </c>
      <c r="I50" s="1" t="s">
        <v>77</v>
      </c>
      <c r="J50">
        <v>0.95080963524395701</v>
      </c>
      <c r="K50">
        <v>0.94363057755455448</v>
      </c>
      <c r="L50">
        <v>0.94511290585308294</v>
      </c>
      <c r="M50">
        <v>0.93905061799537159</v>
      </c>
      <c r="N50">
        <v>0.93971771318909914</v>
      </c>
      <c r="O50">
        <v>0.93804578166400443</v>
      </c>
      <c r="P50">
        <v>0.9382914133914797</v>
      </c>
      <c r="Q50">
        <v>0.93805763627145067</v>
      </c>
      <c r="R50">
        <v>0.93706266143245798</v>
      </c>
      <c r="S50">
        <v>0.93725152173111781</v>
      </c>
    </row>
    <row r="51" spans="1:19" x14ac:dyDescent="0.25">
      <c r="A51" s="1">
        <v>79</v>
      </c>
      <c r="B51">
        <v>2</v>
      </c>
      <c r="C51" s="1">
        <v>125</v>
      </c>
      <c r="D51" s="1" t="s">
        <v>161</v>
      </c>
      <c r="E51" s="1" t="s">
        <v>75</v>
      </c>
      <c r="F51" s="1" t="s">
        <v>76</v>
      </c>
      <c r="G51" s="1" t="str">
        <f t="shared" si="0"/>
        <v>C4Model079</v>
      </c>
      <c r="H51" s="6">
        <v>13</v>
      </c>
      <c r="I51" s="1" t="s">
        <v>78</v>
      </c>
      <c r="J51">
        <v>0.94752432773239825</v>
      </c>
      <c r="K51">
        <v>0.9430476880973826</v>
      </c>
      <c r="L51">
        <v>0.94141206301258107</v>
      </c>
      <c r="M51">
        <v>0.93934476096398312</v>
      </c>
      <c r="N51">
        <v>0.94090216786184533</v>
      </c>
      <c r="O51">
        <v>0.94227250962052944</v>
      </c>
      <c r="P51">
        <v>0.94010736542333551</v>
      </c>
      <c r="Q51">
        <v>0.9396567218160895</v>
      </c>
      <c r="R51">
        <v>0.93856383683836853</v>
      </c>
      <c r="S51">
        <v>0.9363012987406667</v>
      </c>
    </row>
    <row r="52" spans="1:19" x14ac:dyDescent="0.25">
      <c r="A52" s="1">
        <v>80</v>
      </c>
      <c r="B52">
        <v>3</v>
      </c>
      <c r="C52" s="1">
        <v>125</v>
      </c>
      <c r="D52" s="1" t="s">
        <v>162</v>
      </c>
      <c r="E52" s="1" t="s">
        <v>75</v>
      </c>
      <c r="F52" s="1" t="s">
        <v>76</v>
      </c>
      <c r="G52" s="1" t="str">
        <f t="shared" si="0"/>
        <v>C4Model080</v>
      </c>
      <c r="H52" s="6">
        <v>13</v>
      </c>
      <c r="I52" s="1" t="s">
        <v>79</v>
      </c>
      <c r="J52">
        <v>0.94831814753630239</v>
      </c>
      <c r="K52">
        <v>0.94191968276289173</v>
      </c>
      <c r="L52">
        <v>0.94039754850032575</v>
      </c>
      <c r="M52">
        <v>0.94210881805485114</v>
      </c>
      <c r="N52">
        <v>0.94221504369233011</v>
      </c>
      <c r="O52">
        <v>0.93995592925173121</v>
      </c>
      <c r="P52">
        <v>0.93868897510327531</v>
      </c>
      <c r="Q52">
        <v>0.93879961558325054</v>
      </c>
      <c r="R52">
        <v>0.93744267065134501</v>
      </c>
      <c r="S52">
        <v>0.93790309199912913</v>
      </c>
    </row>
    <row r="53" spans="1:19" x14ac:dyDescent="0.25">
      <c r="A53" s="3">
        <v>81</v>
      </c>
      <c r="B53">
        <v>4</v>
      </c>
      <c r="C53" s="1">
        <v>125</v>
      </c>
      <c r="D53" s="3" t="s">
        <v>163</v>
      </c>
      <c r="E53" s="3" t="s">
        <v>75</v>
      </c>
      <c r="F53" s="3" t="s">
        <v>76</v>
      </c>
      <c r="G53" s="3" t="str">
        <f t="shared" si="0"/>
        <v>C4Model081</v>
      </c>
      <c r="H53" s="7">
        <v>13</v>
      </c>
      <c r="I53" s="3" t="s">
        <v>80</v>
      </c>
      <c r="J53">
        <v>0.94467348139195761</v>
      </c>
      <c r="K53">
        <v>0.93802143014555672</v>
      </c>
      <c r="L53">
        <v>0.94172253269396966</v>
      </c>
      <c r="M53">
        <v>0.94074335941178222</v>
      </c>
      <c r="N53">
        <v>0.93861068386908553</v>
      </c>
      <c r="O53">
        <v>0.93817794775564911</v>
      </c>
      <c r="P53">
        <v>0.93779886238006704</v>
      </c>
      <c r="Q53">
        <v>0.9365355049429076</v>
      </c>
      <c r="R53">
        <v>0.93451493532912766</v>
      </c>
      <c r="S53">
        <v>0.93349923381866751</v>
      </c>
    </row>
    <row r="54" spans="1:19" x14ac:dyDescent="0.25">
      <c r="A54" s="3">
        <v>82</v>
      </c>
      <c r="B54">
        <v>1</v>
      </c>
      <c r="C54" s="3">
        <v>135</v>
      </c>
      <c r="D54" s="3" t="s">
        <v>164</v>
      </c>
      <c r="E54" s="3" t="s">
        <v>81</v>
      </c>
      <c r="F54" s="3" t="s">
        <v>82</v>
      </c>
      <c r="G54" s="3" t="str">
        <f t="shared" si="0"/>
        <v>C4Model082</v>
      </c>
      <c r="H54" s="7">
        <v>14</v>
      </c>
      <c r="I54" s="3" t="s">
        <v>83</v>
      </c>
      <c r="J54">
        <v>0.93379774426573348</v>
      </c>
      <c r="K54">
        <v>0.92591403311748688</v>
      </c>
      <c r="L54">
        <v>0.92722348239582741</v>
      </c>
      <c r="M54">
        <v>0.92283858605689617</v>
      </c>
      <c r="N54">
        <v>0.92389022022005152</v>
      </c>
      <c r="O54">
        <v>0.92266877226898769</v>
      </c>
      <c r="P54">
        <v>0.92234157622610713</v>
      </c>
      <c r="Q54">
        <v>0.92168141880992605</v>
      </c>
      <c r="R54">
        <v>0.92290779842119219</v>
      </c>
      <c r="S54">
        <v>0.9230136912854876</v>
      </c>
    </row>
    <row r="55" spans="1:19" x14ac:dyDescent="0.25">
      <c r="A55" s="1">
        <v>83</v>
      </c>
      <c r="B55">
        <v>2</v>
      </c>
      <c r="C55" s="3">
        <v>135</v>
      </c>
      <c r="D55" s="1" t="s">
        <v>165</v>
      </c>
      <c r="E55" s="1" t="s">
        <v>81</v>
      </c>
      <c r="F55" s="1" t="s">
        <v>82</v>
      </c>
      <c r="G55" s="1" t="str">
        <f t="shared" si="0"/>
        <v>C4Model083</v>
      </c>
      <c r="H55" s="6">
        <v>14</v>
      </c>
      <c r="I55" s="1" t="s">
        <v>84</v>
      </c>
      <c r="J55">
        <v>0.93027918560003686</v>
      </c>
      <c r="K55">
        <v>0.92554901340579465</v>
      </c>
      <c r="L55">
        <v>0.92715613630462401</v>
      </c>
      <c r="M55">
        <v>0.92440821709388987</v>
      </c>
      <c r="N55">
        <v>0.92508381477338042</v>
      </c>
      <c r="O55">
        <v>0.92655569722411724</v>
      </c>
      <c r="P55">
        <v>0.92500994374893064</v>
      </c>
      <c r="Q55">
        <v>0.92451520293529532</v>
      </c>
      <c r="R55">
        <v>0.92310100991952293</v>
      </c>
      <c r="S55">
        <v>0.92140549415189699</v>
      </c>
    </row>
    <row r="56" spans="1:19" x14ac:dyDescent="0.25">
      <c r="A56" s="1">
        <v>84</v>
      </c>
      <c r="B56">
        <v>3</v>
      </c>
      <c r="C56" s="3">
        <v>135</v>
      </c>
      <c r="D56" s="1" t="s">
        <v>166</v>
      </c>
      <c r="E56" s="1" t="s">
        <v>81</v>
      </c>
      <c r="F56" s="1" t="s">
        <v>82</v>
      </c>
      <c r="G56" s="1" t="str">
        <f t="shared" si="0"/>
        <v>C4Model084</v>
      </c>
      <c r="H56" s="6">
        <v>14</v>
      </c>
      <c r="I56" s="1" t="s">
        <v>85</v>
      </c>
      <c r="J56">
        <v>0.92939468615896725</v>
      </c>
      <c r="K56">
        <v>0.92321824818939835</v>
      </c>
      <c r="L56">
        <v>0.9221039571237919</v>
      </c>
      <c r="M56">
        <v>0.92392133649311403</v>
      </c>
      <c r="N56">
        <v>0.92212451533191164</v>
      </c>
      <c r="O56">
        <v>0.92102805574711066</v>
      </c>
      <c r="P56">
        <v>0.92036906960166931</v>
      </c>
      <c r="Q56">
        <v>0.92169387531553137</v>
      </c>
      <c r="R56">
        <v>0.92005170127392222</v>
      </c>
      <c r="S56">
        <v>0.91982014334366236</v>
      </c>
    </row>
    <row r="57" spans="1:19" x14ac:dyDescent="0.25">
      <c r="A57" s="1">
        <v>85</v>
      </c>
      <c r="B57">
        <v>4</v>
      </c>
      <c r="C57" s="3">
        <v>135</v>
      </c>
      <c r="D57" s="1" t="s">
        <v>167</v>
      </c>
      <c r="E57" s="1" t="s">
        <v>81</v>
      </c>
      <c r="F57" s="1" t="s">
        <v>82</v>
      </c>
      <c r="G57" s="1" t="str">
        <f t="shared" si="0"/>
        <v>C4Model085</v>
      </c>
      <c r="H57" s="6">
        <v>14</v>
      </c>
      <c r="I57" s="1" t="s">
        <v>86</v>
      </c>
      <c r="J57">
        <v>0.92815277150704856</v>
      </c>
      <c r="K57">
        <v>0.92383872737933748</v>
      </c>
      <c r="L57">
        <v>0.92505186472561796</v>
      </c>
      <c r="M57">
        <v>0.92159762204242268</v>
      </c>
      <c r="N57">
        <v>0.92005876178070489</v>
      </c>
      <c r="O57">
        <v>0.91974262856810074</v>
      </c>
      <c r="P57">
        <v>0.91861061377515218</v>
      </c>
      <c r="Q57">
        <v>0.91809925189126929</v>
      </c>
      <c r="R57">
        <v>0.91835359103297076</v>
      </c>
      <c r="S57">
        <v>0.91589379005088889</v>
      </c>
    </row>
    <row r="58" spans="1:19" x14ac:dyDescent="0.25">
      <c r="A58" s="1">
        <v>86</v>
      </c>
      <c r="B58">
        <v>1</v>
      </c>
      <c r="C58" s="1">
        <v>145</v>
      </c>
      <c r="D58" s="1" t="s">
        <v>168</v>
      </c>
      <c r="E58" s="1" t="s">
        <v>87</v>
      </c>
      <c r="F58" s="1" t="s">
        <v>88</v>
      </c>
      <c r="G58" s="1" t="str">
        <f t="shared" si="0"/>
        <v>C4Model086</v>
      </c>
      <c r="H58" s="6">
        <v>15</v>
      </c>
      <c r="I58" s="1" t="s">
        <v>89</v>
      </c>
      <c r="J58">
        <v>0.95330374896828562</v>
      </c>
      <c r="K58">
        <v>0.94739678802065086</v>
      </c>
      <c r="L58">
        <v>0.95004674196471905</v>
      </c>
      <c r="M58">
        <v>0.94632925745182739</v>
      </c>
      <c r="N58">
        <v>0.94452462427895612</v>
      </c>
      <c r="O58">
        <v>0.9434822392864991</v>
      </c>
      <c r="P58">
        <v>0.94419719391420476</v>
      </c>
      <c r="Q58">
        <v>0.94246179778197703</v>
      </c>
      <c r="R58">
        <v>0.9438954908589654</v>
      </c>
      <c r="S58">
        <v>0.94328186990760832</v>
      </c>
    </row>
    <row r="59" spans="1:19" x14ac:dyDescent="0.25">
      <c r="A59" s="1">
        <v>87</v>
      </c>
      <c r="B59">
        <v>2</v>
      </c>
      <c r="C59" s="1">
        <v>145</v>
      </c>
      <c r="D59" s="1" t="s">
        <v>169</v>
      </c>
      <c r="E59" s="1" t="s">
        <v>87</v>
      </c>
      <c r="F59" s="1" t="s">
        <v>88</v>
      </c>
      <c r="G59" s="1" t="str">
        <f t="shared" si="0"/>
        <v>C4Model087</v>
      </c>
      <c r="H59" s="6">
        <v>15</v>
      </c>
      <c r="I59" s="1" t="s">
        <v>90</v>
      </c>
      <c r="J59">
        <v>0.95006919036744042</v>
      </c>
      <c r="K59">
        <v>0.94709656688721511</v>
      </c>
      <c r="L59">
        <v>0.94545829345753907</v>
      </c>
      <c r="M59">
        <v>0.94327439813384006</v>
      </c>
      <c r="N59">
        <v>0.94385013022004682</v>
      </c>
      <c r="O59">
        <v>0.94384570020224301</v>
      </c>
      <c r="P59">
        <v>0.94400842375991678</v>
      </c>
      <c r="Q59">
        <v>0.94444042895651803</v>
      </c>
      <c r="R59">
        <v>0.94298584792238438</v>
      </c>
      <c r="S59">
        <v>0.94307191096608456</v>
      </c>
    </row>
    <row r="60" spans="1:19" x14ac:dyDescent="0.25">
      <c r="A60" s="1">
        <v>88</v>
      </c>
      <c r="B60">
        <v>3</v>
      </c>
      <c r="C60" s="1">
        <v>145</v>
      </c>
      <c r="D60" s="1" t="s">
        <v>170</v>
      </c>
      <c r="E60" s="1" t="s">
        <v>87</v>
      </c>
      <c r="F60" s="1" t="s">
        <v>88</v>
      </c>
      <c r="G60" s="1" t="str">
        <f t="shared" si="0"/>
        <v>C4Model088</v>
      </c>
      <c r="H60" s="6">
        <v>15</v>
      </c>
      <c r="I60" s="1" t="s">
        <v>91</v>
      </c>
      <c r="J60">
        <v>0.9515276684129208</v>
      </c>
      <c r="K60">
        <v>0.94633072839862686</v>
      </c>
      <c r="L60">
        <v>0.94453033990765467</v>
      </c>
      <c r="M60">
        <v>0.94365342572584354</v>
      </c>
      <c r="N60">
        <v>0.94399326944066009</v>
      </c>
      <c r="O60">
        <v>0.9416398328926503</v>
      </c>
      <c r="P60">
        <v>0.94116154501684279</v>
      </c>
      <c r="Q60">
        <v>0.94032416541682862</v>
      </c>
      <c r="R60">
        <v>0.93939688667095367</v>
      </c>
      <c r="S60">
        <v>0.93814782060805246</v>
      </c>
    </row>
    <row r="61" spans="1:19" x14ac:dyDescent="0.25">
      <c r="A61" s="1">
        <v>89</v>
      </c>
      <c r="B61">
        <v>4</v>
      </c>
      <c r="C61" s="1">
        <v>145</v>
      </c>
      <c r="D61" s="1" t="s">
        <v>171</v>
      </c>
      <c r="E61" s="1" t="s">
        <v>87</v>
      </c>
      <c r="F61" s="1" t="s">
        <v>88</v>
      </c>
      <c r="G61" s="1" t="str">
        <f t="shared" si="0"/>
        <v>C4Model089</v>
      </c>
      <c r="H61" s="6">
        <v>15</v>
      </c>
      <c r="I61" s="1" t="s">
        <v>92</v>
      </c>
      <c r="J61">
        <v>0.94743067011956528</v>
      </c>
      <c r="K61">
        <v>0.94284969045504963</v>
      </c>
      <c r="L61">
        <v>0.94433469252915903</v>
      </c>
      <c r="M61">
        <v>0.94277018299508797</v>
      </c>
      <c r="N61">
        <v>0.94066439105451138</v>
      </c>
      <c r="O61">
        <v>0.93972768093280334</v>
      </c>
      <c r="P61">
        <v>0.93949061458010108</v>
      </c>
      <c r="Q61">
        <v>0.93824751643281579</v>
      </c>
      <c r="R61">
        <v>0.93686613943984764</v>
      </c>
      <c r="S61">
        <v>0.93449573674070385</v>
      </c>
    </row>
    <row r="62" spans="1:19" x14ac:dyDescent="0.25">
      <c r="A62" s="1">
        <v>90</v>
      </c>
      <c r="B62">
        <v>1</v>
      </c>
      <c r="C62" s="1">
        <v>155</v>
      </c>
      <c r="D62" s="1" t="s">
        <v>165</v>
      </c>
      <c r="E62" s="1" t="s">
        <v>93</v>
      </c>
      <c r="F62" s="1" t="s">
        <v>94</v>
      </c>
      <c r="G62" s="1" t="str">
        <f t="shared" si="0"/>
        <v>C4Model090</v>
      </c>
      <c r="H62" s="6">
        <v>16</v>
      </c>
      <c r="I62" s="1" t="s">
        <v>95</v>
      </c>
      <c r="J62">
        <v>0.95447930321015251</v>
      </c>
      <c r="K62">
        <v>0.94762536235012129</v>
      </c>
      <c r="L62">
        <v>0.95022638496646117</v>
      </c>
      <c r="M62">
        <v>0.94661409418924181</v>
      </c>
      <c r="N62">
        <v>0.94464223787936452</v>
      </c>
      <c r="O62">
        <v>0.94335047329334731</v>
      </c>
      <c r="P62">
        <v>0.94275308051631945</v>
      </c>
      <c r="Q62">
        <v>0.9426529804210062</v>
      </c>
      <c r="R62">
        <v>0.94287646806197989</v>
      </c>
      <c r="S62">
        <v>0.94428934643998341</v>
      </c>
    </row>
    <row r="63" spans="1:19" x14ac:dyDescent="0.25">
      <c r="A63" s="1">
        <v>91</v>
      </c>
      <c r="B63">
        <v>2</v>
      </c>
      <c r="C63" s="1">
        <v>155</v>
      </c>
      <c r="D63" s="1" t="s">
        <v>169</v>
      </c>
      <c r="E63" s="1" t="s">
        <v>93</v>
      </c>
      <c r="F63" s="1" t="s">
        <v>94</v>
      </c>
      <c r="G63" s="1" t="str">
        <f t="shared" si="0"/>
        <v>C4Model091</v>
      </c>
      <c r="H63" s="6">
        <v>16</v>
      </c>
      <c r="I63" s="1" t="s">
        <v>96</v>
      </c>
      <c r="J63">
        <v>0.94893995618813842</v>
      </c>
      <c r="K63">
        <v>0.94722998964400507</v>
      </c>
      <c r="L63">
        <v>0.94423243980104099</v>
      </c>
      <c r="M63">
        <v>0.93926357732349897</v>
      </c>
      <c r="N63">
        <v>0.93713152127173416</v>
      </c>
      <c r="O63">
        <v>0.93724400280068854</v>
      </c>
      <c r="P63">
        <v>0.93609277288773551</v>
      </c>
      <c r="Q63">
        <v>0.93396493941040049</v>
      </c>
      <c r="R63">
        <v>0.93485454389636602</v>
      </c>
      <c r="S63">
        <v>0.9355846214125727</v>
      </c>
    </row>
    <row r="64" spans="1:19" x14ac:dyDescent="0.25">
      <c r="A64" s="1">
        <v>92</v>
      </c>
      <c r="B64">
        <v>3</v>
      </c>
      <c r="C64" s="1">
        <v>155</v>
      </c>
      <c r="D64" s="1" t="s">
        <v>170</v>
      </c>
      <c r="E64" s="1" t="s">
        <v>93</v>
      </c>
      <c r="F64" s="1" t="s">
        <v>94</v>
      </c>
      <c r="G64" s="1" t="str">
        <f t="shared" si="0"/>
        <v>C4Model092</v>
      </c>
      <c r="H64" s="6">
        <v>16</v>
      </c>
      <c r="I64" s="1" t="s">
        <v>97</v>
      </c>
      <c r="J64">
        <v>0.95080712324323857</v>
      </c>
      <c r="K64">
        <v>0.9450468594326652</v>
      </c>
      <c r="L64">
        <v>0.94446461709692575</v>
      </c>
      <c r="M64">
        <v>0.94355914768219629</v>
      </c>
      <c r="N64">
        <v>0.94208757825122413</v>
      </c>
      <c r="O64">
        <v>0.94081123624393748</v>
      </c>
      <c r="P64">
        <v>0.94052575497708935</v>
      </c>
      <c r="Q64">
        <v>0.93949654975578845</v>
      </c>
      <c r="R64">
        <v>0.93839913190013158</v>
      </c>
      <c r="S64">
        <v>0.93778972227898805</v>
      </c>
    </row>
    <row r="65" spans="1:19" x14ac:dyDescent="0.25">
      <c r="A65" s="1">
        <v>93</v>
      </c>
      <c r="B65">
        <v>4</v>
      </c>
      <c r="C65" s="1">
        <v>155</v>
      </c>
      <c r="D65" s="1" t="s">
        <v>171</v>
      </c>
      <c r="E65" s="1" t="s">
        <v>93</v>
      </c>
      <c r="F65" s="1" t="s">
        <v>94</v>
      </c>
      <c r="G65" s="1" t="str">
        <f t="shared" si="0"/>
        <v>C4Model093</v>
      </c>
      <c r="H65" s="6">
        <v>16</v>
      </c>
      <c r="I65" s="1" t="s">
        <v>98</v>
      </c>
      <c r="J65">
        <v>0.94818552334215278</v>
      </c>
      <c r="K65">
        <v>0.94311193798340254</v>
      </c>
      <c r="L65">
        <v>0.94509978809592543</v>
      </c>
      <c r="M65">
        <v>0.94288870927745927</v>
      </c>
      <c r="N65">
        <v>0.94090039296893213</v>
      </c>
      <c r="O65">
        <v>0.93915879848591666</v>
      </c>
      <c r="P65">
        <v>0.93792092284547168</v>
      </c>
      <c r="Q65">
        <v>0.93711801864492672</v>
      </c>
      <c r="R65">
        <v>0.9362058762704949</v>
      </c>
      <c r="S65">
        <v>0.93505645857278463</v>
      </c>
    </row>
    <row r="66" spans="1:19" x14ac:dyDescent="0.25">
      <c r="A66" s="1">
        <v>94</v>
      </c>
      <c r="B66">
        <v>1</v>
      </c>
      <c r="C66" s="1">
        <v>165</v>
      </c>
      <c r="D66" s="1" t="s">
        <v>172</v>
      </c>
      <c r="E66" s="1" t="s">
        <v>99</v>
      </c>
      <c r="F66" s="1" t="s">
        <v>100</v>
      </c>
      <c r="G66" s="1" t="str">
        <f t="shared" ref="G66:G73" si="1">CONCATENATE("C4Model",TEXT(A66,"000"),"")</f>
        <v>C4Model094</v>
      </c>
      <c r="H66" s="6">
        <v>17</v>
      </c>
      <c r="I66" s="1" t="s">
        <v>101</v>
      </c>
      <c r="J66">
        <v>0.94731600073305988</v>
      </c>
      <c r="K66">
        <v>0.94184695406192043</v>
      </c>
      <c r="L66">
        <v>0.94373488042123355</v>
      </c>
      <c r="M66">
        <v>0.93877076542198057</v>
      </c>
      <c r="N66">
        <v>0.93709741756720022</v>
      </c>
      <c r="O66">
        <v>0.9361377807250415</v>
      </c>
      <c r="P66">
        <v>0.93675383073097607</v>
      </c>
      <c r="Q66">
        <v>0.93382148036443147</v>
      </c>
      <c r="R66">
        <v>0.93380138696543147</v>
      </c>
      <c r="S66">
        <v>0.93659136991651326</v>
      </c>
    </row>
    <row r="67" spans="1:19" x14ac:dyDescent="0.25">
      <c r="A67" s="1">
        <v>95</v>
      </c>
      <c r="B67">
        <v>2</v>
      </c>
      <c r="C67" s="1">
        <v>165</v>
      </c>
      <c r="D67" s="1" t="s">
        <v>173</v>
      </c>
      <c r="E67" s="1" t="s">
        <v>99</v>
      </c>
      <c r="F67" s="1" t="s">
        <v>100</v>
      </c>
      <c r="G67" s="1" t="str">
        <f t="shared" si="1"/>
        <v>C4Model095</v>
      </c>
      <c r="H67" s="6">
        <v>17</v>
      </c>
      <c r="I67" s="1" t="s">
        <v>102</v>
      </c>
      <c r="J67">
        <v>0.9444148993957695</v>
      </c>
      <c r="K67">
        <v>0.94020006286111979</v>
      </c>
      <c r="L67">
        <v>0.9377257684777095</v>
      </c>
      <c r="M67">
        <v>0.93646573842250214</v>
      </c>
      <c r="N67">
        <v>0.93653531837328707</v>
      </c>
      <c r="O67">
        <v>0.93857919399409162</v>
      </c>
      <c r="P67">
        <v>0.93841360269054686</v>
      </c>
      <c r="Q67">
        <v>0.93832679698489196</v>
      </c>
      <c r="R67">
        <v>0.93490575822956701</v>
      </c>
      <c r="S67">
        <v>0.9356793106321486</v>
      </c>
    </row>
    <row r="68" spans="1:19" x14ac:dyDescent="0.25">
      <c r="A68" s="1">
        <v>96</v>
      </c>
      <c r="B68">
        <v>3</v>
      </c>
      <c r="C68" s="1">
        <v>165</v>
      </c>
      <c r="D68" s="1" t="s">
        <v>174</v>
      </c>
      <c r="E68" s="1" t="s">
        <v>99</v>
      </c>
      <c r="F68" s="1" t="s">
        <v>100</v>
      </c>
      <c r="G68" s="1" t="str">
        <f t="shared" si="1"/>
        <v>C4Model096</v>
      </c>
      <c r="H68" s="6">
        <v>17</v>
      </c>
      <c r="I68" s="1" t="s">
        <v>103</v>
      </c>
      <c r="J68">
        <v>0.9452425904237296</v>
      </c>
      <c r="K68">
        <v>0.93526887625291</v>
      </c>
      <c r="L68">
        <v>0.93623953125463633</v>
      </c>
      <c r="M68">
        <v>0.93884926963372217</v>
      </c>
      <c r="N68">
        <v>0.93707169038971527</v>
      </c>
      <c r="O68">
        <v>0.93551799369444921</v>
      </c>
      <c r="P68">
        <v>0.93510448531716339</v>
      </c>
      <c r="Q68">
        <v>0.93681962886542669</v>
      </c>
      <c r="R68">
        <v>0.93573930287074047</v>
      </c>
      <c r="S68">
        <v>0.93400833289301377</v>
      </c>
    </row>
    <row r="69" spans="1:19" x14ac:dyDescent="0.25">
      <c r="A69" s="1">
        <v>97</v>
      </c>
      <c r="B69">
        <v>4</v>
      </c>
      <c r="C69" s="1">
        <v>165</v>
      </c>
      <c r="D69" s="1" t="s">
        <v>175</v>
      </c>
      <c r="E69" s="1" t="s">
        <v>99</v>
      </c>
      <c r="F69" s="1" t="s">
        <v>100</v>
      </c>
      <c r="G69" s="1" t="str">
        <f t="shared" si="1"/>
        <v>C4Model097</v>
      </c>
      <c r="H69" s="6">
        <v>17</v>
      </c>
      <c r="I69" s="1" t="s">
        <v>104</v>
      </c>
      <c r="J69">
        <v>0.94225751998337715</v>
      </c>
      <c r="K69">
        <v>0.93699376641932564</v>
      </c>
      <c r="L69">
        <v>0.94142117636483402</v>
      </c>
      <c r="M69">
        <v>0.93847040610227128</v>
      </c>
      <c r="N69">
        <v>0.93728432253236493</v>
      </c>
      <c r="O69">
        <v>0.93767403869114041</v>
      </c>
      <c r="P69">
        <v>0.93489754878364539</v>
      </c>
      <c r="Q69">
        <v>0.93490179382946115</v>
      </c>
      <c r="R69">
        <v>0.93355487816551119</v>
      </c>
      <c r="S69">
        <v>0.93267478809593796</v>
      </c>
    </row>
    <row r="70" spans="1:19" x14ac:dyDescent="0.25">
      <c r="A70" s="1">
        <v>98</v>
      </c>
      <c r="B70">
        <v>1</v>
      </c>
      <c r="C70" s="5">
        <v>175</v>
      </c>
      <c r="D70" s="2" t="s">
        <v>176</v>
      </c>
      <c r="E70" s="1" t="s">
        <v>105</v>
      </c>
      <c r="F70" s="1" t="s">
        <v>106</v>
      </c>
      <c r="G70" s="1" t="str">
        <f t="shared" si="1"/>
        <v>C4Model098</v>
      </c>
      <c r="H70" s="6">
        <v>18</v>
      </c>
      <c r="I70" s="1" t="s">
        <v>107</v>
      </c>
      <c r="J70">
        <v>0.9523294934389599</v>
      </c>
      <c r="K70">
        <v>0.94680608656515475</v>
      </c>
      <c r="L70">
        <v>0.94809971513220648</v>
      </c>
      <c r="M70">
        <v>0.94384296554411928</v>
      </c>
      <c r="N70">
        <v>0.94177010478173384</v>
      </c>
      <c r="O70">
        <v>0.94104618914476978</v>
      </c>
      <c r="P70">
        <v>0.93974772731338596</v>
      </c>
      <c r="Q70">
        <v>0.93825968559471307</v>
      </c>
      <c r="R70">
        <v>0.93886971327085278</v>
      </c>
      <c r="S70">
        <v>0.93995799133222768</v>
      </c>
    </row>
    <row r="71" spans="1:19" x14ac:dyDescent="0.25">
      <c r="A71" s="1">
        <v>99</v>
      </c>
      <c r="B71">
        <v>2</v>
      </c>
      <c r="C71" s="1">
        <v>175</v>
      </c>
      <c r="D71" s="2" t="s">
        <v>177</v>
      </c>
      <c r="E71" s="1" t="s">
        <v>105</v>
      </c>
      <c r="F71" s="1" t="s">
        <v>106</v>
      </c>
      <c r="G71" s="1" t="str">
        <f t="shared" si="1"/>
        <v>C4Model099</v>
      </c>
      <c r="H71" s="6">
        <v>18</v>
      </c>
      <c r="I71" s="1" t="s">
        <v>108</v>
      </c>
      <c r="J71">
        <v>0.94953783006759396</v>
      </c>
      <c r="K71">
        <v>0.944531950108359</v>
      </c>
      <c r="L71">
        <v>0.94261016381447038</v>
      </c>
      <c r="M71">
        <v>0.93901358284296488</v>
      </c>
      <c r="N71">
        <v>0.9393631411969009</v>
      </c>
      <c r="O71">
        <v>0.94116919104515306</v>
      </c>
      <c r="P71">
        <v>0.94046439016374594</v>
      </c>
      <c r="Q71">
        <v>0.93726362179602007</v>
      </c>
      <c r="R71">
        <v>0.9355200356879253</v>
      </c>
      <c r="S71">
        <v>0.93483217017143039</v>
      </c>
    </row>
    <row r="72" spans="1:19" x14ac:dyDescent="0.25">
      <c r="A72" s="1">
        <v>100</v>
      </c>
      <c r="B72">
        <v>3</v>
      </c>
      <c r="C72" s="1">
        <v>175</v>
      </c>
      <c r="D72" s="2" t="s">
        <v>178</v>
      </c>
      <c r="E72" s="1" t="s">
        <v>105</v>
      </c>
      <c r="F72" s="1" t="s">
        <v>106</v>
      </c>
      <c r="G72" s="1" t="str">
        <f t="shared" si="1"/>
        <v>C4Model100</v>
      </c>
      <c r="H72" s="6">
        <v>18</v>
      </c>
      <c r="I72" s="1" t="s">
        <v>109</v>
      </c>
      <c r="J72">
        <v>0.95128689918120013</v>
      </c>
      <c r="K72">
        <v>0.9437280109852435</v>
      </c>
      <c r="L72">
        <v>0.94092693701901142</v>
      </c>
      <c r="M72">
        <v>0.94017316041611643</v>
      </c>
      <c r="N72">
        <v>0.9401756558712937</v>
      </c>
      <c r="O72">
        <v>0.93734200009778246</v>
      </c>
      <c r="P72">
        <v>0.93599260712121124</v>
      </c>
      <c r="Q72">
        <v>0.93574666602313528</v>
      </c>
      <c r="R72">
        <v>0.93178371305491048</v>
      </c>
      <c r="S72">
        <v>0.9313521405165669</v>
      </c>
    </row>
    <row r="73" spans="1:19" x14ac:dyDescent="0.25">
      <c r="A73" s="1">
        <v>101</v>
      </c>
      <c r="B73">
        <v>4</v>
      </c>
      <c r="C73" s="5">
        <v>175</v>
      </c>
      <c r="D73" s="2" t="s">
        <v>179</v>
      </c>
      <c r="E73" s="1" t="s">
        <v>105</v>
      </c>
      <c r="F73" s="1" t="s">
        <v>106</v>
      </c>
      <c r="G73" s="1" t="str">
        <f t="shared" si="1"/>
        <v>C4Model101</v>
      </c>
      <c r="H73" s="6">
        <v>18</v>
      </c>
      <c r="I73" s="1" t="s">
        <v>110</v>
      </c>
      <c r="J73">
        <v>0.94649143582715156</v>
      </c>
      <c r="K73">
        <v>0.94007427229504015</v>
      </c>
      <c r="L73">
        <v>0.94121804614595439</v>
      </c>
      <c r="M73">
        <v>0.93738456841331141</v>
      </c>
      <c r="N73">
        <v>0.93680689514988602</v>
      </c>
      <c r="O73">
        <v>0.9333766553187457</v>
      </c>
      <c r="P73">
        <v>0.93248967496264179</v>
      </c>
      <c r="Q73">
        <v>0.93240491162522476</v>
      </c>
      <c r="R73">
        <v>0.93075112893221679</v>
      </c>
      <c r="S73">
        <v>0.92929959163046383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zoomScale="62" workbookViewId="0">
      <selection activeCell="A121" sqref="A121:I121"/>
    </sheetView>
  </sheetViews>
  <sheetFormatPr defaultColWidth="11" defaultRowHeight="15.75" x14ac:dyDescent="0.25"/>
  <cols>
    <col min="4" max="4" width="23.375" customWidth="1"/>
    <col min="5" max="5" width="15.625" customWidth="1"/>
    <col min="6" max="6" width="16.625" customWidth="1"/>
    <col min="7" max="7" width="16" customWidth="1"/>
    <col min="8" max="8" width="9" customWidth="1"/>
  </cols>
  <sheetData>
    <row r="1" spans="1:9" x14ac:dyDescent="0.25">
      <c r="A1" s="1" t="s">
        <v>180</v>
      </c>
      <c r="B1" t="s">
        <v>181</v>
      </c>
      <c r="C1" s="1" t="s">
        <v>111</v>
      </c>
      <c r="D1" s="2" t="s">
        <v>182</v>
      </c>
      <c r="E1" s="1" t="s">
        <v>0</v>
      </c>
      <c r="F1" s="1" t="s">
        <v>1</v>
      </c>
      <c r="G1" s="1" t="s">
        <v>184</v>
      </c>
      <c r="H1" s="1" t="s">
        <v>185</v>
      </c>
      <c r="I1" s="1" t="s">
        <v>183</v>
      </c>
    </row>
    <row r="2" spans="1:9" x14ac:dyDescent="0.25">
      <c r="A2" s="1">
        <v>1</v>
      </c>
      <c r="B2">
        <v>1</v>
      </c>
      <c r="C2" s="1">
        <v>0</v>
      </c>
      <c r="D2" s="2" t="s">
        <v>186</v>
      </c>
      <c r="E2" s="1" t="s">
        <v>346</v>
      </c>
      <c r="F2" s="1" t="s">
        <v>347</v>
      </c>
      <c r="G2" s="1" t="s">
        <v>226</v>
      </c>
      <c r="H2" s="1">
        <v>1</v>
      </c>
      <c r="I2" s="2" t="s">
        <v>406</v>
      </c>
    </row>
    <row r="3" spans="1:9" x14ac:dyDescent="0.25">
      <c r="A3" s="1">
        <v>2</v>
      </c>
      <c r="B3">
        <v>2</v>
      </c>
      <c r="C3" s="1">
        <v>0</v>
      </c>
      <c r="D3" s="2" t="s">
        <v>187</v>
      </c>
      <c r="E3" s="1" t="s">
        <v>346</v>
      </c>
      <c r="F3" s="1" t="s">
        <v>347</v>
      </c>
      <c r="G3" s="1" t="s">
        <v>227</v>
      </c>
      <c r="H3" s="1">
        <v>1</v>
      </c>
      <c r="I3" s="2" t="s">
        <v>407</v>
      </c>
    </row>
    <row r="4" spans="1:9" x14ac:dyDescent="0.25">
      <c r="A4" s="1">
        <v>3</v>
      </c>
      <c r="B4">
        <v>3</v>
      </c>
      <c r="C4" s="1">
        <v>0</v>
      </c>
      <c r="D4" s="2" t="s">
        <v>188</v>
      </c>
      <c r="E4" s="1" t="s">
        <v>346</v>
      </c>
      <c r="F4" s="1" t="s">
        <v>347</v>
      </c>
      <c r="G4" s="1" t="s">
        <v>228</v>
      </c>
      <c r="H4" s="1">
        <v>1</v>
      </c>
      <c r="I4" s="2" t="s">
        <v>408</v>
      </c>
    </row>
    <row r="5" spans="1:9" x14ac:dyDescent="0.25">
      <c r="A5" s="1">
        <v>4</v>
      </c>
      <c r="B5">
        <v>4</v>
      </c>
      <c r="C5" s="1">
        <v>0</v>
      </c>
      <c r="D5" s="2" t="s">
        <v>189</v>
      </c>
      <c r="E5" s="1" t="s">
        <v>346</v>
      </c>
      <c r="F5" s="1" t="s">
        <v>347</v>
      </c>
      <c r="G5" s="1" t="s">
        <v>229</v>
      </c>
      <c r="H5" s="1">
        <v>1</v>
      </c>
      <c r="I5" s="2" t="s">
        <v>409</v>
      </c>
    </row>
    <row r="6" spans="1:9" x14ac:dyDescent="0.25">
      <c r="A6" s="1">
        <v>5</v>
      </c>
      <c r="B6">
        <v>1</v>
      </c>
      <c r="C6" s="1">
        <v>0</v>
      </c>
      <c r="D6" s="2" t="s">
        <v>190</v>
      </c>
      <c r="E6" s="1" t="s">
        <v>348</v>
      </c>
      <c r="F6" s="1" t="s">
        <v>349</v>
      </c>
      <c r="G6" s="1" t="s">
        <v>230</v>
      </c>
      <c r="H6" s="1">
        <v>2</v>
      </c>
      <c r="I6" s="2" t="s">
        <v>410</v>
      </c>
    </row>
    <row r="7" spans="1:9" x14ac:dyDescent="0.25">
      <c r="A7" s="1">
        <v>6</v>
      </c>
      <c r="B7">
        <v>2</v>
      </c>
      <c r="C7" s="1">
        <v>0</v>
      </c>
      <c r="D7" s="2" t="s">
        <v>191</v>
      </c>
      <c r="E7" s="1" t="s">
        <v>348</v>
      </c>
      <c r="F7" s="1" t="s">
        <v>349</v>
      </c>
      <c r="G7" s="1" t="s">
        <v>231</v>
      </c>
      <c r="H7" s="1">
        <v>2</v>
      </c>
      <c r="I7" s="2" t="s">
        <v>411</v>
      </c>
    </row>
    <row r="8" spans="1:9" x14ac:dyDescent="0.25">
      <c r="A8" s="1">
        <v>7</v>
      </c>
      <c r="B8">
        <v>3</v>
      </c>
      <c r="C8" s="1">
        <v>0</v>
      </c>
      <c r="D8" s="2" t="s">
        <v>192</v>
      </c>
      <c r="E8" s="1" t="s">
        <v>348</v>
      </c>
      <c r="F8" s="1" t="s">
        <v>349</v>
      </c>
      <c r="G8" s="1" t="s">
        <v>232</v>
      </c>
      <c r="H8" s="1">
        <v>2</v>
      </c>
      <c r="I8" s="2" t="s">
        <v>412</v>
      </c>
    </row>
    <row r="9" spans="1:9" x14ac:dyDescent="0.25">
      <c r="A9" s="1">
        <v>8</v>
      </c>
      <c r="B9">
        <v>4</v>
      </c>
      <c r="C9" s="1">
        <v>0</v>
      </c>
      <c r="D9" s="2" t="s">
        <v>193</v>
      </c>
      <c r="E9" s="1" t="s">
        <v>348</v>
      </c>
      <c r="F9" s="1" t="s">
        <v>349</v>
      </c>
      <c r="G9" s="1" t="s">
        <v>233</v>
      </c>
      <c r="H9" s="1">
        <v>2</v>
      </c>
      <c r="I9" s="2" t="s">
        <v>413</v>
      </c>
    </row>
    <row r="10" spans="1:9" x14ac:dyDescent="0.25">
      <c r="A10" s="1">
        <v>9</v>
      </c>
      <c r="B10">
        <v>1</v>
      </c>
      <c r="C10" s="1">
        <v>0</v>
      </c>
      <c r="D10" s="2" t="s">
        <v>194</v>
      </c>
      <c r="E10" s="1" t="s">
        <v>350</v>
      </c>
      <c r="F10" s="1" t="s">
        <v>351</v>
      </c>
      <c r="G10" s="1" t="s">
        <v>234</v>
      </c>
      <c r="H10" s="1">
        <v>3</v>
      </c>
      <c r="I10" s="2" t="s">
        <v>414</v>
      </c>
    </row>
    <row r="11" spans="1:9" x14ac:dyDescent="0.25">
      <c r="A11" s="1">
        <v>10</v>
      </c>
      <c r="B11">
        <v>2</v>
      </c>
      <c r="C11" s="1">
        <v>0</v>
      </c>
      <c r="D11" s="2" t="s">
        <v>195</v>
      </c>
      <c r="E11" s="1" t="s">
        <v>350</v>
      </c>
      <c r="F11" s="1" t="s">
        <v>351</v>
      </c>
      <c r="G11" s="1" t="s">
        <v>235</v>
      </c>
      <c r="H11" s="1">
        <v>3</v>
      </c>
      <c r="I11" s="2" t="s">
        <v>415</v>
      </c>
    </row>
    <row r="12" spans="1:9" x14ac:dyDescent="0.25">
      <c r="A12" s="1">
        <v>11</v>
      </c>
      <c r="B12">
        <v>3</v>
      </c>
      <c r="C12" s="1">
        <v>0</v>
      </c>
      <c r="D12" s="2" t="s">
        <v>196</v>
      </c>
      <c r="E12" s="1" t="s">
        <v>350</v>
      </c>
      <c r="F12" s="1" t="s">
        <v>351</v>
      </c>
      <c r="G12" s="1" t="s">
        <v>236</v>
      </c>
      <c r="H12" s="1">
        <v>3</v>
      </c>
      <c r="I12" s="2" t="s">
        <v>416</v>
      </c>
    </row>
    <row r="13" spans="1:9" x14ac:dyDescent="0.25">
      <c r="A13" s="1">
        <v>12</v>
      </c>
      <c r="B13">
        <v>4</v>
      </c>
      <c r="C13" s="1">
        <v>0</v>
      </c>
      <c r="D13" s="2" t="s">
        <v>197</v>
      </c>
      <c r="E13" s="1" t="s">
        <v>350</v>
      </c>
      <c r="F13" s="1" t="s">
        <v>351</v>
      </c>
      <c r="G13" s="1" t="s">
        <v>237</v>
      </c>
      <c r="H13" s="1">
        <v>3</v>
      </c>
      <c r="I13" s="2" t="s">
        <v>417</v>
      </c>
    </row>
    <row r="14" spans="1:9" x14ac:dyDescent="0.25">
      <c r="A14" s="1">
        <v>13</v>
      </c>
      <c r="B14">
        <v>1</v>
      </c>
      <c r="C14" s="1">
        <v>0</v>
      </c>
      <c r="D14" s="2" t="s">
        <v>198</v>
      </c>
      <c r="E14" s="1" t="s">
        <v>352</v>
      </c>
      <c r="F14" s="1" t="s">
        <v>353</v>
      </c>
      <c r="G14" s="3" t="s">
        <v>238</v>
      </c>
      <c r="H14" s="1">
        <v>4</v>
      </c>
      <c r="I14" s="2" t="s">
        <v>418</v>
      </c>
    </row>
    <row r="15" spans="1:9" x14ac:dyDescent="0.25">
      <c r="A15" s="1">
        <v>14</v>
      </c>
      <c r="B15">
        <v>2</v>
      </c>
      <c r="C15" s="1">
        <v>0</v>
      </c>
      <c r="D15" s="2" t="s">
        <v>199</v>
      </c>
      <c r="E15" s="1" t="s">
        <v>352</v>
      </c>
      <c r="F15" s="1" t="s">
        <v>353</v>
      </c>
      <c r="G15" s="1" t="s">
        <v>239</v>
      </c>
      <c r="H15" s="1">
        <v>4</v>
      </c>
      <c r="I15" s="2" t="s">
        <v>419</v>
      </c>
    </row>
    <row r="16" spans="1:9" x14ac:dyDescent="0.25">
      <c r="A16" s="1">
        <v>15</v>
      </c>
      <c r="B16">
        <v>3</v>
      </c>
      <c r="C16" s="1">
        <v>0</v>
      </c>
      <c r="D16" s="2" t="s">
        <v>200</v>
      </c>
      <c r="E16" s="1" t="s">
        <v>352</v>
      </c>
      <c r="F16" s="1" t="s">
        <v>353</v>
      </c>
      <c r="G16" s="1" t="s">
        <v>240</v>
      </c>
      <c r="H16" s="1">
        <v>4</v>
      </c>
      <c r="I16" s="2" t="s">
        <v>420</v>
      </c>
    </row>
    <row r="17" spans="1:9" x14ac:dyDescent="0.25">
      <c r="A17" s="1">
        <v>16</v>
      </c>
      <c r="B17">
        <v>4</v>
      </c>
      <c r="C17" s="1">
        <v>0</v>
      </c>
      <c r="D17" s="2" t="s">
        <v>201</v>
      </c>
      <c r="E17" s="1" t="s">
        <v>352</v>
      </c>
      <c r="F17" s="1" t="s">
        <v>353</v>
      </c>
      <c r="G17" s="1" t="s">
        <v>241</v>
      </c>
      <c r="H17" s="1">
        <v>4</v>
      </c>
      <c r="I17" s="2" t="s">
        <v>421</v>
      </c>
    </row>
    <row r="18" spans="1:9" x14ac:dyDescent="0.25">
      <c r="A18" s="1">
        <v>17</v>
      </c>
      <c r="B18">
        <v>1</v>
      </c>
      <c r="C18" s="1">
        <v>0</v>
      </c>
      <c r="D18" s="2" t="s">
        <v>202</v>
      </c>
      <c r="E18" s="1" t="s">
        <v>354</v>
      </c>
      <c r="F18" s="1" t="s">
        <v>355</v>
      </c>
      <c r="G18" s="3" t="s">
        <v>242</v>
      </c>
      <c r="H18" s="1">
        <v>5</v>
      </c>
      <c r="I18" s="2" t="s">
        <v>422</v>
      </c>
    </row>
    <row r="19" spans="1:9" x14ac:dyDescent="0.25">
      <c r="A19" s="1">
        <v>18</v>
      </c>
      <c r="B19">
        <v>2</v>
      </c>
      <c r="C19" s="1">
        <v>0</v>
      </c>
      <c r="D19" s="2" t="s">
        <v>203</v>
      </c>
      <c r="E19" s="1" t="s">
        <v>354</v>
      </c>
      <c r="F19" s="1" t="s">
        <v>355</v>
      </c>
      <c r="G19" s="1" t="s">
        <v>243</v>
      </c>
      <c r="H19" s="1">
        <v>5</v>
      </c>
      <c r="I19" s="2" t="s">
        <v>423</v>
      </c>
    </row>
    <row r="20" spans="1:9" x14ac:dyDescent="0.25">
      <c r="A20" s="1">
        <v>19</v>
      </c>
      <c r="B20">
        <v>3</v>
      </c>
      <c r="C20" s="1">
        <v>0</v>
      </c>
      <c r="D20" s="2" t="s">
        <v>204</v>
      </c>
      <c r="E20" s="1" t="s">
        <v>354</v>
      </c>
      <c r="F20" s="1" t="s">
        <v>355</v>
      </c>
      <c r="G20" s="1" t="s">
        <v>244</v>
      </c>
      <c r="H20" s="1">
        <v>5</v>
      </c>
      <c r="I20" s="2" t="s">
        <v>424</v>
      </c>
    </row>
    <row r="21" spans="1:9" x14ac:dyDescent="0.25">
      <c r="A21" s="1">
        <v>20</v>
      </c>
      <c r="B21">
        <v>4</v>
      </c>
      <c r="C21" s="1">
        <v>0</v>
      </c>
      <c r="D21" s="2" t="s">
        <v>205</v>
      </c>
      <c r="E21" s="1" t="s">
        <v>354</v>
      </c>
      <c r="F21" s="1" t="s">
        <v>355</v>
      </c>
      <c r="G21" s="1" t="s">
        <v>245</v>
      </c>
      <c r="H21" s="1">
        <v>5</v>
      </c>
      <c r="I21" s="2" t="s">
        <v>425</v>
      </c>
    </row>
    <row r="22" spans="1:9" x14ac:dyDescent="0.25">
      <c r="A22" s="1">
        <v>21</v>
      </c>
      <c r="B22">
        <v>1</v>
      </c>
      <c r="C22" s="1">
        <v>0</v>
      </c>
      <c r="D22" s="1" t="str">
        <f>CONCATENATE("'UltrasoundStream",TEXT(828,"000"),".ust'")</f>
        <v>'UltrasoundStream828.ust'</v>
      </c>
      <c r="E22" s="1" t="s">
        <v>356</v>
      </c>
      <c r="F22" s="1" t="s">
        <v>357</v>
      </c>
      <c r="G22" s="1" t="s">
        <v>246</v>
      </c>
      <c r="H22" s="1">
        <v>6</v>
      </c>
      <c r="I22" s="2" t="s">
        <v>426</v>
      </c>
    </row>
    <row r="23" spans="1:9" x14ac:dyDescent="0.25">
      <c r="A23" s="1">
        <v>22</v>
      </c>
      <c r="B23">
        <v>2</v>
      </c>
      <c r="C23" s="1">
        <v>0</v>
      </c>
      <c r="D23" s="1" t="str">
        <f>CONCATENATE("'UltrasoundStream",TEXT(829,"000"),".ust'")</f>
        <v>'UltrasoundStream829.ust'</v>
      </c>
      <c r="E23" s="1" t="s">
        <v>356</v>
      </c>
      <c r="F23" s="1" t="s">
        <v>357</v>
      </c>
      <c r="G23" s="1" t="s">
        <v>247</v>
      </c>
      <c r="H23" s="1">
        <v>6</v>
      </c>
      <c r="I23" s="2" t="s">
        <v>427</v>
      </c>
    </row>
    <row r="24" spans="1:9" x14ac:dyDescent="0.25">
      <c r="A24" s="1">
        <v>23</v>
      </c>
      <c r="B24">
        <v>3</v>
      </c>
      <c r="C24" s="1">
        <v>0</v>
      </c>
      <c r="D24" s="1" t="str">
        <f>CONCATENATE("'UltrasoundStream",TEXT(830,"000"),".ust'")</f>
        <v>'UltrasoundStream830.ust'</v>
      </c>
      <c r="E24" s="1" t="s">
        <v>356</v>
      </c>
      <c r="F24" s="1" t="s">
        <v>357</v>
      </c>
      <c r="G24" s="1" t="s">
        <v>248</v>
      </c>
      <c r="H24" s="1">
        <v>6</v>
      </c>
      <c r="I24" s="2" t="s">
        <v>428</v>
      </c>
    </row>
    <row r="25" spans="1:9" x14ac:dyDescent="0.25">
      <c r="A25" s="1">
        <v>24</v>
      </c>
      <c r="B25">
        <v>4</v>
      </c>
      <c r="C25" s="1">
        <v>0</v>
      </c>
      <c r="D25" s="1" t="str">
        <f>CONCATENATE("'UltrasoundStream",TEXT(831,"000"),".ust'")</f>
        <v>'UltrasoundStream831.ust'</v>
      </c>
      <c r="E25" s="1" t="s">
        <v>356</v>
      </c>
      <c r="F25" s="1" t="s">
        <v>357</v>
      </c>
      <c r="G25" s="1" t="s">
        <v>249</v>
      </c>
      <c r="H25" s="1">
        <v>6</v>
      </c>
      <c r="I25" s="2" t="s">
        <v>429</v>
      </c>
    </row>
    <row r="26" spans="1:9" x14ac:dyDescent="0.25">
      <c r="A26" s="1">
        <v>25</v>
      </c>
      <c r="B26">
        <v>1</v>
      </c>
      <c r="C26" s="1">
        <v>0</v>
      </c>
      <c r="D26" s="8" t="str">
        <f>CONCATENATE("'UltrasoundStream",TEXT(832,"000"),".ust'")</f>
        <v>'UltrasoundStream832.ust'</v>
      </c>
      <c r="E26" s="8" t="s">
        <v>358</v>
      </c>
      <c r="F26" s="8" t="s">
        <v>359</v>
      </c>
      <c r="G26" s="1" t="s">
        <v>250</v>
      </c>
      <c r="H26" s="8">
        <v>7</v>
      </c>
      <c r="I26" s="9" t="s">
        <v>430</v>
      </c>
    </row>
    <row r="27" spans="1:9" x14ac:dyDescent="0.25">
      <c r="A27" s="1">
        <v>26</v>
      </c>
      <c r="B27">
        <v>2</v>
      </c>
      <c r="C27" s="1">
        <v>0</v>
      </c>
      <c r="D27" s="8" t="str">
        <f>CONCATENATE("'UltrasoundStream",TEXT(833,"000"),".ust'")</f>
        <v>'UltrasoundStream833.ust'</v>
      </c>
      <c r="E27" s="8" t="s">
        <v>358</v>
      </c>
      <c r="F27" s="8" t="s">
        <v>359</v>
      </c>
      <c r="G27" s="1" t="s">
        <v>251</v>
      </c>
      <c r="H27" s="8">
        <v>7</v>
      </c>
      <c r="I27" s="9" t="s">
        <v>431</v>
      </c>
    </row>
    <row r="28" spans="1:9" x14ac:dyDescent="0.25">
      <c r="A28" s="1">
        <v>27</v>
      </c>
      <c r="B28">
        <v>3</v>
      </c>
      <c r="C28" s="1">
        <v>0</v>
      </c>
      <c r="D28" s="8" t="str">
        <f>CONCATENATE("'UltrasoundStream",TEXT(834,"000"),".ust'")</f>
        <v>'UltrasoundStream834.ust'</v>
      </c>
      <c r="E28" s="8" t="s">
        <v>358</v>
      </c>
      <c r="F28" s="8" t="s">
        <v>359</v>
      </c>
      <c r="G28" s="1" t="s">
        <v>252</v>
      </c>
      <c r="H28" s="8">
        <v>7</v>
      </c>
      <c r="I28" s="9" t="s">
        <v>432</v>
      </c>
    </row>
    <row r="29" spans="1:9" x14ac:dyDescent="0.25">
      <c r="A29" s="1">
        <v>28</v>
      </c>
      <c r="B29">
        <v>4</v>
      </c>
      <c r="C29" s="1">
        <v>0</v>
      </c>
      <c r="D29" s="8" t="str">
        <f>CONCATENATE("'UltrasoundStream",TEXT(835,"000"),".ust'")</f>
        <v>'UltrasoundStream835.ust'</v>
      </c>
      <c r="E29" s="8" t="s">
        <v>358</v>
      </c>
      <c r="F29" s="8" t="s">
        <v>359</v>
      </c>
      <c r="G29" s="1" t="s">
        <v>253</v>
      </c>
      <c r="H29" s="8">
        <v>7</v>
      </c>
      <c r="I29" s="9" t="s">
        <v>433</v>
      </c>
    </row>
    <row r="30" spans="1:9" x14ac:dyDescent="0.25">
      <c r="A30" s="1">
        <v>29</v>
      </c>
      <c r="B30">
        <v>1</v>
      </c>
      <c r="C30" s="1">
        <v>0</v>
      </c>
      <c r="D30" s="1" t="str">
        <f>CONCATENATE("'UltrasoundStream",TEXT(836,"000"),".ust'")</f>
        <v>'UltrasoundStream836.ust'</v>
      </c>
      <c r="E30" s="1" t="s">
        <v>360</v>
      </c>
      <c r="F30" s="1" t="s">
        <v>361</v>
      </c>
      <c r="G30" s="1" t="s">
        <v>254</v>
      </c>
      <c r="H30" s="1">
        <v>8</v>
      </c>
      <c r="I30" s="2" t="s">
        <v>434</v>
      </c>
    </row>
    <row r="31" spans="1:9" x14ac:dyDescent="0.25">
      <c r="A31" s="1">
        <v>30</v>
      </c>
      <c r="B31">
        <v>2</v>
      </c>
      <c r="C31" s="1">
        <v>0</v>
      </c>
      <c r="D31" s="1" t="str">
        <f>CONCATENATE("'UltrasoundStream",TEXT(837,"000"),".ust'")</f>
        <v>'UltrasoundStream837.ust'</v>
      </c>
      <c r="E31" s="1" t="s">
        <v>360</v>
      </c>
      <c r="F31" s="1" t="s">
        <v>361</v>
      </c>
      <c r="G31" s="1" t="s">
        <v>255</v>
      </c>
      <c r="H31" s="1">
        <v>8</v>
      </c>
      <c r="I31" s="2" t="s">
        <v>435</v>
      </c>
    </row>
    <row r="32" spans="1:9" x14ac:dyDescent="0.25">
      <c r="A32" s="1">
        <v>31</v>
      </c>
      <c r="B32">
        <v>3</v>
      </c>
      <c r="C32" s="1">
        <v>0</v>
      </c>
      <c r="D32" s="1" t="str">
        <f>CONCATENATE("'UltrasoundStream",TEXT(838,"000"),".ust'")</f>
        <v>'UltrasoundStream838.ust'</v>
      </c>
      <c r="E32" s="1" t="s">
        <v>360</v>
      </c>
      <c r="F32" s="1" t="s">
        <v>361</v>
      </c>
      <c r="G32" s="1" t="s">
        <v>256</v>
      </c>
      <c r="H32" s="1">
        <v>8</v>
      </c>
      <c r="I32" s="2" t="s">
        <v>436</v>
      </c>
    </row>
    <row r="33" spans="1:9" x14ac:dyDescent="0.25">
      <c r="A33" s="1">
        <v>32</v>
      </c>
      <c r="B33">
        <v>4</v>
      </c>
      <c r="C33" s="1">
        <v>0</v>
      </c>
      <c r="D33" s="1" t="str">
        <f>CONCATENATE("'UltrasoundStream",TEXT(839,"000"),".ust'")</f>
        <v>'UltrasoundStream839.ust'</v>
      </c>
      <c r="E33" s="1" t="s">
        <v>360</v>
      </c>
      <c r="F33" s="1" t="s">
        <v>361</v>
      </c>
      <c r="G33" s="1" t="s">
        <v>257</v>
      </c>
      <c r="H33" s="1">
        <v>8</v>
      </c>
      <c r="I33" s="2" t="s">
        <v>437</v>
      </c>
    </row>
    <row r="34" spans="1:9" x14ac:dyDescent="0.25">
      <c r="A34" s="1">
        <v>33</v>
      </c>
      <c r="B34">
        <v>1</v>
      </c>
      <c r="C34" s="1">
        <v>0</v>
      </c>
      <c r="D34" s="1" t="str">
        <f>CONCATENATE("'UltrasoundStream",TEXT(840,"000"),".ust'")</f>
        <v>'UltrasoundStream840.ust'</v>
      </c>
      <c r="E34" s="1" t="s">
        <v>362</v>
      </c>
      <c r="F34" s="1" t="s">
        <v>363</v>
      </c>
      <c r="G34" s="1" t="s">
        <v>258</v>
      </c>
      <c r="H34" s="1">
        <v>9</v>
      </c>
      <c r="I34" s="2" t="s">
        <v>438</v>
      </c>
    </row>
    <row r="35" spans="1:9" x14ac:dyDescent="0.25">
      <c r="A35" s="1">
        <v>34</v>
      </c>
      <c r="B35">
        <v>2</v>
      </c>
      <c r="C35" s="1">
        <v>0</v>
      </c>
      <c r="D35" s="1" t="str">
        <f>CONCATENATE("'UltrasoundStream",TEXT(841,"000"),".ust'")</f>
        <v>'UltrasoundStream841.ust'</v>
      </c>
      <c r="E35" s="1" t="s">
        <v>362</v>
      </c>
      <c r="F35" s="1" t="s">
        <v>363</v>
      </c>
      <c r="G35" s="1" t="s">
        <v>259</v>
      </c>
      <c r="H35" s="1">
        <v>9</v>
      </c>
      <c r="I35" s="2" t="s">
        <v>439</v>
      </c>
    </row>
    <row r="36" spans="1:9" x14ac:dyDescent="0.25">
      <c r="A36" s="1">
        <v>35</v>
      </c>
      <c r="B36">
        <v>3</v>
      </c>
      <c r="C36" s="1">
        <v>0</v>
      </c>
      <c r="D36" s="1" t="str">
        <f>CONCATENATE("'UltrasoundStream",TEXT(842,"000"),".ust'")</f>
        <v>'UltrasoundStream842.ust'</v>
      </c>
      <c r="E36" s="1" t="s">
        <v>362</v>
      </c>
      <c r="F36" s="1" t="s">
        <v>363</v>
      </c>
      <c r="G36" s="1" t="s">
        <v>260</v>
      </c>
      <c r="H36" s="1">
        <v>9</v>
      </c>
      <c r="I36" s="2" t="s">
        <v>440</v>
      </c>
    </row>
    <row r="37" spans="1:9" x14ac:dyDescent="0.25">
      <c r="A37" s="1">
        <v>36</v>
      </c>
      <c r="B37">
        <v>4</v>
      </c>
      <c r="C37" s="1">
        <v>0</v>
      </c>
      <c r="D37" s="1" t="str">
        <f>CONCATENATE("'UltrasoundStream",TEXT(843,"000"),".ust'")</f>
        <v>'UltrasoundStream843.ust'</v>
      </c>
      <c r="E37" s="1" t="s">
        <v>362</v>
      </c>
      <c r="F37" s="1" t="s">
        <v>363</v>
      </c>
      <c r="G37" s="1" t="s">
        <v>261</v>
      </c>
      <c r="H37" s="1">
        <v>9</v>
      </c>
      <c r="I37" s="2" t="s">
        <v>441</v>
      </c>
    </row>
    <row r="38" spans="1:9" x14ac:dyDescent="0.25">
      <c r="A38" s="1">
        <v>37</v>
      </c>
      <c r="B38">
        <v>1</v>
      </c>
      <c r="C38" s="1">
        <v>0</v>
      </c>
      <c r="D38" s="1" t="str">
        <f>CONCATENATE("'UltrasoundStream",TEXT(844,"000"),".ust'")</f>
        <v>'UltrasoundStream844.ust'</v>
      </c>
      <c r="E38" s="1" t="s">
        <v>364</v>
      </c>
      <c r="F38" s="1" t="s">
        <v>365</v>
      </c>
      <c r="G38" s="1" t="s">
        <v>262</v>
      </c>
      <c r="H38" s="1">
        <v>10</v>
      </c>
      <c r="I38" s="2" t="s">
        <v>442</v>
      </c>
    </row>
    <row r="39" spans="1:9" x14ac:dyDescent="0.25">
      <c r="A39" s="1">
        <v>38</v>
      </c>
      <c r="B39">
        <v>2</v>
      </c>
      <c r="C39" s="1">
        <v>0</v>
      </c>
      <c r="D39" s="1" t="str">
        <f>CONCATENATE("'UltrasoundStream",TEXT(845,"000"),".ust'")</f>
        <v>'UltrasoundStream845.ust'</v>
      </c>
      <c r="E39" s="1" t="s">
        <v>364</v>
      </c>
      <c r="F39" s="1" t="s">
        <v>365</v>
      </c>
      <c r="G39" s="1" t="s">
        <v>263</v>
      </c>
      <c r="H39" s="1">
        <v>10</v>
      </c>
      <c r="I39" s="2" t="s">
        <v>443</v>
      </c>
    </row>
    <row r="40" spans="1:9" x14ac:dyDescent="0.25">
      <c r="A40" s="1">
        <v>39</v>
      </c>
      <c r="B40">
        <v>3</v>
      </c>
      <c r="C40" s="1">
        <v>0</v>
      </c>
      <c r="D40" s="1" t="str">
        <f>CONCATENATE("'UltrasoundStream",TEXT(846,"000"),".ust'")</f>
        <v>'UltrasoundStream846.ust'</v>
      </c>
      <c r="E40" s="1" t="s">
        <v>364</v>
      </c>
      <c r="F40" s="1" t="s">
        <v>365</v>
      </c>
      <c r="G40" s="1" t="s">
        <v>264</v>
      </c>
      <c r="H40" s="1">
        <v>10</v>
      </c>
      <c r="I40" s="2" t="s">
        <v>444</v>
      </c>
    </row>
    <row r="41" spans="1:9" x14ac:dyDescent="0.25">
      <c r="A41" s="1">
        <v>40</v>
      </c>
      <c r="B41">
        <v>4</v>
      </c>
      <c r="C41" s="1">
        <v>0</v>
      </c>
      <c r="D41" s="1" t="str">
        <f>CONCATENATE("'UltrasoundStream",TEXT(847,"000"),".ust'")</f>
        <v>'UltrasoundStream847.ust'</v>
      </c>
      <c r="E41" s="1" t="s">
        <v>364</v>
      </c>
      <c r="F41" s="1" t="s">
        <v>365</v>
      </c>
      <c r="G41" s="1" t="s">
        <v>265</v>
      </c>
      <c r="H41" s="1">
        <v>10</v>
      </c>
      <c r="I41" s="2" t="s">
        <v>445</v>
      </c>
    </row>
    <row r="42" spans="1:9" x14ac:dyDescent="0.25">
      <c r="A42" s="1">
        <v>41</v>
      </c>
      <c r="B42">
        <v>1</v>
      </c>
      <c r="C42" s="1">
        <v>0</v>
      </c>
      <c r="D42" s="1" t="str">
        <f>CONCATENATE("'UltrasoundStream",TEXT(848,"000"),".ust'")</f>
        <v>'UltrasoundStream848.ust'</v>
      </c>
      <c r="E42" s="1" t="s">
        <v>366</v>
      </c>
      <c r="F42" s="1" t="s">
        <v>367</v>
      </c>
      <c r="G42" s="3" t="s">
        <v>266</v>
      </c>
      <c r="H42" s="1">
        <v>11</v>
      </c>
      <c r="I42" s="2" t="s">
        <v>446</v>
      </c>
    </row>
    <row r="43" spans="1:9" x14ac:dyDescent="0.25">
      <c r="A43" s="1">
        <v>42</v>
      </c>
      <c r="B43">
        <v>2</v>
      </c>
      <c r="C43" s="1">
        <v>0</v>
      </c>
      <c r="D43" s="1" t="str">
        <f>CONCATENATE("'UltrasoundStream",TEXT(849,"000"),".ust'")</f>
        <v>'UltrasoundStream849.ust'</v>
      </c>
      <c r="E43" s="1" t="s">
        <v>366</v>
      </c>
      <c r="F43" s="1" t="s">
        <v>367</v>
      </c>
      <c r="G43" s="1" t="s">
        <v>267</v>
      </c>
      <c r="H43" s="1">
        <v>11</v>
      </c>
      <c r="I43" s="2" t="s">
        <v>447</v>
      </c>
    </row>
    <row r="44" spans="1:9" x14ac:dyDescent="0.25">
      <c r="A44" s="1">
        <v>43</v>
      </c>
      <c r="B44">
        <v>3</v>
      </c>
      <c r="C44" s="1">
        <v>0</v>
      </c>
      <c r="D44" s="1" t="str">
        <f>CONCATENATE("'UltrasoundStream",TEXT(828,"000"),".ust'")</f>
        <v>'UltrasoundStream828.ust'</v>
      </c>
      <c r="E44" s="1" t="s">
        <v>366</v>
      </c>
      <c r="F44" s="1" t="s">
        <v>367</v>
      </c>
      <c r="G44" s="1" t="s">
        <v>268</v>
      </c>
      <c r="H44" s="1">
        <v>11</v>
      </c>
      <c r="I44" s="2" t="s">
        <v>448</v>
      </c>
    </row>
    <row r="45" spans="1:9" x14ac:dyDescent="0.25">
      <c r="A45" s="1">
        <v>44</v>
      </c>
      <c r="B45">
        <v>4</v>
      </c>
      <c r="C45" s="1">
        <v>0</v>
      </c>
      <c r="D45" s="1" t="str">
        <f>CONCATENATE("'UltrasoundStream",TEXT(829,"000"),".ust'")</f>
        <v>'UltrasoundStream829.ust'</v>
      </c>
      <c r="E45" s="1" t="s">
        <v>366</v>
      </c>
      <c r="F45" s="1" t="s">
        <v>367</v>
      </c>
      <c r="G45" s="1" t="s">
        <v>269</v>
      </c>
      <c r="H45" s="1">
        <v>11</v>
      </c>
      <c r="I45" s="2" t="s">
        <v>449</v>
      </c>
    </row>
    <row r="46" spans="1:9" x14ac:dyDescent="0.25">
      <c r="A46" s="1">
        <v>45</v>
      </c>
      <c r="B46">
        <v>1</v>
      </c>
      <c r="C46" s="1">
        <v>0</v>
      </c>
      <c r="D46" s="1" t="str">
        <f>CONCATENATE("'UltrasoundStream",TEXT(830,"000"),".ust'")</f>
        <v>'UltrasoundStream830.ust'</v>
      </c>
      <c r="E46" s="1" t="s">
        <v>368</v>
      </c>
      <c r="F46" s="1" t="s">
        <v>369</v>
      </c>
      <c r="G46" s="1" t="s">
        <v>270</v>
      </c>
      <c r="H46" s="1">
        <v>12</v>
      </c>
      <c r="I46" s="2" t="s">
        <v>450</v>
      </c>
    </row>
    <row r="47" spans="1:9" x14ac:dyDescent="0.25">
      <c r="A47" s="1">
        <v>46</v>
      </c>
      <c r="B47">
        <v>2</v>
      </c>
      <c r="C47" s="1">
        <v>0</v>
      </c>
      <c r="D47" s="1" t="str">
        <f>CONCATENATE("'UltrasoundStream",TEXT(831,"000"),".ust'")</f>
        <v>'UltrasoundStream831.ust'</v>
      </c>
      <c r="E47" s="1" t="s">
        <v>368</v>
      </c>
      <c r="F47" s="1" t="s">
        <v>369</v>
      </c>
      <c r="G47" s="1" t="s">
        <v>271</v>
      </c>
      <c r="H47" s="1">
        <v>12</v>
      </c>
      <c r="I47" s="2" t="s">
        <v>451</v>
      </c>
    </row>
    <row r="48" spans="1:9" x14ac:dyDescent="0.25">
      <c r="A48" s="1">
        <v>47</v>
      </c>
      <c r="B48">
        <v>3</v>
      </c>
      <c r="C48" s="1">
        <v>0</v>
      </c>
      <c r="D48" s="1" t="str">
        <f>CONCATENATE("'UltrasoundStream",TEXT(832,"000"),".ust'")</f>
        <v>'UltrasoundStream832.ust'</v>
      </c>
      <c r="E48" s="1" t="s">
        <v>368</v>
      </c>
      <c r="F48" s="1" t="s">
        <v>369</v>
      </c>
      <c r="G48" s="1" t="s">
        <v>272</v>
      </c>
      <c r="H48" s="1">
        <v>12</v>
      </c>
      <c r="I48" s="2" t="s">
        <v>452</v>
      </c>
    </row>
    <row r="49" spans="1:9" x14ac:dyDescent="0.25">
      <c r="A49" s="1">
        <v>48</v>
      </c>
      <c r="B49">
        <v>4</v>
      </c>
      <c r="C49" s="1">
        <v>0</v>
      </c>
      <c r="D49" s="1" t="str">
        <f>CONCATENATE("'UltrasoundStream",TEXT(833,"000"),".ust'")</f>
        <v>'UltrasoundStream833.ust'</v>
      </c>
      <c r="E49" s="1" t="s">
        <v>368</v>
      </c>
      <c r="F49" s="1" t="s">
        <v>369</v>
      </c>
      <c r="G49" s="1" t="s">
        <v>273</v>
      </c>
      <c r="H49" s="1">
        <v>12</v>
      </c>
      <c r="I49" s="2" t="s">
        <v>453</v>
      </c>
    </row>
    <row r="50" spans="1:9" x14ac:dyDescent="0.25">
      <c r="A50" s="1">
        <v>49</v>
      </c>
      <c r="B50">
        <v>1</v>
      </c>
      <c r="C50" s="1">
        <v>0</v>
      </c>
      <c r="D50" s="1" t="str">
        <f>CONCATENATE("'UltrasoundStream",TEXT(834,"000"),".ust'")</f>
        <v>'UltrasoundStream834.ust'</v>
      </c>
      <c r="E50" s="1" t="s">
        <v>370</v>
      </c>
      <c r="F50" s="1" t="s">
        <v>371</v>
      </c>
      <c r="G50" s="1" t="s">
        <v>274</v>
      </c>
      <c r="H50" s="1">
        <v>13</v>
      </c>
      <c r="I50" s="2" t="s">
        <v>454</v>
      </c>
    </row>
    <row r="51" spans="1:9" x14ac:dyDescent="0.25">
      <c r="A51" s="1">
        <v>50</v>
      </c>
      <c r="B51">
        <v>2</v>
      </c>
      <c r="C51" s="1">
        <v>0</v>
      </c>
      <c r="D51" s="1" t="str">
        <f>CONCATENATE("'UltrasoundStream",TEXT(836,"000"),".ust'")</f>
        <v>'UltrasoundStream836.ust'</v>
      </c>
      <c r="E51" s="1" t="s">
        <v>370</v>
      </c>
      <c r="F51" s="1" t="s">
        <v>371</v>
      </c>
      <c r="G51" s="1" t="s">
        <v>275</v>
      </c>
      <c r="H51" s="1">
        <v>13</v>
      </c>
      <c r="I51" s="2" t="s">
        <v>455</v>
      </c>
    </row>
    <row r="52" spans="1:9" x14ac:dyDescent="0.25">
      <c r="A52" s="1">
        <v>51</v>
      </c>
      <c r="B52">
        <v>3</v>
      </c>
      <c r="C52" s="1">
        <v>0</v>
      </c>
      <c r="D52" s="1" t="str">
        <f>CONCATENATE("'UltrasoundStream",TEXT(837,"000"),".ust'")</f>
        <v>'UltrasoundStream837.ust'</v>
      </c>
      <c r="E52" s="1" t="s">
        <v>370</v>
      </c>
      <c r="F52" s="1" t="s">
        <v>371</v>
      </c>
      <c r="G52" s="1" t="s">
        <v>276</v>
      </c>
      <c r="H52" s="1">
        <v>13</v>
      </c>
      <c r="I52" s="2" t="s">
        <v>456</v>
      </c>
    </row>
    <row r="53" spans="1:9" x14ac:dyDescent="0.25">
      <c r="A53" s="1">
        <v>52</v>
      </c>
      <c r="B53">
        <v>4</v>
      </c>
      <c r="C53" s="1">
        <v>0</v>
      </c>
      <c r="D53" s="1" t="str">
        <f>CONCATENATE("'UltrasoundStream",TEXT(838,"000"),".ust'")</f>
        <v>'UltrasoundStream838.ust'</v>
      </c>
      <c r="E53" s="1" t="s">
        <v>370</v>
      </c>
      <c r="F53" s="1" t="s">
        <v>371</v>
      </c>
      <c r="G53" s="3" t="s">
        <v>277</v>
      </c>
      <c r="H53" s="1">
        <v>13</v>
      </c>
      <c r="I53" s="2" t="s">
        <v>457</v>
      </c>
    </row>
    <row r="54" spans="1:9" x14ac:dyDescent="0.25">
      <c r="A54" s="1">
        <v>53</v>
      </c>
      <c r="B54">
        <v>1</v>
      </c>
      <c r="C54" s="1">
        <v>0</v>
      </c>
      <c r="D54" s="1" t="str">
        <f>CONCATENATE("'UltrasoundStream",TEXT(839,"000"),".ust'")</f>
        <v>'UltrasoundStream839.ust'</v>
      </c>
      <c r="E54" s="1" t="s">
        <v>372</v>
      </c>
      <c r="F54" s="1" t="s">
        <v>373</v>
      </c>
      <c r="G54" s="3" t="s">
        <v>278</v>
      </c>
      <c r="H54" s="1">
        <v>14</v>
      </c>
      <c r="I54" s="2" t="s">
        <v>458</v>
      </c>
    </row>
    <row r="55" spans="1:9" x14ac:dyDescent="0.25">
      <c r="A55" s="1">
        <v>54</v>
      </c>
      <c r="B55">
        <v>2</v>
      </c>
      <c r="C55" s="1">
        <v>0</v>
      </c>
      <c r="D55" s="1" t="str">
        <f>CONCATENATE("'UltrasoundStream",TEXT(840,"000"),".ust'")</f>
        <v>'UltrasoundStream840.ust'</v>
      </c>
      <c r="E55" s="1" t="s">
        <v>372</v>
      </c>
      <c r="F55" s="1" t="s">
        <v>373</v>
      </c>
      <c r="G55" s="1" t="s">
        <v>279</v>
      </c>
      <c r="H55" s="1">
        <v>14</v>
      </c>
      <c r="I55" s="2" t="s">
        <v>459</v>
      </c>
    </row>
    <row r="56" spans="1:9" x14ac:dyDescent="0.25">
      <c r="A56" s="1">
        <v>55</v>
      </c>
      <c r="B56">
        <v>3</v>
      </c>
      <c r="C56" s="1">
        <v>0</v>
      </c>
      <c r="D56" s="1" t="str">
        <f>CONCATENATE("'UltrasoundStream",TEXT(841,"000"),".ust'")</f>
        <v>'UltrasoundStream841.ust'</v>
      </c>
      <c r="E56" s="1" t="s">
        <v>372</v>
      </c>
      <c r="F56" s="1" t="s">
        <v>373</v>
      </c>
      <c r="G56" s="1" t="s">
        <v>280</v>
      </c>
      <c r="H56" s="1">
        <v>14</v>
      </c>
      <c r="I56" s="2" t="s">
        <v>460</v>
      </c>
    </row>
    <row r="57" spans="1:9" x14ac:dyDescent="0.25">
      <c r="A57" s="1">
        <v>56</v>
      </c>
      <c r="B57">
        <v>4</v>
      </c>
      <c r="C57" s="1">
        <v>0</v>
      </c>
      <c r="D57" s="1" t="str">
        <f>CONCATENATE("'UltrasoundStream",TEXT(842,"000"),".ust'")</f>
        <v>'UltrasoundStream842.ust'</v>
      </c>
      <c r="E57" s="1" t="s">
        <v>372</v>
      </c>
      <c r="F57" s="1" t="s">
        <v>373</v>
      </c>
      <c r="G57" s="1" t="s">
        <v>281</v>
      </c>
      <c r="H57" s="1">
        <v>14</v>
      </c>
      <c r="I57" s="2" t="s">
        <v>461</v>
      </c>
    </row>
    <row r="58" spans="1:9" x14ac:dyDescent="0.25">
      <c r="A58" s="1">
        <v>57</v>
      </c>
      <c r="B58">
        <v>1</v>
      </c>
      <c r="C58" s="1">
        <v>0</v>
      </c>
      <c r="D58" s="1" t="str">
        <f>CONCATENATE("'UltrasoundStream",TEXT(843,"000"),".ust'")</f>
        <v>'UltrasoundStream843.ust'</v>
      </c>
      <c r="E58" s="1" t="s">
        <v>374</v>
      </c>
      <c r="F58" s="1" t="s">
        <v>375</v>
      </c>
      <c r="G58" s="1" t="s">
        <v>282</v>
      </c>
      <c r="H58" s="1">
        <v>15</v>
      </c>
      <c r="I58" s="2" t="s">
        <v>462</v>
      </c>
    </row>
    <row r="59" spans="1:9" x14ac:dyDescent="0.25">
      <c r="A59" s="1">
        <v>58</v>
      </c>
      <c r="B59">
        <v>2</v>
      </c>
      <c r="C59" s="1">
        <v>0</v>
      </c>
      <c r="D59" s="1" t="str">
        <f>CONCATENATE("'UltrasoundStream",TEXT(844,"000"),".ust'")</f>
        <v>'UltrasoundStream844.ust'</v>
      </c>
      <c r="E59" s="1" t="s">
        <v>374</v>
      </c>
      <c r="F59" s="1" t="s">
        <v>375</v>
      </c>
      <c r="G59" s="1" t="s">
        <v>283</v>
      </c>
      <c r="H59" s="1">
        <v>15</v>
      </c>
      <c r="I59" s="2" t="s">
        <v>463</v>
      </c>
    </row>
    <row r="60" spans="1:9" x14ac:dyDescent="0.25">
      <c r="A60" s="1">
        <v>59</v>
      </c>
      <c r="B60">
        <v>3</v>
      </c>
      <c r="C60" s="1">
        <v>0</v>
      </c>
      <c r="D60" s="1" t="str">
        <f>CONCATENATE("'UltrasoundStream",TEXT(845,"000"),".ust'")</f>
        <v>'UltrasoundStream845.ust'</v>
      </c>
      <c r="E60" s="1" t="s">
        <v>374</v>
      </c>
      <c r="F60" s="1" t="s">
        <v>375</v>
      </c>
      <c r="G60" s="1" t="s">
        <v>284</v>
      </c>
      <c r="H60" s="1">
        <v>15</v>
      </c>
      <c r="I60" s="2" t="s">
        <v>464</v>
      </c>
    </row>
    <row r="61" spans="1:9" x14ac:dyDescent="0.25">
      <c r="A61" s="1">
        <v>60</v>
      </c>
      <c r="B61">
        <v>4</v>
      </c>
      <c r="C61" s="1">
        <v>0</v>
      </c>
      <c r="D61" s="1" t="str">
        <f>CONCATENATE("'UltrasoundStream",TEXT(846,"000"),".ust'")</f>
        <v>'UltrasoundStream846.ust'</v>
      </c>
      <c r="E61" s="1" t="s">
        <v>374</v>
      </c>
      <c r="F61" s="1" t="s">
        <v>375</v>
      </c>
      <c r="G61" s="1" t="s">
        <v>285</v>
      </c>
      <c r="H61" s="1">
        <v>15</v>
      </c>
      <c r="I61" s="2" t="s">
        <v>465</v>
      </c>
    </row>
    <row r="62" spans="1:9" x14ac:dyDescent="0.25">
      <c r="A62" s="1">
        <v>61</v>
      </c>
      <c r="B62">
        <v>1</v>
      </c>
      <c r="C62" s="1">
        <v>0</v>
      </c>
      <c r="D62" s="1" t="str">
        <f>CONCATENATE("'UltrasoundStream",TEXT(847,"000"),".ust'")</f>
        <v>'UltrasoundStream847.ust'</v>
      </c>
      <c r="E62" s="1" t="s">
        <v>376</v>
      </c>
      <c r="F62" s="1" t="s">
        <v>377</v>
      </c>
      <c r="G62" s="1" t="s">
        <v>286</v>
      </c>
      <c r="H62" s="1">
        <v>16</v>
      </c>
      <c r="I62" s="2" t="s">
        <v>466</v>
      </c>
    </row>
    <row r="63" spans="1:9" x14ac:dyDescent="0.25">
      <c r="A63" s="1">
        <v>62</v>
      </c>
      <c r="B63">
        <v>2</v>
      </c>
      <c r="C63" s="1">
        <v>0</v>
      </c>
      <c r="D63" s="1" t="str">
        <f>CONCATENATE("'UltrasoundStream",TEXT(848,"000"),".ust'")</f>
        <v>'UltrasoundStream848.ust'</v>
      </c>
      <c r="E63" s="1" t="s">
        <v>376</v>
      </c>
      <c r="F63" s="1" t="s">
        <v>377</v>
      </c>
      <c r="G63" s="1" t="s">
        <v>287</v>
      </c>
      <c r="H63" s="1">
        <v>16</v>
      </c>
      <c r="I63" s="2" t="s">
        <v>467</v>
      </c>
    </row>
    <row r="64" spans="1:9" x14ac:dyDescent="0.25">
      <c r="A64" s="1">
        <v>63</v>
      </c>
      <c r="B64">
        <v>3</v>
      </c>
      <c r="C64" s="1">
        <v>0</v>
      </c>
      <c r="D64" s="1" t="str">
        <f>CONCATENATE("'UltrasoundStream",TEXT(849,"000"),".ust'")</f>
        <v>'UltrasoundStream849.ust'</v>
      </c>
      <c r="E64" s="1" t="s">
        <v>376</v>
      </c>
      <c r="F64" s="1" t="s">
        <v>377</v>
      </c>
      <c r="G64" s="1" t="s">
        <v>288</v>
      </c>
      <c r="H64" s="1">
        <v>16</v>
      </c>
      <c r="I64" s="2" t="s">
        <v>468</v>
      </c>
    </row>
    <row r="65" spans="1:9" x14ac:dyDescent="0.25">
      <c r="A65" s="1">
        <v>64</v>
      </c>
      <c r="B65">
        <v>4</v>
      </c>
      <c r="C65" s="1">
        <v>0</v>
      </c>
      <c r="D65" s="1" t="str">
        <f>CONCATENATE("'UltrasoundStream",TEXT(851,"000"),".ust'")</f>
        <v>'UltrasoundStream851.ust'</v>
      </c>
      <c r="E65" s="1" t="s">
        <v>376</v>
      </c>
      <c r="F65" s="1" t="s">
        <v>377</v>
      </c>
      <c r="G65" s="1" t="s">
        <v>289</v>
      </c>
      <c r="H65" s="1">
        <v>16</v>
      </c>
      <c r="I65" s="2" t="s">
        <v>469</v>
      </c>
    </row>
    <row r="66" spans="1:9" x14ac:dyDescent="0.25">
      <c r="A66" s="1">
        <v>65</v>
      </c>
      <c r="B66">
        <v>1</v>
      </c>
      <c r="C66" s="1">
        <v>0</v>
      </c>
      <c r="D66" s="1" t="str">
        <f>CONCATENATE("'UltrasoundStream",TEXT(856,"000"),".ust'")</f>
        <v>'UltrasoundStream856.ust'</v>
      </c>
      <c r="E66" s="1" t="s">
        <v>378</v>
      </c>
      <c r="F66" s="1" t="s">
        <v>379</v>
      </c>
      <c r="G66" s="1" t="s">
        <v>290</v>
      </c>
      <c r="H66" s="1">
        <v>18</v>
      </c>
      <c r="I66" s="2" t="s">
        <v>470</v>
      </c>
    </row>
    <row r="67" spans="1:9" x14ac:dyDescent="0.25">
      <c r="A67" s="1">
        <v>66</v>
      </c>
      <c r="B67">
        <v>2</v>
      </c>
      <c r="C67" s="1">
        <v>0</v>
      </c>
      <c r="D67" s="1" t="str">
        <f>CONCATENATE("'UltrasoundStream",TEXT(857,"000"),".ust'")</f>
        <v>'UltrasoundStream857.ust'</v>
      </c>
      <c r="E67" s="1" t="s">
        <v>378</v>
      </c>
      <c r="F67" s="1" t="s">
        <v>379</v>
      </c>
      <c r="G67" s="1" t="s">
        <v>291</v>
      </c>
      <c r="H67" s="1">
        <v>18</v>
      </c>
      <c r="I67" s="2" t="s">
        <v>471</v>
      </c>
    </row>
    <row r="68" spans="1:9" x14ac:dyDescent="0.25">
      <c r="A68" s="1">
        <v>67</v>
      </c>
      <c r="B68">
        <v>3</v>
      </c>
      <c r="C68" s="1">
        <v>0</v>
      </c>
      <c r="D68" s="1" t="str">
        <f>CONCATENATE("'UltrasoundStream",TEXT(858,"000"),".ust'")</f>
        <v>'UltrasoundStream858.ust'</v>
      </c>
      <c r="E68" s="1" t="s">
        <v>378</v>
      </c>
      <c r="F68" s="1" t="s">
        <v>379</v>
      </c>
      <c r="G68" s="1" t="s">
        <v>292</v>
      </c>
      <c r="H68" s="1">
        <v>18</v>
      </c>
      <c r="I68" s="2" t="s">
        <v>472</v>
      </c>
    </row>
    <row r="69" spans="1:9" x14ac:dyDescent="0.25">
      <c r="A69" s="1">
        <v>68</v>
      </c>
      <c r="B69">
        <v>4</v>
      </c>
      <c r="C69" s="1">
        <v>0</v>
      </c>
      <c r="D69" s="1" t="str">
        <f>CONCATENATE("'UltrasoundStream",TEXT(859,"000"),".ust'")</f>
        <v>'UltrasoundStream859.ust'</v>
      </c>
      <c r="E69" s="1" t="s">
        <v>378</v>
      </c>
      <c r="F69" s="1" t="s">
        <v>379</v>
      </c>
      <c r="G69" s="1" t="s">
        <v>293</v>
      </c>
      <c r="H69" s="1">
        <v>18</v>
      </c>
      <c r="I69" s="2" t="s">
        <v>473</v>
      </c>
    </row>
    <row r="70" spans="1:9" x14ac:dyDescent="0.25">
      <c r="A70" s="1">
        <v>69</v>
      </c>
      <c r="B70">
        <v>1</v>
      </c>
      <c r="C70" s="1">
        <v>0</v>
      </c>
      <c r="D70" s="1" t="str">
        <f>CONCATENATE("'UltrasoundStream",TEXT(860,"000"),".ust'")</f>
        <v>'UltrasoundStream860.ust'</v>
      </c>
      <c r="E70" s="1" t="s">
        <v>380</v>
      </c>
      <c r="F70" s="1" t="s">
        <v>381</v>
      </c>
      <c r="G70" t="s">
        <v>294</v>
      </c>
      <c r="H70" s="1">
        <v>19</v>
      </c>
      <c r="I70" s="2" t="s">
        <v>474</v>
      </c>
    </row>
    <row r="71" spans="1:9" x14ac:dyDescent="0.25">
      <c r="A71" s="1">
        <v>70</v>
      </c>
      <c r="B71">
        <v>2</v>
      </c>
      <c r="C71" s="1">
        <v>0</v>
      </c>
      <c r="D71" s="1" t="str">
        <f>CONCATENATE("'UltrasoundStream",TEXT(861,"000"),".ust'")</f>
        <v>'UltrasoundStream861.ust'</v>
      </c>
      <c r="E71" s="1" t="s">
        <v>380</v>
      </c>
      <c r="F71" s="1" t="s">
        <v>381</v>
      </c>
      <c r="G71" t="s">
        <v>295</v>
      </c>
      <c r="H71" s="1">
        <v>19</v>
      </c>
      <c r="I71" s="2" t="s">
        <v>475</v>
      </c>
    </row>
    <row r="72" spans="1:9" x14ac:dyDescent="0.25">
      <c r="A72" s="1">
        <v>71</v>
      </c>
      <c r="B72">
        <v>3</v>
      </c>
      <c r="C72" s="1">
        <v>0</v>
      </c>
      <c r="D72" s="1" t="str">
        <f>CONCATENATE("'UltrasoundStream",TEXT(862,"000"),".ust'")</f>
        <v>'UltrasoundStream862.ust'</v>
      </c>
      <c r="E72" s="1" t="s">
        <v>380</v>
      </c>
      <c r="F72" s="1" t="s">
        <v>381</v>
      </c>
      <c r="G72" t="s">
        <v>296</v>
      </c>
      <c r="H72" s="1">
        <v>19</v>
      </c>
      <c r="I72" s="2" t="s">
        <v>476</v>
      </c>
    </row>
    <row r="73" spans="1:9" x14ac:dyDescent="0.25">
      <c r="A73" s="1">
        <v>72</v>
      </c>
      <c r="B73">
        <v>4</v>
      </c>
      <c r="C73" s="1">
        <v>0</v>
      </c>
      <c r="D73" s="1" t="str">
        <f>CONCATENATE("'UltrasoundStream",TEXT(863,"000"),".ust'")</f>
        <v>'UltrasoundStream863.ust'</v>
      </c>
      <c r="E73" s="1" t="s">
        <v>380</v>
      </c>
      <c r="F73" s="1" t="s">
        <v>381</v>
      </c>
      <c r="G73" t="s">
        <v>297</v>
      </c>
      <c r="H73" s="1">
        <v>19</v>
      </c>
      <c r="I73" s="2" t="s">
        <v>477</v>
      </c>
    </row>
    <row r="74" spans="1:9" x14ac:dyDescent="0.25">
      <c r="A74" s="1">
        <v>73</v>
      </c>
      <c r="B74">
        <v>1</v>
      </c>
      <c r="C74" s="1">
        <v>0</v>
      </c>
      <c r="D74" s="1" t="str">
        <f>CONCATENATE("'UltrasoundStream",TEXT(864,"000"),".ust'")</f>
        <v>'UltrasoundStream864.ust'</v>
      </c>
      <c r="E74" s="1" t="s">
        <v>382</v>
      </c>
      <c r="F74" s="1" t="s">
        <v>383</v>
      </c>
      <c r="G74" t="s">
        <v>298</v>
      </c>
      <c r="H74" s="1">
        <v>20</v>
      </c>
      <c r="I74" s="2" t="s">
        <v>478</v>
      </c>
    </row>
    <row r="75" spans="1:9" x14ac:dyDescent="0.25">
      <c r="A75" s="1">
        <v>74</v>
      </c>
      <c r="B75">
        <v>2</v>
      </c>
      <c r="C75" s="1">
        <v>0</v>
      </c>
      <c r="D75" s="1" t="str">
        <f>CONCATENATE("'UltrasoundStream",TEXT(865,"000"),".ust'")</f>
        <v>'UltrasoundStream865.ust'</v>
      </c>
      <c r="E75" s="1" t="s">
        <v>382</v>
      </c>
      <c r="F75" s="1" t="s">
        <v>383</v>
      </c>
      <c r="G75" t="s">
        <v>299</v>
      </c>
      <c r="H75" s="1">
        <v>20</v>
      </c>
      <c r="I75" s="2" t="s">
        <v>479</v>
      </c>
    </row>
    <row r="76" spans="1:9" x14ac:dyDescent="0.25">
      <c r="A76" s="1">
        <v>75</v>
      </c>
      <c r="B76">
        <v>3</v>
      </c>
      <c r="C76" s="1">
        <v>0</v>
      </c>
      <c r="D76" s="1" t="str">
        <f>CONCATENATE("'UltrasoundStream",TEXT(866,"000"),".ust'")</f>
        <v>'UltrasoundStream866.ust'</v>
      </c>
      <c r="E76" s="1" t="s">
        <v>382</v>
      </c>
      <c r="F76" s="1" t="s">
        <v>383</v>
      </c>
      <c r="G76" t="s">
        <v>300</v>
      </c>
      <c r="H76" s="1">
        <v>20</v>
      </c>
      <c r="I76" s="2" t="s">
        <v>480</v>
      </c>
    </row>
    <row r="77" spans="1:9" x14ac:dyDescent="0.25">
      <c r="A77" s="1">
        <v>76</v>
      </c>
      <c r="B77">
        <v>4</v>
      </c>
      <c r="C77" s="1">
        <v>0</v>
      </c>
      <c r="D77" s="1" t="str">
        <f>CONCATENATE("'UltrasoundStream",TEXT(867,"000"),".ust'")</f>
        <v>'UltrasoundStream867.ust'</v>
      </c>
      <c r="E77" s="1" t="s">
        <v>382</v>
      </c>
      <c r="F77" s="1" t="s">
        <v>383</v>
      </c>
      <c r="G77" t="s">
        <v>301</v>
      </c>
      <c r="H77" s="1">
        <v>20</v>
      </c>
      <c r="I77" s="2" t="s">
        <v>481</v>
      </c>
    </row>
    <row r="78" spans="1:9" x14ac:dyDescent="0.25">
      <c r="A78" s="1">
        <v>77</v>
      </c>
      <c r="B78">
        <v>1</v>
      </c>
      <c r="C78" s="1">
        <v>0</v>
      </c>
      <c r="D78" s="1" t="str">
        <f>CONCATENATE("'UltrasoundStream",TEXT(868,"000"),".ust'")</f>
        <v>'UltrasoundStream868.ust'</v>
      </c>
      <c r="E78" s="1" t="s">
        <v>384</v>
      </c>
      <c r="F78" s="1" t="s">
        <v>385</v>
      </c>
      <c r="G78" t="s">
        <v>302</v>
      </c>
      <c r="H78" s="1">
        <v>21</v>
      </c>
      <c r="I78" s="2" t="s">
        <v>482</v>
      </c>
    </row>
    <row r="79" spans="1:9" x14ac:dyDescent="0.25">
      <c r="A79" s="1">
        <v>78</v>
      </c>
      <c r="B79">
        <v>2</v>
      </c>
      <c r="C79" s="1">
        <v>0</v>
      </c>
      <c r="D79" s="1" t="str">
        <f>CONCATENATE("'UltrasoundStream",TEXT(869,"000"),".ust'")</f>
        <v>'UltrasoundStream869.ust'</v>
      </c>
      <c r="E79" s="1" t="s">
        <v>384</v>
      </c>
      <c r="F79" s="1" t="s">
        <v>385</v>
      </c>
      <c r="G79" t="s">
        <v>303</v>
      </c>
      <c r="H79" s="1">
        <v>21</v>
      </c>
      <c r="I79" s="2" t="s">
        <v>483</v>
      </c>
    </row>
    <row r="80" spans="1:9" x14ac:dyDescent="0.25">
      <c r="A80" s="1">
        <v>79</v>
      </c>
      <c r="B80">
        <v>3</v>
      </c>
      <c r="C80" s="1">
        <v>0</v>
      </c>
      <c r="D80" s="1" t="str">
        <f>CONCATENATE("'UltrasoundStream",TEXT(870,"000"),".ust'")</f>
        <v>'UltrasoundStream870.ust'</v>
      </c>
      <c r="E80" s="1" t="s">
        <v>384</v>
      </c>
      <c r="F80" s="1" t="s">
        <v>385</v>
      </c>
      <c r="G80" t="s">
        <v>304</v>
      </c>
      <c r="H80" s="1">
        <v>21</v>
      </c>
      <c r="I80" s="2" t="s">
        <v>484</v>
      </c>
    </row>
    <row r="81" spans="1:9" x14ac:dyDescent="0.25">
      <c r="A81" s="1">
        <v>80</v>
      </c>
      <c r="B81">
        <v>4</v>
      </c>
      <c r="C81" s="1">
        <v>0</v>
      </c>
      <c r="D81" s="1" t="str">
        <f>CONCATENATE("'UltrasoundStream",TEXT(871,"000"),".ust'")</f>
        <v>'UltrasoundStream871.ust'</v>
      </c>
      <c r="E81" s="1" t="s">
        <v>384</v>
      </c>
      <c r="F81" s="1" t="s">
        <v>385</v>
      </c>
      <c r="G81" t="s">
        <v>305</v>
      </c>
      <c r="H81" s="1">
        <v>21</v>
      </c>
      <c r="I81" s="2" t="s">
        <v>485</v>
      </c>
    </row>
    <row r="82" spans="1:9" x14ac:dyDescent="0.25">
      <c r="A82" s="1">
        <v>81</v>
      </c>
      <c r="B82">
        <v>1</v>
      </c>
      <c r="C82" s="1">
        <v>0</v>
      </c>
      <c r="D82" s="1" t="str">
        <f>CONCATENATE("'UltrasoundStream",TEXT(875,"000"),".ust'")</f>
        <v>'UltrasoundStream875.ust'</v>
      </c>
      <c r="E82" s="1" t="s">
        <v>386</v>
      </c>
      <c r="F82" s="1" t="s">
        <v>387</v>
      </c>
      <c r="G82" t="s">
        <v>306</v>
      </c>
      <c r="H82" s="1">
        <v>23</v>
      </c>
      <c r="I82" s="2" t="s">
        <v>486</v>
      </c>
    </row>
    <row r="83" spans="1:9" x14ac:dyDescent="0.25">
      <c r="A83" s="1">
        <v>82</v>
      </c>
      <c r="B83">
        <v>2</v>
      </c>
      <c r="C83" s="1">
        <v>0</v>
      </c>
      <c r="D83" s="1" t="str">
        <f>CONCATENATE("'UltrasoundStream",TEXT(877,"000"),".ust'")</f>
        <v>'UltrasoundStream877.ust'</v>
      </c>
      <c r="E83" s="1" t="s">
        <v>386</v>
      </c>
      <c r="F83" s="1" t="s">
        <v>387</v>
      </c>
      <c r="G83" t="s">
        <v>307</v>
      </c>
      <c r="H83" s="1">
        <v>23</v>
      </c>
      <c r="I83" s="2" t="s">
        <v>487</v>
      </c>
    </row>
    <row r="84" spans="1:9" x14ac:dyDescent="0.25">
      <c r="A84" s="1">
        <v>83</v>
      </c>
      <c r="B84">
        <v>3</v>
      </c>
      <c r="C84" s="1">
        <v>0</v>
      </c>
      <c r="D84" s="1" t="str">
        <f>CONCATENATE("'UltrasoundStream",TEXT(878,"000"),".ust'")</f>
        <v>'UltrasoundStream878.ust'</v>
      </c>
      <c r="E84" s="1" t="s">
        <v>386</v>
      </c>
      <c r="F84" s="1" t="s">
        <v>387</v>
      </c>
      <c r="G84" t="s">
        <v>308</v>
      </c>
      <c r="H84" s="1">
        <v>23</v>
      </c>
      <c r="I84" s="1" t="s">
        <v>488</v>
      </c>
    </row>
    <row r="85" spans="1:9" x14ac:dyDescent="0.25">
      <c r="A85" s="1">
        <v>84</v>
      </c>
      <c r="B85">
        <v>4</v>
      </c>
      <c r="C85" s="1">
        <v>0</v>
      </c>
      <c r="D85" s="1" t="str">
        <f>CONCATENATE("'UltrasoundStream",TEXT(879,"000"),".ust'")</f>
        <v>'UltrasoundStream879.ust'</v>
      </c>
      <c r="E85" s="1" t="s">
        <v>386</v>
      </c>
      <c r="F85" s="1" t="s">
        <v>387</v>
      </c>
      <c r="G85" t="s">
        <v>309</v>
      </c>
      <c r="H85" s="1">
        <v>23</v>
      </c>
      <c r="I85" s="1" t="s">
        <v>489</v>
      </c>
    </row>
    <row r="86" spans="1:9" x14ac:dyDescent="0.25">
      <c r="A86" s="1">
        <v>85</v>
      </c>
      <c r="B86">
        <v>1</v>
      </c>
      <c r="C86" s="1">
        <v>0</v>
      </c>
      <c r="D86" s="1" t="str">
        <f>CONCATENATE("'UltrasoundStream",TEXT(881,"000"),".ust'")</f>
        <v>'UltrasoundStream881.ust'</v>
      </c>
      <c r="E86" s="1" t="s">
        <v>388</v>
      </c>
      <c r="F86" s="1" t="s">
        <v>389</v>
      </c>
      <c r="G86" t="s">
        <v>310</v>
      </c>
      <c r="H86" s="1">
        <v>24</v>
      </c>
      <c r="I86" s="2" t="s">
        <v>490</v>
      </c>
    </row>
    <row r="87" spans="1:9" x14ac:dyDescent="0.25">
      <c r="A87" s="1">
        <v>86</v>
      </c>
      <c r="B87">
        <v>2</v>
      </c>
      <c r="C87" s="1">
        <v>0</v>
      </c>
      <c r="D87" s="1" t="str">
        <f>CONCATENATE("'UltrasoundStream",TEXT(882,"000"),".ust'")</f>
        <v>'UltrasoundStream882.ust'</v>
      </c>
      <c r="E87" s="1" t="s">
        <v>388</v>
      </c>
      <c r="F87" s="1" t="s">
        <v>389</v>
      </c>
      <c r="G87" t="s">
        <v>311</v>
      </c>
      <c r="H87" s="1">
        <v>24</v>
      </c>
      <c r="I87" s="2" t="s">
        <v>491</v>
      </c>
    </row>
    <row r="88" spans="1:9" x14ac:dyDescent="0.25">
      <c r="A88" s="1">
        <v>87</v>
      </c>
      <c r="B88">
        <v>3</v>
      </c>
      <c r="C88" s="1">
        <v>0</v>
      </c>
      <c r="D88" s="1" t="str">
        <f>CONCATENATE("'UltrasoundStream",TEXT(883,"000"),".ust'")</f>
        <v>'UltrasoundStream883.ust'</v>
      </c>
      <c r="E88" s="1" t="s">
        <v>388</v>
      </c>
      <c r="F88" s="1" t="s">
        <v>389</v>
      </c>
      <c r="G88" t="s">
        <v>312</v>
      </c>
      <c r="H88" s="1">
        <v>24</v>
      </c>
      <c r="I88" s="1" t="s">
        <v>492</v>
      </c>
    </row>
    <row r="89" spans="1:9" x14ac:dyDescent="0.25">
      <c r="A89" s="1">
        <v>88</v>
      </c>
      <c r="B89">
        <v>4</v>
      </c>
      <c r="C89" s="1">
        <v>0</v>
      </c>
      <c r="D89" s="1" t="str">
        <f>CONCATENATE("'UltrasoundStream",TEXT(884,"000"),".ust'")</f>
        <v>'UltrasoundStream884.ust'</v>
      </c>
      <c r="E89" s="1" t="s">
        <v>388</v>
      </c>
      <c r="F89" s="1" t="s">
        <v>389</v>
      </c>
      <c r="G89" t="s">
        <v>313</v>
      </c>
      <c r="H89" s="1">
        <v>24</v>
      </c>
      <c r="I89" s="1" t="s">
        <v>493</v>
      </c>
    </row>
    <row r="90" spans="1:9" x14ac:dyDescent="0.25">
      <c r="A90" s="1">
        <v>89</v>
      </c>
      <c r="B90">
        <v>1</v>
      </c>
      <c r="C90" s="1">
        <v>0</v>
      </c>
      <c r="D90" s="1" t="str">
        <f>CONCATENATE("'UltrasoundStream",TEXT(885,"000"),".ust'")</f>
        <v>'UltrasoundStream885.ust'</v>
      </c>
      <c r="E90" s="1" t="s">
        <v>390</v>
      </c>
      <c r="F90" s="1" t="s">
        <v>391</v>
      </c>
      <c r="G90" t="s">
        <v>314</v>
      </c>
      <c r="H90" s="1">
        <v>25</v>
      </c>
      <c r="I90" s="2" t="s">
        <v>494</v>
      </c>
    </row>
    <row r="91" spans="1:9" x14ac:dyDescent="0.25">
      <c r="A91" s="1">
        <v>90</v>
      </c>
      <c r="B91">
        <v>2</v>
      </c>
      <c r="C91" s="1">
        <v>0</v>
      </c>
      <c r="D91" s="1" t="str">
        <f>CONCATENATE("'UltrasoundStream",TEXT(886,"000"),".ust'")</f>
        <v>'UltrasoundStream886.ust'</v>
      </c>
      <c r="E91" s="1" t="s">
        <v>390</v>
      </c>
      <c r="F91" s="1" t="s">
        <v>391</v>
      </c>
      <c r="G91" t="s">
        <v>315</v>
      </c>
      <c r="H91" s="1">
        <v>25</v>
      </c>
      <c r="I91" s="2" t="s">
        <v>495</v>
      </c>
    </row>
    <row r="92" spans="1:9" x14ac:dyDescent="0.25">
      <c r="A92" s="1">
        <v>91</v>
      </c>
      <c r="B92">
        <v>3</v>
      </c>
      <c r="C92" s="1">
        <v>0</v>
      </c>
      <c r="D92" s="1" t="str">
        <f>CONCATENATE("'UltrasoundStream",TEXT(887,"000"),".ust'")</f>
        <v>'UltrasoundStream887.ust'</v>
      </c>
      <c r="E92" s="1" t="s">
        <v>390</v>
      </c>
      <c r="F92" s="1" t="s">
        <v>391</v>
      </c>
      <c r="G92" t="s">
        <v>316</v>
      </c>
      <c r="H92" s="1">
        <v>25</v>
      </c>
      <c r="I92" s="1" t="s">
        <v>496</v>
      </c>
    </row>
    <row r="93" spans="1:9" x14ac:dyDescent="0.25">
      <c r="A93" s="1">
        <v>92</v>
      </c>
      <c r="B93">
        <v>4</v>
      </c>
      <c r="C93" s="1">
        <v>0</v>
      </c>
      <c r="D93" s="1" t="str">
        <f>CONCATENATE("'UltrasoundStream",TEXT(888,"000"),".ust'")</f>
        <v>'UltrasoundStream888.ust'</v>
      </c>
      <c r="E93" s="1" t="s">
        <v>390</v>
      </c>
      <c r="F93" s="1" t="s">
        <v>391</v>
      </c>
      <c r="G93" t="s">
        <v>317</v>
      </c>
      <c r="H93" s="1">
        <v>25</v>
      </c>
      <c r="I93" s="1" t="s">
        <v>497</v>
      </c>
    </row>
    <row r="94" spans="1:9" x14ac:dyDescent="0.25">
      <c r="A94" s="1">
        <v>93</v>
      </c>
      <c r="B94">
        <v>1</v>
      </c>
      <c r="C94" s="1">
        <v>0</v>
      </c>
      <c r="D94" s="1" t="str">
        <f>CONCATENATE("'UltrasoundStream",TEXT(889,"000"),".ust'")</f>
        <v>'UltrasoundStream889.ust'</v>
      </c>
      <c r="E94" s="1" t="s">
        <v>392</v>
      </c>
      <c r="F94" s="1" t="s">
        <v>393</v>
      </c>
      <c r="G94" t="s">
        <v>318</v>
      </c>
      <c r="H94" s="1">
        <v>26</v>
      </c>
      <c r="I94" s="2" t="s">
        <v>498</v>
      </c>
    </row>
    <row r="95" spans="1:9" x14ac:dyDescent="0.25">
      <c r="A95" s="1">
        <v>94</v>
      </c>
      <c r="B95">
        <v>2</v>
      </c>
      <c r="C95" s="1">
        <v>0</v>
      </c>
      <c r="D95" s="1" t="str">
        <f>CONCATENATE("'UltrasoundStream",TEXT(890,"000"),".ust'")</f>
        <v>'UltrasoundStream890.ust'</v>
      </c>
      <c r="E95" s="1" t="s">
        <v>392</v>
      </c>
      <c r="F95" s="1" t="s">
        <v>393</v>
      </c>
      <c r="G95" t="s">
        <v>319</v>
      </c>
      <c r="H95" s="1">
        <v>26</v>
      </c>
      <c r="I95" s="2" t="s">
        <v>499</v>
      </c>
    </row>
    <row r="96" spans="1:9" x14ac:dyDescent="0.25">
      <c r="A96" s="1">
        <v>95</v>
      </c>
      <c r="B96">
        <v>3</v>
      </c>
      <c r="C96" s="1">
        <v>0</v>
      </c>
      <c r="D96" s="1" t="str">
        <f>CONCATENATE("'UltrasoundStream",TEXT(891,"000"),".ust'")</f>
        <v>'UltrasoundStream891.ust'</v>
      </c>
      <c r="E96" s="1" t="s">
        <v>392</v>
      </c>
      <c r="F96" s="1" t="s">
        <v>393</v>
      </c>
      <c r="G96" t="s">
        <v>320</v>
      </c>
      <c r="H96" s="1">
        <v>26</v>
      </c>
      <c r="I96" s="1" t="s">
        <v>500</v>
      </c>
    </row>
    <row r="97" spans="1:9" x14ac:dyDescent="0.25">
      <c r="A97" s="1">
        <v>96</v>
      </c>
      <c r="B97">
        <v>4</v>
      </c>
      <c r="C97" s="1">
        <v>0</v>
      </c>
      <c r="D97" s="1" t="str">
        <f>CONCATENATE("'UltrasoundStream",TEXT(892,"000"),".ust'")</f>
        <v>'UltrasoundStream892.ust'</v>
      </c>
      <c r="E97" s="1" t="s">
        <v>392</v>
      </c>
      <c r="F97" s="1" t="s">
        <v>393</v>
      </c>
      <c r="G97" t="s">
        <v>321</v>
      </c>
      <c r="H97" s="1">
        <v>26</v>
      </c>
      <c r="I97" s="1" t="s">
        <v>501</v>
      </c>
    </row>
    <row r="98" spans="1:9" x14ac:dyDescent="0.25">
      <c r="A98" s="1">
        <v>97</v>
      </c>
      <c r="B98">
        <v>1</v>
      </c>
      <c r="C98" s="1">
        <v>0</v>
      </c>
      <c r="D98" s="1" t="str">
        <f>CONCATENATE("'UltrasoundStream",TEXT(893,"000"),".ust'")</f>
        <v>'UltrasoundStream893.ust'</v>
      </c>
      <c r="E98" s="1" t="s">
        <v>394</v>
      </c>
      <c r="F98" s="1" t="s">
        <v>395</v>
      </c>
      <c r="G98" t="s">
        <v>322</v>
      </c>
      <c r="H98" s="1">
        <v>27</v>
      </c>
      <c r="I98" s="2" t="s">
        <v>502</v>
      </c>
    </row>
    <row r="99" spans="1:9" x14ac:dyDescent="0.25">
      <c r="A99" s="1">
        <v>98</v>
      </c>
      <c r="B99">
        <v>2</v>
      </c>
      <c r="C99" s="1">
        <v>0</v>
      </c>
      <c r="D99" s="1" t="str">
        <f>CONCATENATE("'UltrasoundStream",TEXT(894,"000"),".ust'")</f>
        <v>'UltrasoundStream894.ust'</v>
      </c>
      <c r="E99" s="1" t="s">
        <v>394</v>
      </c>
      <c r="F99" s="1" t="s">
        <v>395</v>
      </c>
      <c r="G99" t="s">
        <v>323</v>
      </c>
      <c r="H99" s="1">
        <v>27</v>
      </c>
      <c r="I99" s="1" t="s">
        <v>503</v>
      </c>
    </row>
    <row r="100" spans="1:9" x14ac:dyDescent="0.25">
      <c r="A100" s="1">
        <v>99</v>
      </c>
      <c r="B100">
        <v>3</v>
      </c>
      <c r="C100" s="1">
        <v>0</v>
      </c>
      <c r="D100" s="1" t="str">
        <f>CONCATENATE("'UltrasoundStream",TEXT(895,"000"),".ust'")</f>
        <v>'UltrasoundStream895.ust'</v>
      </c>
      <c r="E100" s="1" t="s">
        <v>394</v>
      </c>
      <c r="F100" s="1" t="s">
        <v>395</v>
      </c>
      <c r="G100" t="s">
        <v>324</v>
      </c>
      <c r="H100" s="1">
        <v>27</v>
      </c>
      <c r="I100" s="1" t="s">
        <v>504</v>
      </c>
    </row>
    <row r="101" spans="1:9" x14ac:dyDescent="0.25">
      <c r="A101" s="1">
        <v>100</v>
      </c>
      <c r="B101">
        <v>4</v>
      </c>
      <c r="C101" s="1">
        <v>0</v>
      </c>
      <c r="D101" s="1" t="str">
        <f>CONCATENATE("'UltrasoundStream",TEXT(896,"000"),".ust'")</f>
        <v>'UltrasoundStream896.ust'</v>
      </c>
      <c r="E101" s="1" t="s">
        <v>394</v>
      </c>
      <c r="F101" s="1" t="s">
        <v>395</v>
      </c>
      <c r="G101" t="s">
        <v>325</v>
      </c>
      <c r="H101" s="1">
        <v>27</v>
      </c>
      <c r="I101" s="1" t="s">
        <v>505</v>
      </c>
    </row>
    <row r="102" spans="1:9" x14ac:dyDescent="0.25">
      <c r="A102" s="1">
        <v>101</v>
      </c>
      <c r="B102">
        <v>1</v>
      </c>
      <c r="C102" s="1">
        <v>0</v>
      </c>
      <c r="D102" s="1" t="s">
        <v>206</v>
      </c>
      <c r="E102" s="1" t="s">
        <v>396</v>
      </c>
      <c r="F102" s="1" t="s">
        <v>397</v>
      </c>
      <c r="G102" t="s">
        <v>326</v>
      </c>
      <c r="H102" s="1">
        <v>28</v>
      </c>
      <c r="I102" s="1" t="s">
        <v>506</v>
      </c>
    </row>
    <row r="103" spans="1:9" x14ac:dyDescent="0.25">
      <c r="A103" s="1">
        <v>102</v>
      </c>
      <c r="B103">
        <v>2</v>
      </c>
      <c r="C103" s="1">
        <v>0</v>
      </c>
      <c r="D103" s="1" t="s">
        <v>207</v>
      </c>
      <c r="E103" s="1" t="s">
        <v>396</v>
      </c>
      <c r="F103" s="1" t="s">
        <v>397</v>
      </c>
      <c r="G103" t="s">
        <v>327</v>
      </c>
      <c r="H103" s="1">
        <v>28</v>
      </c>
      <c r="I103" s="1" t="s">
        <v>507</v>
      </c>
    </row>
    <row r="104" spans="1:9" x14ac:dyDescent="0.25">
      <c r="A104" s="1">
        <v>103</v>
      </c>
      <c r="B104">
        <v>3</v>
      </c>
      <c r="C104" s="1">
        <v>0</v>
      </c>
      <c r="D104" s="1" t="s">
        <v>208</v>
      </c>
      <c r="E104" s="1" t="s">
        <v>396</v>
      </c>
      <c r="F104" s="1" t="s">
        <v>397</v>
      </c>
      <c r="G104" t="s">
        <v>328</v>
      </c>
      <c r="H104" s="1">
        <v>28</v>
      </c>
      <c r="I104" s="1" t="s">
        <v>508</v>
      </c>
    </row>
    <row r="105" spans="1:9" x14ac:dyDescent="0.25">
      <c r="A105" s="1">
        <v>104</v>
      </c>
      <c r="B105">
        <v>4</v>
      </c>
      <c r="C105" s="1">
        <v>0</v>
      </c>
      <c r="D105" s="1" t="s">
        <v>209</v>
      </c>
      <c r="E105" s="1" t="s">
        <v>396</v>
      </c>
      <c r="F105" s="1" t="s">
        <v>397</v>
      </c>
      <c r="G105" t="s">
        <v>329</v>
      </c>
      <c r="H105" s="1">
        <v>28</v>
      </c>
      <c r="I105" s="1" t="s">
        <v>509</v>
      </c>
    </row>
    <row r="106" spans="1:9" x14ac:dyDescent="0.25">
      <c r="A106" s="1">
        <v>105</v>
      </c>
      <c r="B106">
        <v>1</v>
      </c>
      <c r="C106" s="1">
        <v>0</v>
      </c>
      <c r="D106" s="1" t="s">
        <v>210</v>
      </c>
      <c r="E106" s="1" t="s">
        <v>398</v>
      </c>
      <c r="F106" s="1" t="s">
        <v>399</v>
      </c>
      <c r="G106" t="s">
        <v>330</v>
      </c>
      <c r="H106" s="1">
        <v>29</v>
      </c>
      <c r="I106" s="1" t="s">
        <v>510</v>
      </c>
    </row>
    <row r="107" spans="1:9" x14ac:dyDescent="0.25">
      <c r="A107" s="1">
        <v>106</v>
      </c>
      <c r="B107">
        <v>2</v>
      </c>
      <c r="C107" s="1">
        <v>0</v>
      </c>
      <c r="D107" s="1" t="s">
        <v>211</v>
      </c>
      <c r="E107" s="1" t="s">
        <v>398</v>
      </c>
      <c r="F107" s="1" t="s">
        <v>399</v>
      </c>
      <c r="G107" t="s">
        <v>331</v>
      </c>
      <c r="H107" s="1">
        <v>29</v>
      </c>
      <c r="I107" s="1" t="s">
        <v>511</v>
      </c>
    </row>
    <row r="108" spans="1:9" x14ac:dyDescent="0.25">
      <c r="A108" s="1">
        <v>107</v>
      </c>
      <c r="B108">
        <v>3</v>
      </c>
      <c r="C108" s="1">
        <v>0</v>
      </c>
      <c r="D108" s="1" t="s">
        <v>212</v>
      </c>
      <c r="E108" s="1" t="s">
        <v>398</v>
      </c>
      <c r="F108" s="1" t="s">
        <v>399</v>
      </c>
      <c r="G108" t="s">
        <v>332</v>
      </c>
      <c r="H108" s="1">
        <v>29</v>
      </c>
      <c r="I108" s="1" t="s">
        <v>512</v>
      </c>
    </row>
    <row r="109" spans="1:9" x14ac:dyDescent="0.25">
      <c r="A109" s="1">
        <v>108</v>
      </c>
      <c r="B109">
        <v>4</v>
      </c>
      <c r="C109" s="1">
        <v>0</v>
      </c>
      <c r="D109" s="1" t="s">
        <v>213</v>
      </c>
      <c r="E109" s="1" t="s">
        <v>398</v>
      </c>
      <c r="F109" s="1" t="s">
        <v>399</v>
      </c>
      <c r="G109" t="s">
        <v>333</v>
      </c>
      <c r="H109" s="1">
        <v>29</v>
      </c>
      <c r="I109" s="1" t="s">
        <v>513</v>
      </c>
    </row>
    <row r="110" spans="1:9" x14ac:dyDescent="0.25">
      <c r="A110" s="1">
        <v>109</v>
      </c>
      <c r="B110">
        <v>1</v>
      </c>
      <c r="C110" s="1">
        <v>0</v>
      </c>
      <c r="D110" s="1" t="s">
        <v>214</v>
      </c>
      <c r="E110" s="1" t="s">
        <v>400</v>
      </c>
      <c r="F110" s="1" t="s">
        <v>401</v>
      </c>
      <c r="G110" t="s">
        <v>334</v>
      </c>
      <c r="H110" s="1">
        <v>30</v>
      </c>
      <c r="I110" s="1" t="s">
        <v>514</v>
      </c>
    </row>
    <row r="111" spans="1:9" x14ac:dyDescent="0.25">
      <c r="A111" s="1">
        <v>110</v>
      </c>
      <c r="B111">
        <v>2</v>
      </c>
      <c r="C111" s="1">
        <v>0</v>
      </c>
      <c r="D111" s="1" t="s">
        <v>215</v>
      </c>
      <c r="E111" s="1" t="s">
        <v>400</v>
      </c>
      <c r="F111" s="1" t="s">
        <v>401</v>
      </c>
      <c r="G111" t="s">
        <v>335</v>
      </c>
      <c r="H111" s="1">
        <v>30</v>
      </c>
      <c r="I111" s="1" t="s">
        <v>515</v>
      </c>
    </row>
    <row r="112" spans="1:9" x14ac:dyDescent="0.25">
      <c r="A112" s="1">
        <v>111</v>
      </c>
      <c r="B112">
        <v>3</v>
      </c>
      <c r="C112" s="1">
        <v>0</v>
      </c>
      <c r="D112" s="1" t="s">
        <v>216</v>
      </c>
      <c r="E112" s="1" t="s">
        <v>400</v>
      </c>
      <c r="F112" s="1" t="s">
        <v>401</v>
      </c>
      <c r="G112" t="s">
        <v>336</v>
      </c>
      <c r="H112" s="1">
        <v>30</v>
      </c>
      <c r="I112" s="1" t="s">
        <v>516</v>
      </c>
    </row>
    <row r="113" spans="1:9" x14ac:dyDescent="0.25">
      <c r="A113" s="1">
        <v>112</v>
      </c>
      <c r="B113">
        <v>4</v>
      </c>
      <c r="C113" s="1">
        <v>0</v>
      </c>
      <c r="D113" s="1" t="s">
        <v>217</v>
      </c>
      <c r="E113" s="1" t="s">
        <v>400</v>
      </c>
      <c r="F113" s="1" t="s">
        <v>401</v>
      </c>
      <c r="G113" t="s">
        <v>337</v>
      </c>
      <c r="H113" s="1">
        <v>30</v>
      </c>
      <c r="I113" s="1" t="s">
        <v>517</v>
      </c>
    </row>
    <row r="114" spans="1:9" x14ac:dyDescent="0.25">
      <c r="A114" s="1">
        <v>113</v>
      </c>
      <c r="B114">
        <v>1</v>
      </c>
      <c r="C114" s="1">
        <v>0</v>
      </c>
      <c r="D114" s="1" t="s">
        <v>218</v>
      </c>
      <c r="E114" s="1" t="s">
        <v>402</v>
      </c>
      <c r="F114" s="1" t="s">
        <v>403</v>
      </c>
      <c r="G114" t="s">
        <v>338</v>
      </c>
      <c r="H114" s="1">
        <v>31</v>
      </c>
      <c r="I114" s="1" t="s">
        <v>518</v>
      </c>
    </row>
    <row r="115" spans="1:9" x14ac:dyDescent="0.25">
      <c r="A115" s="1">
        <v>114</v>
      </c>
      <c r="B115">
        <v>2</v>
      </c>
      <c r="C115" s="1">
        <v>0</v>
      </c>
      <c r="D115" s="1" t="s">
        <v>219</v>
      </c>
      <c r="E115" s="1" t="s">
        <v>402</v>
      </c>
      <c r="F115" s="1" t="s">
        <v>403</v>
      </c>
      <c r="G115" t="s">
        <v>339</v>
      </c>
      <c r="H115" s="1">
        <v>31</v>
      </c>
      <c r="I115" s="1" t="s">
        <v>519</v>
      </c>
    </row>
    <row r="116" spans="1:9" x14ac:dyDescent="0.25">
      <c r="A116" s="1">
        <v>115</v>
      </c>
      <c r="B116">
        <v>3</v>
      </c>
      <c r="C116" s="1">
        <v>0</v>
      </c>
      <c r="D116" s="1" t="s">
        <v>220</v>
      </c>
      <c r="E116" s="1" t="s">
        <v>402</v>
      </c>
      <c r="F116" s="1" t="s">
        <v>403</v>
      </c>
      <c r="G116" t="s">
        <v>340</v>
      </c>
      <c r="H116" s="1">
        <v>31</v>
      </c>
      <c r="I116" s="1" t="s">
        <v>520</v>
      </c>
    </row>
    <row r="117" spans="1:9" x14ac:dyDescent="0.25">
      <c r="A117" s="1">
        <v>116</v>
      </c>
      <c r="B117">
        <v>4</v>
      </c>
      <c r="C117" s="1">
        <v>0</v>
      </c>
      <c r="D117" s="1" t="s">
        <v>221</v>
      </c>
      <c r="E117" s="1" t="s">
        <v>402</v>
      </c>
      <c r="F117" s="1" t="s">
        <v>403</v>
      </c>
      <c r="G117" t="s">
        <v>341</v>
      </c>
      <c r="H117" s="1">
        <v>31</v>
      </c>
      <c r="I117" s="1" t="s">
        <v>521</v>
      </c>
    </row>
    <row r="118" spans="1:9" x14ac:dyDescent="0.25">
      <c r="A118" s="1">
        <v>117</v>
      </c>
      <c r="B118">
        <v>1</v>
      </c>
      <c r="C118" s="1">
        <v>0</v>
      </c>
      <c r="D118" s="1" t="s">
        <v>222</v>
      </c>
      <c r="E118" s="1" t="s">
        <v>404</v>
      </c>
      <c r="F118" s="1" t="s">
        <v>405</v>
      </c>
      <c r="G118" t="s">
        <v>342</v>
      </c>
      <c r="H118">
        <v>32</v>
      </c>
      <c r="I118" s="1" t="s">
        <v>522</v>
      </c>
    </row>
    <row r="119" spans="1:9" x14ac:dyDescent="0.25">
      <c r="A119" s="1">
        <v>118</v>
      </c>
      <c r="B119">
        <v>2</v>
      </c>
      <c r="C119" s="1">
        <v>0</v>
      </c>
      <c r="D119" s="1" t="s">
        <v>223</v>
      </c>
      <c r="E119" s="1" t="s">
        <v>404</v>
      </c>
      <c r="F119" s="1" t="s">
        <v>405</v>
      </c>
      <c r="G119" t="s">
        <v>343</v>
      </c>
      <c r="H119">
        <v>32</v>
      </c>
      <c r="I119" s="1" t="s">
        <v>523</v>
      </c>
    </row>
    <row r="120" spans="1:9" x14ac:dyDescent="0.25">
      <c r="A120" s="1">
        <v>119</v>
      </c>
      <c r="B120">
        <v>3</v>
      </c>
      <c r="C120" s="1">
        <v>0</v>
      </c>
      <c r="D120" s="1" t="s">
        <v>224</v>
      </c>
      <c r="E120" s="1" t="s">
        <v>404</v>
      </c>
      <c r="F120" s="1" t="s">
        <v>405</v>
      </c>
      <c r="G120" t="s">
        <v>344</v>
      </c>
      <c r="H120">
        <v>32</v>
      </c>
      <c r="I120" s="1" t="s">
        <v>524</v>
      </c>
    </row>
    <row r="121" spans="1:9" x14ac:dyDescent="0.25">
      <c r="A121" s="1">
        <v>120</v>
      </c>
      <c r="B121">
        <v>4</v>
      </c>
      <c r="C121" s="1">
        <v>0</v>
      </c>
      <c r="D121" s="1" t="s">
        <v>225</v>
      </c>
      <c r="E121" s="1" t="s">
        <v>404</v>
      </c>
      <c r="F121" s="1" t="s">
        <v>405</v>
      </c>
      <c r="G121" t="s">
        <v>345</v>
      </c>
      <c r="H121">
        <v>32</v>
      </c>
      <c r="I121" s="1" t="s">
        <v>525</v>
      </c>
    </row>
    <row r="122" spans="1:9" x14ac:dyDescent="0.25">
      <c r="A122" s="1"/>
    </row>
    <row r="123" spans="1:9" x14ac:dyDescent="0.25">
      <c r="A123" s="1"/>
    </row>
    <row r="124" spans="1:9" x14ac:dyDescent="0.25">
      <c r="A124" s="1"/>
    </row>
    <row r="125" spans="1:9" x14ac:dyDescent="0.25">
      <c r="A125" s="1"/>
    </row>
    <row r="126" spans="1:9" x14ac:dyDescent="0.25">
      <c r="A126" s="1"/>
    </row>
    <row r="127" spans="1:9" x14ac:dyDescent="0.25">
      <c r="A127" s="1"/>
    </row>
    <row r="128" spans="1:9" x14ac:dyDescent="0.25">
      <c r="A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C4Model</vt:lpstr>
      <vt:lpstr>C4Results</vt:lpstr>
      <vt:lpstr>CVert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Ashlyn</cp:lastModifiedBy>
  <dcterms:created xsi:type="dcterms:W3CDTF">2018-04-28T19:06:44Z</dcterms:created>
  <dcterms:modified xsi:type="dcterms:W3CDTF">2018-05-01T15:27:03Z</dcterms:modified>
</cp:coreProperties>
</file>