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wnloads\Slack\WritePDF\src\files\"/>
    </mc:Choice>
  </mc:AlternateContent>
  <xr:revisionPtr revIDLastSave="0" documentId="13_ncr:1_{9D6DD68B-27A5-4805-BF6F-2E1F17A5A154}" xr6:coauthVersionLast="45" xr6:coauthVersionMax="45" xr10:uidLastSave="{00000000-0000-0000-0000-000000000000}"/>
  <bookViews>
    <workbookView xWindow="-108" yWindow="-108" windowWidth="23256" windowHeight="12720" xr2:uid="{6F4F2B98-0D11-4216-83AC-085DCA4EE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5" i="1" l="1"/>
  <c r="L165" i="1"/>
  <c r="AA164" i="1"/>
  <c r="S164" i="1"/>
  <c r="U164" i="1" s="1"/>
  <c r="AB164" i="1" s="1"/>
  <c r="L164" i="1"/>
  <c r="AA163" i="1"/>
  <c r="S163" i="1"/>
  <c r="U163" i="1" s="1"/>
  <c r="AB163" i="1" s="1"/>
  <c r="L163" i="1"/>
  <c r="AA162" i="1"/>
  <c r="L162" i="1"/>
  <c r="AA161" i="1"/>
  <c r="L161" i="1"/>
  <c r="S160" i="1"/>
  <c r="U160" i="1" s="1"/>
  <c r="AB160" i="1" s="1"/>
  <c r="L160" i="1"/>
  <c r="AA159" i="1"/>
  <c r="L159" i="1"/>
  <c r="AA158" i="1"/>
  <c r="L158" i="1"/>
  <c r="S158" i="1" s="1"/>
  <c r="AA157" i="1"/>
  <c r="U157" i="1"/>
  <c r="AB157" i="1" s="1"/>
  <c r="S157" i="1"/>
  <c r="L157" i="1"/>
  <c r="AA156" i="1"/>
  <c r="L156" i="1"/>
  <c r="AA155" i="1"/>
  <c r="L155" i="1"/>
  <c r="S155" i="1" s="1"/>
  <c r="U155" i="1" s="1"/>
  <c r="AB155" i="1" s="1"/>
  <c r="AA154" i="1"/>
  <c r="L154" i="1"/>
  <c r="AA153" i="1"/>
  <c r="L153" i="1"/>
  <c r="S153" i="1" s="1"/>
  <c r="AB152" i="1"/>
  <c r="AA152" i="1"/>
  <c r="S152" i="1"/>
  <c r="U152" i="1" s="1"/>
  <c r="L152" i="1"/>
  <c r="AA151" i="1"/>
  <c r="S151" i="1"/>
  <c r="L151" i="1"/>
  <c r="AA150" i="1"/>
  <c r="L150" i="1"/>
  <c r="S150" i="1" s="1"/>
  <c r="AB149" i="1"/>
  <c r="AA149" i="1"/>
  <c r="S149" i="1"/>
  <c r="U149" i="1" s="1"/>
  <c r="L149" i="1"/>
  <c r="AA148" i="1"/>
  <c r="U148" i="1"/>
  <c r="AB148" i="1" s="1"/>
  <c r="L148" i="1"/>
  <c r="S148" i="1" s="1"/>
  <c r="AA147" i="1"/>
  <c r="L147" i="1"/>
  <c r="AA146" i="1"/>
  <c r="S146" i="1"/>
  <c r="L146" i="1"/>
  <c r="AA145" i="1"/>
  <c r="L145" i="1"/>
  <c r="S145" i="1" s="1"/>
  <c r="AA144" i="1"/>
  <c r="U144" i="1"/>
  <c r="AB144" i="1" s="1"/>
  <c r="S144" i="1"/>
  <c r="L144" i="1"/>
  <c r="AA143" i="1"/>
  <c r="L143" i="1"/>
  <c r="AA142" i="1"/>
  <c r="L142" i="1"/>
  <c r="S142" i="1" s="1"/>
  <c r="AA141" i="1"/>
  <c r="U141" i="1"/>
  <c r="S141" i="1"/>
  <c r="L141" i="1"/>
  <c r="AA140" i="1"/>
  <c r="S140" i="1"/>
  <c r="L140" i="1"/>
  <c r="AA139" i="1"/>
  <c r="U139" i="1"/>
  <c r="AB139" i="1" s="1"/>
  <c r="S139" i="1"/>
  <c r="L139" i="1"/>
  <c r="AB138" i="1"/>
  <c r="AA138" i="1"/>
  <c r="L138" i="1"/>
  <c r="U138" i="1" s="1"/>
  <c r="AA137" i="1"/>
  <c r="U137" i="1"/>
  <c r="AB137" i="1" s="1"/>
  <c r="S137" i="1"/>
  <c r="L137" i="1"/>
  <c r="AA136" i="1"/>
  <c r="L136" i="1"/>
  <c r="AA135" i="1"/>
  <c r="L135" i="1"/>
  <c r="S135" i="1" s="1"/>
  <c r="AA134" i="1"/>
  <c r="U134" i="1"/>
  <c r="S134" i="1"/>
  <c r="L134" i="1"/>
  <c r="AA133" i="1"/>
  <c r="S133" i="1"/>
  <c r="L133" i="1"/>
  <c r="AA132" i="1"/>
  <c r="U132" i="1"/>
  <c r="AB132" i="1" s="1"/>
  <c r="S132" i="1"/>
  <c r="L132" i="1"/>
  <c r="AA131" i="1"/>
  <c r="L131" i="1"/>
  <c r="AA130" i="1"/>
  <c r="U130" i="1"/>
  <c r="AB130" i="1" s="1"/>
  <c r="L130" i="1"/>
  <c r="S130" i="1" s="1"/>
  <c r="AB129" i="1"/>
  <c r="AA129" i="1"/>
  <c r="U129" i="1"/>
  <c r="S129" i="1"/>
  <c r="L129" i="1"/>
  <c r="AA128" i="1"/>
  <c r="S128" i="1"/>
  <c r="L128" i="1"/>
  <c r="AA127" i="1"/>
  <c r="L127" i="1"/>
  <c r="AA126" i="1"/>
  <c r="S126" i="1"/>
  <c r="U126" i="1" s="1"/>
  <c r="AB126" i="1" s="1"/>
  <c r="L126" i="1"/>
  <c r="AA125" i="1"/>
  <c r="L125" i="1"/>
  <c r="AA124" i="1"/>
  <c r="U124" i="1"/>
  <c r="AB124" i="1" s="1"/>
  <c r="S124" i="1"/>
  <c r="L124" i="1"/>
  <c r="AA123" i="1"/>
  <c r="L123" i="1"/>
  <c r="AA122" i="1"/>
  <c r="L122" i="1"/>
  <c r="S122" i="1" s="1"/>
  <c r="AA121" i="1"/>
  <c r="U121" i="1"/>
  <c r="AB121" i="1" s="1"/>
  <c r="S121" i="1"/>
  <c r="L121" i="1"/>
  <c r="AA120" i="1"/>
  <c r="S120" i="1"/>
  <c r="L120" i="1"/>
  <c r="AA119" i="1"/>
  <c r="U119" i="1"/>
  <c r="AB119" i="1" s="1"/>
  <c r="S119" i="1"/>
  <c r="L119" i="1"/>
  <c r="AA118" i="1"/>
  <c r="L118" i="1"/>
  <c r="AA117" i="1"/>
  <c r="U117" i="1"/>
  <c r="AB117" i="1" s="1"/>
  <c r="L117" i="1"/>
  <c r="S117" i="1" s="1"/>
  <c r="AA116" i="1"/>
  <c r="S116" i="1"/>
  <c r="U116" i="1" s="1"/>
  <c r="AB116" i="1" s="1"/>
  <c r="L116" i="1"/>
  <c r="AA115" i="1"/>
  <c r="L115" i="1"/>
  <c r="AA114" i="1"/>
  <c r="U114" i="1"/>
  <c r="AB114" i="1" s="1"/>
  <c r="L114" i="1"/>
  <c r="S114" i="1" s="1"/>
  <c r="AB113" i="1"/>
  <c r="AA113" i="1"/>
  <c r="S113" i="1"/>
  <c r="U113" i="1" s="1"/>
  <c r="L113" i="1"/>
  <c r="AA112" i="1"/>
  <c r="L112" i="1"/>
  <c r="AA111" i="1"/>
  <c r="U111" i="1"/>
  <c r="AB111" i="1" s="1"/>
  <c r="S111" i="1"/>
  <c r="L111" i="1"/>
  <c r="AA110" i="1"/>
  <c r="L110" i="1"/>
  <c r="AA109" i="1"/>
  <c r="S109" i="1"/>
  <c r="U109" i="1" s="1"/>
  <c r="AB109" i="1" s="1"/>
  <c r="L109" i="1"/>
  <c r="AA108" i="1"/>
  <c r="L108" i="1"/>
  <c r="AA107" i="1"/>
  <c r="L107" i="1"/>
  <c r="AA106" i="1"/>
  <c r="L106" i="1"/>
  <c r="S106" i="1" s="1"/>
  <c r="AA105" i="1"/>
  <c r="AB105" i="1" s="1"/>
  <c r="U105" i="1"/>
  <c r="S105" i="1"/>
  <c r="L105" i="1"/>
  <c r="AA104" i="1"/>
  <c r="U104" i="1"/>
  <c r="AB104" i="1" s="1"/>
  <c r="S104" i="1"/>
  <c r="L104" i="1"/>
  <c r="AA103" i="1"/>
  <c r="L103" i="1"/>
  <c r="AA102" i="1"/>
  <c r="L102" i="1"/>
  <c r="S102" i="1" s="1"/>
  <c r="U102" i="1" s="1"/>
  <c r="AB102" i="1" s="1"/>
  <c r="AA101" i="1"/>
  <c r="S101" i="1"/>
  <c r="L101" i="1"/>
  <c r="AA100" i="1"/>
  <c r="L100" i="1"/>
  <c r="AA99" i="1"/>
  <c r="S99" i="1"/>
  <c r="L99" i="1"/>
  <c r="AA98" i="1"/>
  <c r="L98" i="1"/>
  <c r="S98" i="1" s="1"/>
  <c r="AA97" i="1"/>
  <c r="U97" i="1"/>
  <c r="S97" i="1"/>
  <c r="L97" i="1"/>
  <c r="AA96" i="1"/>
  <c r="S96" i="1"/>
  <c r="U96" i="1" s="1"/>
  <c r="AB96" i="1" s="1"/>
  <c r="L96" i="1"/>
  <c r="AA95" i="1"/>
  <c r="L95" i="1"/>
  <c r="AA94" i="1"/>
  <c r="S94" i="1"/>
  <c r="U94" i="1" s="1"/>
  <c r="AB94" i="1" s="1"/>
  <c r="L94" i="1"/>
  <c r="AA93" i="1"/>
  <c r="L93" i="1"/>
  <c r="AA92" i="1"/>
  <c r="L92" i="1"/>
  <c r="S92" i="1" s="1"/>
  <c r="U92" i="1" s="1"/>
  <c r="AB92" i="1" s="1"/>
  <c r="AA91" i="1"/>
  <c r="L91" i="1"/>
  <c r="S91" i="1" s="1"/>
  <c r="AA90" i="1"/>
  <c r="AB90" i="1" s="1"/>
  <c r="U90" i="1"/>
  <c r="L90" i="1"/>
  <c r="S90" i="1" s="1"/>
  <c r="AA89" i="1"/>
  <c r="S89" i="1"/>
  <c r="U89" i="1" s="1"/>
  <c r="AB89" i="1" s="1"/>
  <c r="L89" i="1"/>
  <c r="AA88" i="1"/>
  <c r="L88" i="1"/>
  <c r="AA87" i="1"/>
  <c r="U87" i="1"/>
  <c r="L87" i="1"/>
  <c r="S87" i="1" s="1"/>
  <c r="AA86" i="1"/>
  <c r="S86" i="1"/>
  <c r="L86" i="1"/>
  <c r="AA85" i="1"/>
  <c r="U85" i="1"/>
  <c r="AB85" i="1" s="1"/>
  <c r="S85" i="1"/>
  <c r="L85" i="1"/>
  <c r="AA84" i="1"/>
  <c r="S84" i="1"/>
  <c r="L84" i="1"/>
  <c r="U84" i="1" s="1"/>
  <c r="AB84" i="1" s="1"/>
  <c r="AA83" i="1"/>
  <c r="L83" i="1"/>
  <c r="AA82" i="1"/>
  <c r="U82" i="1"/>
  <c r="AB82" i="1" s="1"/>
  <c r="L82" i="1"/>
  <c r="S82" i="1" s="1"/>
  <c r="AA81" i="1"/>
  <c r="S81" i="1"/>
  <c r="U81" i="1" s="1"/>
  <c r="AB81" i="1" s="1"/>
  <c r="L81" i="1"/>
  <c r="AA80" i="1"/>
  <c r="L80" i="1"/>
  <c r="AA79" i="1"/>
  <c r="S79" i="1"/>
  <c r="L79" i="1"/>
  <c r="U79" i="1" s="1"/>
  <c r="AB79" i="1" s="1"/>
  <c r="AA78" i="1"/>
  <c r="L78" i="1"/>
  <c r="AA77" i="1"/>
  <c r="S77" i="1"/>
  <c r="U77" i="1" s="1"/>
  <c r="AB77" i="1" s="1"/>
  <c r="L77" i="1"/>
  <c r="AA76" i="1"/>
  <c r="L76" i="1"/>
  <c r="AA75" i="1"/>
  <c r="S75" i="1"/>
  <c r="L75" i="1"/>
  <c r="AA74" i="1"/>
  <c r="L74" i="1"/>
  <c r="S74" i="1" s="1"/>
  <c r="AB73" i="1"/>
  <c r="AA73" i="1"/>
  <c r="U73" i="1"/>
  <c r="S73" i="1"/>
  <c r="L73" i="1"/>
  <c r="AA72" i="1"/>
  <c r="U72" i="1"/>
  <c r="S72" i="1"/>
  <c r="L72" i="1"/>
  <c r="AA71" i="1"/>
  <c r="L71" i="1"/>
  <c r="AA70" i="1"/>
  <c r="U70" i="1"/>
  <c r="AB70" i="1" s="1"/>
  <c r="S70" i="1"/>
  <c r="L70" i="1"/>
  <c r="AA69" i="1"/>
  <c r="L69" i="1"/>
  <c r="AA68" i="1"/>
  <c r="L68" i="1"/>
  <c r="U67" i="1"/>
  <c r="AB67" i="1" s="1"/>
  <c r="L67" i="1"/>
  <c r="S67" i="1" s="1"/>
  <c r="AA66" i="1"/>
  <c r="U66" i="1"/>
  <c r="AB66" i="1" s="1"/>
  <c r="S66" i="1"/>
  <c r="L66" i="1"/>
  <c r="AA65" i="1"/>
  <c r="U65" i="1"/>
  <c r="AB65" i="1" s="1"/>
  <c r="S65" i="1"/>
  <c r="L65" i="1"/>
  <c r="AA64" i="1"/>
  <c r="L64" i="1"/>
  <c r="AA63" i="1"/>
  <c r="U63" i="1"/>
  <c r="AB63" i="1" s="1"/>
  <c r="S63" i="1"/>
  <c r="L63" i="1"/>
  <c r="AA62" i="1"/>
  <c r="S62" i="1"/>
  <c r="L62" i="1"/>
  <c r="AA61" i="1"/>
  <c r="L61" i="1"/>
  <c r="AA60" i="1"/>
  <c r="S60" i="1"/>
  <c r="L60" i="1"/>
  <c r="AA59" i="1"/>
  <c r="L59" i="1"/>
  <c r="S59" i="1" s="1"/>
  <c r="AA58" i="1"/>
  <c r="U58" i="1"/>
  <c r="AB58" i="1" s="1"/>
  <c r="S58" i="1"/>
  <c r="L58" i="1"/>
  <c r="AA57" i="1"/>
  <c r="U57" i="1"/>
  <c r="AB57" i="1" s="1"/>
  <c r="S57" i="1"/>
  <c r="L57" i="1"/>
  <c r="AA56" i="1"/>
  <c r="L56" i="1"/>
  <c r="AA55" i="1"/>
  <c r="S55" i="1"/>
  <c r="U55" i="1" s="1"/>
  <c r="AB55" i="1" s="1"/>
  <c r="L55" i="1"/>
  <c r="AA54" i="1"/>
  <c r="L54" i="1"/>
  <c r="AA53" i="1"/>
  <c r="U53" i="1"/>
  <c r="AB53" i="1" s="1"/>
  <c r="S53" i="1"/>
  <c r="L53" i="1"/>
  <c r="AA52" i="1"/>
  <c r="L52" i="1"/>
  <c r="AA51" i="1"/>
  <c r="AB51" i="1" s="1"/>
  <c r="U51" i="1"/>
  <c r="L51" i="1"/>
  <c r="S51" i="1" s="1"/>
  <c r="AA50" i="1"/>
  <c r="S50" i="1"/>
  <c r="U50" i="1" s="1"/>
  <c r="AB50" i="1" s="1"/>
  <c r="L50" i="1"/>
  <c r="AA49" i="1"/>
  <c r="L49" i="1"/>
  <c r="AA48" i="1"/>
  <c r="U48" i="1"/>
  <c r="S48" i="1"/>
  <c r="L48" i="1"/>
  <c r="AA47" i="1"/>
  <c r="L47" i="1"/>
  <c r="AA46" i="1"/>
  <c r="U46" i="1"/>
  <c r="AB46" i="1" s="1"/>
  <c r="S46" i="1"/>
  <c r="L46" i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A45" i="1"/>
  <c r="S45" i="1"/>
  <c r="U45" i="1" s="1"/>
  <c r="AB45" i="1" s="1"/>
  <c r="L45" i="1"/>
  <c r="AA44" i="1"/>
  <c r="L44" i="1"/>
  <c r="A44" i="1"/>
  <c r="A45" i="1" s="1"/>
  <c r="AA43" i="1"/>
  <c r="U43" i="1"/>
  <c r="AB43" i="1" s="1"/>
  <c r="L43" i="1"/>
  <c r="S43" i="1" s="1"/>
  <c r="AA42" i="1"/>
  <c r="L42" i="1"/>
  <c r="W39" i="1"/>
  <c r="U39" i="1"/>
  <c r="S39" i="1"/>
  <c r="P39" i="1"/>
  <c r="O39" i="1"/>
  <c r="N39" i="1"/>
  <c r="M39" i="1"/>
  <c r="L39" i="1"/>
  <c r="Q39" i="1" s="1"/>
  <c r="V39" i="1" s="1"/>
  <c r="AA39" i="1" s="1"/>
  <c r="AB39" i="1" s="1"/>
  <c r="P38" i="1"/>
  <c r="O38" i="1" s="1"/>
  <c r="W37" i="1"/>
  <c r="U37" i="1"/>
  <c r="P37" i="1"/>
  <c r="S37" i="1" s="1"/>
  <c r="O37" i="1"/>
  <c r="N37" i="1"/>
  <c r="M37" i="1"/>
  <c r="AA36" i="1"/>
  <c r="W36" i="1"/>
  <c r="S36" i="1"/>
  <c r="U36" i="1" s="1"/>
  <c r="AB36" i="1" s="1"/>
  <c r="P36" i="1"/>
  <c r="O36" i="1" s="1"/>
  <c r="N36" i="1"/>
  <c r="M36" i="1"/>
  <c r="L36" i="1"/>
  <c r="Q36" i="1" s="1"/>
  <c r="V36" i="1" s="1"/>
  <c r="W35" i="1"/>
  <c r="P35" i="1"/>
  <c r="N35" i="1" s="1"/>
  <c r="M35" i="1"/>
  <c r="S34" i="1"/>
  <c r="P34" i="1"/>
  <c r="O34" i="1" s="1"/>
  <c r="M34" i="1"/>
  <c r="L34" i="1"/>
  <c r="P33" i="1"/>
  <c r="S33" i="1" s="1"/>
  <c r="N33" i="1"/>
  <c r="S32" i="1"/>
  <c r="U32" i="1" s="1"/>
  <c r="Q32" i="1"/>
  <c r="V32" i="1" s="1"/>
  <c r="P32" i="1"/>
  <c r="L32" i="1" s="1"/>
  <c r="O32" i="1"/>
  <c r="N32" i="1"/>
  <c r="M32" i="1"/>
  <c r="P31" i="1"/>
  <c r="M31" i="1" s="1"/>
  <c r="O31" i="1"/>
  <c r="N31" i="1"/>
  <c r="P30" i="1"/>
  <c r="O30" i="1" s="1"/>
  <c r="M30" i="1"/>
  <c r="L30" i="1"/>
  <c r="P29" i="1"/>
  <c r="N29" i="1"/>
  <c r="S28" i="1"/>
  <c r="U28" i="1" s="1"/>
  <c r="Q28" i="1"/>
  <c r="V28" i="1" s="1"/>
  <c r="P28" i="1"/>
  <c r="O28" i="1"/>
  <c r="N28" i="1"/>
  <c r="M28" i="1"/>
  <c r="L28" i="1"/>
  <c r="P27" i="1"/>
  <c r="M27" i="1" s="1"/>
  <c r="L27" i="1"/>
  <c r="P26" i="1"/>
  <c r="S26" i="1" s="1"/>
  <c r="O26" i="1"/>
  <c r="U25" i="1"/>
  <c r="W25" i="1" s="1"/>
  <c r="S25" i="1"/>
  <c r="P25" i="1"/>
  <c r="O25" i="1" s="1"/>
  <c r="N25" i="1"/>
  <c r="S24" i="1"/>
  <c r="U24" i="1" s="1"/>
  <c r="P24" i="1"/>
  <c r="O24" i="1"/>
  <c r="N24" i="1"/>
  <c r="M24" i="1"/>
  <c r="Q24" i="1" s="1"/>
  <c r="V24" i="1" s="1"/>
  <c r="L24" i="1"/>
  <c r="U23" i="1"/>
  <c r="S23" i="1"/>
  <c r="P23" i="1"/>
  <c r="N23" i="1" s="1"/>
  <c r="O23" i="1"/>
  <c r="L23" i="1"/>
  <c r="W22" i="1"/>
  <c r="P22" i="1"/>
  <c r="O22" i="1" s="1"/>
  <c r="S21" i="1"/>
  <c r="P21" i="1"/>
  <c r="U21" i="1" s="1"/>
  <c r="N21" i="1"/>
  <c r="M21" i="1"/>
  <c r="Q21" i="1" s="1"/>
  <c r="V21" i="1" s="1"/>
  <c r="L21" i="1"/>
  <c r="W20" i="1"/>
  <c r="S20" i="1"/>
  <c r="U20" i="1" s="1"/>
  <c r="P20" i="1"/>
  <c r="L20" i="1" s="1"/>
  <c r="Q20" i="1" s="1"/>
  <c r="V20" i="1" s="1"/>
  <c r="AA20" i="1" s="1"/>
  <c r="O20" i="1"/>
  <c r="N20" i="1"/>
  <c r="M20" i="1"/>
  <c r="P19" i="1"/>
  <c r="N19" i="1" s="1"/>
  <c r="O19" i="1"/>
  <c r="W18" i="1"/>
  <c r="P18" i="1"/>
  <c r="M18" i="1"/>
  <c r="L18" i="1"/>
  <c r="W17" i="1"/>
  <c r="S17" i="1"/>
  <c r="P17" i="1"/>
  <c r="O17" i="1" s="1"/>
  <c r="M17" i="1"/>
  <c r="W16" i="1"/>
  <c r="S16" i="1"/>
  <c r="U16" i="1" s="1"/>
  <c r="AB16" i="1" s="1"/>
  <c r="P16" i="1"/>
  <c r="O16" i="1"/>
  <c r="N16" i="1"/>
  <c r="M16" i="1"/>
  <c r="Q16" i="1" s="1"/>
  <c r="V16" i="1" s="1"/>
  <c r="AA16" i="1" s="1"/>
  <c r="L16" i="1"/>
  <c r="W15" i="1"/>
  <c r="U15" i="1"/>
  <c r="S15" i="1"/>
  <c r="P15" i="1"/>
  <c r="N15" i="1" s="1"/>
  <c r="O15" i="1"/>
  <c r="L15" i="1"/>
  <c r="W14" i="1"/>
  <c r="P14" i="1"/>
  <c r="O14" i="1" s="1"/>
  <c r="W13" i="1"/>
  <c r="S13" i="1"/>
  <c r="P13" i="1"/>
  <c r="U13" i="1" s="1"/>
  <c r="AB13" i="1" s="1"/>
  <c r="N13" i="1"/>
  <c r="M13" i="1"/>
  <c r="L13" i="1"/>
  <c r="Q13" i="1" s="1"/>
  <c r="V13" i="1" s="1"/>
  <c r="AA13" i="1" s="1"/>
  <c r="W12" i="1"/>
  <c r="U12" i="1"/>
  <c r="P12" i="1"/>
  <c r="O12" i="1" s="1"/>
  <c r="W11" i="1"/>
  <c r="U11" i="1"/>
  <c r="P11" i="1"/>
  <c r="O11" i="1" s="1"/>
  <c r="N11" i="1"/>
  <c r="M11" i="1"/>
  <c r="L11" i="1"/>
  <c r="Q11" i="1" s="1"/>
  <c r="V11" i="1" s="1"/>
  <c r="AA11" i="1" s="1"/>
  <c r="AB11" i="1" s="1"/>
  <c r="W10" i="1"/>
  <c r="S10" i="1"/>
  <c r="U10" i="1" s="1"/>
  <c r="P10" i="1"/>
  <c r="L10" i="1" s="1"/>
  <c r="Q10" i="1" s="1"/>
  <c r="V10" i="1" s="1"/>
  <c r="AA10" i="1" s="1"/>
  <c r="O10" i="1"/>
  <c r="N10" i="1"/>
  <c r="M10" i="1"/>
  <c r="W9" i="1"/>
  <c r="P9" i="1"/>
  <c r="N9" i="1" s="1"/>
  <c r="O9" i="1"/>
  <c r="P8" i="1"/>
  <c r="S8" i="1" s="1"/>
  <c r="U8" i="1" s="1"/>
  <c r="M8" i="1"/>
  <c r="L8" i="1"/>
  <c r="W7" i="1"/>
  <c r="S7" i="1"/>
  <c r="P7" i="1"/>
  <c r="O7" i="1" s="1"/>
  <c r="W6" i="1"/>
  <c r="S6" i="1"/>
  <c r="U6" i="1" s="1"/>
  <c r="P6" i="1"/>
  <c r="O6" i="1"/>
  <c r="N6" i="1"/>
  <c r="M6" i="1"/>
  <c r="Q6" i="1" s="1"/>
  <c r="V6" i="1" s="1"/>
  <c r="AA6" i="1" s="1"/>
  <c r="L6" i="1"/>
  <c r="W5" i="1"/>
  <c r="U5" i="1"/>
  <c r="S5" i="1"/>
  <c r="P5" i="1"/>
  <c r="N5" i="1" s="1"/>
  <c r="O5" i="1"/>
  <c r="L5" i="1"/>
  <c r="W4" i="1"/>
  <c r="P4" i="1"/>
  <c r="O4" i="1" s="1"/>
  <c r="W3" i="1"/>
  <c r="S3" i="1"/>
  <c r="P3" i="1"/>
  <c r="U3" i="1" s="1"/>
  <c r="AB3" i="1" s="1"/>
  <c r="AC3" i="1" s="1"/>
  <c r="N3" i="1"/>
  <c r="M3" i="1"/>
  <c r="L3" i="1"/>
  <c r="Q3" i="1" s="1"/>
  <c r="V3" i="1" s="1"/>
  <c r="AA3" i="1" s="1"/>
  <c r="W21" i="1" l="1"/>
  <c r="AA21" i="1" s="1"/>
  <c r="AB21" i="1" s="1"/>
  <c r="Q5" i="1"/>
  <c r="V5" i="1" s="1"/>
  <c r="AA5" i="1" s="1"/>
  <c r="AB5" i="1" s="1"/>
  <c r="AB20" i="1"/>
  <c r="W32" i="1"/>
  <c r="AA32" i="1" s="1"/>
  <c r="AB32" i="1" s="1"/>
  <c r="Q23" i="1"/>
  <c r="V23" i="1" s="1"/>
  <c r="W8" i="1"/>
  <c r="AB10" i="1"/>
  <c r="W28" i="1"/>
  <c r="AA28" i="1" s="1"/>
  <c r="AB28" i="1" s="1"/>
  <c r="AB6" i="1"/>
  <c r="W24" i="1"/>
  <c r="AA24" i="1" s="1"/>
  <c r="AB24" i="1" s="1"/>
  <c r="S56" i="1"/>
  <c r="U56" i="1" s="1"/>
  <c r="AB56" i="1" s="1"/>
  <c r="O3" i="1"/>
  <c r="S4" i="1"/>
  <c r="U4" i="1" s="1"/>
  <c r="M5" i="1"/>
  <c r="U7" i="1"/>
  <c r="N8" i="1"/>
  <c r="Q8" i="1" s="1"/>
  <c r="V8" i="1" s="1"/>
  <c r="AA8" i="1" s="1"/>
  <c r="AB8" i="1" s="1"/>
  <c r="O13" i="1"/>
  <c r="S14" i="1"/>
  <c r="M15" i="1"/>
  <c r="Q15" i="1" s="1"/>
  <c r="V15" i="1" s="1"/>
  <c r="AA15" i="1" s="1"/>
  <c r="AB15" i="1" s="1"/>
  <c r="U17" i="1"/>
  <c r="N18" i="1"/>
  <c r="Q18" i="1" s="1"/>
  <c r="V18" i="1" s="1"/>
  <c r="AA18" i="1" s="1"/>
  <c r="O21" i="1"/>
  <c r="S22" i="1"/>
  <c r="M23" i="1"/>
  <c r="W23" i="1"/>
  <c r="L25" i="1"/>
  <c r="N27" i="1"/>
  <c r="L31" i="1"/>
  <c r="Q31" i="1" s="1"/>
  <c r="V31" i="1" s="1"/>
  <c r="AB48" i="1"/>
  <c r="S71" i="1"/>
  <c r="U71" i="1" s="1"/>
  <c r="AB71" i="1" s="1"/>
  <c r="U80" i="1"/>
  <c r="AB80" i="1" s="1"/>
  <c r="S80" i="1"/>
  <c r="U101" i="1"/>
  <c r="AB101" i="1" s="1"/>
  <c r="S161" i="1"/>
  <c r="U161" i="1" s="1"/>
  <c r="AB161" i="1" s="1"/>
  <c r="O29" i="1"/>
  <c r="U29" i="1"/>
  <c r="S52" i="1"/>
  <c r="U52" i="1" s="1"/>
  <c r="AB52" i="1" s="1"/>
  <c r="S69" i="1"/>
  <c r="U69" i="1" s="1"/>
  <c r="AB69" i="1" s="1"/>
  <c r="U91" i="1"/>
  <c r="AB91" i="1" s="1"/>
  <c r="S125" i="1"/>
  <c r="U125" i="1" s="1"/>
  <c r="AB125" i="1" s="1"/>
  <c r="L7" i="1"/>
  <c r="O8" i="1"/>
  <c r="S9" i="1"/>
  <c r="U9" i="1" s="1"/>
  <c r="AB9" i="1" s="1"/>
  <c r="L12" i="1"/>
  <c r="U14" i="1"/>
  <c r="L17" i="1"/>
  <c r="O18" i="1"/>
  <c r="S19" i="1"/>
  <c r="U22" i="1"/>
  <c r="M25" i="1"/>
  <c r="U26" i="1"/>
  <c r="O27" i="1"/>
  <c r="S29" i="1"/>
  <c r="S30" i="1"/>
  <c r="N30" i="1"/>
  <c r="Q30" i="1" s="1"/>
  <c r="V30" i="1" s="1"/>
  <c r="N34" i="1"/>
  <c r="Q34" i="1" s="1"/>
  <c r="V34" i="1" s="1"/>
  <c r="U34" i="1"/>
  <c r="L35" i="1"/>
  <c r="Q35" i="1" s="1"/>
  <c r="V35" i="1" s="1"/>
  <c r="AA35" i="1" s="1"/>
  <c r="U35" i="1"/>
  <c r="AB35" i="1" s="1"/>
  <c r="O35" i="1"/>
  <c r="AB87" i="1"/>
  <c r="S110" i="1"/>
  <c r="U110" i="1" s="1"/>
  <c r="AB110" i="1" s="1"/>
  <c r="AB134" i="1"/>
  <c r="AB141" i="1"/>
  <c r="S154" i="1"/>
  <c r="U154" i="1" s="1"/>
  <c r="AB154" i="1" s="1"/>
  <c r="S42" i="1"/>
  <c r="U42" i="1" s="1"/>
  <c r="AB42" i="1" s="1"/>
  <c r="AC42" i="1" s="1"/>
  <c r="AC43" i="1" s="1"/>
  <c r="L4" i="1"/>
  <c r="M7" i="1"/>
  <c r="M12" i="1"/>
  <c r="L14" i="1"/>
  <c r="U19" i="1"/>
  <c r="L22" i="1"/>
  <c r="M38" i="1"/>
  <c r="S38" i="1"/>
  <c r="N38" i="1"/>
  <c r="L38" i="1"/>
  <c r="U47" i="1"/>
  <c r="AB47" i="1" s="1"/>
  <c r="S49" i="1"/>
  <c r="U49" i="1" s="1"/>
  <c r="AB49" i="1" s="1"/>
  <c r="S61" i="1"/>
  <c r="U61" i="1" s="1"/>
  <c r="AB61" i="1" s="1"/>
  <c r="U103" i="1"/>
  <c r="AB103" i="1" s="1"/>
  <c r="S136" i="1"/>
  <c r="U136" i="1" s="1"/>
  <c r="AB136" i="1" s="1"/>
  <c r="U33" i="1"/>
  <c r="O33" i="1"/>
  <c r="U158" i="1"/>
  <c r="AB158" i="1" s="1"/>
  <c r="M4" i="1"/>
  <c r="N7" i="1"/>
  <c r="L9" i="1"/>
  <c r="Q9" i="1" s="1"/>
  <c r="V9" i="1" s="1"/>
  <c r="AA9" i="1" s="1"/>
  <c r="N12" i="1"/>
  <c r="M14" i="1"/>
  <c r="N17" i="1"/>
  <c r="L19" i="1"/>
  <c r="Q19" i="1" s="1"/>
  <c r="V19" i="1" s="1"/>
  <c r="M22" i="1"/>
  <c r="L26" i="1"/>
  <c r="S27" i="1"/>
  <c r="U27" i="1" s="1"/>
  <c r="U30" i="1"/>
  <c r="S35" i="1"/>
  <c r="U38" i="1"/>
  <c r="S47" i="1"/>
  <c r="S76" i="1"/>
  <c r="U76" i="1" s="1"/>
  <c r="AB76" i="1" s="1"/>
  <c r="S115" i="1"/>
  <c r="U115" i="1" s="1"/>
  <c r="AB115" i="1" s="1"/>
  <c r="S147" i="1"/>
  <c r="U147" i="1" s="1"/>
  <c r="AB147" i="1" s="1"/>
  <c r="Q27" i="1"/>
  <c r="V27" i="1" s="1"/>
  <c r="N4" i="1"/>
  <c r="M9" i="1"/>
  <c r="N14" i="1"/>
  <c r="S18" i="1"/>
  <c r="U18" i="1" s="1"/>
  <c r="M19" i="1"/>
  <c r="N22" i="1"/>
  <c r="M26" i="1"/>
  <c r="L29" i="1"/>
  <c r="S31" i="1"/>
  <c r="U31" i="1" s="1"/>
  <c r="L33" i="1"/>
  <c r="Q33" i="1" s="1"/>
  <c r="V33" i="1" s="1"/>
  <c r="U62" i="1"/>
  <c r="AB62" i="1" s="1"/>
  <c r="S64" i="1"/>
  <c r="U64" i="1" s="1"/>
  <c r="AB64" i="1" s="1"/>
  <c r="U68" i="1"/>
  <c r="AB68" i="1" s="1"/>
  <c r="AB72" i="1"/>
  <c r="S95" i="1"/>
  <c r="U95" i="1" s="1"/>
  <c r="AB95" i="1" s="1"/>
  <c r="AB97" i="1"/>
  <c r="U106" i="1"/>
  <c r="AB106" i="1" s="1"/>
  <c r="U120" i="1"/>
  <c r="AB120" i="1" s="1"/>
  <c r="U133" i="1"/>
  <c r="AB133" i="1" s="1"/>
  <c r="U140" i="1"/>
  <c r="AB140" i="1" s="1"/>
  <c r="S100" i="1"/>
  <c r="U100" i="1" s="1"/>
  <c r="AB100" i="1" s="1"/>
  <c r="S143" i="1"/>
  <c r="U143" i="1" s="1"/>
  <c r="AB143" i="1" s="1"/>
  <c r="U156" i="1"/>
  <c r="AB156" i="1" s="1"/>
  <c r="N26" i="1"/>
  <c r="M29" i="1"/>
  <c r="M33" i="1"/>
  <c r="U86" i="1"/>
  <c r="AB86" i="1" s="1"/>
  <c r="U93" i="1"/>
  <c r="AB93" i="1" s="1"/>
  <c r="U75" i="1"/>
  <c r="AB75" i="1" s="1"/>
  <c r="U60" i="1"/>
  <c r="AB60" i="1" s="1"/>
  <c r="U99" i="1"/>
  <c r="AB99" i="1" s="1"/>
  <c r="U128" i="1"/>
  <c r="AB128" i="1" s="1"/>
  <c r="U146" i="1"/>
  <c r="AB146" i="1" s="1"/>
  <c r="U150" i="1"/>
  <c r="AB150" i="1" s="1"/>
  <c r="U74" i="1"/>
  <c r="AB74" i="1" s="1"/>
  <c r="U83" i="1"/>
  <c r="AB83" i="1" s="1"/>
  <c r="S88" i="1"/>
  <c r="U88" i="1" s="1"/>
  <c r="AB88" i="1" s="1"/>
  <c r="S103" i="1"/>
  <c r="S108" i="1"/>
  <c r="U108" i="1" s="1"/>
  <c r="AB108" i="1" s="1"/>
  <c r="S118" i="1"/>
  <c r="U118" i="1" s="1"/>
  <c r="AB118" i="1" s="1"/>
  <c r="S123" i="1"/>
  <c r="U123" i="1" s="1"/>
  <c r="AB123" i="1" s="1"/>
  <c r="U135" i="1"/>
  <c r="AB135" i="1" s="1"/>
  <c r="U142" i="1"/>
  <c r="AB142" i="1" s="1"/>
  <c r="U153" i="1"/>
  <c r="AB153" i="1" s="1"/>
  <c r="S156" i="1"/>
  <c r="L37" i="1"/>
  <c r="Q37" i="1" s="1"/>
  <c r="V37" i="1" s="1"/>
  <c r="AA37" i="1" s="1"/>
  <c r="AB37" i="1" s="1"/>
  <c r="S44" i="1"/>
  <c r="U44" i="1" s="1"/>
  <c r="AB44" i="1" s="1"/>
  <c r="S54" i="1"/>
  <c r="U54" i="1" s="1"/>
  <c r="AB54" i="1" s="1"/>
  <c r="U59" i="1"/>
  <c r="AB59" i="1" s="1"/>
  <c r="S68" i="1"/>
  <c r="S78" i="1"/>
  <c r="U78" i="1" s="1"/>
  <c r="AB78" i="1" s="1"/>
  <c r="S83" i="1"/>
  <c r="S93" i="1"/>
  <c r="U98" i="1"/>
  <c r="AB98" i="1" s="1"/>
  <c r="U107" i="1"/>
  <c r="AB107" i="1" s="1"/>
  <c r="S112" i="1"/>
  <c r="U112" i="1" s="1"/>
  <c r="AB112" i="1" s="1"/>
  <c r="S127" i="1"/>
  <c r="U127" i="1" s="1"/>
  <c r="AB127" i="1" s="1"/>
  <c r="S131" i="1"/>
  <c r="U131" i="1" s="1"/>
  <c r="AB131" i="1" s="1"/>
  <c r="S159" i="1"/>
  <c r="U159" i="1" s="1"/>
  <c r="AB159" i="1" s="1"/>
  <c r="S162" i="1"/>
  <c r="U162" i="1" s="1"/>
  <c r="AB162" i="1" s="1"/>
  <c r="S107" i="1"/>
  <c r="U122" i="1"/>
  <c r="AB122" i="1" s="1"/>
  <c r="U145" i="1"/>
  <c r="AB145" i="1" s="1"/>
  <c r="U151" i="1"/>
  <c r="AB151" i="1" s="1"/>
  <c r="S165" i="1"/>
  <c r="U165" i="1" s="1"/>
  <c r="AB165" i="1" s="1"/>
  <c r="AA34" i="1" l="1"/>
  <c r="AB34" i="1" s="1"/>
  <c r="AA30" i="1"/>
  <c r="AB30" i="1" s="1"/>
  <c r="W27" i="1"/>
  <c r="AB18" i="1"/>
  <c r="AC44" i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A23" i="1"/>
  <c r="AB23" i="1" s="1"/>
  <c r="Q38" i="1"/>
  <c r="V38" i="1" s="1"/>
  <c r="AA38" i="1" s="1"/>
  <c r="AB38" i="1" s="1"/>
  <c r="AB26" i="1"/>
  <c r="W26" i="1"/>
  <c r="Q26" i="1"/>
  <c r="V26" i="1" s="1"/>
  <c r="AA26" i="1" s="1"/>
  <c r="W34" i="1"/>
  <c r="AB22" i="1"/>
  <c r="Q7" i="1"/>
  <c r="V7" i="1" s="1"/>
  <c r="AA7" i="1" s="1"/>
  <c r="AB7" i="1"/>
  <c r="Q4" i="1"/>
  <c r="V4" i="1" s="1"/>
  <c r="AA4" i="1" s="1"/>
  <c r="AB4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W29" i="1"/>
  <c r="W31" i="1"/>
  <c r="AA31" i="1" s="1"/>
  <c r="AB31" i="1" s="1"/>
  <c r="W33" i="1"/>
  <c r="AA33" i="1" s="1"/>
  <c r="AB33" i="1" s="1"/>
  <c r="Q22" i="1"/>
  <c r="V22" i="1" s="1"/>
  <c r="AA22" i="1" s="1"/>
  <c r="Q17" i="1"/>
  <c r="V17" i="1" s="1"/>
  <c r="AA17" i="1" s="1"/>
  <c r="AB17" i="1" s="1"/>
  <c r="Q29" i="1"/>
  <c r="V29" i="1" s="1"/>
  <c r="AA29" i="1" s="1"/>
  <c r="AB29" i="1" s="1"/>
  <c r="W38" i="1"/>
  <c r="W19" i="1"/>
  <c r="AA19" i="1" s="1"/>
  <c r="AB19" i="1" s="1"/>
  <c r="W30" i="1"/>
  <c r="AA27" i="1"/>
  <c r="AB27" i="1" s="1"/>
  <c r="Q14" i="1"/>
  <c r="V14" i="1" s="1"/>
  <c r="AA14" i="1" s="1"/>
  <c r="AB14" i="1" s="1"/>
  <c r="Q12" i="1"/>
  <c r="V12" i="1" s="1"/>
  <c r="AA12" i="1" s="1"/>
  <c r="AB12" i="1" s="1"/>
  <c r="Q25" i="1"/>
  <c r="V25" i="1" s="1"/>
  <c r="AA25" i="1" s="1"/>
  <c r="AB25" i="1" s="1"/>
</calcChain>
</file>

<file path=xl/sharedStrings.xml><?xml version="1.0" encoding="utf-8"?>
<sst xmlns="http://schemas.openxmlformats.org/spreadsheetml/2006/main" count="1307" uniqueCount="286">
  <si>
    <t>BIOSCIENCE RESEARCH FOUNDATION</t>
  </si>
  <si>
    <t xml:space="preserve">NOVEMBER </t>
  </si>
  <si>
    <t>2020</t>
  </si>
  <si>
    <t>S.No</t>
  </si>
  <si>
    <t>EMPLOYEE  NAME</t>
  </si>
  <si>
    <t>LIST</t>
  </si>
  <si>
    <t>FROM</t>
  </si>
  <si>
    <t>BANK</t>
  </si>
  <si>
    <t>BRANCH</t>
  </si>
  <si>
    <t>IFSC</t>
  </si>
  <si>
    <t>A/C NO</t>
  </si>
  <si>
    <t>FIXED SALARY</t>
  </si>
  <si>
    <t>A.DAYS</t>
  </si>
  <si>
    <t>W.DAYS</t>
  </si>
  <si>
    <t>BASIC</t>
  </si>
  <si>
    <t>DA</t>
  </si>
  <si>
    <t>OTHR ALLOW</t>
  </si>
  <si>
    <t>HRA</t>
  </si>
  <si>
    <t>EARNED SALARY</t>
  </si>
  <si>
    <t>EPFO SALARY</t>
  </si>
  <si>
    <t>O T DAYS</t>
  </si>
  <si>
    <t>O.T WAGES</t>
  </si>
  <si>
    <t>ANY ADDITONAL (NO ESI EFFECT)</t>
  </si>
  <si>
    <t>GROSS SALARY</t>
  </si>
  <si>
    <t>EPFO</t>
  </si>
  <si>
    <t>ESIC</t>
  </si>
  <si>
    <t>TDS</t>
  </si>
  <si>
    <t>Transport</t>
  </si>
  <si>
    <t>Adavance</t>
  </si>
  <si>
    <t>Total Teduction</t>
  </si>
  <si>
    <t xml:space="preserve">Net salary </t>
  </si>
  <si>
    <t>TOTAL CHK</t>
  </si>
  <si>
    <t>EMP ID</t>
  </si>
  <si>
    <t>MONTH</t>
  </si>
  <si>
    <t>YEAR</t>
  </si>
  <si>
    <t>PAN</t>
  </si>
  <si>
    <t>UAN</t>
  </si>
  <si>
    <t>EMAIL_ID</t>
  </si>
  <si>
    <t>PHONE_NUMBER</t>
  </si>
  <si>
    <t>Dr. C. TAMILSELVAN</t>
  </si>
  <si>
    <t>PF</t>
  </si>
  <si>
    <t>CC</t>
  </si>
  <si>
    <t>UBI</t>
  </si>
  <si>
    <t>SSI-GUINDY</t>
  </si>
  <si>
    <t>UBIN0552631</t>
  </si>
  <si>
    <t>ABC122345678901</t>
  </si>
  <si>
    <t>ashwinshankar50@gmail.com</t>
  </si>
  <si>
    <t xml:space="preserve"> </t>
  </si>
  <si>
    <t>ABC122345678902</t>
  </si>
  <si>
    <t xml:space="preserve">S.JOHN JOSEPH </t>
  </si>
  <si>
    <t>G. B. AZEEMA</t>
  </si>
  <si>
    <t>B. RAJASEKAR</t>
  </si>
  <si>
    <t>D. GUNASEKAR</t>
  </si>
  <si>
    <t>D.VENKATESAN</t>
  </si>
  <si>
    <t>G. KALIDOSS</t>
  </si>
  <si>
    <t>M.RAVINDRAKUMAR</t>
  </si>
  <si>
    <t>V KAVITHA</t>
  </si>
  <si>
    <t>CHAMIERS ROAD</t>
  </si>
  <si>
    <t>UBIN0533238</t>
  </si>
  <si>
    <t>R.D. SIVA KUMAR</t>
  </si>
  <si>
    <t>S. MOHAN KUMAR</t>
  </si>
  <si>
    <t xml:space="preserve">K. ARUNA </t>
  </si>
  <si>
    <t>ARIGILA SESHAIAH</t>
  </si>
  <si>
    <t>M. VIJAYARAGHAVAN</t>
  </si>
  <si>
    <t>R. MAHESH</t>
  </si>
  <si>
    <t>V. DEENATH</t>
  </si>
  <si>
    <t>Dr. BHARATHI RAJAN</t>
  </si>
  <si>
    <t>M.NIRMALA</t>
  </si>
  <si>
    <t>S. POOBITHA</t>
  </si>
  <si>
    <t>S. SELVA KUMAR</t>
  </si>
  <si>
    <t>V. VIKRAM</t>
  </si>
  <si>
    <t>PALAYAM MUTHAN</t>
  </si>
  <si>
    <t>LOGANATHAN</t>
  </si>
  <si>
    <t>R. MOHANA</t>
  </si>
  <si>
    <t>R. THULASI</t>
  </si>
  <si>
    <t>D. VENKATASALU</t>
  </si>
  <si>
    <t>V. PUNITHA</t>
  </si>
  <si>
    <t>B. BHARATHI</t>
  </si>
  <si>
    <t>I. KUMARESAN</t>
  </si>
  <si>
    <t>D. ANANDHI</t>
  </si>
  <si>
    <t>M. PANEER</t>
  </si>
  <si>
    <t>E. KING SOLOMON</t>
  </si>
  <si>
    <t>526302010008767</t>
  </si>
  <si>
    <t>V. ANGAYARKANI</t>
  </si>
  <si>
    <t>N KAVIYARASU</t>
  </si>
  <si>
    <t>A THENMOZHI</t>
  </si>
  <si>
    <t>A. OM PRAKASH</t>
  </si>
  <si>
    <t>ARIVU VIZHI GURUSAMY</t>
  </si>
  <si>
    <t>NPF</t>
  </si>
  <si>
    <t>CA1</t>
  </si>
  <si>
    <t>ARUN D</t>
  </si>
  <si>
    <t>CHITHIRALA SAINATH</t>
  </si>
  <si>
    <t>B. RAVICHANDRA</t>
  </si>
  <si>
    <t>SONALI N</t>
  </si>
  <si>
    <t>REKHA M</t>
  </si>
  <si>
    <t>B. KANAKARAJU</t>
  </si>
  <si>
    <t>GOWTHAM GANESAN</t>
  </si>
  <si>
    <t>D. RAJKUMAR</t>
  </si>
  <si>
    <t>S.K.DEIVASIGAMANI</t>
  </si>
  <si>
    <t>M. MOHAN RAJ</t>
  </si>
  <si>
    <t>THOOTHUKUDI</t>
  </si>
  <si>
    <t>UBIN0564303</t>
  </si>
  <si>
    <t>S.RAVI</t>
  </si>
  <si>
    <t>A.PUNNIYAKOTTI</t>
  </si>
  <si>
    <t>A.JAYASANKHAR</t>
  </si>
  <si>
    <t>K.MURALI</t>
  </si>
  <si>
    <t>D.HEMAVATHI</t>
  </si>
  <si>
    <t>D. SUBHA</t>
  </si>
  <si>
    <t>SSI GUINDY</t>
  </si>
  <si>
    <t>R. KUMARAN</t>
  </si>
  <si>
    <t>D. BALAJI</t>
  </si>
  <si>
    <t>Y. SHYNI</t>
  </si>
  <si>
    <t>K. LAKSHMI PRABHA</t>
  </si>
  <si>
    <t>P. ABARNA</t>
  </si>
  <si>
    <t>S. RAJESWARI</t>
  </si>
  <si>
    <t>M. APPADURAI</t>
  </si>
  <si>
    <t>K. VASU</t>
  </si>
  <si>
    <t>J. ISRAVEL</t>
  </si>
  <si>
    <t>N. SRIDEVI</t>
  </si>
  <si>
    <t>S. PARVATHI</t>
  </si>
  <si>
    <t>K. SUGAN</t>
  </si>
  <si>
    <t>SUPRIYA</t>
  </si>
  <si>
    <t>RAJESWARI B</t>
  </si>
  <si>
    <t>SAMPATH KUMAR</t>
  </si>
  <si>
    <t>SUDAGAR A</t>
  </si>
  <si>
    <t>DEEPA</t>
  </si>
  <si>
    <t>S.DEVANAND</t>
  </si>
  <si>
    <t>MADHAVARAM</t>
  </si>
  <si>
    <t>UBIN0533297</t>
  </si>
  <si>
    <t>MEENA</t>
  </si>
  <si>
    <t>AMALORPAVARAJ BALASAMY</t>
  </si>
  <si>
    <t>B KANTHA</t>
  </si>
  <si>
    <t>K. MOHAN</t>
  </si>
  <si>
    <t>TAMIL SELVI D</t>
  </si>
  <si>
    <t>R. SOUNTHARAPRIYA</t>
  </si>
  <si>
    <t>P. OVIYA</t>
  </si>
  <si>
    <t>M.S. RAVI</t>
  </si>
  <si>
    <t>V. SUBRAMANI</t>
  </si>
  <si>
    <t>B. CHITHRA</t>
  </si>
  <si>
    <t>A. DARNIA VASANTHI</t>
  </si>
  <si>
    <t>J. VINOTH KUMAR</t>
  </si>
  <si>
    <t>O. ETHIRAJ</t>
  </si>
  <si>
    <t>V. UTHRA</t>
  </si>
  <si>
    <t>S. USHA</t>
  </si>
  <si>
    <t>K. RAMYA</t>
  </si>
  <si>
    <t>M. BHAKIYALAKSHMI</t>
  </si>
  <si>
    <t>S. RADHA</t>
  </si>
  <si>
    <t>T. KOWSALYA</t>
  </si>
  <si>
    <t>P. VENKATESAN</t>
  </si>
  <si>
    <t>V. VINAYAGAMURTHY</t>
  </si>
  <si>
    <t>M.PERIYASAMY</t>
  </si>
  <si>
    <t>526302010012631</t>
  </si>
  <si>
    <t>S. ETHIRAJ</t>
  </si>
  <si>
    <t>526302010012632</t>
  </si>
  <si>
    <t>S.SIVAPRAKASAM</t>
  </si>
  <si>
    <t>526302010012698</t>
  </si>
  <si>
    <t>B.DARIUS INFANTRAJ</t>
  </si>
  <si>
    <t>A.KANNAN</t>
  </si>
  <si>
    <t>526302010012702</t>
  </si>
  <si>
    <t>RAMYA D</t>
  </si>
  <si>
    <t>526302010012703</t>
  </si>
  <si>
    <t>AJITH KUMAR</t>
  </si>
  <si>
    <t>526302010012714</t>
  </si>
  <si>
    <t>CHITRA.K</t>
  </si>
  <si>
    <t>526302010012712</t>
  </si>
  <si>
    <t>CHURAI SANJANA RAJEEV</t>
  </si>
  <si>
    <t>526302010012717</t>
  </si>
  <si>
    <t>SAMPURNAM.R</t>
  </si>
  <si>
    <t>526302010012716</t>
  </si>
  <si>
    <t>R.JESINITHA</t>
  </si>
  <si>
    <t>526302010012761</t>
  </si>
  <si>
    <t>A.SARANYA</t>
  </si>
  <si>
    <t>526302010012759</t>
  </si>
  <si>
    <t>V.NAVANEETHAN</t>
  </si>
  <si>
    <t>526302010012697</t>
  </si>
  <si>
    <t>P.BALA</t>
  </si>
  <si>
    <t>526302010012696</t>
  </si>
  <si>
    <t>SHYAMALA.S</t>
  </si>
  <si>
    <t>VEPERY BRANCH</t>
  </si>
  <si>
    <t>UBIN0557056</t>
  </si>
  <si>
    <t>570502010000274</t>
  </si>
  <si>
    <t>V. EVANGELINE BLESSITA</t>
  </si>
  <si>
    <t>526302010012812</t>
  </si>
  <si>
    <t>L.MONIKA</t>
  </si>
  <si>
    <t>526302010012813</t>
  </si>
  <si>
    <t>R.ABINAYA</t>
  </si>
  <si>
    <t>526302010012814</t>
  </si>
  <si>
    <t>SNEHA PRIYA V</t>
  </si>
  <si>
    <t>526302010012834</t>
  </si>
  <si>
    <t>D. AMUTHA</t>
  </si>
  <si>
    <t>526302010012819</t>
  </si>
  <si>
    <t>C. LAVANYA</t>
  </si>
  <si>
    <t>526302010012695</t>
  </si>
  <si>
    <t>P. JEEVITHA</t>
  </si>
  <si>
    <t>526302010012821</t>
  </si>
  <si>
    <t>D.Kaaviya</t>
  </si>
  <si>
    <t>526302010012820</t>
  </si>
  <si>
    <t>D.Mageswari</t>
  </si>
  <si>
    <t>526302010012818</t>
  </si>
  <si>
    <t>K.Padmini</t>
  </si>
  <si>
    <t>526302010012816</t>
  </si>
  <si>
    <t>N.Rose</t>
  </si>
  <si>
    <t>526302010012832</t>
  </si>
  <si>
    <t>R.Kasthuri</t>
  </si>
  <si>
    <t>526302010012830</t>
  </si>
  <si>
    <t>R.Bhuvaneshwari</t>
  </si>
  <si>
    <t>526302010012835</t>
  </si>
  <si>
    <t>U.Jemima</t>
  </si>
  <si>
    <t>526302010012831</t>
  </si>
  <si>
    <t>K. PUSHPA</t>
  </si>
  <si>
    <t>526302010009776</t>
  </si>
  <si>
    <t>S.Yuvaraj</t>
  </si>
  <si>
    <t>526302010012895</t>
  </si>
  <si>
    <t>S.Amudha</t>
  </si>
  <si>
    <t>526302010012894</t>
  </si>
  <si>
    <t>A.Duraikannu</t>
  </si>
  <si>
    <t>526302010012893</t>
  </si>
  <si>
    <t>S.Anitha</t>
  </si>
  <si>
    <t>526302010012890</t>
  </si>
  <si>
    <t>E.Kanga</t>
  </si>
  <si>
    <t>526302010012891</t>
  </si>
  <si>
    <t>Surya</t>
  </si>
  <si>
    <t>526302010012868</t>
  </si>
  <si>
    <t>Mangaiarkarasi</t>
  </si>
  <si>
    <t>526302010012713</t>
  </si>
  <si>
    <t>Vignesh S</t>
  </si>
  <si>
    <t>526302010012715</t>
  </si>
  <si>
    <t>Bharathi G</t>
  </si>
  <si>
    <t>526302010012762</t>
  </si>
  <si>
    <t>S. RAMYA</t>
  </si>
  <si>
    <t>A. SHANTHI</t>
  </si>
  <si>
    <t>EZUMALAI</t>
  </si>
  <si>
    <t>526302010012922</t>
  </si>
  <si>
    <t>M. SHARMILA</t>
  </si>
  <si>
    <t>526302010012958</t>
  </si>
  <si>
    <t>Y. DIVYA</t>
  </si>
  <si>
    <t>526302010012957</t>
  </si>
  <si>
    <t>SWATHI</t>
  </si>
  <si>
    <t>526302010012959</t>
  </si>
  <si>
    <t>V. SELVA BHARATHI</t>
  </si>
  <si>
    <t>526302010012960</t>
  </si>
  <si>
    <t>M. GAYATHIRI</t>
  </si>
  <si>
    <t>526302010012982</t>
  </si>
  <si>
    <t>V. KAVITHA</t>
  </si>
  <si>
    <t>526302010012981</t>
  </si>
  <si>
    <t>V. ARUN KUMAR</t>
  </si>
  <si>
    <t>526302010012988</t>
  </si>
  <si>
    <t>V. ANITHA</t>
  </si>
  <si>
    <t>526302010012984</t>
  </si>
  <si>
    <t>R. JAYALAKSHMI</t>
  </si>
  <si>
    <t>526302010013015</t>
  </si>
  <si>
    <t>E. SUMATHI</t>
  </si>
  <si>
    <t>526302010008741</t>
  </si>
  <si>
    <t>R. PAVITHRA</t>
  </si>
  <si>
    <t>526302010013054</t>
  </si>
  <si>
    <t>A. SURYA</t>
  </si>
  <si>
    <t>526302010013052</t>
  </si>
  <si>
    <t>K. PAVITHRA</t>
  </si>
  <si>
    <t>526302010013053</t>
  </si>
  <si>
    <t>S. VIJAY</t>
  </si>
  <si>
    <t>526302010013050</t>
  </si>
  <si>
    <t>K. EZHILARASI</t>
  </si>
  <si>
    <t>526302010013051</t>
  </si>
  <si>
    <t>R. SAKTHIDHASAN</t>
  </si>
  <si>
    <t>526302010013085</t>
  </si>
  <si>
    <t>A. SUMAN</t>
  </si>
  <si>
    <t>526302010013083</t>
  </si>
  <si>
    <t>R. PRABAVATHI</t>
  </si>
  <si>
    <t>526302010013084</t>
  </si>
  <si>
    <t>U. DHIVYA</t>
  </si>
  <si>
    <t>526302010010754</t>
  </si>
  <si>
    <t>R. SELVARAJ</t>
  </si>
  <si>
    <t>526302010013127</t>
  </si>
  <si>
    <t>SUNDAR DHANDAPANI</t>
  </si>
  <si>
    <t>526302010013126</t>
  </si>
  <si>
    <t>D.BIRLA RAJASEKAR</t>
  </si>
  <si>
    <t>526302010013125</t>
  </si>
  <si>
    <t>SHWETHA S</t>
  </si>
  <si>
    <t>526302010013124</t>
  </si>
  <si>
    <t>M. MADHANAGOPAL</t>
  </si>
  <si>
    <t>526302010013123</t>
  </si>
  <si>
    <t>VIJAYALAKSHMI G</t>
  </si>
  <si>
    <t>526302010013122</t>
  </si>
  <si>
    <t>BABY N</t>
  </si>
  <si>
    <t>526302010013121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</si>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</sst>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1" xfId="0" applyFont="1" applyBorder="1" applyAlignment="1">
      <alignment horizontal="left"/>
    </xf>
    <xf numFmtId="17" fontId="4" fillId="0" borderId="1" xfId="0" applyNumberFormat="1" applyFont="1" applyBorder="1"/>
    <xf numFmtId="0" fontId="5" fillId="0" borderId="1" xfId="0" applyFont="1" applyBorder="1"/>
    <xf numFmtId="0" fontId="6" fillId="2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1" fontId="5" fillId="0" borderId="1" xfId="0" applyNumberFormat="1" applyFont="1" applyBorder="1"/>
    <xf numFmtId="0" fontId="5" fillId="3" borderId="1" xfId="0" applyFont="1" applyFill="1" applyBorder="1" applyAlignment="1">
      <alignment horizontal="left"/>
    </xf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1" fontId="4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1" fontId="3" fillId="0" borderId="1" xfId="0" applyNumberFormat="1" applyFont="1" applyBorder="1" applyAlignment="1">
      <alignment horizontal="left" wrapText="1"/>
    </xf>
    <xf numFmtId="0" fontId="4" fillId="7" borderId="1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" fontId="4" fillId="7" borderId="1" xfId="1" applyNumberFormat="1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" fontId="5" fillId="7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1" fontId="5" fillId="7" borderId="1" xfId="0" applyNumberFormat="1" applyFont="1" applyFill="1" applyBorder="1"/>
    <xf numFmtId="1" fontId="4" fillId="0" borderId="1" xfId="0" applyNumberFormat="1" applyFont="1" applyBorder="1"/>
    <xf numFmtId="49" fontId="2" fillId="0" borderId="1" xfId="2" applyNumberFormat="1" applyFill="1" applyBorder="1"/>
    <xf numFmtId="0" fontId="4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1" fontId="7" fillId="7" borderId="1" xfId="1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" fontId="7" fillId="7" borderId="1" xfId="0" applyNumberFormat="1" applyFont="1" applyFill="1" applyBorder="1" applyAlignment="1">
      <alignment horizontal="right"/>
    </xf>
    <xf numFmtId="0" fontId="7" fillId="7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3" borderId="1" xfId="0" applyFont="1" applyFill="1" applyBorder="1"/>
    <xf numFmtId="1" fontId="7" fillId="7" borderId="1" xfId="0" applyNumberFormat="1" applyFont="1" applyFill="1" applyBorder="1"/>
    <xf numFmtId="1" fontId="7" fillId="0" borderId="1" xfId="0" applyNumberFormat="1" applyFont="1" applyBorder="1"/>
    <xf numFmtId="1" fontId="6" fillId="7" borderId="1" xfId="0" applyNumberFormat="1" applyFont="1" applyFill="1" applyBorder="1"/>
    <xf numFmtId="2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right"/>
    </xf>
    <xf numFmtId="0" fontId="8" fillId="8" borderId="1" xfId="0" applyFont="1" applyFill="1" applyBorder="1" applyAlignment="1">
      <alignment horizontal="left"/>
    </xf>
    <xf numFmtId="0" fontId="9" fillId="0" borderId="1" xfId="0" applyFont="1" applyBorder="1"/>
    <xf numFmtId="1" fontId="4" fillId="0" borderId="1" xfId="0" quotePrefix="1" applyNumberFormat="1" applyFont="1" applyBorder="1" applyAlignment="1">
      <alignment horizontal="left"/>
    </xf>
    <xf numFmtId="0" fontId="8" fillId="0" borderId="1" xfId="0" quotePrefix="1" applyFont="1" applyBorder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shwinshankar50@gmail.com" TargetMode="External"/><Relationship Id="rId1" Type="http://schemas.openxmlformats.org/officeDocument/2006/relationships/hyperlink" Target="mailto:ashwinshankar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D4E3-1DDE-42D4-9F16-A644317B25FC}">
  <dimension ref="A1:AJ165"/>
  <sheetViews>
    <sheetView tabSelected="1" topLeftCell="O154" workbookViewId="0">
      <selection activeCell="AE42" sqref="AE42:AF165"/>
    </sheetView>
  </sheetViews>
  <sheetFormatPr defaultRowHeight="14.4" x14ac:dyDescent="0.3"/>
  <cols>
    <col min="1" max="1" width="36.44140625" bestFit="1" customWidth="1"/>
    <col min="8" max="8" width="16.109375" bestFit="1" customWidth="1"/>
    <col min="33" max="33" width="16.88671875" bestFit="1" customWidth="1"/>
  </cols>
  <sheetData>
    <row r="1" spans="1:36" x14ac:dyDescent="0.3">
      <c r="A1" s="1" t="s">
        <v>0</v>
      </c>
      <c r="B1" s="2">
        <v>43862</v>
      </c>
      <c r="C1" s="3"/>
      <c r="D1" s="3"/>
      <c r="E1" s="3"/>
      <c r="F1" s="4" t="s">
        <v>1</v>
      </c>
      <c r="G1" s="5" t="s">
        <v>2</v>
      </c>
      <c r="H1" s="6"/>
      <c r="I1" s="3"/>
      <c r="J1" s="3"/>
      <c r="K1" s="7"/>
      <c r="L1" s="3"/>
      <c r="M1" s="3"/>
      <c r="N1" s="3"/>
      <c r="O1" s="3"/>
      <c r="P1" s="3"/>
      <c r="Q1" s="3"/>
      <c r="R1" s="8"/>
      <c r="S1" s="3"/>
      <c r="T1" s="3"/>
      <c r="U1" s="3"/>
      <c r="V1" s="9"/>
      <c r="W1" s="9"/>
      <c r="X1" s="10"/>
      <c r="Y1" s="11"/>
      <c r="Z1" s="11"/>
      <c r="AA1" s="3"/>
      <c r="AB1" s="6"/>
      <c r="AC1" s="12"/>
      <c r="AD1" s="3"/>
      <c r="AE1" s="3"/>
      <c r="AF1" s="3"/>
      <c r="AG1" s="6"/>
      <c r="AH1" s="3"/>
      <c r="AI1" s="3"/>
      <c r="AJ1" s="3"/>
    </row>
    <row r="2" spans="1:36" ht="66.599999999999994" x14ac:dyDescent="0.3">
      <c r="A2" s="13" t="s">
        <v>3</v>
      </c>
      <c r="B2" s="14" t="s">
        <v>4</v>
      </c>
      <c r="C2" s="13" t="s">
        <v>5</v>
      </c>
      <c r="D2" s="13" t="s">
        <v>6</v>
      </c>
      <c r="E2" s="14" t="s">
        <v>7</v>
      </c>
      <c r="F2" s="14" t="s">
        <v>8</v>
      </c>
      <c r="G2" s="15" t="s">
        <v>9</v>
      </c>
      <c r="H2" s="16" t="s">
        <v>10</v>
      </c>
      <c r="I2" s="14" t="s">
        <v>11</v>
      </c>
      <c r="J2" s="17" t="s">
        <v>12</v>
      </c>
      <c r="K2" s="18" t="s">
        <v>13</v>
      </c>
      <c r="L2" s="19" t="s">
        <v>14</v>
      </c>
      <c r="M2" s="19" t="s">
        <v>15</v>
      </c>
      <c r="N2" s="19" t="s">
        <v>16</v>
      </c>
      <c r="O2" s="19" t="s">
        <v>17</v>
      </c>
      <c r="P2" s="19" t="s">
        <v>18</v>
      </c>
      <c r="Q2" s="19" t="s">
        <v>19</v>
      </c>
      <c r="R2" s="20" t="s">
        <v>20</v>
      </c>
      <c r="S2" s="19" t="s">
        <v>21</v>
      </c>
      <c r="T2" s="19" t="s">
        <v>22</v>
      </c>
      <c r="U2" s="19" t="s">
        <v>23</v>
      </c>
      <c r="V2" s="21" t="s">
        <v>24</v>
      </c>
      <c r="W2" s="21" t="s">
        <v>25</v>
      </c>
      <c r="X2" s="22" t="s">
        <v>26</v>
      </c>
      <c r="Y2" s="20" t="s">
        <v>27</v>
      </c>
      <c r="Z2" s="20" t="s">
        <v>28</v>
      </c>
      <c r="AA2" s="19" t="s">
        <v>29</v>
      </c>
      <c r="AB2" s="23" t="s">
        <v>30</v>
      </c>
      <c r="AC2" s="12" t="s">
        <v>31</v>
      </c>
      <c r="AD2" s="3" t="s">
        <v>32</v>
      </c>
      <c r="AE2" s="3" t="s">
        <v>33</v>
      </c>
      <c r="AF2" s="3" t="s">
        <v>34</v>
      </c>
      <c r="AG2" s="6" t="s">
        <v>35</v>
      </c>
      <c r="AH2" s="3" t="s">
        <v>36</v>
      </c>
      <c r="AI2" s="3" t="s">
        <v>37</v>
      </c>
      <c r="AJ2" s="3" t="s">
        <v>38</v>
      </c>
    </row>
    <row r="3" spans="1:36" x14ac:dyDescent="0.3">
      <c r="A3" s="24">
        <v>1</v>
      </c>
      <c r="B3" s="24" t="s">
        <v>39</v>
      </c>
      <c r="C3" s="24" t="s">
        <v>40</v>
      </c>
      <c r="D3" s="24" t="s">
        <v>41</v>
      </c>
      <c r="E3" s="24" t="s">
        <v>42</v>
      </c>
      <c r="F3" s="24" t="s">
        <v>43</v>
      </c>
      <c r="G3" s="25" t="s">
        <v>44</v>
      </c>
      <c r="H3" s="26">
        <v>526302010007539</v>
      </c>
      <c r="I3" s="27">
        <v>112500</v>
      </c>
      <c r="J3" s="28">
        <v>30</v>
      </c>
      <c r="K3" s="29">
        <v>30</v>
      </c>
      <c r="L3" s="30">
        <f>ROUND(P3*40%,0)</f>
        <v>45000</v>
      </c>
      <c r="M3" s="31">
        <f>ROUND(P3*25%,0)</f>
        <v>28125</v>
      </c>
      <c r="N3" s="31">
        <f>ROUND(P3*5%,0)</f>
        <v>5625</v>
      </c>
      <c r="O3" s="31">
        <f>ROUND(P3*30%,0)</f>
        <v>33750</v>
      </c>
      <c r="P3" s="31">
        <f>ROUND(I3/J3*K3,0)</f>
        <v>112500</v>
      </c>
      <c r="Q3" s="31">
        <f>L3+M3+N3</f>
        <v>78750</v>
      </c>
      <c r="R3" s="8"/>
      <c r="S3" s="31">
        <f t="shared" ref="S3:S39" si="0">ROUND((P3/30*R3),0)</f>
        <v>0</v>
      </c>
      <c r="T3" s="31"/>
      <c r="U3" s="31">
        <f>P3+S3+T3</f>
        <v>112500</v>
      </c>
      <c r="V3" s="9">
        <f t="shared" ref="V3:V36" si="1">IF(ROUND(Q3*12%,0)&lt;1800,ROUND(Q3*12%,0),1800)</f>
        <v>1800</v>
      </c>
      <c r="W3" s="9">
        <f t="shared" ref="W3:W36" si="2">IF(I3&lt;21000,ROUNDUP(U3*1.75%,),0)</f>
        <v>0</v>
      </c>
      <c r="X3" s="10">
        <v>10000</v>
      </c>
      <c r="Y3" s="11"/>
      <c r="Z3" s="11"/>
      <c r="AA3" s="31">
        <f>+V3+W3+X3+Y3+Z3</f>
        <v>11800</v>
      </c>
      <c r="AB3" s="32">
        <f>(+U3-AA3)</f>
        <v>100700</v>
      </c>
      <c r="AC3" s="33">
        <f>+AB3</f>
        <v>100700</v>
      </c>
      <c r="AD3" s="3">
        <v>10001</v>
      </c>
      <c r="AE3" s="3" t="s">
        <v>285</v>
      </c>
      <c r="AF3" s="3">
        <v>2020</v>
      </c>
      <c r="AG3" s="6" t="s">
        <v>45</v>
      </c>
      <c r="AH3" s="3" t="s">
        <v>45</v>
      </c>
      <c r="AI3" s="34" t="s">
        <v>46</v>
      </c>
      <c r="AJ3" s="3">
        <v>9999988888</v>
      </c>
    </row>
    <row r="4" spans="1:36" x14ac:dyDescent="0.3">
      <c r="A4" s="24">
        <v>2</v>
      </c>
      <c r="B4" s="24" t="s">
        <v>47</v>
      </c>
      <c r="C4" s="24" t="s">
        <v>40</v>
      </c>
      <c r="D4" s="24" t="s">
        <v>41</v>
      </c>
      <c r="E4" s="24" t="s">
        <v>42</v>
      </c>
      <c r="F4" s="24" t="s">
        <v>43</v>
      </c>
      <c r="G4" s="25" t="s">
        <v>44</v>
      </c>
      <c r="H4" s="26">
        <v>526302010008777</v>
      </c>
      <c r="I4" s="27">
        <v>92500</v>
      </c>
      <c r="J4" s="28">
        <v>30</v>
      </c>
      <c r="K4" s="29">
        <v>30</v>
      </c>
      <c r="L4" s="30">
        <f t="shared" ref="L4:L34" si="3">ROUND(P4*40%,0)</f>
        <v>37000</v>
      </c>
      <c r="M4" s="31">
        <f t="shared" ref="M4:M34" si="4">ROUND(P4*25%,0)</f>
        <v>23125</v>
      </c>
      <c r="N4" s="31">
        <f t="shared" ref="N4:N34" si="5">ROUND(P4*5%,0)</f>
        <v>4625</v>
      </c>
      <c r="O4" s="31">
        <f t="shared" ref="O4:O34" si="6">ROUND(P4*30%,0)</f>
        <v>27750</v>
      </c>
      <c r="P4" s="31">
        <f t="shared" ref="P4:P34" si="7">ROUND(I4/J4*K4,0)</f>
        <v>92500</v>
      </c>
      <c r="Q4" s="31">
        <f t="shared" ref="Q4:Q34" si="8">L4+M4+N4</f>
        <v>64750</v>
      </c>
      <c r="R4" s="8">
        <v>0</v>
      </c>
      <c r="S4" s="31">
        <f t="shared" si="0"/>
        <v>0</v>
      </c>
      <c r="T4" s="31"/>
      <c r="U4" s="31">
        <f t="shared" ref="U4:U36" si="9">P4+S4+T4</f>
        <v>92500</v>
      </c>
      <c r="V4" s="9">
        <f t="shared" si="1"/>
        <v>1800</v>
      </c>
      <c r="W4" s="9">
        <f t="shared" si="2"/>
        <v>0</v>
      </c>
      <c r="X4" s="10">
        <v>0</v>
      </c>
      <c r="Y4" s="11"/>
      <c r="Z4" s="11">
        <v>5000</v>
      </c>
      <c r="AA4" s="31">
        <f t="shared" ref="AA4:AA66" si="10">+V4+W4+X4+Y4+Z4</f>
        <v>6800</v>
      </c>
      <c r="AB4" s="32">
        <f t="shared" ref="AB4:AB67" si="11">(+U4-AA4)</f>
        <v>85700</v>
      </c>
      <c r="AC4" s="33">
        <f>+AC3+AB4</f>
        <v>186400</v>
      </c>
      <c r="AD4" s="3">
        <v>10002</v>
      </c>
      <c r="AE4" s="3" t="s">
        <v>285</v>
      </c>
      <c r="AF4" s="3">
        <v>2020</v>
      </c>
      <c r="AG4" s="6">
        <v>122345678902</v>
      </c>
      <c r="AH4" s="3" t="s">
        <v>48</v>
      </c>
      <c r="AI4" s="34" t="s">
        <v>46</v>
      </c>
      <c r="AJ4" s="3">
        <v>9999988888</v>
      </c>
    </row>
    <row r="5" spans="1:36" x14ac:dyDescent="0.3">
      <c r="A5" s="24">
        <v>3</v>
      </c>
      <c r="B5" s="35" t="s">
        <v>49</v>
      </c>
      <c r="C5" s="24" t="s">
        <v>40</v>
      </c>
      <c r="D5" s="24" t="s">
        <v>41</v>
      </c>
      <c r="E5" s="24" t="s">
        <v>42</v>
      </c>
      <c r="F5" s="24" t="s">
        <v>43</v>
      </c>
      <c r="G5" s="25" t="s">
        <v>44</v>
      </c>
      <c r="H5" s="26">
        <v>526302010007542</v>
      </c>
      <c r="I5" s="36">
        <v>40000</v>
      </c>
      <c r="J5" s="28">
        <v>30</v>
      </c>
      <c r="K5" s="29">
        <v>30</v>
      </c>
      <c r="L5" s="30">
        <f t="shared" si="3"/>
        <v>16000</v>
      </c>
      <c r="M5" s="31">
        <f t="shared" si="4"/>
        <v>10000</v>
      </c>
      <c r="N5" s="31">
        <f t="shared" si="5"/>
        <v>2000</v>
      </c>
      <c r="O5" s="31">
        <f t="shared" si="6"/>
        <v>12000</v>
      </c>
      <c r="P5" s="31">
        <f t="shared" si="7"/>
        <v>40000</v>
      </c>
      <c r="Q5" s="31">
        <f t="shared" si="8"/>
        <v>28000</v>
      </c>
      <c r="R5" s="8">
        <v>5.5</v>
      </c>
      <c r="S5" s="31">
        <f>ROUND((P5/30*R5),0)</f>
        <v>7333</v>
      </c>
      <c r="T5" s="31"/>
      <c r="U5" s="31">
        <f t="shared" si="9"/>
        <v>47333</v>
      </c>
      <c r="V5" s="9">
        <f t="shared" si="1"/>
        <v>1800</v>
      </c>
      <c r="W5" s="9">
        <f t="shared" si="2"/>
        <v>0</v>
      </c>
      <c r="X5" s="10"/>
      <c r="Y5" s="11"/>
      <c r="Z5" s="11"/>
      <c r="AA5" s="31">
        <f t="shared" si="10"/>
        <v>1800</v>
      </c>
      <c r="AB5" s="32">
        <f t="shared" si="11"/>
        <v>45533</v>
      </c>
      <c r="AC5" s="33">
        <f t="shared" ref="AC5:AC39" si="12">+AC4+AB5</f>
        <v>231933</v>
      </c>
      <c r="AD5" s="3">
        <v>10003</v>
      </c>
      <c r="AE5" s="3" t="s">
        <v>285</v>
      </c>
      <c r="AF5" s="3">
        <v>2020</v>
      </c>
      <c r="AG5" s="6">
        <v>122345678903</v>
      </c>
      <c r="AH5" s="3" t="s">
        <v>45</v>
      </c>
      <c r="AI5" s="34" t="s">
        <v>46</v>
      </c>
      <c r="AJ5" s="3">
        <v>9999988888</v>
      </c>
    </row>
    <row r="6" spans="1:36" x14ac:dyDescent="0.3">
      <c r="A6" s="24">
        <v>4</v>
      </c>
      <c r="B6" s="24" t="s">
        <v>50</v>
      </c>
      <c r="C6" s="24" t="s">
        <v>40</v>
      </c>
      <c r="D6" s="24" t="s">
        <v>41</v>
      </c>
      <c r="E6" s="24" t="s">
        <v>42</v>
      </c>
      <c r="F6" s="24" t="s">
        <v>43</v>
      </c>
      <c r="G6" s="25" t="s">
        <v>44</v>
      </c>
      <c r="H6" s="26">
        <v>526302010008745</v>
      </c>
      <c r="I6" s="27">
        <v>24000</v>
      </c>
      <c r="J6" s="28">
        <v>30</v>
      </c>
      <c r="K6" s="29">
        <v>30</v>
      </c>
      <c r="L6" s="30">
        <f t="shared" si="3"/>
        <v>9600</v>
      </c>
      <c r="M6" s="31">
        <f t="shared" si="4"/>
        <v>6000</v>
      </c>
      <c r="N6" s="31">
        <f t="shared" si="5"/>
        <v>1200</v>
      </c>
      <c r="O6" s="31">
        <f t="shared" si="6"/>
        <v>7200</v>
      </c>
      <c r="P6" s="31">
        <f t="shared" si="7"/>
        <v>24000</v>
      </c>
      <c r="Q6" s="31">
        <f t="shared" si="8"/>
        <v>16800</v>
      </c>
      <c r="R6" s="8">
        <v>3</v>
      </c>
      <c r="S6" s="31">
        <f t="shared" si="0"/>
        <v>2400</v>
      </c>
      <c r="T6" s="31"/>
      <c r="U6" s="31">
        <f t="shared" si="9"/>
        <v>26400</v>
      </c>
      <c r="V6" s="9">
        <f t="shared" si="1"/>
        <v>1800</v>
      </c>
      <c r="W6" s="9">
        <f t="shared" si="2"/>
        <v>0</v>
      </c>
      <c r="X6" s="10"/>
      <c r="Y6" s="11"/>
      <c r="Z6" s="11"/>
      <c r="AA6" s="31">
        <f t="shared" si="10"/>
        <v>1800</v>
      </c>
      <c r="AB6" s="32">
        <f t="shared" si="11"/>
        <v>24600</v>
      </c>
      <c r="AC6" s="33">
        <f t="shared" si="12"/>
        <v>256533</v>
      </c>
      <c r="AD6" s="3">
        <v>10004</v>
      </c>
      <c r="AE6" s="3" t="s">
        <v>285</v>
      </c>
      <c r="AF6" s="3">
        <v>2020</v>
      </c>
      <c r="AG6" s="6">
        <v>122345678904</v>
      </c>
      <c r="AH6" s="3" t="s">
        <v>48</v>
      </c>
      <c r="AI6" s="34" t="s">
        <v>46</v>
      </c>
      <c r="AJ6" s="3">
        <v>9999988888</v>
      </c>
    </row>
    <row r="7" spans="1:36" x14ac:dyDescent="0.3">
      <c r="A7" s="24">
        <v>5</v>
      </c>
      <c r="B7" s="35" t="s">
        <v>51</v>
      </c>
      <c r="C7" s="24" t="s">
        <v>40</v>
      </c>
      <c r="D7" s="24" t="s">
        <v>41</v>
      </c>
      <c r="E7" s="24" t="s">
        <v>42</v>
      </c>
      <c r="F7" s="24" t="s">
        <v>43</v>
      </c>
      <c r="G7" s="25" t="s">
        <v>44</v>
      </c>
      <c r="H7" s="26">
        <v>526302010008750</v>
      </c>
      <c r="I7" s="36">
        <v>24000</v>
      </c>
      <c r="J7" s="28">
        <v>30</v>
      </c>
      <c r="K7" s="29">
        <v>30</v>
      </c>
      <c r="L7" s="30">
        <f t="shared" si="3"/>
        <v>9600</v>
      </c>
      <c r="M7" s="31">
        <f t="shared" si="4"/>
        <v>6000</v>
      </c>
      <c r="N7" s="31">
        <f t="shared" si="5"/>
        <v>1200</v>
      </c>
      <c r="O7" s="31">
        <f t="shared" si="6"/>
        <v>7200</v>
      </c>
      <c r="P7" s="31">
        <f t="shared" si="7"/>
        <v>24000</v>
      </c>
      <c r="Q7" s="31">
        <f t="shared" si="8"/>
        <v>16800</v>
      </c>
      <c r="R7" s="8">
        <v>17.5</v>
      </c>
      <c r="S7" s="31">
        <f t="shared" si="0"/>
        <v>14000</v>
      </c>
      <c r="T7" s="31"/>
      <c r="U7" s="31">
        <f t="shared" si="9"/>
        <v>38000</v>
      </c>
      <c r="V7" s="9">
        <f t="shared" si="1"/>
        <v>1800</v>
      </c>
      <c r="W7" s="9">
        <f t="shared" si="2"/>
        <v>0</v>
      </c>
      <c r="X7" s="10"/>
      <c r="Y7" s="11"/>
      <c r="Z7" s="11"/>
      <c r="AA7" s="31">
        <f t="shared" si="10"/>
        <v>1800</v>
      </c>
      <c r="AB7" s="32">
        <f t="shared" si="11"/>
        <v>36200</v>
      </c>
      <c r="AC7" s="33">
        <f t="shared" si="12"/>
        <v>292733</v>
      </c>
      <c r="AD7" s="3">
        <v>10005</v>
      </c>
      <c r="AE7" s="3" t="s">
        <v>285</v>
      </c>
      <c r="AF7" s="3">
        <v>2020</v>
      </c>
      <c r="AG7" s="6">
        <v>122345678905</v>
      </c>
      <c r="AH7" s="3" t="s">
        <v>45</v>
      </c>
      <c r="AI7" s="34" t="s">
        <v>46</v>
      </c>
      <c r="AJ7" s="3">
        <v>9999988888</v>
      </c>
    </row>
    <row r="8" spans="1:36" x14ac:dyDescent="0.3">
      <c r="A8" s="24">
        <v>6</v>
      </c>
      <c r="B8" s="24" t="s">
        <v>52</v>
      </c>
      <c r="C8" s="24" t="s">
        <v>40</v>
      </c>
      <c r="D8" s="24" t="s">
        <v>41</v>
      </c>
      <c r="E8" s="24" t="s">
        <v>42</v>
      </c>
      <c r="F8" s="24" t="s">
        <v>43</v>
      </c>
      <c r="G8" s="25" t="s">
        <v>44</v>
      </c>
      <c r="H8" s="26">
        <v>526302010009971</v>
      </c>
      <c r="I8" s="27">
        <v>20000</v>
      </c>
      <c r="J8" s="28">
        <v>30</v>
      </c>
      <c r="K8" s="29">
        <v>30</v>
      </c>
      <c r="L8" s="30">
        <f t="shared" si="3"/>
        <v>8000</v>
      </c>
      <c r="M8" s="31">
        <f t="shared" si="4"/>
        <v>5000</v>
      </c>
      <c r="N8" s="31">
        <f t="shared" si="5"/>
        <v>1000</v>
      </c>
      <c r="O8" s="31">
        <f t="shared" si="6"/>
        <v>6000</v>
      </c>
      <c r="P8" s="31">
        <f t="shared" si="7"/>
        <v>20000</v>
      </c>
      <c r="Q8" s="31">
        <f t="shared" si="8"/>
        <v>14000</v>
      </c>
      <c r="R8" s="8">
        <v>23</v>
      </c>
      <c r="S8" s="31">
        <f t="shared" si="0"/>
        <v>15333</v>
      </c>
      <c r="T8" s="31"/>
      <c r="U8" s="31">
        <f t="shared" si="9"/>
        <v>35333</v>
      </c>
      <c r="V8" s="9">
        <f t="shared" si="1"/>
        <v>1680</v>
      </c>
      <c r="W8" s="9">
        <f t="shared" si="2"/>
        <v>619</v>
      </c>
      <c r="X8" s="10"/>
      <c r="Y8" s="11"/>
      <c r="Z8" s="11"/>
      <c r="AA8" s="31">
        <f t="shared" si="10"/>
        <v>2299</v>
      </c>
      <c r="AB8" s="32">
        <f t="shared" si="11"/>
        <v>33034</v>
      </c>
      <c r="AC8" s="33">
        <f t="shared" si="12"/>
        <v>325767</v>
      </c>
      <c r="AD8" s="3">
        <v>10006</v>
      </c>
      <c r="AE8" s="3" t="s">
        <v>285</v>
      </c>
      <c r="AF8" s="3">
        <v>2020</v>
      </c>
      <c r="AG8" s="6">
        <v>122345678906</v>
      </c>
      <c r="AH8" s="3" t="s">
        <v>48</v>
      </c>
      <c r="AI8" s="34" t="s">
        <v>46</v>
      </c>
      <c r="AJ8" s="3">
        <v>9999988888</v>
      </c>
    </row>
    <row r="9" spans="1:36" x14ac:dyDescent="0.3">
      <c r="A9" s="24">
        <v>7</v>
      </c>
      <c r="B9" s="35" t="s">
        <v>53</v>
      </c>
      <c r="C9" s="24" t="s">
        <v>40</v>
      </c>
      <c r="D9" s="24" t="s">
        <v>41</v>
      </c>
      <c r="E9" s="24" t="s">
        <v>42</v>
      </c>
      <c r="F9" s="24" t="s">
        <v>43</v>
      </c>
      <c r="G9" s="25" t="s">
        <v>44</v>
      </c>
      <c r="H9" s="26">
        <v>526302010007540</v>
      </c>
      <c r="I9" s="36">
        <v>92500</v>
      </c>
      <c r="J9" s="28">
        <v>30</v>
      </c>
      <c r="K9" s="29">
        <v>30</v>
      </c>
      <c r="L9" s="30">
        <f t="shared" si="3"/>
        <v>37000</v>
      </c>
      <c r="M9" s="31">
        <f t="shared" si="4"/>
        <v>23125</v>
      </c>
      <c r="N9" s="31">
        <f t="shared" si="5"/>
        <v>4625</v>
      </c>
      <c r="O9" s="31">
        <f t="shared" si="6"/>
        <v>27750</v>
      </c>
      <c r="P9" s="31">
        <f t="shared" si="7"/>
        <v>92500</v>
      </c>
      <c r="Q9" s="31">
        <f t="shared" si="8"/>
        <v>64750</v>
      </c>
      <c r="R9" s="8"/>
      <c r="S9" s="31">
        <f t="shared" si="0"/>
        <v>0</v>
      </c>
      <c r="T9" s="31"/>
      <c r="U9" s="31">
        <f t="shared" si="9"/>
        <v>92500</v>
      </c>
      <c r="V9" s="9">
        <f t="shared" si="1"/>
        <v>1800</v>
      </c>
      <c r="W9" s="9">
        <f t="shared" si="2"/>
        <v>0</v>
      </c>
      <c r="X9" s="10">
        <v>4000</v>
      </c>
      <c r="Y9" s="11"/>
      <c r="Z9" s="11"/>
      <c r="AA9" s="31">
        <f t="shared" si="10"/>
        <v>5800</v>
      </c>
      <c r="AB9" s="32">
        <f t="shared" si="11"/>
        <v>86700</v>
      </c>
      <c r="AC9" s="33">
        <f t="shared" si="12"/>
        <v>412467</v>
      </c>
      <c r="AD9" s="3">
        <v>10007</v>
      </c>
      <c r="AE9" s="3" t="s">
        <v>285</v>
      </c>
      <c r="AF9" s="3">
        <v>2020</v>
      </c>
      <c r="AG9" s="6">
        <v>122345678907</v>
      </c>
      <c r="AH9" s="3" t="s">
        <v>45</v>
      </c>
      <c r="AI9" s="34" t="s">
        <v>46</v>
      </c>
      <c r="AJ9" s="3">
        <v>9999988888</v>
      </c>
    </row>
    <row r="10" spans="1:36" x14ac:dyDescent="0.3">
      <c r="A10" s="24">
        <v>8</v>
      </c>
      <c r="B10" s="24" t="s">
        <v>54</v>
      </c>
      <c r="C10" s="24" t="s">
        <v>40</v>
      </c>
      <c r="D10" s="24" t="s">
        <v>41</v>
      </c>
      <c r="E10" s="24" t="s">
        <v>42</v>
      </c>
      <c r="F10" s="24" t="s">
        <v>43</v>
      </c>
      <c r="G10" s="25" t="s">
        <v>44</v>
      </c>
      <c r="H10" s="26">
        <v>526302010009080</v>
      </c>
      <c r="I10" s="27">
        <v>21000</v>
      </c>
      <c r="J10" s="28">
        <v>30</v>
      </c>
      <c r="K10" s="29">
        <v>30</v>
      </c>
      <c r="L10" s="30">
        <f t="shared" si="3"/>
        <v>8400</v>
      </c>
      <c r="M10" s="31">
        <f t="shared" si="4"/>
        <v>5250</v>
      </c>
      <c r="N10" s="31">
        <f t="shared" si="5"/>
        <v>1050</v>
      </c>
      <c r="O10" s="31">
        <f t="shared" si="6"/>
        <v>6300</v>
      </c>
      <c r="P10" s="31">
        <f t="shared" si="7"/>
        <v>21000</v>
      </c>
      <c r="Q10" s="31">
        <f t="shared" si="8"/>
        <v>14700</v>
      </c>
      <c r="R10" s="8">
        <v>0</v>
      </c>
      <c r="S10" s="31">
        <f t="shared" si="0"/>
        <v>0</v>
      </c>
      <c r="T10" s="31"/>
      <c r="U10" s="31">
        <f t="shared" si="9"/>
        <v>21000</v>
      </c>
      <c r="V10" s="9">
        <f t="shared" si="1"/>
        <v>1764</v>
      </c>
      <c r="W10" s="9">
        <f t="shared" si="2"/>
        <v>0</v>
      </c>
      <c r="X10" s="10"/>
      <c r="Y10" s="11">
        <v>0</v>
      </c>
      <c r="Z10" s="11"/>
      <c r="AA10" s="31">
        <f t="shared" si="10"/>
        <v>1764</v>
      </c>
      <c r="AB10" s="32">
        <f t="shared" si="11"/>
        <v>19236</v>
      </c>
      <c r="AC10" s="33">
        <f t="shared" si="12"/>
        <v>431703</v>
      </c>
      <c r="AD10" s="3">
        <v>10008</v>
      </c>
      <c r="AE10" s="3" t="s">
        <v>285</v>
      </c>
      <c r="AF10" s="3">
        <v>2020</v>
      </c>
      <c r="AG10" s="6">
        <v>122345678908</v>
      </c>
      <c r="AH10" s="3" t="s">
        <v>48</v>
      </c>
      <c r="AI10" s="34" t="s">
        <v>46</v>
      </c>
      <c r="AJ10" s="3">
        <v>9999988888</v>
      </c>
    </row>
    <row r="11" spans="1:36" x14ac:dyDescent="0.3">
      <c r="A11" s="24">
        <v>9</v>
      </c>
      <c r="B11" s="35" t="s">
        <v>55</v>
      </c>
      <c r="C11" s="24" t="s">
        <v>40</v>
      </c>
      <c r="D11" s="24" t="s">
        <v>41</v>
      </c>
      <c r="E11" s="24" t="s">
        <v>42</v>
      </c>
      <c r="F11" s="24" t="s">
        <v>43</v>
      </c>
      <c r="G11" s="25" t="s">
        <v>44</v>
      </c>
      <c r="H11" s="26">
        <v>526302010007541</v>
      </c>
      <c r="I11" s="36">
        <v>92500</v>
      </c>
      <c r="J11" s="28">
        <v>30</v>
      </c>
      <c r="K11" s="29">
        <v>30</v>
      </c>
      <c r="L11" s="30">
        <f t="shared" si="3"/>
        <v>37000</v>
      </c>
      <c r="M11" s="31">
        <f t="shared" si="4"/>
        <v>23125</v>
      </c>
      <c r="N11" s="31">
        <f t="shared" si="5"/>
        <v>4625</v>
      </c>
      <c r="O11" s="31">
        <f t="shared" si="6"/>
        <v>27750</v>
      </c>
      <c r="P11" s="31">
        <f t="shared" si="7"/>
        <v>92500</v>
      </c>
      <c r="Q11" s="31">
        <f t="shared" si="8"/>
        <v>64750</v>
      </c>
      <c r="R11" s="8"/>
      <c r="S11" s="31"/>
      <c r="T11" s="31"/>
      <c r="U11" s="31">
        <f t="shared" si="9"/>
        <v>92500</v>
      </c>
      <c r="V11" s="9">
        <f t="shared" si="1"/>
        <v>1800</v>
      </c>
      <c r="W11" s="9">
        <f t="shared" si="2"/>
        <v>0</v>
      </c>
      <c r="X11" s="10">
        <v>0</v>
      </c>
      <c r="Y11" s="11"/>
      <c r="Z11" s="11"/>
      <c r="AA11" s="31">
        <f t="shared" si="10"/>
        <v>1800</v>
      </c>
      <c r="AB11" s="32">
        <f t="shared" si="11"/>
        <v>90700</v>
      </c>
      <c r="AC11" s="33">
        <f t="shared" si="12"/>
        <v>522403</v>
      </c>
      <c r="AD11" s="3">
        <v>10009</v>
      </c>
      <c r="AE11" s="3" t="s">
        <v>285</v>
      </c>
      <c r="AF11" s="3">
        <v>2020</v>
      </c>
      <c r="AG11" s="6">
        <v>122345678909</v>
      </c>
      <c r="AH11" s="3" t="s">
        <v>45</v>
      </c>
      <c r="AI11" s="34" t="s">
        <v>46</v>
      </c>
      <c r="AJ11" s="3">
        <v>9999988888</v>
      </c>
    </row>
    <row r="12" spans="1:36" x14ac:dyDescent="0.3">
      <c r="A12" s="24">
        <v>10</v>
      </c>
      <c r="B12" s="24" t="s">
        <v>56</v>
      </c>
      <c r="C12" s="24" t="s">
        <v>40</v>
      </c>
      <c r="D12" s="24" t="s">
        <v>41</v>
      </c>
      <c r="E12" s="24" t="s">
        <v>42</v>
      </c>
      <c r="F12" s="24" t="s">
        <v>57</v>
      </c>
      <c r="G12" s="37" t="s">
        <v>58</v>
      </c>
      <c r="H12" s="26">
        <v>332302010056729</v>
      </c>
      <c r="I12" s="27">
        <v>25000</v>
      </c>
      <c r="J12" s="28">
        <v>30</v>
      </c>
      <c r="K12" s="29">
        <v>30</v>
      </c>
      <c r="L12" s="30">
        <f t="shared" si="3"/>
        <v>10000</v>
      </c>
      <c r="M12" s="31">
        <f t="shared" si="4"/>
        <v>6250</v>
      </c>
      <c r="N12" s="31">
        <f t="shared" si="5"/>
        <v>1250</v>
      </c>
      <c r="O12" s="31">
        <f t="shared" si="6"/>
        <v>7500</v>
      </c>
      <c r="P12" s="31">
        <f t="shared" si="7"/>
        <v>25000</v>
      </c>
      <c r="Q12" s="31">
        <f t="shared" si="8"/>
        <v>17500</v>
      </c>
      <c r="R12" s="8"/>
      <c r="S12" s="31">
        <v>2000</v>
      </c>
      <c r="T12" s="31"/>
      <c r="U12" s="31">
        <f t="shared" si="9"/>
        <v>27000</v>
      </c>
      <c r="V12" s="9">
        <f t="shared" si="1"/>
        <v>1800</v>
      </c>
      <c r="W12" s="9">
        <f t="shared" si="2"/>
        <v>0</v>
      </c>
      <c r="X12" s="10"/>
      <c r="Y12" s="11"/>
      <c r="Z12" s="11">
        <v>0</v>
      </c>
      <c r="AA12" s="31">
        <f t="shared" si="10"/>
        <v>1800</v>
      </c>
      <c r="AB12" s="32">
        <f t="shared" si="11"/>
        <v>25200</v>
      </c>
      <c r="AC12" s="33">
        <f t="shared" si="12"/>
        <v>547603</v>
      </c>
      <c r="AD12" s="3">
        <v>10010</v>
      </c>
      <c r="AE12" s="3" t="s">
        <v>285</v>
      </c>
      <c r="AF12" s="3">
        <v>2020</v>
      </c>
      <c r="AG12" s="6">
        <v>122345678910</v>
      </c>
      <c r="AH12" s="3" t="s">
        <v>48</v>
      </c>
      <c r="AI12" s="34" t="s">
        <v>46</v>
      </c>
      <c r="AJ12" s="3">
        <v>9999988888</v>
      </c>
    </row>
    <row r="13" spans="1:36" x14ac:dyDescent="0.3">
      <c r="A13" s="24">
        <v>11</v>
      </c>
      <c r="B13" s="35" t="s">
        <v>59</v>
      </c>
      <c r="C13" s="24" t="s">
        <v>40</v>
      </c>
      <c r="D13" s="24" t="s">
        <v>41</v>
      </c>
      <c r="E13" s="24" t="s">
        <v>42</v>
      </c>
      <c r="F13" s="24" t="s">
        <v>43</v>
      </c>
      <c r="G13" s="25" t="s">
        <v>44</v>
      </c>
      <c r="H13" s="26">
        <v>526302010009289</v>
      </c>
      <c r="I13" s="36">
        <v>72500</v>
      </c>
      <c r="J13" s="28">
        <v>30</v>
      </c>
      <c r="K13" s="29">
        <v>30</v>
      </c>
      <c r="L13" s="30">
        <f t="shared" si="3"/>
        <v>29000</v>
      </c>
      <c r="M13" s="31">
        <f t="shared" si="4"/>
        <v>18125</v>
      </c>
      <c r="N13" s="31">
        <f t="shared" si="5"/>
        <v>3625</v>
      </c>
      <c r="O13" s="31">
        <f t="shared" si="6"/>
        <v>21750</v>
      </c>
      <c r="P13" s="31">
        <f t="shared" si="7"/>
        <v>72500</v>
      </c>
      <c r="Q13" s="31">
        <f t="shared" si="8"/>
        <v>50750</v>
      </c>
      <c r="R13" s="8"/>
      <c r="S13" s="31">
        <f t="shared" si="0"/>
        <v>0</v>
      </c>
      <c r="T13" s="31"/>
      <c r="U13" s="31">
        <f t="shared" si="9"/>
        <v>72500</v>
      </c>
      <c r="V13" s="9">
        <f t="shared" si="1"/>
        <v>1800</v>
      </c>
      <c r="W13" s="9">
        <f t="shared" si="2"/>
        <v>0</v>
      </c>
      <c r="X13" s="10">
        <v>0</v>
      </c>
      <c r="Y13" s="11"/>
      <c r="Z13" s="11"/>
      <c r="AA13" s="31">
        <f t="shared" si="10"/>
        <v>1800</v>
      </c>
      <c r="AB13" s="32">
        <f t="shared" si="11"/>
        <v>70700</v>
      </c>
      <c r="AC13" s="33">
        <f t="shared" si="12"/>
        <v>618303</v>
      </c>
      <c r="AD13" s="3">
        <v>10011</v>
      </c>
      <c r="AE13" s="3" t="s">
        <v>285</v>
      </c>
      <c r="AF13" s="3">
        <v>2020</v>
      </c>
      <c r="AG13" s="6">
        <v>122345678911</v>
      </c>
      <c r="AH13" s="3" t="s">
        <v>45</v>
      </c>
      <c r="AI13" s="34" t="s">
        <v>46</v>
      </c>
      <c r="AJ13" s="3">
        <v>9999988888</v>
      </c>
    </row>
    <row r="14" spans="1:36" x14ac:dyDescent="0.3">
      <c r="A14" s="24">
        <v>12</v>
      </c>
      <c r="B14" s="24" t="s">
        <v>60</v>
      </c>
      <c r="C14" s="24" t="s">
        <v>40</v>
      </c>
      <c r="D14" s="24" t="s">
        <v>41</v>
      </c>
      <c r="E14" s="24" t="s">
        <v>42</v>
      </c>
      <c r="F14" s="24" t="s">
        <v>43</v>
      </c>
      <c r="G14" s="25" t="s">
        <v>44</v>
      </c>
      <c r="H14" s="26">
        <v>526302010008725</v>
      </c>
      <c r="I14" s="27">
        <v>29000</v>
      </c>
      <c r="J14" s="28">
        <v>30</v>
      </c>
      <c r="K14" s="29">
        <v>30</v>
      </c>
      <c r="L14" s="30">
        <f t="shared" si="3"/>
        <v>11600</v>
      </c>
      <c r="M14" s="31">
        <f t="shared" si="4"/>
        <v>7250</v>
      </c>
      <c r="N14" s="31">
        <f t="shared" si="5"/>
        <v>1450</v>
      </c>
      <c r="O14" s="31">
        <f t="shared" si="6"/>
        <v>8700</v>
      </c>
      <c r="P14" s="31">
        <f t="shared" si="7"/>
        <v>29000</v>
      </c>
      <c r="Q14" s="31">
        <f t="shared" si="8"/>
        <v>20300</v>
      </c>
      <c r="R14" s="8">
        <v>0</v>
      </c>
      <c r="S14" s="31">
        <f t="shared" si="0"/>
        <v>0</v>
      </c>
      <c r="T14" s="31"/>
      <c r="U14" s="31">
        <f t="shared" si="9"/>
        <v>29000</v>
      </c>
      <c r="V14" s="9">
        <f t="shared" si="1"/>
        <v>1800</v>
      </c>
      <c r="W14" s="9">
        <f t="shared" si="2"/>
        <v>0</v>
      </c>
      <c r="X14" s="10"/>
      <c r="Y14" s="11">
        <v>0</v>
      </c>
      <c r="Z14" s="11"/>
      <c r="AA14" s="31">
        <f t="shared" si="10"/>
        <v>1800</v>
      </c>
      <c r="AB14" s="32">
        <f t="shared" si="11"/>
        <v>27200</v>
      </c>
      <c r="AC14" s="33">
        <f t="shared" si="12"/>
        <v>645503</v>
      </c>
      <c r="AD14" s="3">
        <v>10012</v>
      </c>
      <c r="AE14" s="3" t="s">
        <v>285</v>
      </c>
      <c r="AF14" s="3">
        <v>2020</v>
      </c>
      <c r="AG14" s="6">
        <v>122345678912</v>
      </c>
      <c r="AH14" s="3" t="s">
        <v>48</v>
      </c>
      <c r="AI14" s="34" t="s">
        <v>46</v>
      </c>
      <c r="AJ14" s="3">
        <v>9999988888</v>
      </c>
    </row>
    <row r="15" spans="1:36" x14ac:dyDescent="0.3">
      <c r="A15" s="24">
        <v>13</v>
      </c>
      <c r="B15" s="24" t="s">
        <v>61</v>
      </c>
      <c r="C15" s="24" t="s">
        <v>40</v>
      </c>
      <c r="D15" s="24" t="s">
        <v>41</v>
      </c>
      <c r="E15" s="24" t="s">
        <v>42</v>
      </c>
      <c r="F15" s="24" t="s">
        <v>43</v>
      </c>
      <c r="G15" s="25" t="s">
        <v>58</v>
      </c>
      <c r="H15" s="26">
        <v>526302010009348</v>
      </c>
      <c r="I15" s="27">
        <v>36500</v>
      </c>
      <c r="J15" s="28">
        <v>30</v>
      </c>
      <c r="K15" s="29">
        <v>28.5</v>
      </c>
      <c r="L15" s="30">
        <f t="shared" si="3"/>
        <v>13870</v>
      </c>
      <c r="M15" s="31">
        <f t="shared" si="4"/>
        <v>8669</v>
      </c>
      <c r="N15" s="31">
        <f t="shared" si="5"/>
        <v>1734</v>
      </c>
      <c r="O15" s="31">
        <f t="shared" si="6"/>
        <v>10403</v>
      </c>
      <c r="P15" s="31">
        <f t="shared" si="7"/>
        <v>34675</v>
      </c>
      <c r="Q15" s="31">
        <f t="shared" si="8"/>
        <v>24273</v>
      </c>
      <c r="R15" s="8">
        <v>0</v>
      </c>
      <c r="S15" s="31">
        <f t="shared" si="0"/>
        <v>0</v>
      </c>
      <c r="T15" s="31"/>
      <c r="U15" s="31">
        <f t="shared" si="9"/>
        <v>34675</v>
      </c>
      <c r="V15" s="9">
        <f t="shared" si="1"/>
        <v>1800</v>
      </c>
      <c r="W15" s="9">
        <f t="shared" si="2"/>
        <v>0</v>
      </c>
      <c r="X15" s="10"/>
      <c r="Y15" s="11">
        <v>0</v>
      </c>
      <c r="Z15" s="11"/>
      <c r="AA15" s="31">
        <f t="shared" si="10"/>
        <v>1800</v>
      </c>
      <c r="AB15" s="32">
        <f t="shared" si="11"/>
        <v>32875</v>
      </c>
      <c r="AC15" s="33">
        <f t="shared" si="12"/>
        <v>678378</v>
      </c>
      <c r="AD15" s="3">
        <v>10013</v>
      </c>
      <c r="AE15" s="3" t="s">
        <v>285</v>
      </c>
      <c r="AF15" s="3">
        <v>2020</v>
      </c>
      <c r="AG15" s="6">
        <v>122345678913</v>
      </c>
      <c r="AH15" s="3" t="s">
        <v>45</v>
      </c>
      <c r="AI15" s="34" t="s">
        <v>46</v>
      </c>
      <c r="AJ15" s="3">
        <v>9999988888</v>
      </c>
    </row>
    <row r="16" spans="1:36" x14ac:dyDescent="0.3">
      <c r="A16" s="24">
        <v>14</v>
      </c>
      <c r="B16" s="24" t="s">
        <v>62</v>
      </c>
      <c r="C16" s="24" t="s">
        <v>40</v>
      </c>
      <c r="D16" s="24" t="s">
        <v>41</v>
      </c>
      <c r="E16" s="24" t="s">
        <v>42</v>
      </c>
      <c r="F16" s="24" t="s">
        <v>43</v>
      </c>
      <c r="G16" s="25" t="s">
        <v>44</v>
      </c>
      <c r="H16" s="26">
        <v>526302010009585</v>
      </c>
      <c r="I16" s="27">
        <v>122500</v>
      </c>
      <c r="J16" s="28">
        <v>30</v>
      </c>
      <c r="K16" s="29">
        <v>30</v>
      </c>
      <c r="L16" s="30">
        <f t="shared" si="3"/>
        <v>49000</v>
      </c>
      <c r="M16" s="31">
        <f t="shared" si="4"/>
        <v>30625</v>
      </c>
      <c r="N16" s="31">
        <f t="shared" si="5"/>
        <v>6125</v>
      </c>
      <c r="O16" s="31">
        <f t="shared" si="6"/>
        <v>36750</v>
      </c>
      <c r="P16" s="31">
        <f t="shared" si="7"/>
        <v>122500</v>
      </c>
      <c r="Q16" s="31">
        <f t="shared" si="8"/>
        <v>85750</v>
      </c>
      <c r="R16" s="8"/>
      <c r="S16" s="31">
        <f t="shared" si="0"/>
        <v>0</v>
      </c>
      <c r="T16" s="31"/>
      <c r="U16" s="31">
        <f t="shared" si="9"/>
        <v>122500</v>
      </c>
      <c r="V16" s="9">
        <f t="shared" si="1"/>
        <v>1800</v>
      </c>
      <c r="W16" s="9">
        <f t="shared" si="2"/>
        <v>0</v>
      </c>
      <c r="X16" s="10">
        <v>6000</v>
      </c>
      <c r="Y16" s="11"/>
      <c r="Z16" s="11"/>
      <c r="AA16" s="31">
        <f t="shared" si="10"/>
        <v>7800</v>
      </c>
      <c r="AB16" s="32">
        <f t="shared" si="11"/>
        <v>114700</v>
      </c>
      <c r="AC16" s="33">
        <f t="shared" si="12"/>
        <v>793078</v>
      </c>
      <c r="AD16" s="3">
        <v>10014</v>
      </c>
      <c r="AE16" s="3" t="s">
        <v>285</v>
      </c>
      <c r="AF16" s="3">
        <v>2020</v>
      </c>
      <c r="AG16" s="6">
        <v>122345678914</v>
      </c>
      <c r="AH16" s="3" t="s">
        <v>48</v>
      </c>
      <c r="AI16" s="34" t="s">
        <v>46</v>
      </c>
      <c r="AJ16" s="3">
        <v>9999988888</v>
      </c>
    </row>
    <row r="17" spans="1:36" x14ac:dyDescent="0.3">
      <c r="A17" s="24">
        <v>15</v>
      </c>
      <c r="B17" s="24" t="s">
        <v>63</v>
      </c>
      <c r="C17" s="24" t="s">
        <v>40</v>
      </c>
      <c r="D17" s="24" t="s">
        <v>41</v>
      </c>
      <c r="E17" s="24" t="s">
        <v>42</v>
      </c>
      <c r="F17" s="24" t="s">
        <v>43</v>
      </c>
      <c r="G17" s="25" t="s">
        <v>44</v>
      </c>
      <c r="H17" s="26">
        <v>526302010008778</v>
      </c>
      <c r="I17" s="27">
        <v>38000</v>
      </c>
      <c r="J17" s="28">
        <v>30</v>
      </c>
      <c r="K17" s="29">
        <v>30</v>
      </c>
      <c r="L17" s="30">
        <f t="shared" si="3"/>
        <v>15200</v>
      </c>
      <c r="M17" s="31">
        <f t="shared" si="4"/>
        <v>9500</v>
      </c>
      <c r="N17" s="31">
        <f t="shared" si="5"/>
        <v>1900</v>
      </c>
      <c r="O17" s="31">
        <f t="shared" si="6"/>
        <v>11400</v>
      </c>
      <c r="P17" s="31">
        <f t="shared" si="7"/>
        <v>38000</v>
      </c>
      <c r="Q17" s="31">
        <f t="shared" si="8"/>
        <v>26600</v>
      </c>
      <c r="R17" s="8">
        <v>1.5</v>
      </c>
      <c r="S17" s="31">
        <f t="shared" si="0"/>
        <v>1900</v>
      </c>
      <c r="T17" s="31"/>
      <c r="U17" s="31">
        <f t="shared" si="9"/>
        <v>39900</v>
      </c>
      <c r="V17" s="9">
        <f t="shared" si="1"/>
        <v>1800</v>
      </c>
      <c r="W17" s="9">
        <f t="shared" si="2"/>
        <v>0</v>
      </c>
      <c r="X17" s="10"/>
      <c r="Y17" s="11"/>
      <c r="Z17" s="11"/>
      <c r="AA17" s="31">
        <f t="shared" si="10"/>
        <v>1800</v>
      </c>
      <c r="AB17" s="32">
        <f t="shared" si="11"/>
        <v>38100</v>
      </c>
      <c r="AC17" s="33">
        <f t="shared" si="12"/>
        <v>831178</v>
      </c>
      <c r="AD17" s="3">
        <v>10015</v>
      </c>
      <c r="AE17" s="3" t="s">
        <v>285</v>
      </c>
      <c r="AF17" s="3">
        <v>2020</v>
      </c>
      <c r="AG17" s="6">
        <v>122345678915</v>
      </c>
      <c r="AH17" s="3" t="s">
        <v>45</v>
      </c>
      <c r="AI17" s="34" t="s">
        <v>46</v>
      </c>
      <c r="AJ17" s="3">
        <v>9999988888</v>
      </c>
    </row>
    <row r="18" spans="1:36" x14ac:dyDescent="0.3">
      <c r="A18" s="24">
        <v>16</v>
      </c>
      <c r="B18" s="24" t="s">
        <v>64</v>
      </c>
      <c r="C18" s="24" t="s">
        <v>40</v>
      </c>
      <c r="D18" s="24" t="s">
        <v>41</v>
      </c>
      <c r="E18" s="24" t="s">
        <v>42</v>
      </c>
      <c r="F18" s="24" t="s">
        <v>43</v>
      </c>
      <c r="G18" s="25" t="s">
        <v>44</v>
      </c>
      <c r="H18" s="26">
        <v>526302010008776</v>
      </c>
      <c r="I18" s="27">
        <v>30000</v>
      </c>
      <c r="J18" s="28">
        <v>30</v>
      </c>
      <c r="K18" s="29">
        <v>30</v>
      </c>
      <c r="L18" s="30">
        <f t="shared" si="3"/>
        <v>12000</v>
      </c>
      <c r="M18" s="31">
        <f t="shared" si="4"/>
        <v>7500</v>
      </c>
      <c r="N18" s="31">
        <f t="shared" si="5"/>
        <v>1500</v>
      </c>
      <c r="O18" s="31">
        <f t="shared" si="6"/>
        <v>9000</v>
      </c>
      <c r="P18" s="31">
        <f t="shared" si="7"/>
        <v>30000</v>
      </c>
      <c r="Q18" s="31">
        <f t="shared" si="8"/>
        <v>21000</v>
      </c>
      <c r="R18" s="8">
        <v>8</v>
      </c>
      <c r="S18" s="31">
        <f t="shared" si="0"/>
        <v>8000</v>
      </c>
      <c r="T18" s="31"/>
      <c r="U18" s="31">
        <f t="shared" si="9"/>
        <v>38000</v>
      </c>
      <c r="V18" s="9">
        <f t="shared" si="1"/>
        <v>1800</v>
      </c>
      <c r="W18" s="9">
        <f t="shared" si="2"/>
        <v>0</v>
      </c>
      <c r="X18" s="10"/>
      <c r="Y18" s="11">
        <v>300</v>
      </c>
      <c r="Z18" s="11"/>
      <c r="AA18" s="31">
        <f t="shared" si="10"/>
        <v>2100</v>
      </c>
      <c r="AB18" s="32">
        <f t="shared" si="11"/>
        <v>35900</v>
      </c>
      <c r="AC18" s="33">
        <f t="shared" si="12"/>
        <v>867078</v>
      </c>
      <c r="AD18" s="3">
        <v>10016</v>
      </c>
      <c r="AE18" s="3" t="s">
        <v>285</v>
      </c>
      <c r="AF18" s="3">
        <v>2020</v>
      </c>
      <c r="AG18" s="6">
        <v>122345678916</v>
      </c>
      <c r="AH18" s="3" t="s">
        <v>48</v>
      </c>
      <c r="AI18" s="34" t="s">
        <v>46</v>
      </c>
      <c r="AJ18" s="3">
        <v>9999988888</v>
      </c>
    </row>
    <row r="19" spans="1:36" x14ac:dyDescent="0.3">
      <c r="A19" s="24">
        <v>17</v>
      </c>
      <c r="B19" s="24" t="s">
        <v>65</v>
      </c>
      <c r="C19" s="24" t="s">
        <v>40</v>
      </c>
      <c r="D19" s="27" t="s">
        <v>41</v>
      </c>
      <c r="E19" s="27" t="s">
        <v>42</v>
      </c>
      <c r="F19" s="27" t="s">
        <v>43</v>
      </c>
      <c r="G19" s="38" t="s">
        <v>44</v>
      </c>
      <c r="H19" s="26">
        <v>526302010009460</v>
      </c>
      <c r="I19" s="27">
        <v>20000</v>
      </c>
      <c r="J19" s="28">
        <v>30</v>
      </c>
      <c r="K19" s="29">
        <v>30</v>
      </c>
      <c r="L19" s="30">
        <f t="shared" si="3"/>
        <v>8000</v>
      </c>
      <c r="M19" s="31">
        <f t="shared" si="4"/>
        <v>5000</v>
      </c>
      <c r="N19" s="31">
        <f t="shared" si="5"/>
        <v>1000</v>
      </c>
      <c r="O19" s="31">
        <f t="shared" si="6"/>
        <v>6000</v>
      </c>
      <c r="P19" s="31">
        <f t="shared" si="7"/>
        <v>20000</v>
      </c>
      <c r="Q19" s="31">
        <f t="shared" si="8"/>
        <v>14000</v>
      </c>
      <c r="R19" s="8">
        <v>0</v>
      </c>
      <c r="S19" s="31">
        <f t="shared" si="0"/>
        <v>0</v>
      </c>
      <c r="T19" s="31"/>
      <c r="U19" s="31">
        <f t="shared" si="9"/>
        <v>20000</v>
      </c>
      <c r="V19" s="9">
        <f t="shared" si="1"/>
        <v>1680</v>
      </c>
      <c r="W19" s="9">
        <f t="shared" si="2"/>
        <v>350</v>
      </c>
      <c r="X19" s="10"/>
      <c r="Y19" s="11">
        <v>300</v>
      </c>
      <c r="Z19" s="11"/>
      <c r="AA19" s="31">
        <f t="shared" si="10"/>
        <v>2330</v>
      </c>
      <c r="AB19" s="32">
        <f t="shared" si="11"/>
        <v>17670</v>
      </c>
      <c r="AC19" s="33">
        <f t="shared" si="12"/>
        <v>884748</v>
      </c>
      <c r="AD19" s="3">
        <v>10017</v>
      </c>
      <c r="AE19" s="3" t="s">
        <v>285</v>
      </c>
      <c r="AF19" s="3">
        <v>2020</v>
      </c>
      <c r="AG19" s="6">
        <v>122345678917</v>
      </c>
      <c r="AH19" s="3" t="s">
        <v>45</v>
      </c>
      <c r="AI19" s="34" t="s">
        <v>46</v>
      </c>
      <c r="AJ19" s="3">
        <v>9999988888</v>
      </c>
    </row>
    <row r="20" spans="1:36" x14ac:dyDescent="0.3">
      <c r="A20" s="24">
        <v>18</v>
      </c>
      <c r="B20" s="24" t="s">
        <v>66</v>
      </c>
      <c r="C20" s="24" t="s">
        <v>40</v>
      </c>
      <c r="D20" s="24" t="s">
        <v>41</v>
      </c>
      <c r="E20" s="24" t="s">
        <v>42</v>
      </c>
      <c r="F20" s="24" t="s">
        <v>43</v>
      </c>
      <c r="G20" s="25" t="s">
        <v>44</v>
      </c>
      <c r="H20" s="26">
        <v>526302010009588</v>
      </c>
      <c r="I20" s="27">
        <v>40000</v>
      </c>
      <c r="J20" s="28">
        <v>30</v>
      </c>
      <c r="K20" s="29">
        <v>30</v>
      </c>
      <c r="L20" s="30">
        <f t="shared" si="3"/>
        <v>16000</v>
      </c>
      <c r="M20" s="31">
        <f t="shared" si="4"/>
        <v>10000</v>
      </c>
      <c r="N20" s="31">
        <f t="shared" si="5"/>
        <v>2000</v>
      </c>
      <c r="O20" s="31">
        <f t="shared" si="6"/>
        <v>12000</v>
      </c>
      <c r="P20" s="31">
        <f t="shared" si="7"/>
        <v>40000</v>
      </c>
      <c r="Q20" s="31">
        <f t="shared" si="8"/>
        <v>28000</v>
      </c>
      <c r="R20" s="8">
        <v>2</v>
      </c>
      <c r="S20" s="31">
        <f t="shared" si="0"/>
        <v>2667</v>
      </c>
      <c r="T20" s="31"/>
      <c r="U20" s="31">
        <f t="shared" si="9"/>
        <v>42667</v>
      </c>
      <c r="V20" s="9">
        <f t="shared" si="1"/>
        <v>1800</v>
      </c>
      <c r="W20" s="9">
        <f t="shared" si="2"/>
        <v>0</v>
      </c>
      <c r="X20" s="10">
        <v>0</v>
      </c>
      <c r="Y20" s="11">
        <v>0</v>
      </c>
      <c r="Z20" s="11"/>
      <c r="AA20" s="31">
        <f t="shared" si="10"/>
        <v>1800</v>
      </c>
      <c r="AB20" s="32">
        <f t="shared" si="11"/>
        <v>40867</v>
      </c>
      <c r="AC20" s="33">
        <f t="shared" si="12"/>
        <v>925615</v>
      </c>
      <c r="AD20" s="3">
        <v>10018</v>
      </c>
      <c r="AE20" s="3" t="s">
        <v>285</v>
      </c>
      <c r="AF20" s="3">
        <v>2020</v>
      </c>
      <c r="AG20" s="6">
        <v>122345678918</v>
      </c>
      <c r="AH20" s="3" t="s">
        <v>48</v>
      </c>
      <c r="AI20" s="34" t="s">
        <v>46</v>
      </c>
      <c r="AJ20" s="3">
        <v>9999988888</v>
      </c>
    </row>
    <row r="21" spans="1:36" x14ac:dyDescent="0.3">
      <c r="A21" s="24">
        <v>19</v>
      </c>
      <c r="B21" s="24" t="s">
        <v>67</v>
      </c>
      <c r="C21" s="24" t="s">
        <v>40</v>
      </c>
      <c r="D21" s="24" t="s">
        <v>41</v>
      </c>
      <c r="E21" s="24" t="s">
        <v>42</v>
      </c>
      <c r="F21" s="24" t="s">
        <v>43</v>
      </c>
      <c r="G21" s="25" t="s">
        <v>44</v>
      </c>
      <c r="H21" s="26">
        <v>526302010009777</v>
      </c>
      <c r="I21" s="27">
        <v>19000</v>
      </c>
      <c r="J21" s="28">
        <v>30</v>
      </c>
      <c r="K21" s="29">
        <v>30</v>
      </c>
      <c r="L21" s="30">
        <f t="shared" si="3"/>
        <v>7600</v>
      </c>
      <c r="M21" s="31">
        <f t="shared" si="4"/>
        <v>4750</v>
      </c>
      <c r="N21" s="31">
        <f t="shared" si="5"/>
        <v>950</v>
      </c>
      <c r="O21" s="31">
        <f t="shared" si="6"/>
        <v>5700</v>
      </c>
      <c r="P21" s="31">
        <f t="shared" si="7"/>
        <v>19000</v>
      </c>
      <c r="Q21" s="31">
        <f t="shared" si="8"/>
        <v>13300</v>
      </c>
      <c r="R21" s="8">
        <v>2.5</v>
      </c>
      <c r="S21" s="31">
        <f t="shared" si="0"/>
        <v>1583</v>
      </c>
      <c r="T21" s="31"/>
      <c r="U21" s="31">
        <f t="shared" si="9"/>
        <v>20583</v>
      </c>
      <c r="V21" s="9">
        <f t="shared" si="1"/>
        <v>1596</v>
      </c>
      <c r="W21" s="9">
        <f t="shared" si="2"/>
        <v>361</v>
      </c>
      <c r="X21" s="10"/>
      <c r="Y21" s="11">
        <v>300</v>
      </c>
      <c r="Z21" s="11"/>
      <c r="AA21" s="31">
        <f t="shared" si="10"/>
        <v>2257</v>
      </c>
      <c r="AB21" s="32">
        <f t="shared" si="11"/>
        <v>18326</v>
      </c>
      <c r="AC21" s="33">
        <f t="shared" si="12"/>
        <v>943941</v>
      </c>
      <c r="AD21" s="3">
        <v>10019</v>
      </c>
      <c r="AE21" s="3" t="s">
        <v>285</v>
      </c>
      <c r="AF21" s="3">
        <v>2020</v>
      </c>
      <c r="AG21" s="6">
        <v>122345678919</v>
      </c>
      <c r="AH21" s="3" t="s">
        <v>45</v>
      </c>
      <c r="AI21" s="34" t="s">
        <v>46</v>
      </c>
      <c r="AJ21" s="3">
        <v>9999988888</v>
      </c>
    </row>
    <row r="22" spans="1:36" x14ac:dyDescent="0.3">
      <c r="A22" s="24">
        <v>20</v>
      </c>
      <c r="B22" s="24" t="s">
        <v>68</v>
      </c>
      <c r="C22" s="24" t="s">
        <v>40</v>
      </c>
      <c r="D22" s="24" t="s">
        <v>41</v>
      </c>
      <c r="E22" s="24" t="s">
        <v>42</v>
      </c>
      <c r="F22" s="24" t="s">
        <v>43</v>
      </c>
      <c r="G22" s="25" t="s">
        <v>44</v>
      </c>
      <c r="H22" s="26">
        <v>526302010008769</v>
      </c>
      <c r="I22" s="27">
        <v>50000</v>
      </c>
      <c r="J22" s="28">
        <v>30</v>
      </c>
      <c r="K22" s="29">
        <v>27</v>
      </c>
      <c r="L22" s="30">
        <f t="shared" si="3"/>
        <v>18000</v>
      </c>
      <c r="M22" s="31">
        <f t="shared" si="4"/>
        <v>11250</v>
      </c>
      <c r="N22" s="31">
        <f t="shared" si="5"/>
        <v>2250</v>
      </c>
      <c r="O22" s="31">
        <f t="shared" si="6"/>
        <v>13500</v>
      </c>
      <c r="P22" s="31">
        <f t="shared" si="7"/>
        <v>45000</v>
      </c>
      <c r="Q22" s="31">
        <f t="shared" si="8"/>
        <v>31500</v>
      </c>
      <c r="R22" s="8">
        <v>0</v>
      </c>
      <c r="S22" s="31">
        <f t="shared" si="0"/>
        <v>0</v>
      </c>
      <c r="T22" s="31"/>
      <c r="U22" s="31">
        <f t="shared" si="9"/>
        <v>45000</v>
      </c>
      <c r="V22" s="9">
        <f t="shared" si="1"/>
        <v>1800</v>
      </c>
      <c r="W22" s="9">
        <f t="shared" si="2"/>
        <v>0</v>
      </c>
      <c r="X22" s="10"/>
      <c r="Y22" s="11">
        <v>300</v>
      </c>
      <c r="Z22" s="11"/>
      <c r="AA22" s="31">
        <f t="shared" si="10"/>
        <v>2100</v>
      </c>
      <c r="AB22" s="32">
        <f t="shared" si="11"/>
        <v>42900</v>
      </c>
      <c r="AC22" s="33">
        <f t="shared" si="12"/>
        <v>986841</v>
      </c>
      <c r="AD22" s="3">
        <v>10020</v>
      </c>
      <c r="AE22" s="3" t="s">
        <v>285</v>
      </c>
      <c r="AF22" s="3">
        <v>2020</v>
      </c>
      <c r="AG22" s="6">
        <v>122345678920</v>
      </c>
      <c r="AH22" s="3" t="s">
        <v>48</v>
      </c>
      <c r="AI22" s="34" t="s">
        <v>46</v>
      </c>
      <c r="AJ22" s="3">
        <v>9999988888</v>
      </c>
    </row>
    <row r="23" spans="1:36" x14ac:dyDescent="0.3">
      <c r="A23" s="24">
        <v>21</v>
      </c>
      <c r="B23" s="24" t="s">
        <v>69</v>
      </c>
      <c r="C23" s="24" t="s">
        <v>40</v>
      </c>
      <c r="D23" s="24" t="s">
        <v>41</v>
      </c>
      <c r="E23" s="24" t="s">
        <v>42</v>
      </c>
      <c r="F23" s="24" t="s">
        <v>43</v>
      </c>
      <c r="G23" s="25" t="s">
        <v>44</v>
      </c>
      <c r="H23" s="26">
        <v>526302010008727</v>
      </c>
      <c r="I23" s="27">
        <v>15000</v>
      </c>
      <c r="J23" s="28">
        <v>30</v>
      </c>
      <c r="K23" s="29">
        <v>30</v>
      </c>
      <c r="L23" s="30">
        <f t="shared" si="3"/>
        <v>6000</v>
      </c>
      <c r="M23" s="31">
        <f t="shared" si="4"/>
        <v>3750</v>
      </c>
      <c r="N23" s="31">
        <f t="shared" si="5"/>
        <v>750</v>
      </c>
      <c r="O23" s="31">
        <f t="shared" si="6"/>
        <v>4500</v>
      </c>
      <c r="P23" s="31">
        <f t="shared" si="7"/>
        <v>15000</v>
      </c>
      <c r="Q23" s="31">
        <f t="shared" si="8"/>
        <v>10500</v>
      </c>
      <c r="R23" s="8">
        <v>2</v>
      </c>
      <c r="S23" s="31">
        <f t="shared" si="0"/>
        <v>1000</v>
      </c>
      <c r="T23" s="31"/>
      <c r="U23" s="31">
        <f t="shared" si="9"/>
        <v>16000</v>
      </c>
      <c r="V23" s="9">
        <f t="shared" si="1"/>
        <v>1260</v>
      </c>
      <c r="W23" s="9">
        <f t="shared" si="2"/>
        <v>280</v>
      </c>
      <c r="X23" s="10"/>
      <c r="Y23" s="11"/>
      <c r="Z23" s="11">
        <v>3000</v>
      </c>
      <c r="AA23" s="31">
        <f t="shared" si="10"/>
        <v>4540</v>
      </c>
      <c r="AB23" s="32">
        <f t="shared" si="11"/>
        <v>11460</v>
      </c>
      <c r="AC23" s="33">
        <f t="shared" si="12"/>
        <v>998301</v>
      </c>
      <c r="AD23" s="3">
        <v>10021</v>
      </c>
      <c r="AE23" s="3" t="s">
        <v>285</v>
      </c>
      <c r="AF23" s="3">
        <v>2020</v>
      </c>
      <c r="AG23" s="6">
        <v>122345678921</v>
      </c>
      <c r="AH23" s="3" t="s">
        <v>45</v>
      </c>
      <c r="AI23" s="34" t="s">
        <v>46</v>
      </c>
      <c r="AJ23" s="3">
        <v>9999988888</v>
      </c>
    </row>
    <row r="24" spans="1:36" x14ac:dyDescent="0.3">
      <c r="A24" s="24">
        <v>22</v>
      </c>
      <c r="B24" s="24" t="s">
        <v>70</v>
      </c>
      <c r="C24" s="24" t="s">
        <v>40</v>
      </c>
      <c r="D24" s="24" t="s">
        <v>41</v>
      </c>
      <c r="E24" s="24" t="s">
        <v>42</v>
      </c>
      <c r="F24" s="24" t="s">
        <v>43</v>
      </c>
      <c r="G24" s="25" t="s">
        <v>44</v>
      </c>
      <c r="H24" s="26">
        <v>526302010008813</v>
      </c>
      <c r="I24" s="27">
        <v>12000</v>
      </c>
      <c r="J24" s="28">
        <v>30</v>
      </c>
      <c r="K24" s="29">
        <v>30</v>
      </c>
      <c r="L24" s="30">
        <f t="shared" si="3"/>
        <v>4800</v>
      </c>
      <c r="M24" s="31">
        <f t="shared" si="4"/>
        <v>3000</v>
      </c>
      <c r="N24" s="31">
        <f t="shared" si="5"/>
        <v>600</v>
      </c>
      <c r="O24" s="31">
        <f t="shared" si="6"/>
        <v>3600</v>
      </c>
      <c r="P24" s="31">
        <f t="shared" si="7"/>
        <v>12000</v>
      </c>
      <c r="Q24" s="31">
        <f t="shared" si="8"/>
        <v>8400</v>
      </c>
      <c r="R24" s="8">
        <v>1</v>
      </c>
      <c r="S24" s="31">
        <f t="shared" si="0"/>
        <v>400</v>
      </c>
      <c r="T24" s="31"/>
      <c r="U24" s="31">
        <f t="shared" si="9"/>
        <v>12400</v>
      </c>
      <c r="V24" s="9">
        <f t="shared" si="1"/>
        <v>1008</v>
      </c>
      <c r="W24" s="9">
        <f t="shared" si="2"/>
        <v>217</v>
      </c>
      <c r="X24" s="10"/>
      <c r="Y24" s="11"/>
      <c r="Z24" s="11">
        <v>2000</v>
      </c>
      <c r="AA24" s="31">
        <f t="shared" si="10"/>
        <v>3225</v>
      </c>
      <c r="AB24" s="32">
        <f t="shared" si="11"/>
        <v>9175</v>
      </c>
      <c r="AC24" s="33">
        <f t="shared" si="12"/>
        <v>1007476</v>
      </c>
      <c r="AD24" s="3">
        <v>10022</v>
      </c>
      <c r="AE24" s="3" t="s">
        <v>285</v>
      </c>
      <c r="AF24" s="3">
        <v>2020</v>
      </c>
      <c r="AG24" s="6">
        <v>122345678922</v>
      </c>
      <c r="AH24" s="3" t="s">
        <v>48</v>
      </c>
      <c r="AI24" s="34" t="s">
        <v>46</v>
      </c>
      <c r="AJ24" s="3">
        <v>9999988888</v>
      </c>
    </row>
    <row r="25" spans="1:36" x14ac:dyDescent="0.3">
      <c r="A25" s="24">
        <v>23</v>
      </c>
      <c r="B25" s="24" t="s">
        <v>71</v>
      </c>
      <c r="C25" s="24" t="s">
        <v>40</v>
      </c>
      <c r="D25" s="24" t="s">
        <v>41</v>
      </c>
      <c r="E25" s="24" t="s">
        <v>42</v>
      </c>
      <c r="F25" s="24" t="s">
        <v>43</v>
      </c>
      <c r="G25" s="25" t="s">
        <v>44</v>
      </c>
      <c r="H25" s="26">
        <v>526302010009461</v>
      </c>
      <c r="I25" s="27">
        <v>12000</v>
      </c>
      <c r="J25" s="28">
        <v>30</v>
      </c>
      <c r="K25" s="29">
        <v>30</v>
      </c>
      <c r="L25" s="30">
        <f t="shared" si="3"/>
        <v>4800</v>
      </c>
      <c r="M25" s="31">
        <f t="shared" si="4"/>
        <v>3000</v>
      </c>
      <c r="N25" s="31">
        <f t="shared" si="5"/>
        <v>600</v>
      </c>
      <c r="O25" s="31">
        <f t="shared" si="6"/>
        <v>3600</v>
      </c>
      <c r="P25" s="31">
        <f t="shared" si="7"/>
        <v>12000</v>
      </c>
      <c r="Q25" s="31">
        <f t="shared" si="8"/>
        <v>8400</v>
      </c>
      <c r="R25" s="8">
        <v>4</v>
      </c>
      <c r="S25" s="31">
        <f t="shared" si="0"/>
        <v>1600</v>
      </c>
      <c r="T25" s="31"/>
      <c r="U25" s="31">
        <f t="shared" si="9"/>
        <v>13600</v>
      </c>
      <c r="V25" s="9">
        <f t="shared" si="1"/>
        <v>1008</v>
      </c>
      <c r="W25" s="9">
        <f t="shared" si="2"/>
        <v>238</v>
      </c>
      <c r="X25" s="10"/>
      <c r="Y25" s="11"/>
      <c r="Z25" s="11"/>
      <c r="AA25" s="31">
        <f t="shared" si="10"/>
        <v>1246</v>
      </c>
      <c r="AB25" s="32">
        <f t="shared" si="11"/>
        <v>12354</v>
      </c>
      <c r="AC25" s="33">
        <f t="shared" si="12"/>
        <v>1019830</v>
      </c>
      <c r="AD25" s="3">
        <v>10023</v>
      </c>
      <c r="AE25" s="3" t="s">
        <v>285</v>
      </c>
      <c r="AF25" s="3">
        <v>2020</v>
      </c>
      <c r="AG25" s="6">
        <v>122345678923</v>
      </c>
      <c r="AH25" s="3" t="s">
        <v>45</v>
      </c>
      <c r="AI25" s="34" t="s">
        <v>46</v>
      </c>
      <c r="AJ25" s="3">
        <v>9999988888</v>
      </c>
    </row>
    <row r="26" spans="1:36" x14ac:dyDescent="0.3">
      <c r="A26" s="24">
        <v>24</v>
      </c>
      <c r="B26" s="35" t="s">
        <v>72</v>
      </c>
      <c r="C26" s="24" t="s">
        <v>40</v>
      </c>
      <c r="D26" s="24" t="s">
        <v>41</v>
      </c>
      <c r="E26" s="24" t="s">
        <v>42</v>
      </c>
      <c r="F26" s="24" t="s">
        <v>43</v>
      </c>
      <c r="G26" s="25" t="s">
        <v>44</v>
      </c>
      <c r="H26" s="26">
        <v>526302010008757</v>
      </c>
      <c r="I26" s="36">
        <v>12750</v>
      </c>
      <c r="J26" s="28">
        <v>30</v>
      </c>
      <c r="K26" s="29">
        <v>30</v>
      </c>
      <c r="L26" s="30">
        <f t="shared" si="3"/>
        <v>5100</v>
      </c>
      <c r="M26" s="31">
        <f t="shared" si="4"/>
        <v>3188</v>
      </c>
      <c r="N26" s="31">
        <f t="shared" si="5"/>
        <v>638</v>
      </c>
      <c r="O26" s="31">
        <f t="shared" si="6"/>
        <v>3825</v>
      </c>
      <c r="P26" s="31">
        <f t="shared" si="7"/>
        <v>12750</v>
      </c>
      <c r="Q26" s="31">
        <f t="shared" si="8"/>
        <v>8926</v>
      </c>
      <c r="R26" s="8">
        <v>4</v>
      </c>
      <c r="S26" s="31">
        <f t="shared" si="0"/>
        <v>1700</v>
      </c>
      <c r="T26" s="31"/>
      <c r="U26" s="31">
        <f t="shared" si="9"/>
        <v>14450</v>
      </c>
      <c r="V26" s="9">
        <f t="shared" si="1"/>
        <v>1071</v>
      </c>
      <c r="W26" s="9">
        <f t="shared" si="2"/>
        <v>253</v>
      </c>
      <c r="X26" s="10"/>
      <c r="Y26" s="11"/>
      <c r="Z26" s="11"/>
      <c r="AA26" s="31">
        <f t="shared" si="10"/>
        <v>1324</v>
      </c>
      <c r="AB26" s="32">
        <f t="shared" si="11"/>
        <v>13126</v>
      </c>
      <c r="AC26" s="33">
        <f t="shared" si="12"/>
        <v>1032956</v>
      </c>
      <c r="AD26" s="3">
        <v>10024</v>
      </c>
      <c r="AE26" s="3" t="s">
        <v>285</v>
      </c>
      <c r="AF26" s="3">
        <v>2020</v>
      </c>
      <c r="AG26" s="6">
        <v>122345678924</v>
      </c>
      <c r="AH26" s="3" t="s">
        <v>48</v>
      </c>
      <c r="AI26" s="34" t="s">
        <v>46</v>
      </c>
      <c r="AJ26" s="3">
        <v>9999988888</v>
      </c>
    </row>
    <row r="27" spans="1:36" x14ac:dyDescent="0.3">
      <c r="A27" s="24">
        <v>25</v>
      </c>
      <c r="B27" s="35" t="s">
        <v>73</v>
      </c>
      <c r="C27" s="24" t="s">
        <v>40</v>
      </c>
      <c r="D27" s="24" t="s">
        <v>41</v>
      </c>
      <c r="E27" s="24" t="s">
        <v>42</v>
      </c>
      <c r="F27" s="24" t="s">
        <v>43</v>
      </c>
      <c r="G27" s="25" t="s">
        <v>44</v>
      </c>
      <c r="H27" s="26">
        <v>526302010008760</v>
      </c>
      <c r="I27" s="36">
        <v>9000</v>
      </c>
      <c r="J27" s="28">
        <v>30</v>
      </c>
      <c r="K27" s="29">
        <v>30</v>
      </c>
      <c r="L27" s="30">
        <f t="shared" si="3"/>
        <v>3600</v>
      </c>
      <c r="M27" s="31">
        <f t="shared" si="4"/>
        <v>2250</v>
      </c>
      <c r="N27" s="31">
        <f t="shared" si="5"/>
        <v>450</v>
      </c>
      <c r="O27" s="31">
        <f t="shared" si="6"/>
        <v>2700</v>
      </c>
      <c r="P27" s="31">
        <f t="shared" si="7"/>
        <v>9000</v>
      </c>
      <c r="Q27" s="31">
        <f t="shared" si="8"/>
        <v>6300</v>
      </c>
      <c r="R27" s="8">
        <v>2.5</v>
      </c>
      <c r="S27" s="31">
        <f t="shared" si="0"/>
        <v>750</v>
      </c>
      <c r="T27" s="31"/>
      <c r="U27" s="31">
        <f t="shared" si="9"/>
        <v>9750</v>
      </c>
      <c r="V27" s="9">
        <f t="shared" si="1"/>
        <v>756</v>
      </c>
      <c r="W27" s="9">
        <f t="shared" si="2"/>
        <v>171</v>
      </c>
      <c r="X27" s="10"/>
      <c r="Y27" s="11"/>
      <c r="Z27" s="11">
        <v>0</v>
      </c>
      <c r="AA27" s="31">
        <f t="shared" si="10"/>
        <v>927</v>
      </c>
      <c r="AB27" s="32">
        <f t="shared" si="11"/>
        <v>8823</v>
      </c>
      <c r="AC27" s="33">
        <f t="shared" si="12"/>
        <v>1041779</v>
      </c>
      <c r="AD27" s="3">
        <v>10025</v>
      </c>
      <c r="AE27" s="3" t="s">
        <v>285</v>
      </c>
      <c r="AF27" s="3">
        <v>2020</v>
      </c>
      <c r="AG27" s="6">
        <v>122345678925</v>
      </c>
      <c r="AH27" s="3" t="s">
        <v>45</v>
      </c>
      <c r="AI27" s="34" t="s">
        <v>46</v>
      </c>
      <c r="AJ27" s="3">
        <v>9999988888</v>
      </c>
    </row>
    <row r="28" spans="1:36" x14ac:dyDescent="0.3">
      <c r="A28" s="24">
        <v>26</v>
      </c>
      <c r="B28" s="35" t="s">
        <v>74</v>
      </c>
      <c r="C28" s="24" t="s">
        <v>40</v>
      </c>
      <c r="D28" s="24" t="s">
        <v>41</v>
      </c>
      <c r="E28" s="24" t="s">
        <v>42</v>
      </c>
      <c r="F28" s="24" t="s">
        <v>43</v>
      </c>
      <c r="G28" s="25" t="s">
        <v>44</v>
      </c>
      <c r="H28" s="26">
        <v>526302010008782</v>
      </c>
      <c r="I28" s="36">
        <v>9000</v>
      </c>
      <c r="J28" s="28">
        <v>30</v>
      </c>
      <c r="K28" s="29">
        <v>25</v>
      </c>
      <c r="L28" s="30">
        <f t="shared" si="3"/>
        <v>3000</v>
      </c>
      <c r="M28" s="31">
        <f t="shared" si="4"/>
        <v>1875</v>
      </c>
      <c r="N28" s="31">
        <f t="shared" si="5"/>
        <v>375</v>
      </c>
      <c r="O28" s="31">
        <f t="shared" si="6"/>
        <v>2250</v>
      </c>
      <c r="P28" s="31">
        <f t="shared" si="7"/>
        <v>7500</v>
      </c>
      <c r="Q28" s="31">
        <f t="shared" si="8"/>
        <v>5250</v>
      </c>
      <c r="R28" s="8"/>
      <c r="S28" s="31">
        <f t="shared" si="0"/>
        <v>0</v>
      </c>
      <c r="T28" s="31"/>
      <c r="U28" s="31">
        <f t="shared" si="9"/>
        <v>7500</v>
      </c>
      <c r="V28" s="9">
        <f t="shared" si="1"/>
        <v>630</v>
      </c>
      <c r="W28" s="9">
        <f t="shared" si="2"/>
        <v>132</v>
      </c>
      <c r="X28" s="10"/>
      <c r="Y28" s="11"/>
      <c r="Z28" s="11"/>
      <c r="AA28" s="31">
        <f t="shared" si="10"/>
        <v>762</v>
      </c>
      <c r="AB28" s="32">
        <f t="shared" si="11"/>
        <v>6738</v>
      </c>
      <c r="AC28" s="33">
        <f t="shared" si="12"/>
        <v>1048517</v>
      </c>
      <c r="AD28" s="3">
        <v>10026</v>
      </c>
      <c r="AE28" s="3" t="s">
        <v>285</v>
      </c>
      <c r="AF28" s="3">
        <v>2020</v>
      </c>
      <c r="AG28" s="6">
        <v>122345678926</v>
      </c>
      <c r="AH28" s="3" t="s">
        <v>48</v>
      </c>
      <c r="AI28" s="34" t="s">
        <v>46</v>
      </c>
      <c r="AJ28" s="3">
        <v>9999988888</v>
      </c>
    </row>
    <row r="29" spans="1:36" x14ac:dyDescent="0.3">
      <c r="A29" s="24">
        <v>27</v>
      </c>
      <c r="B29" s="35" t="s">
        <v>75</v>
      </c>
      <c r="C29" s="24" t="s">
        <v>40</v>
      </c>
      <c r="D29" s="24" t="s">
        <v>41</v>
      </c>
      <c r="E29" s="24" t="s">
        <v>42</v>
      </c>
      <c r="F29" s="24" t="s">
        <v>43</v>
      </c>
      <c r="G29" s="25" t="s">
        <v>44</v>
      </c>
      <c r="H29" s="26">
        <v>526302010008765</v>
      </c>
      <c r="I29" s="36">
        <v>10000</v>
      </c>
      <c r="J29" s="28">
        <v>30</v>
      </c>
      <c r="K29" s="29">
        <v>30</v>
      </c>
      <c r="L29" s="30">
        <f t="shared" si="3"/>
        <v>4000</v>
      </c>
      <c r="M29" s="31">
        <f t="shared" si="4"/>
        <v>2500</v>
      </c>
      <c r="N29" s="31">
        <f t="shared" si="5"/>
        <v>500</v>
      </c>
      <c r="O29" s="31">
        <f t="shared" si="6"/>
        <v>3000</v>
      </c>
      <c r="P29" s="31">
        <f t="shared" si="7"/>
        <v>10000</v>
      </c>
      <c r="Q29" s="31">
        <f t="shared" si="8"/>
        <v>7000</v>
      </c>
      <c r="R29" s="8">
        <v>1</v>
      </c>
      <c r="S29" s="31">
        <f t="shared" si="0"/>
        <v>333</v>
      </c>
      <c r="T29" s="31"/>
      <c r="U29" s="31">
        <f t="shared" si="9"/>
        <v>10333</v>
      </c>
      <c r="V29" s="9">
        <f t="shared" si="1"/>
        <v>840</v>
      </c>
      <c r="W29" s="9">
        <f t="shared" si="2"/>
        <v>181</v>
      </c>
      <c r="X29" s="10"/>
      <c r="Y29" s="11"/>
      <c r="Z29" s="11"/>
      <c r="AA29" s="31">
        <f t="shared" si="10"/>
        <v>1021</v>
      </c>
      <c r="AB29" s="32">
        <f t="shared" si="11"/>
        <v>9312</v>
      </c>
      <c r="AC29" s="33">
        <f t="shared" si="12"/>
        <v>1057829</v>
      </c>
      <c r="AD29" s="3">
        <v>10027</v>
      </c>
      <c r="AE29" s="3" t="s">
        <v>285</v>
      </c>
      <c r="AF29" s="3">
        <v>2020</v>
      </c>
      <c r="AG29" s="6">
        <v>122345678927</v>
      </c>
      <c r="AH29" s="3" t="s">
        <v>45</v>
      </c>
      <c r="AI29" s="34" t="s">
        <v>46</v>
      </c>
      <c r="AJ29" s="3">
        <v>9999988888</v>
      </c>
    </row>
    <row r="30" spans="1:36" x14ac:dyDescent="0.3">
      <c r="A30" s="24">
        <v>28</v>
      </c>
      <c r="B30" s="35" t="s">
        <v>76</v>
      </c>
      <c r="C30" s="24" t="s">
        <v>40</v>
      </c>
      <c r="D30" s="24" t="s">
        <v>41</v>
      </c>
      <c r="E30" s="24" t="s">
        <v>42</v>
      </c>
      <c r="F30" s="24" t="s">
        <v>43</v>
      </c>
      <c r="G30" s="25" t="s">
        <v>44</v>
      </c>
      <c r="H30" s="26">
        <v>526302010008781</v>
      </c>
      <c r="I30" s="36">
        <v>8000</v>
      </c>
      <c r="J30" s="28">
        <v>30</v>
      </c>
      <c r="K30" s="29">
        <v>30</v>
      </c>
      <c r="L30" s="30">
        <f t="shared" si="3"/>
        <v>3200</v>
      </c>
      <c r="M30" s="31">
        <f t="shared" si="4"/>
        <v>2000</v>
      </c>
      <c r="N30" s="31">
        <f t="shared" si="5"/>
        <v>400</v>
      </c>
      <c r="O30" s="31">
        <f t="shared" si="6"/>
        <v>2400</v>
      </c>
      <c r="P30" s="31">
        <f t="shared" si="7"/>
        <v>8000</v>
      </c>
      <c r="Q30" s="31">
        <f t="shared" si="8"/>
        <v>5600</v>
      </c>
      <c r="R30" s="8">
        <v>4</v>
      </c>
      <c r="S30" s="31">
        <f t="shared" si="0"/>
        <v>1067</v>
      </c>
      <c r="T30" s="31"/>
      <c r="U30" s="31">
        <f t="shared" si="9"/>
        <v>9067</v>
      </c>
      <c r="V30" s="9">
        <f t="shared" si="1"/>
        <v>672</v>
      </c>
      <c r="W30" s="9">
        <f t="shared" si="2"/>
        <v>159</v>
      </c>
      <c r="X30" s="10"/>
      <c r="Y30" s="11"/>
      <c r="Z30" s="11"/>
      <c r="AA30" s="31">
        <f t="shared" si="10"/>
        <v>831</v>
      </c>
      <c r="AB30" s="32">
        <f t="shared" si="11"/>
        <v>8236</v>
      </c>
      <c r="AC30" s="33">
        <f t="shared" si="12"/>
        <v>1066065</v>
      </c>
      <c r="AD30" s="3">
        <v>10028</v>
      </c>
      <c r="AE30" s="3" t="s">
        <v>285</v>
      </c>
      <c r="AF30" s="3">
        <v>2020</v>
      </c>
      <c r="AG30" s="6">
        <v>122345678928</v>
      </c>
      <c r="AH30" s="3" t="s">
        <v>48</v>
      </c>
      <c r="AI30" s="34" t="s">
        <v>46</v>
      </c>
      <c r="AJ30" s="3">
        <v>9999988888</v>
      </c>
    </row>
    <row r="31" spans="1:36" x14ac:dyDescent="0.3">
      <c r="A31" s="24">
        <v>29</v>
      </c>
      <c r="B31" s="35" t="s">
        <v>77</v>
      </c>
      <c r="C31" s="24" t="s">
        <v>40</v>
      </c>
      <c r="D31" s="24" t="s">
        <v>41</v>
      </c>
      <c r="E31" s="24" t="s">
        <v>42</v>
      </c>
      <c r="F31" s="24" t="s">
        <v>43</v>
      </c>
      <c r="G31" s="25" t="s">
        <v>44</v>
      </c>
      <c r="H31" s="26">
        <v>526302010008780</v>
      </c>
      <c r="I31" s="36">
        <v>9000</v>
      </c>
      <c r="J31" s="28">
        <v>30</v>
      </c>
      <c r="K31" s="29">
        <v>23</v>
      </c>
      <c r="L31" s="30">
        <f t="shared" si="3"/>
        <v>2760</v>
      </c>
      <c r="M31" s="31">
        <f t="shared" si="4"/>
        <v>1725</v>
      </c>
      <c r="N31" s="31">
        <f t="shared" si="5"/>
        <v>345</v>
      </c>
      <c r="O31" s="31">
        <f t="shared" si="6"/>
        <v>2070</v>
      </c>
      <c r="P31" s="31">
        <f t="shared" si="7"/>
        <v>6900</v>
      </c>
      <c r="Q31" s="31">
        <f t="shared" si="8"/>
        <v>4830</v>
      </c>
      <c r="R31" s="8">
        <v>0</v>
      </c>
      <c r="S31" s="31">
        <f t="shared" si="0"/>
        <v>0</v>
      </c>
      <c r="T31" s="31"/>
      <c r="U31" s="31">
        <f t="shared" si="9"/>
        <v>6900</v>
      </c>
      <c r="V31" s="9">
        <f t="shared" si="1"/>
        <v>580</v>
      </c>
      <c r="W31" s="9">
        <f t="shared" si="2"/>
        <v>121</v>
      </c>
      <c r="X31" s="10"/>
      <c r="Y31" s="11"/>
      <c r="Z31" s="11"/>
      <c r="AA31" s="31">
        <f t="shared" si="10"/>
        <v>701</v>
      </c>
      <c r="AB31" s="32">
        <f t="shared" si="11"/>
        <v>6199</v>
      </c>
      <c r="AC31" s="33">
        <f t="shared" si="12"/>
        <v>1072264</v>
      </c>
      <c r="AD31" s="3">
        <v>10029</v>
      </c>
      <c r="AE31" s="3" t="s">
        <v>285</v>
      </c>
      <c r="AF31" s="3">
        <v>2020</v>
      </c>
      <c r="AG31" s="6">
        <v>122345678929</v>
      </c>
      <c r="AH31" s="3" t="s">
        <v>45</v>
      </c>
      <c r="AI31" s="34" t="s">
        <v>46</v>
      </c>
      <c r="AJ31" s="3">
        <v>9999988888</v>
      </c>
    </row>
    <row r="32" spans="1:36" x14ac:dyDescent="0.3">
      <c r="A32" s="24">
        <v>30</v>
      </c>
      <c r="B32" s="24" t="s">
        <v>78</v>
      </c>
      <c r="C32" s="24" t="s">
        <v>40</v>
      </c>
      <c r="D32" s="24" t="s">
        <v>41</v>
      </c>
      <c r="E32" s="24" t="s">
        <v>42</v>
      </c>
      <c r="F32" s="24" t="s">
        <v>43</v>
      </c>
      <c r="G32" s="25" t="s">
        <v>44</v>
      </c>
      <c r="H32" s="26">
        <v>526302010009462</v>
      </c>
      <c r="I32" s="27">
        <v>12000</v>
      </c>
      <c r="J32" s="28">
        <v>30</v>
      </c>
      <c r="K32" s="29">
        <v>30</v>
      </c>
      <c r="L32" s="30">
        <f t="shared" si="3"/>
        <v>4800</v>
      </c>
      <c r="M32" s="31">
        <f t="shared" si="4"/>
        <v>3000</v>
      </c>
      <c r="N32" s="31">
        <f t="shared" si="5"/>
        <v>600</v>
      </c>
      <c r="O32" s="31">
        <f t="shared" si="6"/>
        <v>3600</v>
      </c>
      <c r="P32" s="31">
        <f t="shared" si="7"/>
        <v>12000</v>
      </c>
      <c r="Q32" s="31">
        <f t="shared" si="8"/>
        <v>8400</v>
      </c>
      <c r="R32" s="8">
        <v>1</v>
      </c>
      <c r="S32" s="31">
        <f t="shared" si="0"/>
        <v>400</v>
      </c>
      <c r="T32" s="31"/>
      <c r="U32" s="31">
        <f t="shared" si="9"/>
        <v>12400</v>
      </c>
      <c r="V32" s="9">
        <f t="shared" si="1"/>
        <v>1008</v>
      </c>
      <c r="W32" s="9">
        <f t="shared" si="2"/>
        <v>217</v>
      </c>
      <c r="X32" s="10"/>
      <c r="Y32" s="11"/>
      <c r="Z32" s="11"/>
      <c r="AA32" s="31">
        <f t="shared" si="10"/>
        <v>1225</v>
      </c>
      <c r="AB32" s="32">
        <f t="shared" si="11"/>
        <v>11175</v>
      </c>
      <c r="AC32" s="33">
        <f t="shared" si="12"/>
        <v>1083439</v>
      </c>
      <c r="AD32" s="3">
        <v>10030</v>
      </c>
      <c r="AE32" s="3" t="s">
        <v>285</v>
      </c>
      <c r="AF32" s="3">
        <v>2020</v>
      </c>
      <c r="AG32" s="6">
        <v>122345678930</v>
      </c>
      <c r="AH32" s="3" t="s">
        <v>48</v>
      </c>
      <c r="AI32" s="34" t="s">
        <v>46</v>
      </c>
      <c r="AJ32" s="3">
        <v>9999988888</v>
      </c>
    </row>
    <row r="33" spans="1:36" x14ac:dyDescent="0.3">
      <c r="A33" s="24">
        <v>31</v>
      </c>
      <c r="B33" s="24" t="s">
        <v>79</v>
      </c>
      <c r="C33" s="24" t="s">
        <v>40</v>
      </c>
      <c r="D33" s="24" t="s">
        <v>41</v>
      </c>
      <c r="E33" s="24" t="s">
        <v>42</v>
      </c>
      <c r="F33" s="24" t="s">
        <v>43</v>
      </c>
      <c r="G33" s="25" t="s">
        <v>44</v>
      </c>
      <c r="H33" s="26">
        <v>526302010009630</v>
      </c>
      <c r="I33" s="27">
        <v>7000</v>
      </c>
      <c r="J33" s="28">
        <v>30</v>
      </c>
      <c r="K33" s="29">
        <v>30</v>
      </c>
      <c r="L33" s="30">
        <f t="shared" si="3"/>
        <v>2800</v>
      </c>
      <c r="M33" s="31">
        <f t="shared" si="4"/>
        <v>1750</v>
      </c>
      <c r="N33" s="31">
        <f t="shared" si="5"/>
        <v>350</v>
      </c>
      <c r="O33" s="31">
        <f t="shared" si="6"/>
        <v>2100</v>
      </c>
      <c r="P33" s="31">
        <f t="shared" si="7"/>
        <v>7000</v>
      </c>
      <c r="Q33" s="31">
        <f t="shared" si="8"/>
        <v>4900</v>
      </c>
      <c r="R33" s="8">
        <v>2</v>
      </c>
      <c r="S33" s="31">
        <f t="shared" si="0"/>
        <v>467</v>
      </c>
      <c r="T33" s="31"/>
      <c r="U33" s="31">
        <f t="shared" si="9"/>
        <v>7467</v>
      </c>
      <c r="V33" s="9">
        <f t="shared" si="1"/>
        <v>588</v>
      </c>
      <c r="W33" s="9">
        <f t="shared" si="2"/>
        <v>131</v>
      </c>
      <c r="X33" s="10"/>
      <c r="Y33" s="11"/>
      <c r="Z33" s="11"/>
      <c r="AA33" s="31">
        <f t="shared" si="10"/>
        <v>719</v>
      </c>
      <c r="AB33" s="32">
        <f t="shared" si="11"/>
        <v>6748</v>
      </c>
      <c r="AC33" s="33">
        <f t="shared" si="12"/>
        <v>1090187</v>
      </c>
      <c r="AD33" s="3">
        <v>10031</v>
      </c>
      <c r="AE33" s="3" t="s">
        <v>285</v>
      </c>
      <c r="AF33" s="3">
        <v>2020</v>
      </c>
      <c r="AG33" s="6">
        <v>122345678931</v>
      </c>
      <c r="AH33" s="3" t="s">
        <v>45</v>
      </c>
      <c r="AI33" s="34" t="s">
        <v>46</v>
      </c>
      <c r="AJ33" s="3">
        <v>9999988888</v>
      </c>
    </row>
    <row r="34" spans="1:36" x14ac:dyDescent="0.3">
      <c r="A34" s="24">
        <v>32</v>
      </c>
      <c r="B34" s="35" t="s">
        <v>80</v>
      </c>
      <c r="C34" s="24" t="s">
        <v>40</v>
      </c>
      <c r="D34" s="24" t="s">
        <v>41</v>
      </c>
      <c r="E34" s="24" t="s">
        <v>42</v>
      </c>
      <c r="F34" s="24" t="s">
        <v>43</v>
      </c>
      <c r="G34" s="25" t="s">
        <v>44</v>
      </c>
      <c r="H34" s="26">
        <v>526302010008749</v>
      </c>
      <c r="I34" s="36">
        <v>9500</v>
      </c>
      <c r="J34" s="28">
        <v>30</v>
      </c>
      <c r="K34" s="29">
        <v>30</v>
      </c>
      <c r="L34" s="30">
        <f t="shared" si="3"/>
        <v>3800</v>
      </c>
      <c r="M34" s="31">
        <f t="shared" si="4"/>
        <v>2375</v>
      </c>
      <c r="N34" s="31">
        <f t="shared" si="5"/>
        <v>475</v>
      </c>
      <c r="O34" s="31">
        <f t="shared" si="6"/>
        <v>2850</v>
      </c>
      <c r="P34" s="31">
        <f t="shared" si="7"/>
        <v>9500</v>
      </c>
      <c r="Q34" s="31">
        <f t="shared" si="8"/>
        <v>6650</v>
      </c>
      <c r="R34" s="8">
        <v>1.5</v>
      </c>
      <c r="S34" s="31">
        <f t="shared" si="0"/>
        <v>475</v>
      </c>
      <c r="T34" s="31">
        <v>0</v>
      </c>
      <c r="U34" s="31">
        <f t="shared" si="9"/>
        <v>9975</v>
      </c>
      <c r="V34" s="9">
        <f t="shared" si="1"/>
        <v>798</v>
      </c>
      <c r="W34" s="9">
        <f t="shared" si="2"/>
        <v>175</v>
      </c>
      <c r="X34" s="10"/>
      <c r="Y34" s="11"/>
      <c r="Z34" s="11">
        <v>1000</v>
      </c>
      <c r="AA34" s="31">
        <f t="shared" si="10"/>
        <v>1973</v>
      </c>
      <c r="AB34" s="32">
        <f t="shared" si="11"/>
        <v>8002</v>
      </c>
      <c r="AC34" s="33">
        <f t="shared" si="12"/>
        <v>1098189</v>
      </c>
      <c r="AD34" s="3">
        <v>10032</v>
      </c>
      <c r="AE34" s="3" t="s">
        <v>285</v>
      </c>
      <c r="AF34" s="3">
        <v>2020</v>
      </c>
      <c r="AG34" s="6">
        <v>122345678932</v>
      </c>
      <c r="AH34" s="3" t="s">
        <v>48</v>
      </c>
      <c r="AI34" s="34" t="s">
        <v>46</v>
      </c>
      <c r="AJ34" s="3">
        <v>9999988888</v>
      </c>
    </row>
    <row r="35" spans="1:36" x14ac:dyDescent="0.3">
      <c r="A35" s="24">
        <v>33</v>
      </c>
      <c r="B35" s="24" t="s">
        <v>81</v>
      </c>
      <c r="C35" s="24" t="s">
        <v>40</v>
      </c>
      <c r="D35" s="24" t="s">
        <v>41</v>
      </c>
      <c r="E35" s="24" t="s">
        <v>42</v>
      </c>
      <c r="F35" s="24" t="s">
        <v>43</v>
      </c>
      <c r="G35" s="25" t="s">
        <v>44</v>
      </c>
      <c r="H35" s="26" t="s">
        <v>82</v>
      </c>
      <c r="I35" s="27">
        <v>38500</v>
      </c>
      <c r="J35" s="28">
        <v>30</v>
      </c>
      <c r="K35" s="29">
        <v>30</v>
      </c>
      <c r="L35" s="30">
        <f>ROUND(P35*40%,0)</f>
        <v>15400</v>
      </c>
      <c r="M35" s="31">
        <f>ROUND(P35*25%,0)</f>
        <v>9625</v>
      </c>
      <c r="N35" s="31">
        <f>ROUND(P35*5%,0)</f>
        <v>1925</v>
      </c>
      <c r="O35" s="31">
        <f>ROUND(P35*30%,0)</f>
        <v>11550</v>
      </c>
      <c r="P35" s="31">
        <f>ROUND(I35/J35*K35,0)</f>
        <v>38500</v>
      </c>
      <c r="Q35" s="31">
        <f>L35+M35+N35</f>
        <v>26950</v>
      </c>
      <c r="R35" s="8">
        <v>2.5</v>
      </c>
      <c r="S35" s="31">
        <f t="shared" si="0"/>
        <v>3208</v>
      </c>
      <c r="T35" s="31"/>
      <c r="U35" s="31">
        <f t="shared" si="9"/>
        <v>41708</v>
      </c>
      <c r="V35" s="9">
        <f t="shared" si="1"/>
        <v>1800</v>
      </c>
      <c r="W35" s="9">
        <f t="shared" si="2"/>
        <v>0</v>
      </c>
      <c r="X35" s="10">
        <v>0</v>
      </c>
      <c r="Y35" s="11"/>
      <c r="Z35" s="11"/>
      <c r="AA35" s="31">
        <f t="shared" si="10"/>
        <v>1800</v>
      </c>
      <c r="AB35" s="32">
        <f t="shared" si="11"/>
        <v>39908</v>
      </c>
      <c r="AC35" s="33">
        <f t="shared" si="12"/>
        <v>1138097</v>
      </c>
      <c r="AD35" s="3">
        <v>10033</v>
      </c>
      <c r="AE35" s="3" t="s">
        <v>285</v>
      </c>
      <c r="AF35" s="3">
        <v>2020</v>
      </c>
      <c r="AG35" s="6">
        <v>122345678933</v>
      </c>
      <c r="AH35" s="3" t="s">
        <v>45</v>
      </c>
      <c r="AI35" s="34" t="s">
        <v>46</v>
      </c>
      <c r="AJ35" s="3">
        <v>9999988888</v>
      </c>
    </row>
    <row r="36" spans="1:36" x14ac:dyDescent="0.3">
      <c r="A36" s="24">
        <v>34</v>
      </c>
      <c r="B36" s="27" t="s">
        <v>83</v>
      </c>
      <c r="C36" s="27" t="s">
        <v>40</v>
      </c>
      <c r="D36" s="27" t="s">
        <v>41</v>
      </c>
      <c r="E36" s="27" t="s">
        <v>42</v>
      </c>
      <c r="F36" s="27" t="s">
        <v>43</v>
      </c>
      <c r="G36" s="38" t="s">
        <v>44</v>
      </c>
      <c r="H36" s="39">
        <v>526302010007723</v>
      </c>
      <c r="I36" s="27">
        <v>50000</v>
      </c>
      <c r="J36" s="27">
        <v>30</v>
      </c>
      <c r="K36" s="40">
        <v>27.5</v>
      </c>
      <c r="L36" s="41">
        <f>ROUND(P36*40%,0)</f>
        <v>18333</v>
      </c>
      <c r="M36" s="42">
        <f>ROUND(P36*25%,0)</f>
        <v>11458</v>
      </c>
      <c r="N36" s="42">
        <f>ROUND(P36*5%,0)</f>
        <v>2292</v>
      </c>
      <c r="O36" s="42">
        <f>ROUND(P36*30%,0)</f>
        <v>13750</v>
      </c>
      <c r="P36" s="42">
        <f>ROUND(I36/J36*K36,0)</f>
        <v>45833</v>
      </c>
      <c r="Q36" s="42">
        <f>L36+M36+N36</f>
        <v>32083</v>
      </c>
      <c r="R36" s="43">
        <v>0</v>
      </c>
      <c r="S36" s="31">
        <f t="shared" si="0"/>
        <v>0</v>
      </c>
      <c r="T36" s="42"/>
      <c r="U36" s="42">
        <f t="shared" si="9"/>
        <v>45833</v>
      </c>
      <c r="V36" s="44">
        <f t="shared" si="1"/>
        <v>1800</v>
      </c>
      <c r="W36" s="44">
        <f t="shared" si="2"/>
        <v>0</v>
      </c>
      <c r="X36" s="45">
        <v>0</v>
      </c>
      <c r="Y36" s="46">
        <v>300</v>
      </c>
      <c r="Z36" s="46"/>
      <c r="AA36" s="42">
        <f t="shared" si="10"/>
        <v>2100</v>
      </c>
      <c r="AB36" s="47">
        <f t="shared" si="11"/>
        <v>43733</v>
      </c>
      <c r="AC36" s="48">
        <f t="shared" si="12"/>
        <v>1181830</v>
      </c>
      <c r="AD36" s="3">
        <v>10034</v>
      </c>
      <c r="AE36" s="3" t="s">
        <v>285</v>
      </c>
      <c r="AF36" s="3">
        <v>2020</v>
      </c>
      <c r="AG36" s="6">
        <v>122345678934</v>
      </c>
      <c r="AH36" s="3" t="s">
        <v>48</v>
      </c>
      <c r="AI36" s="34" t="s">
        <v>46</v>
      </c>
      <c r="AJ36" s="3">
        <v>9999988888</v>
      </c>
    </row>
    <row r="37" spans="1:36" x14ac:dyDescent="0.3">
      <c r="A37" s="24">
        <v>35</v>
      </c>
      <c r="B37" s="13" t="s">
        <v>84</v>
      </c>
      <c r="C37" s="24" t="s">
        <v>40</v>
      </c>
      <c r="D37" s="24" t="s">
        <v>41</v>
      </c>
      <c r="E37" s="24" t="s">
        <v>42</v>
      </c>
      <c r="F37" s="24" t="s">
        <v>43</v>
      </c>
      <c r="G37" s="25" t="s">
        <v>44</v>
      </c>
      <c r="H37" s="26">
        <v>526302010011057</v>
      </c>
      <c r="I37" s="24">
        <v>27500</v>
      </c>
      <c r="J37" s="28">
        <v>30</v>
      </c>
      <c r="K37" s="29">
        <v>28</v>
      </c>
      <c r="L37" s="30">
        <f>ROUND(P37*40%,0)</f>
        <v>10267</v>
      </c>
      <c r="M37" s="31">
        <f>ROUND(P37*25%,0)</f>
        <v>6417</v>
      </c>
      <c r="N37" s="31">
        <f>ROUND(P37*5%,0)</f>
        <v>1283</v>
      </c>
      <c r="O37" s="31">
        <f>ROUND(P37*30%,0)</f>
        <v>7700</v>
      </c>
      <c r="P37" s="31">
        <f>ROUND(I37/J37*K37,0)</f>
        <v>25667</v>
      </c>
      <c r="Q37" s="31">
        <f>L37+M37+N37</f>
        <v>17967</v>
      </c>
      <c r="R37" s="8">
        <v>0</v>
      </c>
      <c r="S37" s="31">
        <f t="shared" si="0"/>
        <v>0</v>
      </c>
      <c r="T37" s="31"/>
      <c r="U37" s="31">
        <f>P37+S37+T37</f>
        <v>25667</v>
      </c>
      <c r="V37" s="9">
        <f>IF(ROUND(Q37*12%,0)&lt;1800,ROUND(Q37*12%,0),1800)</f>
        <v>1800</v>
      </c>
      <c r="W37" s="9">
        <f>IF(I37&lt;21000,ROUNDUP(U37*1.75%,),0)</f>
        <v>0</v>
      </c>
      <c r="X37" s="10">
        <v>0</v>
      </c>
      <c r="Y37" s="11">
        <v>300</v>
      </c>
      <c r="Z37" s="11"/>
      <c r="AA37" s="31">
        <f>+V37+W37+X37+Y37+Z37</f>
        <v>2100</v>
      </c>
      <c r="AB37" s="32">
        <f>(+U37-AA37)</f>
        <v>23567</v>
      </c>
      <c r="AC37" s="33">
        <f t="shared" si="12"/>
        <v>1205397</v>
      </c>
      <c r="AD37" s="3">
        <v>10035</v>
      </c>
      <c r="AE37" s="3" t="s">
        <v>285</v>
      </c>
      <c r="AF37" s="3">
        <v>2020</v>
      </c>
      <c r="AG37" s="6">
        <v>122345678935</v>
      </c>
      <c r="AH37" s="3" t="s">
        <v>45</v>
      </c>
      <c r="AI37" s="34" t="s">
        <v>46</v>
      </c>
      <c r="AJ37" s="3">
        <v>9999988888</v>
      </c>
    </row>
    <row r="38" spans="1:36" x14ac:dyDescent="0.3">
      <c r="A38" s="24">
        <v>36</v>
      </c>
      <c r="B38" s="13" t="s">
        <v>85</v>
      </c>
      <c r="C38" s="24" t="s">
        <v>40</v>
      </c>
      <c r="D38" s="24" t="s">
        <v>41</v>
      </c>
      <c r="E38" s="24" t="s">
        <v>42</v>
      </c>
      <c r="F38" s="24" t="s">
        <v>43</v>
      </c>
      <c r="G38" s="25" t="s">
        <v>44</v>
      </c>
      <c r="H38" s="26">
        <v>526302010011058</v>
      </c>
      <c r="I38" s="24">
        <v>20000</v>
      </c>
      <c r="J38" s="28">
        <v>30</v>
      </c>
      <c r="K38" s="29">
        <v>30</v>
      </c>
      <c r="L38" s="30">
        <f>ROUND(P38*40%,0)</f>
        <v>8000</v>
      </c>
      <c r="M38" s="31">
        <f>ROUND(P38*25%,0)</f>
        <v>5000</v>
      </c>
      <c r="N38" s="31">
        <f>ROUND(P38*5%,0)</f>
        <v>1000</v>
      </c>
      <c r="O38" s="31">
        <f>ROUND(P38*30%,0)</f>
        <v>6000</v>
      </c>
      <c r="P38" s="31">
        <f>ROUND(I38/J38*K38,0)</f>
        <v>20000</v>
      </c>
      <c r="Q38" s="31">
        <f>L38+M38+N38</f>
        <v>14000</v>
      </c>
      <c r="R38" s="8">
        <v>0</v>
      </c>
      <c r="S38" s="31">
        <f t="shared" si="0"/>
        <v>0</v>
      </c>
      <c r="T38" s="31"/>
      <c r="U38" s="31">
        <f>P38+S38+T38</f>
        <v>20000</v>
      </c>
      <c r="V38" s="9">
        <f>IF(ROUND(Q38*12%,0)&lt;1800,ROUND(Q38*12%,0),1800)</f>
        <v>1680</v>
      </c>
      <c r="W38" s="9">
        <f>IF(I38&lt;21000,ROUNDUP(U38*1.75%,),0)</f>
        <v>350</v>
      </c>
      <c r="X38" s="10">
        <v>0</v>
      </c>
      <c r="Y38" s="11">
        <v>300</v>
      </c>
      <c r="Z38" s="11"/>
      <c r="AA38" s="31">
        <f>+V38+W38+X38+Y38+Z38</f>
        <v>2330</v>
      </c>
      <c r="AB38" s="32">
        <f>(+U38-AA38)</f>
        <v>17670</v>
      </c>
      <c r="AC38" s="33">
        <f t="shared" si="12"/>
        <v>1223067</v>
      </c>
      <c r="AD38" s="3">
        <v>10036</v>
      </c>
      <c r="AE38" s="3" t="s">
        <v>285</v>
      </c>
      <c r="AF38" s="3">
        <v>2020</v>
      </c>
      <c r="AG38" s="6">
        <v>122345678936</v>
      </c>
      <c r="AH38" s="3" t="s">
        <v>48</v>
      </c>
      <c r="AI38" s="34" t="s">
        <v>46</v>
      </c>
      <c r="AJ38" s="3">
        <v>9999988888</v>
      </c>
    </row>
    <row r="39" spans="1:36" x14ac:dyDescent="0.3">
      <c r="A39" s="24">
        <v>37</v>
      </c>
      <c r="B39" s="13" t="s">
        <v>86</v>
      </c>
      <c r="C39" s="24" t="s">
        <v>40</v>
      </c>
      <c r="D39" s="24" t="s">
        <v>41</v>
      </c>
      <c r="E39" s="24" t="s">
        <v>42</v>
      </c>
      <c r="F39" s="24" t="s">
        <v>43</v>
      </c>
      <c r="G39" s="25" t="s">
        <v>44</v>
      </c>
      <c r="H39" s="26">
        <v>526302010008771</v>
      </c>
      <c r="I39" s="24">
        <v>50000</v>
      </c>
      <c r="J39" s="28">
        <v>30</v>
      </c>
      <c r="K39" s="29">
        <v>30</v>
      </c>
      <c r="L39" s="30">
        <f>ROUND(P39*40%,0)</f>
        <v>20000</v>
      </c>
      <c r="M39" s="31">
        <f>ROUND(P39*25%,0)</f>
        <v>12500</v>
      </c>
      <c r="N39" s="31">
        <f>ROUND(P39*5%,0)</f>
        <v>2500</v>
      </c>
      <c r="O39" s="31">
        <f>ROUND(P39*30%,0)</f>
        <v>15000</v>
      </c>
      <c r="P39" s="31">
        <f>ROUND(I39/J39*K39,0)</f>
        <v>50000</v>
      </c>
      <c r="Q39" s="31">
        <f>L39+M39+N39</f>
        <v>35000</v>
      </c>
      <c r="R39" s="8">
        <v>6</v>
      </c>
      <c r="S39" s="31">
        <f t="shared" si="0"/>
        <v>10000</v>
      </c>
      <c r="T39" s="31"/>
      <c r="U39" s="31">
        <f>P39+S39+T39</f>
        <v>60000</v>
      </c>
      <c r="V39" s="9">
        <f>IF(ROUND(Q39*12%,0)&lt;1800,ROUND(Q39*12%,0),1800)</f>
        <v>1800</v>
      </c>
      <c r="W39" s="9">
        <f>IF(I39&lt;21000,ROUNDUP(U39*1.75%,),0)</f>
        <v>0</v>
      </c>
      <c r="X39" s="10">
        <v>0</v>
      </c>
      <c r="Y39" s="11">
        <v>300</v>
      </c>
      <c r="Z39" s="11"/>
      <c r="AA39" s="31">
        <f>+V39+W39+X39+Y39+Z39</f>
        <v>2100</v>
      </c>
      <c r="AB39" s="32">
        <f>(+U39-AA39)</f>
        <v>57900</v>
      </c>
      <c r="AC39" s="33">
        <f t="shared" si="12"/>
        <v>1280967</v>
      </c>
      <c r="AD39" s="3">
        <v>10037</v>
      </c>
      <c r="AE39" s="3" t="s">
        <v>285</v>
      </c>
      <c r="AF39" s="3">
        <v>2020</v>
      </c>
      <c r="AG39" s="6">
        <v>122345678937</v>
      </c>
      <c r="AH39" s="3" t="s">
        <v>45</v>
      </c>
      <c r="AI39" s="34" t="s">
        <v>46</v>
      </c>
      <c r="AJ39" s="3">
        <v>9999988888</v>
      </c>
    </row>
    <row r="40" spans="1:36" x14ac:dyDescent="0.3">
      <c r="A40" s="24"/>
      <c r="B40" s="13"/>
      <c r="C40" s="24"/>
      <c r="D40" s="24"/>
      <c r="E40" s="24"/>
      <c r="F40" s="24"/>
      <c r="G40" s="25"/>
      <c r="H40" s="26"/>
      <c r="I40" s="24"/>
      <c r="J40" s="28"/>
      <c r="K40" s="29"/>
      <c r="L40" s="30"/>
      <c r="M40" s="31"/>
      <c r="N40" s="31"/>
      <c r="O40" s="31"/>
      <c r="P40" s="31"/>
      <c r="Q40" s="31"/>
      <c r="R40" s="8"/>
      <c r="S40" s="31"/>
      <c r="T40" s="31"/>
      <c r="U40" s="31"/>
      <c r="V40" s="9"/>
      <c r="W40" s="9"/>
      <c r="X40" s="10"/>
      <c r="Y40" s="11"/>
      <c r="Z40" s="11"/>
      <c r="AA40" s="31"/>
      <c r="AB40" s="49"/>
      <c r="AC40" s="33"/>
      <c r="AD40" s="3"/>
      <c r="AE40" s="3"/>
      <c r="AF40" s="3"/>
      <c r="AG40" s="6"/>
      <c r="AH40" s="3"/>
      <c r="AI40" s="3"/>
      <c r="AJ40" s="3"/>
    </row>
    <row r="41" spans="1:36" x14ac:dyDescent="0.3">
      <c r="A41" s="24"/>
      <c r="B41" s="24"/>
      <c r="C41" s="24"/>
      <c r="D41" s="24"/>
      <c r="E41" s="24"/>
      <c r="F41" s="24"/>
      <c r="G41" s="25"/>
      <c r="H41" s="26"/>
      <c r="I41" s="24"/>
      <c r="J41" s="28"/>
      <c r="K41" s="29"/>
      <c r="L41" s="30"/>
      <c r="M41" s="31"/>
      <c r="N41" s="31"/>
      <c r="O41" s="31"/>
      <c r="P41" s="31"/>
      <c r="Q41" s="31"/>
      <c r="R41" s="8"/>
      <c r="S41" s="31"/>
      <c r="T41" s="31"/>
      <c r="U41" s="31"/>
      <c r="V41" s="9"/>
      <c r="W41" s="9"/>
      <c r="X41" s="10"/>
      <c r="Y41" s="11"/>
      <c r="Z41" s="11"/>
      <c r="AA41" s="31"/>
      <c r="AB41" s="32"/>
      <c r="AC41" s="12"/>
      <c r="AD41" s="3"/>
      <c r="AE41" s="3"/>
      <c r="AF41" s="3"/>
      <c r="AG41" s="6"/>
      <c r="AH41" s="3"/>
      <c r="AI41" s="3"/>
      <c r="AJ41" s="3"/>
    </row>
    <row r="42" spans="1:36" x14ac:dyDescent="0.3">
      <c r="A42" s="27">
        <v>1</v>
      </c>
      <c r="B42" s="50" t="s">
        <v>87</v>
      </c>
      <c r="C42" s="51" t="s">
        <v>88</v>
      </c>
      <c r="D42" s="51" t="s">
        <v>89</v>
      </c>
      <c r="E42" s="51" t="s">
        <v>42</v>
      </c>
      <c r="F42" s="51" t="s">
        <v>43</v>
      </c>
      <c r="G42" s="38" t="s">
        <v>44</v>
      </c>
      <c r="H42" s="52">
        <v>526302010010477</v>
      </c>
      <c r="I42" s="51">
        <v>17000</v>
      </c>
      <c r="J42" s="27">
        <v>30</v>
      </c>
      <c r="K42" s="40">
        <v>30</v>
      </c>
      <c r="L42" s="53">
        <f t="shared" ref="L42:L79" si="13">+I42/J42*K42</f>
        <v>17000</v>
      </c>
      <c r="M42" s="54"/>
      <c r="N42" s="54"/>
      <c r="O42" s="54"/>
      <c r="P42" s="54"/>
      <c r="Q42" s="54"/>
      <c r="R42" s="43">
        <v>0</v>
      </c>
      <c r="S42" s="42">
        <f t="shared" ref="S42:S80" si="14">ROUND((L42/30*R42),0)</f>
        <v>0</v>
      </c>
      <c r="T42" s="42"/>
      <c r="U42" s="47">
        <f t="shared" ref="U42:U81" si="15">L42+S42+T42</f>
        <v>17000</v>
      </c>
      <c r="V42" s="44">
        <v>0</v>
      </c>
      <c r="W42" s="44">
        <v>0</v>
      </c>
      <c r="X42" s="45">
        <v>0</v>
      </c>
      <c r="Y42" s="46">
        <v>300</v>
      </c>
      <c r="Z42" s="46"/>
      <c r="AA42" s="42">
        <f t="shared" si="10"/>
        <v>300</v>
      </c>
      <c r="AB42" s="47">
        <f t="shared" si="11"/>
        <v>16700</v>
      </c>
      <c r="AC42" s="48">
        <f t="shared" ref="AC42:AC105" si="16">+AC41+AB42</f>
        <v>16700</v>
      </c>
      <c r="AD42" s="54"/>
      <c r="AE42" s="3" t="s">
        <v>285</v>
      </c>
      <c r="AF42" s="3">
        <v>2020</v>
      </c>
      <c r="AG42" s="6"/>
      <c r="AH42" s="54"/>
      <c r="AI42" s="54"/>
      <c r="AJ42" s="54"/>
    </row>
    <row r="43" spans="1:36" x14ac:dyDescent="0.3">
      <c r="A43" s="27">
        <v>2</v>
      </c>
      <c r="B43" s="51" t="s">
        <v>90</v>
      </c>
      <c r="C43" s="51" t="s">
        <v>88</v>
      </c>
      <c r="D43" s="51" t="s">
        <v>89</v>
      </c>
      <c r="E43" s="51" t="s">
        <v>42</v>
      </c>
      <c r="F43" s="51" t="s">
        <v>43</v>
      </c>
      <c r="G43" s="38" t="s">
        <v>44</v>
      </c>
      <c r="H43" s="52">
        <v>526302010010479</v>
      </c>
      <c r="I43" s="51">
        <v>17000</v>
      </c>
      <c r="J43" s="27">
        <v>30</v>
      </c>
      <c r="K43" s="40">
        <v>30</v>
      </c>
      <c r="L43" s="53">
        <f t="shared" si="13"/>
        <v>17000</v>
      </c>
      <c r="M43" s="54"/>
      <c r="N43" s="54"/>
      <c r="O43" s="54"/>
      <c r="P43" s="54"/>
      <c r="Q43" s="54"/>
      <c r="R43" s="43">
        <v>4.5</v>
      </c>
      <c r="S43" s="42">
        <f t="shared" si="14"/>
        <v>2550</v>
      </c>
      <c r="T43" s="42"/>
      <c r="U43" s="47">
        <f t="shared" si="15"/>
        <v>19550</v>
      </c>
      <c r="V43" s="44">
        <v>0</v>
      </c>
      <c r="W43" s="44">
        <v>0</v>
      </c>
      <c r="X43" s="45">
        <v>0</v>
      </c>
      <c r="Y43" s="46">
        <v>300</v>
      </c>
      <c r="Z43" s="46"/>
      <c r="AA43" s="42">
        <f t="shared" si="10"/>
        <v>300</v>
      </c>
      <c r="AB43" s="47">
        <f t="shared" si="11"/>
        <v>19250</v>
      </c>
      <c r="AC43" s="48">
        <f t="shared" si="16"/>
        <v>35950</v>
      </c>
      <c r="AD43" s="54"/>
      <c r="AE43" s="3" t="s">
        <v>285</v>
      </c>
      <c r="AF43" s="3">
        <v>2020</v>
      </c>
      <c r="AG43" s="6"/>
      <c r="AH43" s="54"/>
      <c r="AI43" s="54"/>
      <c r="AJ43" s="54"/>
    </row>
    <row r="44" spans="1:36" x14ac:dyDescent="0.3">
      <c r="A44" s="27">
        <f t="shared" ref="A44:A107" si="17">+A43+1</f>
        <v>3</v>
      </c>
      <c r="B44" s="51" t="s">
        <v>91</v>
      </c>
      <c r="C44" s="51" t="s">
        <v>88</v>
      </c>
      <c r="D44" s="51" t="s">
        <v>89</v>
      </c>
      <c r="E44" s="51" t="s">
        <v>42</v>
      </c>
      <c r="F44" s="51" t="s">
        <v>43</v>
      </c>
      <c r="G44" s="38" t="s">
        <v>44</v>
      </c>
      <c r="H44" s="52">
        <v>526302010010480</v>
      </c>
      <c r="I44" s="51">
        <v>16000</v>
      </c>
      <c r="J44" s="27">
        <v>30</v>
      </c>
      <c r="K44" s="40">
        <v>30</v>
      </c>
      <c r="L44" s="53">
        <f t="shared" si="13"/>
        <v>16000.000000000002</v>
      </c>
      <c r="M44" s="54"/>
      <c r="N44" s="54"/>
      <c r="O44" s="54"/>
      <c r="P44" s="54"/>
      <c r="Q44" s="54"/>
      <c r="R44" s="43">
        <v>8</v>
      </c>
      <c r="S44" s="42">
        <f t="shared" si="14"/>
        <v>4267</v>
      </c>
      <c r="T44" s="42"/>
      <c r="U44" s="47">
        <f t="shared" si="15"/>
        <v>20267</v>
      </c>
      <c r="V44" s="44">
        <v>0</v>
      </c>
      <c r="W44" s="44">
        <v>0</v>
      </c>
      <c r="X44" s="45">
        <v>0</v>
      </c>
      <c r="Y44" s="46">
        <v>300</v>
      </c>
      <c r="Z44" s="46"/>
      <c r="AA44" s="42">
        <f t="shared" si="10"/>
        <v>300</v>
      </c>
      <c r="AB44" s="47">
        <f t="shared" si="11"/>
        <v>19967</v>
      </c>
      <c r="AC44" s="48">
        <f t="shared" si="16"/>
        <v>55917</v>
      </c>
      <c r="AD44" s="54"/>
      <c r="AE44" s="3" t="s">
        <v>285</v>
      </c>
      <c r="AF44" s="3">
        <v>2020</v>
      </c>
      <c r="AG44" s="6"/>
      <c r="AH44" s="54"/>
      <c r="AI44" s="54"/>
      <c r="AJ44" s="54"/>
    </row>
    <row r="45" spans="1:36" x14ac:dyDescent="0.3">
      <c r="A45" s="27">
        <f t="shared" si="17"/>
        <v>4</v>
      </c>
      <c r="B45" s="51" t="s">
        <v>92</v>
      </c>
      <c r="C45" s="51" t="s">
        <v>88</v>
      </c>
      <c r="D45" s="51" t="s">
        <v>89</v>
      </c>
      <c r="E45" s="51" t="s">
        <v>42</v>
      </c>
      <c r="F45" s="51" t="s">
        <v>43</v>
      </c>
      <c r="G45" s="38" t="s">
        <v>44</v>
      </c>
      <c r="H45" s="52">
        <v>526302010010481</v>
      </c>
      <c r="I45" s="51">
        <v>16000</v>
      </c>
      <c r="J45" s="27">
        <v>30</v>
      </c>
      <c r="K45" s="40">
        <v>30</v>
      </c>
      <c r="L45" s="53">
        <f t="shared" si="13"/>
        <v>16000.000000000002</v>
      </c>
      <c r="M45" s="54"/>
      <c r="N45" s="54"/>
      <c r="O45" s="54"/>
      <c r="P45" s="54"/>
      <c r="Q45" s="54"/>
      <c r="R45" s="43">
        <v>3</v>
      </c>
      <c r="S45" s="42">
        <f t="shared" si="14"/>
        <v>1600</v>
      </c>
      <c r="T45" s="42"/>
      <c r="U45" s="47">
        <f t="shared" si="15"/>
        <v>17600</v>
      </c>
      <c r="V45" s="44">
        <v>0</v>
      </c>
      <c r="W45" s="44">
        <v>0</v>
      </c>
      <c r="X45" s="45">
        <v>0</v>
      </c>
      <c r="Y45" s="46">
        <v>300</v>
      </c>
      <c r="Z45" s="46"/>
      <c r="AA45" s="42">
        <f t="shared" si="10"/>
        <v>300</v>
      </c>
      <c r="AB45" s="47">
        <f t="shared" si="11"/>
        <v>17300</v>
      </c>
      <c r="AC45" s="48">
        <f t="shared" si="16"/>
        <v>73217</v>
      </c>
      <c r="AD45" s="54"/>
      <c r="AE45" s="3" t="s">
        <v>285</v>
      </c>
      <c r="AF45" s="3">
        <v>2020</v>
      </c>
      <c r="AG45" s="6"/>
      <c r="AH45" s="54"/>
      <c r="AI45" s="54"/>
      <c r="AJ45" s="54"/>
    </row>
    <row r="46" spans="1:36" x14ac:dyDescent="0.3">
      <c r="A46" s="27">
        <f t="shared" si="17"/>
        <v>5</v>
      </c>
      <c r="B46" s="51" t="s">
        <v>93</v>
      </c>
      <c r="C46" s="51" t="s">
        <v>88</v>
      </c>
      <c r="D46" s="51" t="s">
        <v>89</v>
      </c>
      <c r="E46" s="51" t="s">
        <v>42</v>
      </c>
      <c r="F46" s="51" t="s">
        <v>43</v>
      </c>
      <c r="G46" s="38" t="s">
        <v>44</v>
      </c>
      <c r="H46" s="52">
        <v>526302010010483</v>
      </c>
      <c r="I46" s="51">
        <v>17000</v>
      </c>
      <c r="J46" s="27">
        <v>30</v>
      </c>
      <c r="K46" s="40">
        <v>30</v>
      </c>
      <c r="L46" s="53">
        <f t="shared" si="13"/>
        <v>17000</v>
      </c>
      <c r="M46" s="54"/>
      <c r="N46" s="54"/>
      <c r="O46" s="54"/>
      <c r="P46" s="54"/>
      <c r="Q46" s="54"/>
      <c r="R46" s="43">
        <v>1</v>
      </c>
      <c r="S46" s="42">
        <f t="shared" si="14"/>
        <v>567</v>
      </c>
      <c r="T46" s="42"/>
      <c r="U46" s="47">
        <f t="shared" si="15"/>
        <v>17567</v>
      </c>
      <c r="V46" s="44">
        <v>0</v>
      </c>
      <c r="W46" s="44">
        <v>0</v>
      </c>
      <c r="X46" s="45">
        <v>0</v>
      </c>
      <c r="Y46" s="46">
        <v>300</v>
      </c>
      <c r="Z46" s="46"/>
      <c r="AA46" s="42">
        <f t="shared" si="10"/>
        <v>300</v>
      </c>
      <c r="AB46" s="47">
        <f t="shared" si="11"/>
        <v>17267</v>
      </c>
      <c r="AC46" s="48">
        <f t="shared" si="16"/>
        <v>90484</v>
      </c>
      <c r="AD46" s="54"/>
      <c r="AE46" s="3" t="s">
        <v>285</v>
      </c>
      <c r="AF46" s="3">
        <v>2020</v>
      </c>
      <c r="AG46" s="6"/>
      <c r="AH46" s="54"/>
      <c r="AI46" s="54"/>
      <c r="AJ46" s="54"/>
    </row>
    <row r="47" spans="1:36" x14ac:dyDescent="0.3">
      <c r="A47" s="27">
        <f t="shared" si="17"/>
        <v>6</v>
      </c>
      <c r="B47" s="51" t="s">
        <v>94</v>
      </c>
      <c r="C47" s="51" t="s">
        <v>88</v>
      </c>
      <c r="D47" s="51" t="s">
        <v>89</v>
      </c>
      <c r="E47" s="51" t="s">
        <v>42</v>
      </c>
      <c r="F47" s="51" t="s">
        <v>43</v>
      </c>
      <c r="G47" s="38" t="s">
        <v>44</v>
      </c>
      <c r="H47" s="52">
        <v>526302010010484</v>
      </c>
      <c r="I47" s="51">
        <v>16000</v>
      </c>
      <c r="J47" s="27">
        <v>30</v>
      </c>
      <c r="K47" s="40">
        <v>30</v>
      </c>
      <c r="L47" s="53">
        <f t="shared" si="13"/>
        <v>16000.000000000002</v>
      </c>
      <c r="M47" s="54"/>
      <c r="N47" s="54"/>
      <c r="O47" s="54"/>
      <c r="P47" s="54"/>
      <c r="Q47" s="54"/>
      <c r="R47" s="43">
        <v>2</v>
      </c>
      <c r="S47" s="42">
        <f t="shared" si="14"/>
        <v>1067</v>
      </c>
      <c r="T47" s="42"/>
      <c r="U47" s="47">
        <f t="shared" si="15"/>
        <v>17067</v>
      </c>
      <c r="V47" s="44">
        <v>0</v>
      </c>
      <c r="W47" s="44">
        <v>0</v>
      </c>
      <c r="X47" s="45">
        <v>0</v>
      </c>
      <c r="Y47" s="46">
        <v>300</v>
      </c>
      <c r="Z47" s="46"/>
      <c r="AA47" s="42">
        <f t="shared" si="10"/>
        <v>300</v>
      </c>
      <c r="AB47" s="47">
        <f t="shared" si="11"/>
        <v>16767</v>
      </c>
      <c r="AC47" s="48">
        <f t="shared" si="16"/>
        <v>107251</v>
      </c>
      <c r="AD47" s="54"/>
      <c r="AE47" s="3" t="s">
        <v>285</v>
      </c>
      <c r="AF47" s="3">
        <v>2020</v>
      </c>
      <c r="AG47" s="6"/>
      <c r="AH47" s="54"/>
      <c r="AI47" s="54"/>
      <c r="AJ47" s="54"/>
    </row>
    <row r="48" spans="1:36" x14ac:dyDescent="0.3">
      <c r="A48" s="27">
        <f t="shared" si="17"/>
        <v>7</v>
      </c>
      <c r="B48" s="51" t="s">
        <v>95</v>
      </c>
      <c r="C48" s="51" t="s">
        <v>88</v>
      </c>
      <c r="D48" s="51" t="s">
        <v>89</v>
      </c>
      <c r="E48" s="51" t="s">
        <v>42</v>
      </c>
      <c r="F48" s="51" t="s">
        <v>43</v>
      </c>
      <c r="G48" s="38" t="s">
        <v>44</v>
      </c>
      <c r="H48" s="52">
        <v>526302010010486</v>
      </c>
      <c r="I48" s="51">
        <v>16000</v>
      </c>
      <c r="J48" s="27">
        <v>30</v>
      </c>
      <c r="K48" s="40">
        <v>30</v>
      </c>
      <c r="L48" s="53">
        <f t="shared" si="13"/>
        <v>16000.000000000002</v>
      </c>
      <c r="M48" s="54"/>
      <c r="N48" s="54"/>
      <c r="O48" s="54"/>
      <c r="P48" s="54"/>
      <c r="Q48" s="54"/>
      <c r="R48" s="43">
        <v>9</v>
      </c>
      <c r="S48" s="42">
        <f t="shared" si="14"/>
        <v>4800</v>
      </c>
      <c r="T48" s="42"/>
      <c r="U48" s="47">
        <f t="shared" si="15"/>
        <v>20800</v>
      </c>
      <c r="V48" s="44">
        <v>0</v>
      </c>
      <c r="W48" s="44">
        <v>0</v>
      </c>
      <c r="X48" s="45">
        <v>0</v>
      </c>
      <c r="Y48" s="46">
        <v>300</v>
      </c>
      <c r="Z48" s="46"/>
      <c r="AA48" s="42">
        <f t="shared" si="10"/>
        <v>300</v>
      </c>
      <c r="AB48" s="47">
        <f t="shared" si="11"/>
        <v>20500</v>
      </c>
      <c r="AC48" s="48">
        <f t="shared" si="16"/>
        <v>127751</v>
      </c>
      <c r="AD48" s="54"/>
      <c r="AE48" s="3" t="s">
        <v>285</v>
      </c>
      <c r="AF48" s="3">
        <v>2020</v>
      </c>
      <c r="AG48" s="6"/>
      <c r="AH48" s="54"/>
      <c r="AI48" s="54"/>
      <c r="AJ48" s="54"/>
    </row>
    <row r="49" spans="1:36" x14ac:dyDescent="0.3">
      <c r="A49" s="27">
        <f t="shared" si="17"/>
        <v>8</v>
      </c>
      <c r="B49" s="51" t="s">
        <v>96</v>
      </c>
      <c r="C49" s="51" t="s">
        <v>88</v>
      </c>
      <c r="D49" s="51" t="s">
        <v>89</v>
      </c>
      <c r="E49" s="51" t="s">
        <v>42</v>
      </c>
      <c r="F49" s="51" t="s">
        <v>43</v>
      </c>
      <c r="G49" s="38" t="s">
        <v>44</v>
      </c>
      <c r="H49" s="52">
        <v>526302010010489</v>
      </c>
      <c r="I49" s="51">
        <v>16000</v>
      </c>
      <c r="J49" s="27">
        <v>30</v>
      </c>
      <c r="K49" s="40">
        <v>30</v>
      </c>
      <c r="L49" s="53">
        <f t="shared" si="13"/>
        <v>16000.000000000002</v>
      </c>
      <c r="M49" s="54"/>
      <c r="N49" s="54"/>
      <c r="O49" s="54"/>
      <c r="P49" s="54"/>
      <c r="Q49" s="54"/>
      <c r="R49" s="43">
        <v>3</v>
      </c>
      <c r="S49" s="42">
        <f t="shared" si="14"/>
        <v>1600</v>
      </c>
      <c r="T49" s="42"/>
      <c r="U49" s="47">
        <f t="shared" si="15"/>
        <v>17600</v>
      </c>
      <c r="V49" s="44">
        <v>0</v>
      </c>
      <c r="W49" s="44">
        <v>0</v>
      </c>
      <c r="X49" s="45">
        <v>0</v>
      </c>
      <c r="Y49" s="46">
        <v>300</v>
      </c>
      <c r="Z49" s="46"/>
      <c r="AA49" s="42">
        <f t="shared" si="10"/>
        <v>300</v>
      </c>
      <c r="AB49" s="47">
        <f t="shared" si="11"/>
        <v>17300</v>
      </c>
      <c r="AC49" s="48">
        <f t="shared" si="16"/>
        <v>145051</v>
      </c>
      <c r="AD49" s="54"/>
      <c r="AE49" s="3" t="s">
        <v>285</v>
      </c>
      <c r="AF49" s="3">
        <v>2020</v>
      </c>
      <c r="AG49" s="6"/>
      <c r="AH49" s="54"/>
      <c r="AI49" s="54"/>
      <c r="AJ49" s="54"/>
    </row>
    <row r="50" spans="1:36" x14ac:dyDescent="0.3">
      <c r="A50" s="27">
        <f t="shared" si="17"/>
        <v>9</v>
      </c>
      <c r="B50" s="55" t="s">
        <v>97</v>
      </c>
      <c r="C50" s="13" t="s">
        <v>88</v>
      </c>
      <c r="D50" s="13" t="s">
        <v>89</v>
      </c>
      <c r="E50" s="13" t="s">
        <v>42</v>
      </c>
      <c r="F50" s="13" t="s">
        <v>43</v>
      </c>
      <c r="G50" s="25" t="s">
        <v>44</v>
      </c>
      <c r="H50" s="56">
        <v>526302010007724</v>
      </c>
      <c r="I50" s="57">
        <v>18000</v>
      </c>
      <c r="J50" s="28">
        <v>30</v>
      </c>
      <c r="K50" s="29">
        <v>28</v>
      </c>
      <c r="L50" s="58">
        <f t="shared" si="13"/>
        <v>16800</v>
      </c>
      <c r="M50" s="3"/>
      <c r="N50" s="3"/>
      <c r="O50" s="3"/>
      <c r="P50" s="3"/>
      <c r="Q50" s="3"/>
      <c r="R50" s="8">
        <v>0</v>
      </c>
      <c r="S50" s="31">
        <f t="shared" si="14"/>
        <v>0</v>
      </c>
      <c r="T50" s="31"/>
      <c r="U50" s="32">
        <f t="shared" si="15"/>
        <v>16800</v>
      </c>
      <c r="V50" s="9">
        <v>0</v>
      </c>
      <c r="W50" s="9">
        <v>0</v>
      </c>
      <c r="X50" s="10">
        <v>0</v>
      </c>
      <c r="Y50" s="11">
        <v>300</v>
      </c>
      <c r="Z50" s="11">
        <v>1000</v>
      </c>
      <c r="AA50" s="31">
        <f t="shared" si="10"/>
        <v>1300</v>
      </c>
      <c r="AB50" s="32">
        <f t="shared" si="11"/>
        <v>15500</v>
      </c>
      <c r="AC50" s="48">
        <f t="shared" si="16"/>
        <v>160551</v>
      </c>
      <c r="AD50" s="3"/>
      <c r="AE50" s="3" t="s">
        <v>285</v>
      </c>
      <c r="AF50" s="3">
        <v>2020</v>
      </c>
      <c r="AG50" s="6"/>
      <c r="AH50" s="3"/>
      <c r="AI50" s="3"/>
      <c r="AJ50" s="3"/>
    </row>
    <row r="51" spans="1:36" x14ac:dyDescent="0.3">
      <c r="A51" s="24">
        <f t="shared" si="17"/>
        <v>10</v>
      </c>
      <c r="B51" s="55" t="s">
        <v>98</v>
      </c>
      <c r="C51" s="13" t="s">
        <v>88</v>
      </c>
      <c r="D51" s="13" t="s">
        <v>89</v>
      </c>
      <c r="E51" s="13" t="s">
        <v>42</v>
      </c>
      <c r="F51" s="13" t="s">
        <v>43</v>
      </c>
      <c r="G51" s="25" t="s">
        <v>44</v>
      </c>
      <c r="H51" s="56">
        <v>526302010007726</v>
      </c>
      <c r="I51" s="57">
        <v>29000</v>
      </c>
      <c r="J51" s="28">
        <v>30</v>
      </c>
      <c r="K51" s="29">
        <v>27</v>
      </c>
      <c r="L51" s="58">
        <f t="shared" si="13"/>
        <v>26100</v>
      </c>
      <c r="M51" s="3"/>
      <c r="N51" s="3"/>
      <c r="O51" s="3"/>
      <c r="P51" s="3"/>
      <c r="Q51" s="3"/>
      <c r="R51" s="8"/>
      <c r="S51" s="31">
        <f t="shared" si="14"/>
        <v>0</v>
      </c>
      <c r="T51" s="31"/>
      <c r="U51" s="32">
        <f t="shared" si="15"/>
        <v>26100</v>
      </c>
      <c r="V51" s="9">
        <v>0</v>
      </c>
      <c r="W51" s="9">
        <v>0</v>
      </c>
      <c r="X51" s="10">
        <v>0</v>
      </c>
      <c r="Y51" s="11">
        <v>300</v>
      </c>
      <c r="Z51" s="11">
        <v>12000</v>
      </c>
      <c r="AA51" s="31">
        <f t="shared" si="10"/>
        <v>12300</v>
      </c>
      <c r="AB51" s="32">
        <f t="shared" si="11"/>
        <v>13800</v>
      </c>
      <c r="AC51" s="48">
        <f t="shared" si="16"/>
        <v>174351</v>
      </c>
      <c r="AD51" s="3"/>
      <c r="AE51" s="3" t="s">
        <v>285</v>
      </c>
      <c r="AF51" s="3">
        <v>2020</v>
      </c>
      <c r="AG51" s="6"/>
      <c r="AH51" s="3"/>
      <c r="AI51" s="3"/>
      <c r="AJ51" s="3"/>
    </row>
    <row r="52" spans="1:36" x14ac:dyDescent="0.3">
      <c r="A52" s="24">
        <f t="shared" si="17"/>
        <v>11</v>
      </c>
      <c r="B52" s="55" t="s">
        <v>99</v>
      </c>
      <c r="C52" s="13" t="s">
        <v>88</v>
      </c>
      <c r="D52" s="13" t="s">
        <v>89</v>
      </c>
      <c r="E52" s="13" t="s">
        <v>42</v>
      </c>
      <c r="F52" s="13" t="s">
        <v>100</v>
      </c>
      <c r="G52" s="25" t="s">
        <v>101</v>
      </c>
      <c r="H52" s="56">
        <v>643002010011585</v>
      </c>
      <c r="I52" s="57">
        <v>32000</v>
      </c>
      <c r="J52" s="28">
        <v>30</v>
      </c>
      <c r="K52" s="29">
        <v>30</v>
      </c>
      <c r="L52" s="58">
        <f t="shared" si="13"/>
        <v>32000.000000000004</v>
      </c>
      <c r="M52" s="3"/>
      <c r="N52" s="3"/>
      <c r="O52" s="3"/>
      <c r="P52" s="3"/>
      <c r="Q52" s="3"/>
      <c r="R52" s="8">
        <v>14</v>
      </c>
      <c r="S52" s="31">
        <f t="shared" si="14"/>
        <v>14933</v>
      </c>
      <c r="T52" s="31"/>
      <c r="U52" s="32">
        <f t="shared" si="15"/>
        <v>46933</v>
      </c>
      <c r="V52" s="9">
        <v>0</v>
      </c>
      <c r="W52" s="9">
        <v>0</v>
      </c>
      <c r="X52" s="10">
        <v>0</v>
      </c>
      <c r="Y52" s="11">
        <v>300</v>
      </c>
      <c r="Z52" s="11"/>
      <c r="AA52" s="31">
        <f t="shared" si="10"/>
        <v>300</v>
      </c>
      <c r="AB52" s="32">
        <f t="shared" si="11"/>
        <v>46633</v>
      </c>
      <c r="AC52" s="48">
        <f t="shared" si="16"/>
        <v>220984</v>
      </c>
      <c r="AD52" s="3"/>
      <c r="AE52" s="3" t="s">
        <v>285</v>
      </c>
      <c r="AF52" s="3">
        <v>2020</v>
      </c>
      <c r="AG52" s="6"/>
      <c r="AH52" s="3"/>
      <c r="AI52" s="3"/>
      <c r="AJ52" s="3"/>
    </row>
    <row r="53" spans="1:36" x14ac:dyDescent="0.3">
      <c r="A53" s="27">
        <f t="shared" si="17"/>
        <v>12</v>
      </c>
      <c r="B53" s="51" t="s">
        <v>102</v>
      </c>
      <c r="C53" s="51" t="s">
        <v>88</v>
      </c>
      <c r="D53" s="51" t="s">
        <v>89</v>
      </c>
      <c r="E53" s="51" t="s">
        <v>42</v>
      </c>
      <c r="F53" s="51" t="s">
        <v>43</v>
      </c>
      <c r="G53" s="38" t="s">
        <v>44</v>
      </c>
      <c r="H53" s="52">
        <v>526302010010592</v>
      </c>
      <c r="I53" s="51">
        <v>10000</v>
      </c>
      <c r="J53" s="27">
        <v>30</v>
      </c>
      <c r="K53" s="40">
        <v>28</v>
      </c>
      <c r="L53" s="53">
        <f t="shared" si="13"/>
        <v>9333.3333333333321</v>
      </c>
      <c r="M53" s="54"/>
      <c r="N53" s="54"/>
      <c r="O53" s="54"/>
      <c r="P53" s="54"/>
      <c r="Q53" s="54"/>
      <c r="R53" s="43"/>
      <c r="S53" s="42">
        <f t="shared" si="14"/>
        <v>0</v>
      </c>
      <c r="T53" s="42"/>
      <c r="U53" s="47">
        <f t="shared" si="15"/>
        <v>9333.3333333333321</v>
      </c>
      <c r="V53" s="44">
        <v>0</v>
      </c>
      <c r="W53" s="44">
        <v>0</v>
      </c>
      <c r="X53" s="45">
        <v>0</v>
      </c>
      <c r="Y53" s="46"/>
      <c r="Z53" s="46"/>
      <c r="AA53" s="42">
        <f t="shared" si="10"/>
        <v>0</v>
      </c>
      <c r="AB53" s="47">
        <f t="shared" si="11"/>
        <v>9333.3333333333321</v>
      </c>
      <c r="AC53" s="48">
        <f t="shared" si="16"/>
        <v>230317.33333333334</v>
      </c>
      <c r="AD53" s="54"/>
      <c r="AE53" s="3" t="s">
        <v>285</v>
      </c>
      <c r="AF53" s="3">
        <v>2020</v>
      </c>
      <c r="AG53" s="6"/>
      <c r="AH53" s="54"/>
      <c r="AI53" s="54"/>
      <c r="AJ53" s="54"/>
    </row>
    <row r="54" spans="1:36" x14ac:dyDescent="0.3">
      <c r="A54" s="27">
        <f t="shared" si="17"/>
        <v>13</v>
      </c>
      <c r="B54" s="51" t="s">
        <v>103</v>
      </c>
      <c r="C54" s="51" t="s">
        <v>88</v>
      </c>
      <c r="D54" s="51" t="s">
        <v>89</v>
      </c>
      <c r="E54" s="51" t="s">
        <v>42</v>
      </c>
      <c r="F54" s="51" t="s">
        <v>43</v>
      </c>
      <c r="G54" s="38" t="s">
        <v>44</v>
      </c>
      <c r="H54" s="52">
        <v>526302010010591</v>
      </c>
      <c r="I54" s="51">
        <v>11000</v>
      </c>
      <c r="J54" s="27">
        <v>30</v>
      </c>
      <c r="K54" s="40">
        <v>29</v>
      </c>
      <c r="L54" s="53">
        <f t="shared" si="13"/>
        <v>10633.333333333334</v>
      </c>
      <c r="M54" s="54"/>
      <c r="N54" s="54"/>
      <c r="O54" s="54"/>
      <c r="P54" s="54"/>
      <c r="Q54" s="54"/>
      <c r="R54" s="43">
        <v>0</v>
      </c>
      <c r="S54" s="42">
        <f t="shared" si="14"/>
        <v>0</v>
      </c>
      <c r="T54" s="42"/>
      <c r="U54" s="47">
        <f t="shared" si="15"/>
        <v>10633.333333333334</v>
      </c>
      <c r="V54" s="44">
        <v>0</v>
      </c>
      <c r="W54" s="44">
        <v>0</v>
      </c>
      <c r="X54" s="45">
        <v>0</v>
      </c>
      <c r="Y54" s="46">
        <v>300</v>
      </c>
      <c r="Z54" s="46"/>
      <c r="AA54" s="42">
        <f t="shared" si="10"/>
        <v>300</v>
      </c>
      <c r="AB54" s="47">
        <f t="shared" si="11"/>
        <v>10333.333333333334</v>
      </c>
      <c r="AC54" s="48">
        <f t="shared" si="16"/>
        <v>240650.66666666669</v>
      </c>
      <c r="AD54" s="54"/>
      <c r="AE54" s="3" t="s">
        <v>285</v>
      </c>
      <c r="AF54" s="3">
        <v>2020</v>
      </c>
      <c r="AG54" s="6"/>
      <c r="AH54" s="54"/>
      <c r="AI54" s="54"/>
      <c r="AJ54" s="54"/>
    </row>
    <row r="55" spans="1:36" x14ac:dyDescent="0.3">
      <c r="A55" s="27">
        <f t="shared" si="17"/>
        <v>14</v>
      </c>
      <c r="B55" s="51" t="s">
        <v>104</v>
      </c>
      <c r="C55" s="51" t="s">
        <v>88</v>
      </c>
      <c r="D55" s="51" t="s">
        <v>89</v>
      </c>
      <c r="E55" s="51" t="s">
        <v>42</v>
      </c>
      <c r="F55" s="51" t="s">
        <v>43</v>
      </c>
      <c r="G55" s="38" t="s">
        <v>44</v>
      </c>
      <c r="H55" s="52">
        <v>526302010010590</v>
      </c>
      <c r="I55" s="51">
        <v>16000</v>
      </c>
      <c r="J55" s="27">
        <v>30</v>
      </c>
      <c r="K55" s="40">
        <v>30</v>
      </c>
      <c r="L55" s="53">
        <f t="shared" si="13"/>
        <v>16000.000000000002</v>
      </c>
      <c r="M55" s="54"/>
      <c r="N55" s="54"/>
      <c r="O55" s="54"/>
      <c r="P55" s="54"/>
      <c r="Q55" s="54"/>
      <c r="R55" s="43">
        <v>20.5</v>
      </c>
      <c r="S55" s="42">
        <f t="shared" si="14"/>
        <v>10933</v>
      </c>
      <c r="T55" s="42"/>
      <c r="U55" s="47">
        <f t="shared" si="15"/>
        <v>26933</v>
      </c>
      <c r="V55" s="44">
        <v>0</v>
      </c>
      <c r="W55" s="44">
        <v>0</v>
      </c>
      <c r="X55" s="45">
        <v>0</v>
      </c>
      <c r="Y55" s="46">
        <v>300</v>
      </c>
      <c r="Z55" s="46"/>
      <c r="AA55" s="42">
        <f t="shared" si="10"/>
        <v>300</v>
      </c>
      <c r="AB55" s="47">
        <f t="shared" si="11"/>
        <v>26633</v>
      </c>
      <c r="AC55" s="48">
        <f t="shared" si="16"/>
        <v>267283.66666666669</v>
      </c>
      <c r="AD55" s="54"/>
      <c r="AE55" s="3" t="s">
        <v>285</v>
      </c>
      <c r="AF55" s="3">
        <v>2020</v>
      </c>
      <c r="AG55" s="6"/>
      <c r="AH55" s="54"/>
      <c r="AI55" s="54"/>
      <c r="AJ55" s="54"/>
    </row>
    <row r="56" spans="1:36" x14ac:dyDescent="0.3">
      <c r="A56" s="27">
        <f t="shared" si="17"/>
        <v>15</v>
      </c>
      <c r="B56" s="51" t="s">
        <v>105</v>
      </c>
      <c r="C56" s="51" t="s">
        <v>88</v>
      </c>
      <c r="D56" s="51" t="s">
        <v>89</v>
      </c>
      <c r="E56" s="51" t="s">
        <v>42</v>
      </c>
      <c r="F56" s="51" t="s">
        <v>43</v>
      </c>
      <c r="G56" s="38" t="s">
        <v>44</v>
      </c>
      <c r="H56" s="52">
        <v>526302010010589</v>
      </c>
      <c r="I56" s="51">
        <v>17000</v>
      </c>
      <c r="J56" s="27">
        <v>30</v>
      </c>
      <c r="K56" s="40">
        <v>30</v>
      </c>
      <c r="L56" s="53">
        <f t="shared" si="13"/>
        <v>17000</v>
      </c>
      <c r="M56" s="54"/>
      <c r="N56" s="54"/>
      <c r="O56" s="54"/>
      <c r="P56" s="54"/>
      <c r="Q56" s="54"/>
      <c r="R56" s="43">
        <v>3</v>
      </c>
      <c r="S56" s="42">
        <f t="shared" si="14"/>
        <v>1700</v>
      </c>
      <c r="T56" s="42"/>
      <c r="U56" s="47">
        <f t="shared" si="15"/>
        <v>18700</v>
      </c>
      <c r="V56" s="44">
        <v>0</v>
      </c>
      <c r="W56" s="44">
        <v>0</v>
      </c>
      <c r="X56" s="45">
        <v>0</v>
      </c>
      <c r="Y56" s="46">
        <v>300</v>
      </c>
      <c r="Z56" s="46"/>
      <c r="AA56" s="42">
        <f t="shared" si="10"/>
        <v>300</v>
      </c>
      <c r="AB56" s="47">
        <f t="shared" si="11"/>
        <v>18400</v>
      </c>
      <c r="AC56" s="48">
        <f t="shared" si="16"/>
        <v>285683.66666666669</v>
      </c>
      <c r="AD56" s="54"/>
      <c r="AE56" s="3" t="s">
        <v>285</v>
      </c>
      <c r="AF56" s="3">
        <v>2020</v>
      </c>
      <c r="AG56" s="6"/>
      <c r="AH56" s="54"/>
      <c r="AI56" s="54"/>
      <c r="AJ56" s="54"/>
    </row>
    <row r="57" spans="1:36" x14ac:dyDescent="0.3">
      <c r="A57" s="27">
        <f t="shared" si="17"/>
        <v>16</v>
      </c>
      <c r="B57" s="51" t="s">
        <v>106</v>
      </c>
      <c r="C57" s="51" t="s">
        <v>88</v>
      </c>
      <c r="D57" s="51" t="s">
        <v>89</v>
      </c>
      <c r="E57" s="51" t="s">
        <v>42</v>
      </c>
      <c r="F57" s="51" t="s">
        <v>43</v>
      </c>
      <c r="G57" s="38" t="s">
        <v>44</v>
      </c>
      <c r="H57" s="52">
        <v>526302010010593</v>
      </c>
      <c r="I57" s="51">
        <v>8000</v>
      </c>
      <c r="J57" s="27">
        <v>30</v>
      </c>
      <c r="K57" s="40">
        <v>29</v>
      </c>
      <c r="L57" s="53">
        <f t="shared" si="13"/>
        <v>7733.3333333333339</v>
      </c>
      <c r="M57" s="54"/>
      <c r="N57" s="54"/>
      <c r="O57" s="54"/>
      <c r="P57" s="54"/>
      <c r="Q57" s="54"/>
      <c r="R57" s="43">
        <v>0</v>
      </c>
      <c r="S57" s="42">
        <f t="shared" si="14"/>
        <v>0</v>
      </c>
      <c r="T57" s="42"/>
      <c r="U57" s="47">
        <f t="shared" si="15"/>
        <v>7733.3333333333339</v>
      </c>
      <c r="V57" s="44">
        <v>0</v>
      </c>
      <c r="W57" s="44">
        <v>0</v>
      </c>
      <c r="X57" s="45">
        <v>0</v>
      </c>
      <c r="Y57" s="46"/>
      <c r="Z57" s="46"/>
      <c r="AA57" s="42">
        <f t="shared" si="10"/>
        <v>0</v>
      </c>
      <c r="AB57" s="47">
        <f t="shared" si="11"/>
        <v>7733.3333333333339</v>
      </c>
      <c r="AC57" s="48">
        <f t="shared" si="16"/>
        <v>293417</v>
      </c>
      <c r="AD57" s="54"/>
      <c r="AE57" s="3" t="s">
        <v>285</v>
      </c>
      <c r="AF57" s="3">
        <v>2020</v>
      </c>
      <c r="AG57" s="6"/>
      <c r="AH57" s="54"/>
      <c r="AI57" s="54"/>
      <c r="AJ57" s="54"/>
    </row>
    <row r="58" spans="1:36" x14ac:dyDescent="0.3">
      <c r="A58" s="27">
        <f t="shared" si="17"/>
        <v>17</v>
      </c>
      <c r="B58" s="54" t="s">
        <v>107</v>
      </c>
      <c r="C58" s="51" t="s">
        <v>88</v>
      </c>
      <c r="D58" s="51" t="s">
        <v>89</v>
      </c>
      <c r="E58" s="51" t="s">
        <v>42</v>
      </c>
      <c r="F58" s="51" t="s">
        <v>108</v>
      </c>
      <c r="G58" s="38" t="s">
        <v>44</v>
      </c>
      <c r="H58" s="52">
        <v>526302010010762</v>
      </c>
      <c r="I58" s="51">
        <v>20000</v>
      </c>
      <c r="J58" s="27">
        <v>30</v>
      </c>
      <c r="K58" s="40">
        <v>24</v>
      </c>
      <c r="L58" s="53">
        <f t="shared" si="13"/>
        <v>16000</v>
      </c>
      <c r="M58" s="54"/>
      <c r="N58" s="54"/>
      <c r="O58" s="54"/>
      <c r="P58" s="54"/>
      <c r="Q58" s="54"/>
      <c r="R58" s="43">
        <v>0</v>
      </c>
      <c r="S58" s="42">
        <f t="shared" si="14"/>
        <v>0</v>
      </c>
      <c r="T58" s="42"/>
      <c r="U58" s="47">
        <f t="shared" si="15"/>
        <v>16000</v>
      </c>
      <c r="V58" s="44">
        <v>0</v>
      </c>
      <c r="W58" s="44">
        <v>0</v>
      </c>
      <c r="X58" s="45">
        <v>0</v>
      </c>
      <c r="Y58" s="46">
        <v>300</v>
      </c>
      <c r="Z58" s="46"/>
      <c r="AA58" s="42">
        <f t="shared" si="10"/>
        <v>300</v>
      </c>
      <c r="AB58" s="47">
        <f t="shared" si="11"/>
        <v>15700</v>
      </c>
      <c r="AC58" s="48">
        <f t="shared" si="16"/>
        <v>309117</v>
      </c>
      <c r="AD58" s="54"/>
      <c r="AE58" s="3" t="s">
        <v>285</v>
      </c>
      <c r="AF58" s="3">
        <v>2020</v>
      </c>
      <c r="AG58" s="6"/>
      <c r="AH58" s="54"/>
      <c r="AI58" s="54"/>
      <c r="AJ58" s="54"/>
    </row>
    <row r="59" spans="1:36" x14ac:dyDescent="0.3">
      <c r="A59" s="27">
        <f t="shared" si="17"/>
        <v>18</v>
      </c>
      <c r="B59" s="51" t="s">
        <v>109</v>
      </c>
      <c r="C59" s="51" t="s">
        <v>88</v>
      </c>
      <c r="D59" s="51" t="s">
        <v>89</v>
      </c>
      <c r="E59" s="51" t="s">
        <v>42</v>
      </c>
      <c r="F59" s="51" t="s">
        <v>108</v>
      </c>
      <c r="G59" s="38" t="s">
        <v>44</v>
      </c>
      <c r="H59" s="52">
        <v>526302010010756</v>
      </c>
      <c r="I59" s="51">
        <v>17000</v>
      </c>
      <c r="J59" s="27">
        <v>30</v>
      </c>
      <c r="K59" s="40">
        <v>30</v>
      </c>
      <c r="L59" s="53">
        <f t="shared" si="13"/>
        <v>17000</v>
      </c>
      <c r="M59" s="54"/>
      <c r="N59" s="54"/>
      <c r="O59" s="54"/>
      <c r="P59" s="54"/>
      <c r="Q59" s="54"/>
      <c r="R59" s="43">
        <v>17</v>
      </c>
      <c r="S59" s="42">
        <f t="shared" si="14"/>
        <v>9633</v>
      </c>
      <c r="T59" s="42"/>
      <c r="U59" s="47">
        <f t="shared" si="15"/>
        <v>26633</v>
      </c>
      <c r="V59" s="44">
        <v>0</v>
      </c>
      <c r="W59" s="44">
        <v>0</v>
      </c>
      <c r="X59" s="45">
        <v>0</v>
      </c>
      <c r="Y59" s="46">
        <v>300</v>
      </c>
      <c r="Z59" s="46"/>
      <c r="AA59" s="42">
        <f t="shared" si="10"/>
        <v>300</v>
      </c>
      <c r="AB59" s="47">
        <f t="shared" si="11"/>
        <v>26333</v>
      </c>
      <c r="AC59" s="48">
        <f t="shared" si="16"/>
        <v>335450</v>
      </c>
      <c r="AD59" s="54"/>
      <c r="AE59" s="3" t="s">
        <v>285</v>
      </c>
      <c r="AF59" s="3">
        <v>2020</v>
      </c>
      <c r="AG59" s="6"/>
      <c r="AH59" s="54"/>
      <c r="AI59" s="54"/>
      <c r="AJ59" s="54"/>
    </row>
    <row r="60" spans="1:36" x14ac:dyDescent="0.3">
      <c r="A60" s="27">
        <f t="shared" si="17"/>
        <v>19</v>
      </c>
      <c r="B60" s="51" t="s">
        <v>110</v>
      </c>
      <c r="C60" s="51" t="s">
        <v>88</v>
      </c>
      <c r="D60" s="51" t="s">
        <v>89</v>
      </c>
      <c r="E60" s="51" t="s">
        <v>42</v>
      </c>
      <c r="F60" s="51" t="s">
        <v>108</v>
      </c>
      <c r="G60" s="38" t="s">
        <v>44</v>
      </c>
      <c r="H60" s="52">
        <v>526302010010757</v>
      </c>
      <c r="I60" s="51">
        <v>13000</v>
      </c>
      <c r="J60" s="27">
        <v>30</v>
      </c>
      <c r="K60" s="40">
        <v>30</v>
      </c>
      <c r="L60" s="53">
        <f t="shared" si="13"/>
        <v>13000</v>
      </c>
      <c r="M60" s="54"/>
      <c r="N60" s="54"/>
      <c r="O60" s="54"/>
      <c r="P60" s="54"/>
      <c r="Q60" s="54"/>
      <c r="R60" s="43">
        <v>12</v>
      </c>
      <c r="S60" s="42">
        <f t="shared" si="14"/>
        <v>5200</v>
      </c>
      <c r="T60" s="42"/>
      <c r="U60" s="47">
        <f t="shared" si="15"/>
        <v>18200</v>
      </c>
      <c r="V60" s="44">
        <v>0</v>
      </c>
      <c r="W60" s="44">
        <v>0</v>
      </c>
      <c r="X60" s="45">
        <v>0</v>
      </c>
      <c r="Y60" s="46">
        <v>300</v>
      </c>
      <c r="Z60" s="46"/>
      <c r="AA60" s="42">
        <f t="shared" si="10"/>
        <v>300</v>
      </c>
      <c r="AB60" s="47">
        <f t="shared" si="11"/>
        <v>17900</v>
      </c>
      <c r="AC60" s="48">
        <f t="shared" si="16"/>
        <v>353350</v>
      </c>
      <c r="AD60" s="54"/>
      <c r="AE60" s="3" t="s">
        <v>285</v>
      </c>
      <c r="AF60" s="3">
        <v>2020</v>
      </c>
      <c r="AG60" s="6"/>
      <c r="AH60" s="54"/>
      <c r="AI60" s="54"/>
      <c r="AJ60" s="54"/>
    </row>
    <row r="61" spans="1:36" x14ac:dyDescent="0.3">
      <c r="A61" s="27">
        <f t="shared" si="17"/>
        <v>20</v>
      </c>
      <c r="B61" s="51" t="s">
        <v>111</v>
      </c>
      <c r="C61" s="51" t="s">
        <v>88</v>
      </c>
      <c r="D61" s="51" t="s">
        <v>89</v>
      </c>
      <c r="E61" s="51" t="s">
        <v>42</v>
      </c>
      <c r="F61" s="51" t="s">
        <v>108</v>
      </c>
      <c r="G61" s="38" t="s">
        <v>44</v>
      </c>
      <c r="H61" s="52">
        <v>526302010010755</v>
      </c>
      <c r="I61" s="51">
        <v>17000</v>
      </c>
      <c r="J61" s="27">
        <v>30</v>
      </c>
      <c r="K61" s="40">
        <v>30</v>
      </c>
      <c r="L61" s="53">
        <f t="shared" si="13"/>
        <v>17000</v>
      </c>
      <c r="M61" s="54"/>
      <c r="N61" s="54"/>
      <c r="O61" s="54"/>
      <c r="P61" s="54"/>
      <c r="Q61" s="54"/>
      <c r="R61" s="43"/>
      <c r="S61" s="42">
        <f t="shared" si="14"/>
        <v>0</v>
      </c>
      <c r="T61" s="42"/>
      <c r="U61" s="47">
        <f t="shared" si="15"/>
        <v>17000</v>
      </c>
      <c r="V61" s="44">
        <v>0</v>
      </c>
      <c r="W61" s="44">
        <v>0</v>
      </c>
      <c r="X61" s="45">
        <v>0</v>
      </c>
      <c r="Y61" s="46">
        <v>300</v>
      </c>
      <c r="Z61" s="46"/>
      <c r="AA61" s="42">
        <f t="shared" si="10"/>
        <v>300</v>
      </c>
      <c r="AB61" s="47">
        <f t="shared" si="11"/>
        <v>16700</v>
      </c>
      <c r="AC61" s="48">
        <f t="shared" si="16"/>
        <v>370050</v>
      </c>
      <c r="AD61" s="54"/>
      <c r="AE61" s="3" t="s">
        <v>285</v>
      </c>
      <c r="AF61" s="3">
        <v>2020</v>
      </c>
      <c r="AG61" s="6"/>
      <c r="AH61" s="54"/>
      <c r="AI61" s="54"/>
      <c r="AJ61" s="54"/>
    </row>
    <row r="62" spans="1:36" x14ac:dyDescent="0.3">
      <c r="A62" s="27">
        <f t="shared" si="17"/>
        <v>21</v>
      </c>
      <c r="B62" s="51" t="s">
        <v>112</v>
      </c>
      <c r="C62" s="51" t="s">
        <v>88</v>
      </c>
      <c r="D62" s="51" t="s">
        <v>89</v>
      </c>
      <c r="E62" s="51" t="s">
        <v>42</v>
      </c>
      <c r="F62" s="51" t="s">
        <v>108</v>
      </c>
      <c r="G62" s="38" t="s">
        <v>44</v>
      </c>
      <c r="H62" s="52">
        <v>526302010010751</v>
      </c>
      <c r="I62" s="51">
        <v>17000</v>
      </c>
      <c r="J62" s="27">
        <v>30</v>
      </c>
      <c r="K62" s="40">
        <v>30</v>
      </c>
      <c r="L62" s="53">
        <f t="shared" si="13"/>
        <v>17000</v>
      </c>
      <c r="M62" s="54"/>
      <c r="N62" s="54"/>
      <c r="O62" s="54"/>
      <c r="P62" s="54"/>
      <c r="Q62" s="54"/>
      <c r="R62" s="43">
        <v>3</v>
      </c>
      <c r="S62" s="42">
        <f t="shared" si="14"/>
        <v>1700</v>
      </c>
      <c r="T62" s="42"/>
      <c r="U62" s="47">
        <f t="shared" si="15"/>
        <v>18700</v>
      </c>
      <c r="V62" s="44">
        <v>0</v>
      </c>
      <c r="W62" s="44">
        <v>0</v>
      </c>
      <c r="X62" s="45">
        <v>0</v>
      </c>
      <c r="Y62" s="46">
        <v>300</v>
      </c>
      <c r="Z62" s="46"/>
      <c r="AA62" s="42">
        <f t="shared" si="10"/>
        <v>300</v>
      </c>
      <c r="AB62" s="47">
        <f t="shared" si="11"/>
        <v>18400</v>
      </c>
      <c r="AC62" s="48">
        <f t="shared" si="16"/>
        <v>388450</v>
      </c>
      <c r="AD62" s="54"/>
      <c r="AE62" s="3" t="s">
        <v>285</v>
      </c>
      <c r="AF62" s="3">
        <v>2020</v>
      </c>
      <c r="AG62" s="6"/>
      <c r="AH62" s="54"/>
      <c r="AI62" s="54"/>
      <c r="AJ62" s="54"/>
    </row>
    <row r="63" spans="1:36" x14ac:dyDescent="0.3">
      <c r="A63" s="27">
        <f t="shared" si="17"/>
        <v>22</v>
      </c>
      <c r="B63" s="51" t="s">
        <v>113</v>
      </c>
      <c r="C63" s="51" t="s">
        <v>88</v>
      </c>
      <c r="D63" s="51" t="s">
        <v>89</v>
      </c>
      <c r="E63" s="51" t="s">
        <v>42</v>
      </c>
      <c r="F63" s="51" t="s">
        <v>108</v>
      </c>
      <c r="G63" s="38" t="s">
        <v>44</v>
      </c>
      <c r="H63" s="52">
        <v>526302010010753</v>
      </c>
      <c r="I63" s="51">
        <v>16000</v>
      </c>
      <c r="J63" s="27">
        <v>30</v>
      </c>
      <c r="K63" s="40">
        <v>30</v>
      </c>
      <c r="L63" s="53">
        <f t="shared" si="13"/>
        <v>16000.000000000002</v>
      </c>
      <c r="M63" s="54"/>
      <c r="N63" s="54"/>
      <c r="O63" s="54"/>
      <c r="P63" s="54"/>
      <c r="Q63" s="54"/>
      <c r="R63" s="43">
        <v>0.5</v>
      </c>
      <c r="S63" s="42">
        <f t="shared" si="14"/>
        <v>267</v>
      </c>
      <c r="T63" s="42"/>
      <c r="U63" s="47">
        <f t="shared" si="15"/>
        <v>16267.000000000002</v>
      </c>
      <c r="V63" s="44">
        <v>0</v>
      </c>
      <c r="W63" s="44">
        <v>0</v>
      </c>
      <c r="X63" s="45">
        <v>0</v>
      </c>
      <c r="Y63" s="46">
        <v>300</v>
      </c>
      <c r="Z63" s="46"/>
      <c r="AA63" s="42">
        <f t="shared" si="10"/>
        <v>300</v>
      </c>
      <c r="AB63" s="47">
        <f t="shared" si="11"/>
        <v>15967.000000000002</v>
      </c>
      <c r="AC63" s="48">
        <f t="shared" si="16"/>
        <v>404417</v>
      </c>
      <c r="AD63" s="54"/>
      <c r="AE63" s="3" t="s">
        <v>285</v>
      </c>
      <c r="AF63" s="3">
        <v>2020</v>
      </c>
      <c r="AG63" s="6"/>
      <c r="AH63" s="54"/>
      <c r="AI63" s="54"/>
      <c r="AJ63" s="54"/>
    </row>
    <row r="64" spans="1:36" x14ac:dyDescent="0.3">
      <c r="A64" s="27">
        <f t="shared" si="17"/>
        <v>23</v>
      </c>
      <c r="B64" s="51" t="s">
        <v>114</v>
      </c>
      <c r="C64" s="51" t="s">
        <v>88</v>
      </c>
      <c r="D64" s="51" t="s">
        <v>89</v>
      </c>
      <c r="E64" s="51" t="s">
        <v>42</v>
      </c>
      <c r="F64" s="51" t="s">
        <v>108</v>
      </c>
      <c r="G64" s="38" t="s">
        <v>44</v>
      </c>
      <c r="H64" s="52">
        <v>526302010010752</v>
      </c>
      <c r="I64" s="51">
        <v>17000</v>
      </c>
      <c r="J64" s="27">
        <v>30</v>
      </c>
      <c r="K64" s="40">
        <v>30</v>
      </c>
      <c r="L64" s="53">
        <f t="shared" si="13"/>
        <v>17000</v>
      </c>
      <c r="M64" s="54"/>
      <c r="N64" s="54"/>
      <c r="O64" s="54"/>
      <c r="P64" s="54"/>
      <c r="Q64" s="54"/>
      <c r="R64" s="43">
        <v>1</v>
      </c>
      <c r="S64" s="42">
        <f t="shared" si="14"/>
        <v>567</v>
      </c>
      <c r="T64" s="42"/>
      <c r="U64" s="47">
        <f t="shared" si="15"/>
        <v>17567</v>
      </c>
      <c r="V64" s="44">
        <v>0</v>
      </c>
      <c r="W64" s="44">
        <v>0</v>
      </c>
      <c r="X64" s="45">
        <v>0</v>
      </c>
      <c r="Y64" s="46">
        <v>300</v>
      </c>
      <c r="Z64" s="46"/>
      <c r="AA64" s="42">
        <f t="shared" si="10"/>
        <v>300</v>
      </c>
      <c r="AB64" s="47">
        <f t="shared" si="11"/>
        <v>17267</v>
      </c>
      <c r="AC64" s="48">
        <f t="shared" si="16"/>
        <v>421684</v>
      </c>
      <c r="AD64" s="54"/>
      <c r="AE64" s="3" t="s">
        <v>285</v>
      </c>
      <c r="AF64" s="3">
        <v>2020</v>
      </c>
      <c r="AG64" s="6"/>
      <c r="AH64" s="54"/>
      <c r="AI64" s="54"/>
      <c r="AJ64" s="54"/>
    </row>
    <row r="65" spans="1:36" x14ac:dyDescent="0.3">
      <c r="A65" s="27">
        <f t="shared" si="17"/>
        <v>24</v>
      </c>
      <c r="B65" s="51" t="s">
        <v>115</v>
      </c>
      <c r="C65" s="51" t="s">
        <v>88</v>
      </c>
      <c r="D65" s="51" t="s">
        <v>89</v>
      </c>
      <c r="E65" s="51" t="s">
        <v>42</v>
      </c>
      <c r="F65" s="51" t="s">
        <v>108</v>
      </c>
      <c r="G65" s="38" t="s">
        <v>44</v>
      </c>
      <c r="H65" s="52">
        <v>526302010010750</v>
      </c>
      <c r="I65" s="51">
        <v>11000</v>
      </c>
      <c r="J65" s="27">
        <v>30</v>
      </c>
      <c r="K65" s="40">
        <v>29</v>
      </c>
      <c r="L65" s="53">
        <f t="shared" si="13"/>
        <v>10633.333333333334</v>
      </c>
      <c r="M65" s="54"/>
      <c r="N65" s="54"/>
      <c r="O65" s="54"/>
      <c r="P65" s="54"/>
      <c r="Q65" s="54"/>
      <c r="R65" s="43">
        <v>0</v>
      </c>
      <c r="S65" s="42">
        <f t="shared" si="14"/>
        <v>0</v>
      </c>
      <c r="T65" s="42"/>
      <c r="U65" s="47">
        <f t="shared" si="15"/>
        <v>10633.333333333334</v>
      </c>
      <c r="V65" s="44">
        <v>0</v>
      </c>
      <c r="W65" s="44">
        <v>0</v>
      </c>
      <c r="X65" s="45">
        <v>0</v>
      </c>
      <c r="Y65" s="46">
        <v>300</v>
      </c>
      <c r="Z65" s="46"/>
      <c r="AA65" s="42">
        <f t="shared" si="10"/>
        <v>300</v>
      </c>
      <c r="AB65" s="47">
        <f t="shared" si="11"/>
        <v>10333.333333333334</v>
      </c>
      <c r="AC65" s="48">
        <f t="shared" si="16"/>
        <v>432017.33333333331</v>
      </c>
      <c r="AD65" s="54"/>
      <c r="AE65" s="3" t="s">
        <v>285</v>
      </c>
      <c r="AF65" s="3">
        <v>2020</v>
      </c>
      <c r="AG65" s="6"/>
      <c r="AH65" s="54"/>
      <c r="AI65" s="54"/>
      <c r="AJ65" s="54"/>
    </row>
    <row r="66" spans="1:36" x14ac:dyDescent="0.3">
      <c r="A66" s="27">
        <f t="shared" si="17"/>
        <v>25</v>
      </c>
      <c r="B66" s="51" t="s">
        <v>116</v>
      </c>
      <c r="C66" s="51" t="s">
        <v>88</v>
      </c>
      <c r="D66" s="51" t="s">
        <v>89</v>
      </c>
      <c r="E66" s="51" t="s">
        <v>42</v>
      </c>
      <c r="F66" s="51" t="s">
        <v>108</v>
      </c>
      <c r="G66" s="38" t="s">
        <v>44</v>
      </c>
      <c r="H66" s="52">
        <v>526302010010843</v>
      </c>
      <c r="I66" s="51">
        <v>16000</v>
      </c>
      <c r="J66" s="27">
        <v>30</v>
      </c>
      <c r="K66" s="40">
        <v>30</v>
      </c>
      <c r="L66" s="53">
        <f t="shared" si="13"/>
        <v>16000.000000000002</v>
      </c>
      <c r="M66" s="54"/>
      <c r="N66" s="54"/>
      <c r="O66" s="54"/>
      <c r="P66" s="54"/>
      <c r="Q66" s="54"/>
      <c r="R66" s="43">
        <v>15</v>
      </c>
      <c r="S66" s="42">
        <f t="shared" si="14"/>
        <v>8000</v>
      </c>
      <c r="T66" s="42"/>
      <c r="U66" s="47">
        <f t="shared" si="15"/>
        <v>24000</v>
      </c>
      <c r="V66" s="44">
        <v>0</v>
      </c>
      <c r="W66" s="44">
        <v>0</v>
      </c>
      <c r="X66" s="45">
        <v>0</v>
      </c>
      <c r="Y66" s="46">
        <v>0</v>
      </c>
      <c r="Z66" s="46"/>
      <c r="AA66" s="42">
        <f t="shared" si="10"/>
        <v>0</v>
      </c>
      <c r="AB66" s="47">
        <f t="shared" si="11"/>
        <v>24000</v>
      </c>
      <c r="AC66" s="48">
        <f t="shared" si="16"/>
        <v>456017.33333333331</v>
      </c>
      <c r="AD66" s="54"/>
      <c r="AE66" s="3" t="s">
        <v>285</v>
      </c>
      <c r="AF66" s="3">
        <v>2020</v>
      </c>
      <c r="AG66" s="6"/>
      <c r="AH66" s="54"/>
      <c r="AI66" s="54"/>
      <c r="AJ66" s="54"/>
    </row>
    <row r="67" spans="1:36" x14ac:dyDescent="0.3">
      <c r="A67" s="24">
        <f t="shared" si="17"/>
        <v>26</v>
      </c>
      <c r="B67" s="13" t="s">
        <v>117</v>
      </c>
      <c r="C67" s="13" t="s">
        <v>88</v>
      </c>
      <c r="D67" s="13" t="s">
        <v>89</v>
      </c>
      <c r="E67" s="13" t="s">
        <v>42</v>
      </c>
      <c r="F67" s="13" t="s">
        <v>108</v>
      </c>
      <c r="G67" s="25" t="s">
        <v>44</v>
      </c>
      <c r="H67" s="56">
        <v>526302010010841</v>
      </c>
      <c r="I67" s="51">
        <v>0</v>
      </c>
      <c r="J67" s="28">
        <v>30</v>
      </c>
      <c r="K67" s="29">
        <v>1</v>
      </c>
      <c r="L67" s="58">
        <f t="shared" si="13"/>
        <v>0</v>
      </c>
      <c r="M67" s="3"/>
      <c r="N67" s="3"/>
      <c r="O67" s="3"/>
      <c r="P67" s="3"/>
      <c r="Q67" s="3"/>
      <c r="R67" s="8"/>
      <c r="S67" s="31">
        <f t="shared" si="14"/>
        <v>0</v>
      </c>
      <c r="T67" s="31"/>
      <c r="U67" s="32">
        <f t="shared" si="15"/>
        <v>0</v>
      </c>
      <c r="V67" s="9">
        <v>0</v>
      </c>
      <c r="W67" s="9">
        <v>0</v>
      </c>
      <c r="X67" s="10">
        <v>0</v>
      </c>
      <c r="Y67" s="11">
        <v>300</v>
      </c>
      <c r="Z67" s="11">
        <v>0</v>
      </c>
      <c r="AA67" s="31">
        <v>0</v>
      </c>
      <c r="AB67" s="32">
        <f t="shared" si="11"/>
        <v>0</v>
      </c>
      <c r="AC67" s="48">
        <f t="shared" si="16"/>
        <v>456017.33333333331</v>
      </c>
      <c r="AD67" s="3"/>
      <c r="AE67" s="3" t="s">
        <v>285</v>
      </c>
      <c r="AF67" s="3">
        <v>2020</v>
      </c>
      <c r="AG67" s="6"/>
      <c r="AH67" s="3"/>
      <c r="AI67" s="3"/>
      <c r="AJ67" s="3"/>
    </row>
    <row r="68" spans="1:36" x14ac:dyDescent="0.3">
      <c r="A68" s="24">
        <f t="shared" si="17"/>
        <v>27</v>
      </c>
      <c r="B68" s="13" t="s">
        <v>118</v>
      </c>
      <c r="C68" s="13" t="s">
        <v>88</v>
      </c>
      <c r="D68" s="13" t="s">
        <v>89</v>
      </c>
      <c r="E68" s="13" t="s">
        <v>42</v>
      </c>
      <c r="F68" s="13" t="s">
        <v>108</v>
      </c>
      <c r="G68" s="25" t="s">
        <v>44</v>
      </c>
      <c r="H68" s="56">
        <v>526302010010842</v>
      </c>
      <c r="I68" s="13">
        <v>30000</v>
      </c>
      <c r="J68" s="28">
        <v>30</v>
      </c>
      <c r="K68" s="29">
        <v>21.5</v>
      </c>
      <c r="L68" s="58">
        <f t="shared" si="13"/>
        <v>21500</v>
      </c>
      <c r="M68" s="3"/>
      <c r="N68" s="3"/>
      <c r="O68" s="3"/>
      <c r="P68" s="3"/>
      <c r="Q68" s="3"/>
      <c r="R68" s="8"/>
      <c r="S68" s="31">
        <f t="shared" si="14"/>
        <v>0</v>
      </c>
      <c r="T68" s="31"/>
      <c r="U68" s="32">
        <f t="shared" si="15"/>
        <v>21500</v>
      </c>
      <c r="V68" s="9">
        <v>0</v>
      </c>
      <c r="W68" s="9">
        <v>0</v>
      </c>
      <c r="X68" s="10">
        <v>0</v>
      </c>
      <c r="Y68" s="11">
        <v>300</v>
      </c>
      <c r="Z68" s="11"/>
      <c r="AA68" s="31">
        <f t="shared" ref="AA68:AA88" si="18">+V68+W68+X68+Y68+Z68</f>
        <v>300</v>
      </c>
      <c r="AB68" s="32">
        <f t="shared" ref="AB68:AB80" si="19">(+U68-AA68)</f>
        <v>21200</v>
      </c>
      <c r="AC68" s="48">
        <f t="shared" si="16"/>
        <v>477217.33333333331</v>
      </c>
      <c r="AD68" s="3"/>
      <c r="AE68" s="3" t="s">
        <v>285</v>
      </c>
      <c r="AF68" s="3">
        <v>2020</v>
      </c>
      <c r="AG68" s="6"/>
      <c r="AH68" s="3"/>
      <c r="AI68" s="3"/>
      <c r="AJ68" s="3"/>
    </row>
    <row r="69" spans="1:36" x14ac:dyDescent="0.3">
      <c r="A69" s="27">
        <f t="shared" si="17"/>
        <v>28</v>
      </c>
      <c r="B69" s="51" t="s">
        <v>119</v>
      </c>
      <c r="C69" s="51" t="s">
        <v>88</v>
      </c>
      <c r="D69" s="51" t="s">
        <v>89</v>
      </c>
      <c r="E69" s="51" t="s">
        <v>42</v>
      </c>
      <c r="F69" s="51" t="s">
        <v>108</v>
      </c>
      <c r="G69" s="38" t="s">
        <v>44</v>
      </c>
      <c r="H69" s="52">
        <v>526302010010908</v>
      </c>
      <c r="I69" s="51">
        <v>7000</v>
      </c>
      <c r="J69" s="27">
        <v>30</v>
      </c>
      <c r="K69" s="40">
        <v>30</v>
      </c>
      <c r="L69" s="53">
        <f t="shared" si="13"/>
        <v>7000</v>
      </c>
      <c r="M69" s="54"/>
      <c r="N69" s="54"/>
      <c r="O69" s="54"/>
      <c r="P69" s="54"/>
      <c r="Q69" s="54"/>
      <c r="R69" s="43">
        <v>2</v>
      </c>
      <c r="S69" s="42">
        <f t="shared" si="14"/>
        <v>467</v>
      </c>
      <c r="T69" s="42"/>
      <c r="U69" s="47">
        <f t="shared" si="15"/>
        <v>7467</v>
      </c>
      <c r="V69" s="44">
        <v>0</v>
      </c>
      <c r="W69" s="44">
        <v>0</v>
      </c>
      <c r="X69" s="45">
        <v>0</v>
      </c>
      <c r="Y69" s="46"/>
      <c r="Z69" s="46"/>
      <c r="AA69" s="42">
        <f t="shared" si="18"/>
        <v>0</v>
      </c>
      <c r="AB69" s="47">
        <f t="shared" si="19"/>
        <v>7467</v>
      </c>
      <c r="AC69" s="48">
        <f t="shared" si="16"/>
        <v>484684.33333333331</v>
      </c>
      <c r="AD69" s="54"/>
      <c r="AE69" s="3" t="s">
        <v>285</v>
      </c>
      <c r="AF69" s="3">
        <v>2020</v>
      </c>
      <c r="AG69" s="6"/>
      <c r="AH69" s="54"/>
      <c r="AI69" s="54"/>
      <c r="AJ69" s="54"/>
    </row>
    <row r="70" spans="1:36" x14ac:dyDescent="0.3">
      <c r="A70" s="24">
        <f t="shared" si="17"/>
        <v>29</v>
      </c>
      <c r="B70" s="13" t="s">
        <v>120</v>
      </c>
      <c r="C70" s="13" t="s">
        <v>88</v>
      </c>
      <c r="D70" s="13" t="s">
        <v>89</v>
      </c>
      <c r="E70" s="13" t="s">
        <v>42</v>
      </c>
      <c r="F70" s="13" t="s">
        <v>108</v>
      </c>
      <c r="G70" s="25" t="s">
        <v>44</v>
      </c>
      <c r="H70" s="56">
        <v>526302010010948</v>
      </c>
      <c r="I70" s="51">
        <v>13000</v>
      </c>
      <c r="J70" s="28">
        <v>30</v>
      </c>
      <c r="K70" s="29">
        <v>30</v>
      </c>
      <c r="L70" s="58">
        <f t="shared" si="13"/>
        <v>13000</v>
      </c>
      <c r="M70" s="3"/>
      <c r="N70" s="3"/>
      <c r="O70" s="3"/>
      <c r="P70" s="3"/>
      <c r="Q70" s="3"/>
      <c r="R70" s="8">
        <v>1</v>
      </c>
      <c r="S70" s="31">
        <f t="shared" si="14"/>
        <v>433</v>
      </c>
      <c r="T70" s="31"/>
      <c r="U70" s="32">
        <f t="shared" si="15"/>
        <v>13433</v>
      </c>
      <c r="V70" s="9">
        <v>0</v>
      </c>
      <c r="W70" s="9">
        <v>0</v>
      </c>
      <c r="X70" s="10">
        <v>0</v>
      </c>
      <c r="Y70" s="11">
        <v>300</v>
      </c>
      <c r="Z70" s="11"/>
      <c r="AA70" s="31">
        <f t="shared" si="18"/>
        <v>300</v>
      </c>
      <c r="AB70" s="32">
        <f t="shared" si="19"/>
        <v>13133</v>
      </c>
      <c r="AC70" s="48">
        <f t="shared" si="16"/>
        <v>497817.33333333331</v>
      </c>
      <c r="AD70" s="3"/>
      <c r="AE70" s="3" t="s">
        <v>285</v>
      </c>
      <c r="AF70" s="3">
        <v>2020</v>
      </c>
      <c r="AG70" s="6"/>
      <c r="AH70" s="3"/>
      <c r="AI70" s="3"/>
      <c r="AJ70" s="3"/>
    </row>
    <row r="71" spans="1:36" x14ac:dyDescent="0.3">
      <c r="A71" s="24">
        <f t="shared" si="17"/>
        <v>30</v>
      </c>
      <c r="B71" s="13" t="s">
        <v>121</v>
      </c>
      <c r="C71" s="13" t="s">
        <v>88</v>
      </c>
      <c r="D71" s="13" t="s">
        <v>89</v>
      </c>
      <c r="E71" s="13" t="s">
        <v>42</v>
      </c>
      <c r="F71" s="13" t="s">
        <v>108</v>
      </c>
      <c r="G71" s="25" t="s">
        <v>44</v>
      </c>
      <c r="H71" s="56">
        <v>526302010010953</v>
      </c>
      <c r="I71" s="51">
        <v>13000</v>
      </c>
      <c r="J71" s="28">
        <v>30</v>
      </c>
      <c r="K71" s="29">
        <v>30</v>
      </c>
      <c r="L71" s="58">
        <f t="shared" si="13"/>
        <v>13000</v>
      </c>
      <c r="M71" s="3"/>
      <c r="N71" s="3"/>
      <c r="O71" s="3"/>
      <c r="P71" s="3"/>
      <c r="Q71" s="3"/>
      <c r="R71" s="8">
        <v>0</v>
      </c>
      <c r="S71" s="31">
        <f t="shared" si="14"/>
        <v>0</v>
      </c>
      <c r="T71" s="31"/>
      <c r="U71" s="32">
        <f t="shared" si="15"/>
        <v>13000</v>
      </c>
      <c r="V71" s="9">
        <v>0</v>
      </c>
      <c r="W71" s="9">
        <v>0</v>
      </c>
      <c r="X71" s="10">
        <v>0</v>
      </c>
      <c r="Y71" s="11">
        <v>300</v>
      </c>
      <c r="Z71" s="11"/>
      <c r="AA71" s="31">
        <f t="shared" si="18"/>
        <v>300</v>
      </c>
      <c r="AB71" s="32">
        <f t="shared" si="19"/>
        <v>12700</v>
      </c>
      <c r="AC71" s="48">
        <f t="shared" si="16"/>
        <v>510517.33333333331</v>
      </c>
      <c r="AD71" s="3"/>
      <c r="AE71" s="3" t="s">
        <v>285</v>
      </c>
      <c r="AF71" s="3">
        <v>2020</v>
      </c>
      <c r="AG71" s="6"/>
      <c r="AH71" s="3"/>
      <c r="AI71" s="3"/>
      <c r="AJ71" s="3"/>
    </row>
    <row r="72" spans="1:36" x14ac:dyDescent="0.3">
      <c r="A72" s="24">
        <f t="shared" si="17"/>
        <v>31</v>
      </c>
      <c r="B72" s="13" t="s">
        <v>122</v>
      </c>
      <c r="C72" s="13" t="s">
        <v>88</v>
      </c>
      <c r="D72" s="13" t="s">
        <v>89</v>
      </c>
      <c r="E72" s="13" t="s">
        <v>42</v>
      </c>
      <c r="F72" s="13" t="s">
        <v>108</v>
      </c>
      <c r="G72" s="25" t="s">
        <v>44</v>
      </c>
      <c r="H72" s="56">
        <v>526302010010952</v>
      </c>
      <c r="I72" s="51">
        <v>13000</v>
      </c>
      <c r="J72" s="28">
        <v>30</v>
      </c>
      <c r="K72" s="29">
        <v>30</v>
      </c>
      <c r="L72" s="58">
        <f t="shared" si="13"/>
        <v>13000</v>
      </c>
      <c r="M72" s="3"/>
      <c r="N72" s="3"/>
      <c r="O72" s="3"/>
      <c r="P72" s="3"/>
      <c r="Q72" s="3"/>
      <c r="R72" s="8">
        <v>1</v>
      </c>
      <c r="S72" s="31">
        <f t="shared" si="14"/>
        <v>433</v>
      </c>
      <c r="T72" s="31"/>
      <c r="U72" s="32">
        <f t="shared" si="15"/>
        <v>13433</v>
      </c>
      <c r="V72" s="9">
        <v>0</v>
      </c>
      <c r="W72" s="9">
        <v>0</v>
      </c>
      <c r="X72" s="10">
        <v>0</v>
      </c>
      <c r="Y72" s="11">
        <v>300</v>
      </c>
      <c r="Z72" s="11"/>
      <c r="AA72" s="31">
        <f t="shared" si="18"/>
        <v>300</v>
      </c>
      <c r="AB72" s="32">
        <f t="shared" si="19"/>
        <v>13133</v>
      </c>
      <c r="AC72" s="48">
        <f t="shared" si="16"/>
        <v>523650.33333333331</v>
      </c>
      <c r="AD72" s="3"/>
      <c r="AE72" s="3" t="s">
        <v>285</v>
      </c>
      <c r="AF72" s="3">
        <v>2020</v>
      </c>
      <c r="AG72" s="6"/>
      <c r="AH72" s="3"/>
      <c r="AI72" s="3"/>
      <c r="AJ72" s="3"/>
    </row>
    <row r="73" spans="1:36" x14ac:dyDescent="0.3">
      <c r="A73" s="24">
        <f t="shared" si="17"/>
        <v>32</v>
      </c>
      <c r="B73" s="13" t="s">
        <v>123</v>
      </c>
      <c r="C73" s="13" t="s">
        <v>88</v>
      </c>
      <c r="D73" s="13" t="s">
        <v>89</v>
      </c>
      <c r="E73" s="13" t="s">
        <v>42</v>
      </c>
      <c r="F73" s="13" t="s">
        <v>108</v>
      </c>
      <c r="G73" s="25" t="s">
        <v>44</v>
      </c>
      <c r="H73" s="56">
        <v>526302010011054</v>
      </c>
      <c r="I73" s="51">
        <v>12000</v>
      </c>
      <c r="J73" s="28">
        <v>30</v>
      </c>
      <c r="K73" s="29">
        <v>30</v>
      </c>
      <c r="L73" s="58">
        <f t="shared" si="13"/>
        <v>12000</v>
      </c>
      <c r="M73" s="3"/>
      <c r="N73" s="3"/>
      <c r="O73" s="3"/>
      <c r="P73" s="3"/>
      <c r="Q73" s="3"/>
      <c r="R73" s="8">
        <v>0</v>
      </c>
      <c r="S73" s="31">
        <f t="shared" si="14"/>
        <v>0</v>
      </c>
      <c r="T73" s="31"/>
      <c r="U73" s="32">
        <f t="shared" si="15"/>
        <v>12000</v>
      </c>
      <c r="V73" s="9">
        <v>0</v>
      </c>
      <c r="W73" s="9">
        <v>0</v>
      </c>
      <c r="X73" s="10">
        <v>0</v>
      </c>
      <c r="Y73" s="11">
        <v>300</v>
      </c>
      <c r="Z73" s="11"/>
      <c r="AA73" s="31">
        <f t="shared" si="18"/>
        <v>300</v>
      </c>
      <c r="AB73" s="32">
        <f t="shared" si="19"/>
        <v>11700</v>
      </c>
      <c r="AC73" s="48">
        <f t="shared" si="16"/>
        <v>535350.33333333326</v>
      </c>
      <c r="AD73" s="3"/>
      <c r="AE73" s="3" t="s">
        <v>285</v>
      </c>
      <c r="AF73" s="3">
        <v>2020</v>
      </c>
      <c r="AG73" s="6"/>
      <c r="AH73" s="3"/>
      <c r="AI73" s="3"/>
      <c r="AJ73" s="3"/>
    </row>
    <row r="74" spans="1:36" x14ac:dyDescent="0.3">
      <c r="A74" s="24">
        <f t="shared" si="17"/>
        <v>33</v>
      </c>
      <c r="B74" s="13" t="s">
        <v>124</v>
      </c>
      <c r="C74" s="13" t="s">
        <v>88</v>
      </c>
      <c r="D74" s="13" t="s">
        <v>89</v>
      </c>
      <c r="E74" s="13" t="s">
        <v>42</v>
      </c>
      <c r="F74" s="13" t="s">
        <v>108</v>
      </c>
      <c r="G74" s="25" t="s">
        <v>44</v>
      </c>
      <c r="H74" s="56">
        <v>526302010010949</v>
      </c>
      <c r="I74" s="51">
        <v>8000</v>
      </c>
      <c r="J74" s="28">
        <v>30</v>
      </c>
      <c r="K74" s="29">
        <v>30</v>
      </c>
      <c r="L74" s="58">
        <f t="shared" si="13"/>
        <v>8000.0000000000009</v>
      </c>
      <c r="M74" s="3"/>
      <c r="N74" s="3"/>
      <c r="O74" s="3"/>
      <c r="P74" s="3"/>
      <c r="Q74" s="3"/>
      <c r="R74" s="8">
        <v>1</v>
      </c>
      <c r="S74" s="31">
        <f t="shared" si="14"/>
        <v>267</v>
      </c>
      <c r="T74" s="31"/>
      <c r="U74" s="32">
        <f t="shared" si="15"/>
        <v>8267</v>
      </c>
      <c r="V74" s="9">
        <v>0</v>
      </c>
      <c r="W74" s="9">
        <v>0</v>
      </c>
      <c r="X74" s="10">
        <v>0</v>
      </c>
      <c r="Y74" s="11"/>
      <c r="Z74" s="11"/>
      <c r="AA74" s="31">
        <f t="shared" si="18"/>
        <v>0</v>
      </c>
      <c r="AB74" s="32">
        <f t="shared" si="19"/>
        <v>8267</v>
      </c>
      <c r="AC74" s="48">
        <f t="shared" si="16"/>
        <v>543617.33333333326</v>
      </c>
      <c r="AD74" s="3"/>
      <c r="AE74" s="3" t="s">
        <v>285</v>
      </c>
      <c r="AF74" s="3">
        <v>2020</v>
      </c>
      <c r="AG74" s="6"/>
      <c r="AH74" s="3"/>
      <c r="AI74" s="3"/>
      <c r="AJ74" s="3"/>
    </row>
    <row r="75" spans="1:36" x14ac:dyDescent="0.3">
      <c r="A75" s="24">
        <f t="shared" si="17"/>
        <v>34</v>
      </c>
      <c r="B75" s="13" t="s">
        <v>125</v>
      </c>
      <c r="C75" s="13" t="s">
        <v>88</v>
      </c>
      <c r="D75" s="13" t="s">
        <v>89</v>
      </c>
      <c r="E75" s="13" t="s">
        <v>42</v>
      </c>
      <c r="F75" s="13" t="s">
        <v>108</v>
      </c>
      <c r="G75" s="25" t="s">
        <v>44</v>
      </c>
      <c r="H75" s="56">
        <v>526302010010950</v>
      </c>
      <c r="I75" s="51">
        <v>6500</v>
      </c>
      <c r="J75" s="28">
        <v>30</v>
      </c>
      <c r="K75" s="29">
        <v>30</v>
      </c>
      <c r="L75" s="58">
        <f t="shared" si="13"/>
        <v>6500</v>
      </c>
      <c r="M75" s="3"/>
      <c r="N75" s="3"/>
      <c r="O75" s="3"/>
      <c r="P75" s="3"/>
      <c r="Q75" s="3"/>
      <c r="R75" s="8">
        <v>4</v>
      </c>
      <c r="S75" s="31">
        <f t="shared" si="14"/>
        <v>867</v>
      </c>
      <c r="T75" s="31"/>
      <c r="U75" s="32">
        <f t="shared" si="15"/>
        <v>7367</v>
      </c>
      <c r="V75" s="9">
        <v>0</v>
      </c>
      <c r="W75" s="9">
        <v>0</v>
      </c>
      <c r="X75" s="10">
        <v>0</v>
      </c>
      <c r="Y75" s="11"/>
      <c r="Z75" s="11"/>
      <c r="AA75" s="31">
        <f t="shared" si="18"/>
        <v>0</v>
      </c>
      <c r="AB75" s="32">
        <f t="shared" si="19"/>
        <v>7367</v>
      </c>
      <c r="AC75" s="48">
        <f t="shared" si="16"/>
        <v>550984.33333333326</v>
      </c>
      <c r="AD75" s="3"/>
      <c r="AE75" s="3" t="s">
        <v>285</v>
      </c>
      <c r="AF75" s="3">
        <v>2020</v>
      </c>
      <c r="AG75" s="6"/>
      <c r="AH75" s="3"/>
      <c r="AI75" s="3"/>
      <c r="AJ75" s="3"/>
    </row>
    <row r="76" spans="1:36" x14ac:dyDescent="0.3">
      <c r="A76" s="24">
        <f t="shared" si="17"/>
        <v>35</v>
      </c>
      <c r="B76" s="13" t="s">
        <v>126</v>
      </c>
      <c r="C76" s="13" t="s">
        <v>88</v>
      </c>
      <c r="D76" s="13" t="s">
        <v>89</v>
      </c>
      <c r="E76" s="13" t="s">
        <v>42</v>
      </c>
      <c r="F76" s="13" t="s">
        <v>127</v>
      </c>
      <c r="G76" s="25" t="s">
        <v>128</v>
      </c>
      <c r="H76" s="56">
        <v>332902010726857</v>
      </c>
      <c r="I76" s="51">
        <v>34000</v>
      </c>
      <c r="J76" s="28">
        <v>30</v>
      </c>
      <c r="K76" s="29">
        <v>30</v>
      </c>
      <c r="L76" s="58">
        <f t="shared" si="13"/>
        <v>34000</v>
      </c>
      <c r="M76" s="3"/>
      <c r="N76" s="3"/>
      <c r="O76" s="3"/>
      <c r="P76" s="3"/>
      <c r="Q76" s="3"/>
      <c r="R76" s="8">
        <v>0</v>
      </c>
      <c r="S76" s="31">
        <f t="shared" si="14"/>
        <v>0</v>
      </c>
      <c r="T76" s="31"/>
      <c r="U76" s="32">
        <f t="shared" si="15"/>
        <v>34000</v>
      </c>
      <c r="V76" s="9">
        <v>0</v>
      </c>
      <c r="W76" s="9">
        <v>0</v>
      </c>
      <c r="X76" s="10">
        <v>0</v>
      </c>
      <c r="Y76" s="11">
        <v>300</v>
      </c>
      <c r="Z76" s="11"/>
      <c r="AA76" s="31">
        <f t="shared" si="18"/>
        <v>300</v>
      </c>
      <c r="AB76" s="32">
        <f t="shared" si="19"/>
        <v>33700</v>
      </c>
      <c r="AC76" s="48">
        <f t="shared" si="16"/>
        <v>584684.33333333326</v>
      </c>
      <c r="AD76" s="3"/>
      <c r="AE76" s="3" t="s">
        <v>285</v>
      </c>
      <c r="AF76" s="3">
        <v>2020</v>
      </c>
      <c r="AG76" s="6"/>
      <c r="AH76" s="3"/>
      <c r="AI76" s="3"/>
      <c r="AJ76" s="3"/>
    </row>
    <row r="77" spans="1:36" x14ac:dyDescent="0.3">
      <c r="A77" s="24">
        <f t="shared" si="17"/>
        <v>36</v>
      </c>
      <c r="B77" s="51" t="s">
        <v>129</v>
      </c>
      <c r="C77" s="51" t="s">
        <v>88</v>
      </c>
      <c r="D77" s="51" t="s">
        <v>89</v>
      </c>
      <c r="E77" s="51" t="s">
        <v>42</v>
      </c>
      <c r="F77" s="51" t="s">
        <v>43</v>
      </c>
      <c r="G77" s="38" t="s">
        <v>44</v>
      </c>
      <c r="H77" s="52">
        <v>526302010010502</v>
      </c>
      <c r="I77" s="51">
        <v>16000</v>
      </c>
      <c r="J77" s="27">
        <v>30</v>
      </c>
      <c r="K77" s="40">
        <v>30</v>
      </c>
      <c r="L77" s="53">
        <f t="shared" si="13"/>
        <v>16000.000000000002</v>
      </c>
      <c r="M77" s="54"/>
      <c r="N77" s="54"/>
      <c r="O77" s="54"/>
      <c r="P77" s="54"/>
      <c r="Q77" s="54"/>
      <c r="R77" s="43">
        <v>4</v>
      </c>
      <c r="S77" s="42">
        <f t="shared" si="14"/>
        <v>2133</v>
      </c>
      <c r="T77" s="42"/>
      <c r="U77" s="47">
        <f t="shared" si="15"/>
        <v>18133</v>
      </c>
      <c r="V77" s="44">
        <v>0</v>
      </c>
      <c r="W77" s="44">
        <v>0</v>
      </c>
      <c r="X77" s="45">
        <v>0</v>
      </c>
      <c r="Y77" s="46">
        <v>300</v>
      </c>
      <c r="Z77" s="46"/>
      <c r="AA77" s="42">
        <f t="shared" si="18"/>
        <v>300</v>
      </c>
      <c r="AB77" s="47">
        <f t="shared" si="19"/>
        <v>17833</v>
      </c>
      <c r="AC77" s="48">
        <f t="shared" si="16"/>
        <v>602517.33333333326</v>
      </c>
      <c r="AD77" s="54"/>
      <c r="AE77" s="3" t="s">
        <v>285</v>
      </c>
      <c r="AF77" s="3">
        <v>2020</v>
      </c>
      <c r="AG77" s="6"/>
      <c r="AH77" s="54"/>
      <c r="AI77" s="54"/>
      <c r="AJ77" s="54"/>
    </row>
    <row r="78" spans="1:36" x14ac:dyDescent="0.3">
      <c r="A78" s="24">
        <f t="shared" si="17"/>
        <v>37</v>
      </c>
      <c r="B78" s="13" t="s">
        <v>130</v>
      </c>
      <c r="C78" s="13" t="s">
        <v>88</v>
      </c>
      <c r="D78" s="13" t="s">
        <v>89</v>
      </c>
      <c r="E78" s="13" t="s">
        <v>42</v>
      </c>
      <c r="F78" s="13" t="s">
        <v>43</v>
      </c>
      <c r="G78" s="25" t="s">
        <v>44</v>
      </c>
      <c r="H78" s="56">
        <v>526302010011225</v>
      </c>
      <c r="I78" s="51">
        <v>21000</v>
      </c>
      <c r="J78" s="28">
        <v>30</v>
      </c>
      <c r="K78" s="29">
        <v>30</v>
      </c>
      <c r="L78" s="58">
        <f t="shared" si="13"/>
        <v>21000</v>
      </c>
      <c r="M78" s="3"/>
      <c r="N78" s="3"/>
      <c r="O78" s="3"/>
      <c r="P78" s="3"/>
      <c r="Q78" s="3"/>
      <c r="R78" s="8">
        <v>0</v>
      </c>
      <c r="S78" s="31">
        <f t="shared" si="14"/>
        <v>0</v>
      </c>
      <c r="T78" s="31"/>
      <c r="U78" s="32">
        <f t="shared" si="15"/>
        <v>21000</v>
      </c>
      <c r="V78" s="9">
        <v>0</v>
      </c>
      <c r="W78" s="9">
        <v>0</v>
      </c>
      <c r="X78" s="10">
        <v>0</v>
      </c>
      <c r="Y78" s="11"/>
      <c r="Z78" s="11"/>
      <c r="AA78" s="31">
        <f t="shared" si="18"/>
        <v>0</v>
      </c>
      <c r="AB78" s="32">
        <f t="shared" si="19"/>
        <v>21000</v>
      </c>
      <c r="AC78" s="48">
        <f t="shared" si="16"/>
        <v>623517.33333333326</v>
      </c>
      <c r="AD78" s="3"/>
      <c r="AE78" s="3" t="s">
        <v>285</v>
      </c>
      <c r="AF78" s="3">
        <v>2020</v>
      </c>
      <c r="AG78" s="6"/>
      <c r="AH78" s="3"/>
      <c r="AI78" s="3"/>
      <c r="AJ78" s="3"/>
    </row>
    <row r="79" spans="1:36" x14ac:dyDescent="0.3">
      <c r="A79" s="24">
        <f t="shared" si="17"/>
        <v>38</v>
      </c>
      <c r="B79" s="51" t="s">
        <v>131</v>
      </c>
      <c r="C79" s="51" t="s">
        <v>88</v>
      </c>
      <c r="D79" s="51" t="s">
        <v>89</v>
      </c>
      <c r="E79" s="51" t="s">
        <v>42</v>
      </c>
      <c r="F79" s="51" t="s">
        <v>43</v>
      </c>
      <c r="G79" s="38" t="s">
        <v>44</v>
      </c>
      <c r="H79" s="52">
        <v>526302010011144</v>
      </c>
      <c r="I79" s="51">
        <v>7000</v>
      </c>
      <c r="J79" s="27">
        <v>30</v>
      </c>
      <c r="K79" s="40">
        <v>30</v>
      </c>
      <c r="L79" s="53">
        <f t="shared" si="13"/>
        <v>7000</v>
      </c>
      <c r="M79" s="54"/>
      <c r="N79" s="54"/>
      <c r="O79" s="54"/>
      <c r="P79" s="54"/>
      <c r="Q79" s="54"/>
      <c r="R79" s="43">
        <v>0.5</v>
      </c>
      <c r="S79" s="42">
        <f t="shared" si="14"/>
        <v>117</v>
      </c>
      <c r="T79" s="42"/>
      <c r="U79" s="47">
        <f t="shared" si="15"/>
        <v>7117</v>
      </c>
      <c r="V79" s="44">
        <v>0</v>
      </c>
      <c r="W79" s="44">
        <v>0</v>
      </c>
      <c r="X79" s="45">
        <v>0</v>
      </c>
      <c r="Y79" s="46"/>
      <c r="Z79" s="46"/>
      <c r="AA79" s="42">
        <f t="shared" si="18"/>
        <v>0</v>
      </c>
      <c r="AB79" s="47">
        <f t="shared" si="19"/>
        <v>7117</v>
      </c>
      <c r="AC79" s="48">
        <f t="shared" si="16"/>
        <v>630634.33333333326</v>
      </c>
      <c r="AD79" s="54"/>
      <c r="AE79" s="3" t="s">
        <v>285</v>
      </c>
      <c r="AF79" s="3">
        <v>2020</v>
      </c>
      <c r="AG79" s="6"/>
      <c r="AH79" s="54"/>
      <c r="AI79" s="54"/>
      <c r="AJ79" s="54"/>
    </row>
    <row r="80" spans="1:36" x14ac:dyDescent="0.3">
      <c r="A80" s="24">
        <f t="shared" si="17"/>
        <v>39</v>
      </c>
      <c r="B80" s="13" t="s">
        <v>132</v>
      </c>
      <c r="C80" s="13" t="s">
        <v>88</v>
      </c>
      <c r="D80" s="13" t="s">
        <v>89</v>
      </c>
      <c r="E80" s="13" t="s">
        <v>42</v>
      </c>
      <c r="F80" s="13" t="s">
        <v>43</v>
      </c>
      <c r="G80" s="25" t="s">
        <v>44</v>
      </c>
      <c r="H80" s="56">
        <v>526302010011399</v>
      </c>
      <c r="I80" s="51">
        <v>10000</v>
      </c>
      <c r="J80" s="28">
        <v>30</v>
      </c>
      <c r="K80" s="29">
        <v>30</v>
      </c>
      <c r="L80" s="58">
        <f>+I80/J80*K80</f>
        <v>10000</v>
      </c>
      <c r="M80" s="3"/>
      <c r="N80" s="3"/>
      <c r="O80" s="3"/>
      <c r="P80" s="3"/>
      <c r="Q80" s="3"/>
      <c r="R80" s="8">
        <v>3</v>
      </c>
      <c r="S80" s="31">
        <f t="shared" si="14"/>
        <v>1000</v>
      </c>
      <c r="T80" s="31"/>
      <c r="U80" s="32">
        <f t="shared" si="15"/>
        <v>11000</v>
      </c>
      <c r="V80" s="9">
        <v>0</v>
      </c>
      <c r="W80" s="9">
        <v>0</v>
      </c>
      <c r="X80" s="10">
        <v>0</v>
      </c>
      <c r="Y80" s="11">
        <v>0</v>
      </c>
      <c r="Z80" s="11"/>
      <c r="AA80" s="31">
        <f t="shared" si="18"/>
        <v>0</v>
      </c>
      <c r="AB80" s="32">
        <f t="shared" si="19"/>
        <v>11000</v>
      </c>
      <c r="AC80" s="48">
        <f t="shared" si="16"/>
        <v>641634.33333333326</v>
      </c>
      <c r="AD80" s="3"/>
      <c r="AE80" s="3" t="s">
        <v>285</v>
      </c>
      <c r="AF80" s="3">
        <v>2020</v>
      </c>
      <c r="AG80" s="6"/>
      <c r="AH80" s="3"/>
      <c r="AI80" s="3"/>
      <c r="AJ80" s="3"/>
    </row>
    <row r="81" spans="1:36" x14ac:dyDescent="0.3">
      <c r="A81" s="24">
        <f t="shared" si="17"/>
        <v>40</v>
      </c>
      <c r="B81" s="51" t="s">
        <v>133</v>
      </c>
      <c r="C81" s="51" t="s">
        <v>88</v>
      </c>
      <c r="D81" s="51" t="s">
        <v>89</v>
      </c>
      <c r="E81" s="51" t="s">
        <v>42</v>
      </c>
      <c r="F81" s="51" t="s">
        <v>43</v>
      </c>
      <c r="G81" s="38" t="s">
        <v>44</v>
      </c>
      <c r="H81" s="52">
        <v>526302010011441</v>
      </c>
      <c r="I81" s="51">
        <v>7000</v>
      </c>
      <c r="J81" s="27">
        <v>30</v>
      </c>
      <c r="K81" s="40">
        <v>30</v>
      </c>
      <c r="L81" s="53">
        <f>+I81/J81*K81</f>
        <v>7000</v>
      </c>
      <c r="M81" s="54"/>
      <c r="N81" s="54"/>
      <c r="O81" s="54"/>
      <c r="P81" s="54"/>
      <c r="Q81" s="54"/>
      <c r="R81" s="43">
        <v>2</v>
      </c>
      <c r="S81" s="42">
        <f>ROUND((L81/30*R81),0)</f>
        <v>467</v>
      </c>
      <c r="T81" s="42"/>
      <c r="U81" s="47">
        <f t="shared" si="15"/>
        <v>7467</v>
      </c>
      <c r="V81" s="44">
        <v>0</v>
      </c>
      <c r="W81" s="44">
        <v>0</v>
      </c>
      <c r="X81" s="45">
        <v>0</v>
      </c>
      <c r="Y81" s="46"/>
      <c r="Z81" s="46"/>
      <c r="AA81" s="42">
        <f t="shared" si="18"/>
        <v>0</v>
      </c>
      <c r="AB81" s="47">
        <f>(+U81-AA81)</f>
        <v>7467</v>
      </c>
      <c r="AC81" s="48">
        <f t="shared" si="16"/>
        <v>649101.33333333326</v>
      </c>
      <c r="AD81" s="54"/>
      <c r="AE81" s="3" t="s">
        <v>285</v>
      </c>
      <c r="AF81" s="3">
        <v>2020</v>
      </c>
      <c r="AG81" s="6"/>
      <c r="AH81" s="54"/>
      <c r="AI81" s="54"/>
      <c r="AJ81" s="54"/>
    </row>
    <row r="82" spans="1:36" x14ac:dyDescent="0.3">
      <c r="A82" s="24">
        <f t="shared" si="17"/>
        <v>41</v>
      </c>
      <c r="B82" s="51" t="s">
        <v>134</v>
      </c>
      <c r="C82" s="51" t="s">
        <v>88</v>
      </c>
      <c r="D82" s="51" t="s">
        <v>89</v>
      </c>
      <c r="E82" s="51" t="s">
        <v>42</v>
      </c>
      <c r="F82" s="51" t="s">
        <v>43</v>
      </c>
      <c r="G82" s="38" t="s">
        <v>44</v>
      </c>
      <c r="H82" s="52">
        <v>526302010011720</v>
      </c>
      <c r="I82" s="51">
        <v>11000</v>
      </c>
      <c r="J82" s="27">
        <v>30</v>
      </c>
      <c r="K82" s="40">
        <v>27</v>
      </c>
      <c r="L82" s="53">
        <f>+I82/J82*K82</f>
        <v>9900</v>
      </c>
      <c r="M82" s="54"/>
      <c r="N82" s="54"/>
      <c r="O82" s="54"/>
      <c r="P82" s="54"/>
      <c r="Q82" s="54"/>
      <c r="R82" s="43">
        <v>0</v>
      </c>
      <c r="S82" s="42">
        <f>ROUND((L82/30*R82),0)</f>
        <v>0</v>
      </c>
      <c r="T82" s="42"/>
      <c r="U82" s="47">
        <f>L82+S82+T82</f>
        <v>9900</v>
      </c>
      <c r="V82" s="44">
        <v>0</v>
      </c>
      <c r="W82" s="44">
        <v>0</v>
      </c>
      <c r="X82" s="45">
        <v>0</v>
      </c>
      <c r="Y82" s="46">
        <v>300</v>
      </c>
      <c r="Z82" s="46"/>
      <c r="AA82" s="42">
        <f t="shared" si="18"/>
        <v>300</v>
      </c>
      <c r="AB82" s="47">
        <f t="shared" ref="AB82:AB127" si="20">(+U82-AA82)</f>
        <v>9600</v>
      </c>
      <c r="AC82" s="48">
        <f t="shared" si="16"/>
        <v>658701.33333333326</v>
      </c>
      <c r="AD82" s="54"/>
      <c r="AE82" s="3" t="s">
        <v>285</v>
      </c>
      <c r="AF82" s="3">
        <v>2020</v>
      </c>
      <c r="AG82" s="6"/>
      <c r="AH82" s="54"/>
      <c r="AI82" s="54"/>
      <c r="AJ82" s="54"/>
    </row>
    <row r="83" spans="1:36" x14ac:dyDescent="0.3">
      <c r="A83" s="24">
        <f t="shared" si="17"/>
        <v>42</v>
      </c>
      <c r="B83" s="51" t="s">
        <v>135</v>
      </c>
      <c r="C83" s="51" t="s">
        <v>88</v>
      </c>
      <c r="D83" s="51" t="s">
        <v>89</v>
      </c>
      <c r="E83" s="51" t="s">
        <v>42</v>
      </c>
      <c r="F83" s="51" t="s">
        <v>43</v>
      </c>
      <c r="G83" s="38" t="s">
        <v>44</v>
      </c>
      <c r="H83" s="52">
        <v>526302010011855</v>
      </c>
      <c r="I83" s="51">
        <v>14000</v>
      </c>
      <c r="J83" s="27">
        <v>30</v>
      </c>
      <c r="K83" s="40">
        <v>0</v>
      </c>
      <c r="L83" s="53">
        <f t="shared" ref="L83:L127" si="21">+I83/J83*K83</f>
        <v>0</v>
      </c>
      <c r="M83" s="54"/>
      <c r="N83" s="54"/>
      <c r="O83" s="54"/>
      <c r="P83" s="54"/>
      <c r="Q83" s="54"/>
      <c r="R83" s="43">
        <v>0</v>
      </c>
      <c r="S83" s="42">
        <f>ROUND((L83/30*R83),0)</f>
        <v>0</v>
      </c>
      <c r="T83" s="42"/>
      <c r="U83" s="47">
        <f t="shared" ref="U83:U127" si="22">L83+S83+T83</f>
        <v>0</v>
      </c>
      <c r="V83" s="44">
        <v>0</v>
      </c>
      <c r="W83" s="44">
        <v>0</v>
      </c>
      <c r="X83" s="45">
        <v>0</v>
      </c>
      <c r="Y83" s="46">
        <v>0</v>
      </c>
      <c r="Z83" s="46"/>
      <c r="AA83" s="42">
        <f t="shared" si="18"/>
        <v>0</v>
      </c>
      <c r="AB83" s="47">
        <f t="shared" si="20"/>
        <v>0</v>
      </c>
      <c r="AC83" s="48">
        <f t="shared" si="16"/>
        <v>658701.33333333326</v>
      </c>
      <c r="AD83" s="54"/>
      <c r="AE83" s="3" t="s">
        <v>285</v>
      </c>
      <c r="AF83" s="3">
        <v>2020</v>
      </c>
      <c r="AG83" s="6"/>
      <c r="AH83" s="54"/>
      <c r="AI83" s="54"/>
      <c r="AJ83" s="54"/>
    </row>
    <row r="84" spans="1:36" x14ac:dyDescent="0.3">
      <c r="A84" s="24">
        <f t="shared" si="17"/>
        <v>43</v>
      </c>
      <c r="B84" s="13" t="s">
        <v>136</v>
      </c>
      <c r="C84" s="13" t="s">
        <v>88</v>
      </c>
      <c r="D84" s="13" t="s">
        <v>89</v>
      </c>
      <c r="E84" s="13" t="s">
        <v>42</v>
      </c>
      <c r="F84" s="13" t="s">
        <v>43</v>
      </c>
      <c r="G84" s="25" t="s">
        <v>44</v>
      </c>
      <c r="H84" s="56">
        <v>526302010012208</v>
      </c>
      <c r="I84" s="13">
        <v>16000</v>
      </c>
      <c r="J84" s="28">
        <v>30</v>
      </c>
      <c r="K84" s="29">
        <v>30</v>
      </c>
      <c r="L84" s="58">
        <f t="shared" si="21"/>
        <v>16000.000000000002</v>
      </c>
      <c r="M84" s="3"/>
      <c r="N84" s="3"/>
      <c r="O84" s="3"/>
      <c r="P84" s="3"/>
      <c r="Q84" s="3"/>
      <c r="R84" s="8">
        <v>0</v>
      </c>
      <c r="S84" s="31">
        <f t="shared" ref="S84:S91" si="23">ROUND((L84/30*R84),0)</f>
        <v>0</v>
      </c>
      <c r="T84" s="31"/>
      <c r="U84" s="32">
        <f t="shared" si="22"/>
        <v>16000.000000000002</v>
      </c>
      <c r="V84" s="9">
        <v>0</v>
      </c>
      <c r="W84" s="9">
        <v>0</v>
      </c>
      <c r="X84" s="10">
        <v>0</v>
      </c>
      <c r="Y84" s="11">
        <v>0</v>
      </c>
      <c r="Z84" s="11">
        <v>1000</v>
      </c>
      <c r="AA84" s="31">
        <f t="shared" si="18"/>
        <v>1000</v>
      </c>
      <c r="AB84" s="32">
        <f t="shared" si="20"/>
        <v>15000.000000000002</v>
      </c>
      <c r="AC84" s="48">
        <f t="shared" si="16"/>
        <v>673701.33333333326</v>
      </c>
      <c r="AD84" s="3"/>
      <c r="AE84" s="3" t="s">
        <v>285</v>
      </c>
      <c r="AF84" s="3">
        <v>2020</v>
      </c>
      <c r="AG84" s="6"/>
      <c r="AH84" s="3"/>
      <c r="AI84" s="3"/>
      <c r="AJ84" s="3"/>
    </row>
    <row r="85" spans="1:36" x14ac:dyDescent="0.3">
      <c r="A85" s="24">
        <f t="shared" si="17"/>
        <v>44</v>
      </c>
      <c r="B85" s="13" t="s">
        <v>137</v>
      </c>
      <c r="C85" s="13" t="s">
        <v>88</v>
      </c>
      <c r="D85" s="13" t="s">
        <v>89</v>
      </c>
      <c r="E85" s="13" t="s">
        <v>42</v>
      </c>
      <c r="F85" s="13" t="s">
        <v>43</v>
      </c>
      <c r="G85" s="25" t="s">
        <v>44</v>
      </c>
      <c r="H85" s="56">
        <v>526302010008742</v>
      </c>
      <c r="I85" s="13">
        <v>10500</v>
      </c>
      <c r="J85" s="28">
        <v>30</v>
      </c>
      <c r="K85" s="29">
        <v>29</v>
      </c>
      <c r="L85" s="58">
        <f t="shared" si="21"/>
        <v>10150</v>
      </c>
      <c r="M85" s="3"/>
      <c r="N85" s="3"/>
      <c r="O85" s="3"/>
      <c r="P85" s="3"/>
      <c r="Q85" s="3"/>
      <c r="R85" s="8">
        <v>0</v>
      </c>
      <c r="S85" s="31">
        <f t="shared" si="23"/>
        <v>0</v>
      </c>
      <c r="T85" s="31"/>
      <c r="U85" s="32">
        <f t="shared" si="22"/>
        <v>10150</v>
      </c>
      <c r="V85" s="9">
        <v>0</v>
      </c>
      <c r="W85" s="9">
        <v>0</v>
      </c>
      <c r="X85" s="10">
        <v>0</v>
      </c>
      <c r="Y85" s="11">
        <v>300</v>
      </c>
      <c r="Z85" s="11">
        <v>1000</v>
      </c>
      <c r="AA85" s="31">
        <f t="shared" si="18"/>
        <v>1300</v>
      </c>
      <c r="AB85" s="32">
        <f t="shared" si="20"/>
        <v>8850</v>
      </c>
      <c r="AC85" s="48">
        <f t="shared" si="16"/>
        <v>682551.33333333326</v>
      </c>
      <c r="AD85" s="3"/>
      <c r="AE85" s="3" t="s">
        <v>285</v>
      </c>
      <c r="AF85" s="3">
        <v>2020</v>
      </c>
      <c r="AG85" s="6"/>
      <c r="AH85" s="3"/>
      <c r="AI85" s="3"/>
      <c r="AJ85" s="3"/>
    </row>
    <row r="86" spans="1:36" x14ac:dyDescent="0.3">
      <c r="A86" s="24">
        <f t="shared" si="17"/>
        <v>45</v>
      </c>
      <c r="B86" s="51" t="s">
        <v>138</v>
      </c>
      <c r="C86" s="51" t="s">
        <v>88</v>
      </c>
      <c r="D86" s="51" t="s">
        <v>89</v>
      </c>
      <c r="E86" s="51" t="s">
        <v>42</v>
      </c>
      <c r="F86" s="51" t="s">
        <v>43</v>
      </c>
      <c r="G86" s="38" t="s">
        <v>44</v>
      </c>
      <c r="H86" s="52">
        <v>526302010012097</v>
      </c>
      <c r="I86" s="51">
        <v>13000</v>
      </c>
      <c r="J86" s="27">
        <v>30</v>
      </c>
      <c r="K86" s="40">
        <v>29.5</v>
      </c>
      <c r="L86" s="53">
        <f t="shared" si="21"/>
        <v>12783.333333333332</v>
      </c>
      <c r="M86" s="54"/>
      <c r="N86" s="54"/>
      <c r="O86" s="54"/>
      <c r="P86" s="54"/>
      <c r="Q86" s="54"/>
      <c r="R86" s="43">
        <v>0</v>
      </c>
      <c r="S86" s="42">
        <f t="shared" si="23"/>
        <v>0</v>
      </c>
      <c r="T86" s="42"/>
      <c r="U86" s="47">
        <f t="shared" si="22"/>
        <v>12783.333333333332</v>
      </c>
      <c r="V86" s="44">
        <v>0</v>
      </c>
      <c r="W86" s="44">
        <v>0</v>
      </c>
      <c r="X86" s="45">
        <v>0</v>
      </c>
      <c r="Y86" s="46">
        <v>300</v>
      </c>
      <c r="Z86" s="46"/>
      <c r="AA86" s="42">
        <f t="shared" si="18"/>
        <v>300</v>
      </c>
      <c r="AB86" s="47">
        <f t="shared" si="20"/>
        <v>12483.333333333332</v>
      </c>
      <c r="AC86" s="48">
        <f t="shared" si="16"/>
        <v>695034.66666666663</v>
      </c>
      <c r="AD86" s="54"/>
      <c r="AE86" s="3" t="s">
        <v>285</v>
      </c>
      <c r="AF86" s="3">
        <v>2020</v>
      </c>
      <c r="AG86" s="6"/>
      <c r="AH86" s="54"/>
      <c r="AI86" s="54"/>
      <c r="AJ86" s="54"/>
    </row>
    <row r="87" spans="1:36" x14ac:dyDescent="0.3">
      <c r="A87" s="24">
        <f t="shared" si="17"/>
        <v>46</v>
      </c>
      <c r="B87" s="51" t="s">
        <v>139</v>
      </c>
      <c r="C87" s="51" t="s">
        <v>88</v>
      </c>
      <c r="D87" s="51" t="s">
        <v>89</v>
      </c>
      <c r="E87" s="51" t="s">
        <v>42</v>
      </c>
      <c r="F87" s="51" t="s">
        <v>43</v>
      </c>
      <c r="G87" s="38" t="s">
        <v>44</v>
      </c>
      <c r="H87" s="52">
        <v>526302010012091</v>
      </c>
      <c r="I87" s="51">
        <v>18000</v>
      </c>
      <c r="J87" s="27">
        <v>30</v>
      </c>
      <c r="K87" s="40">
        <v>24</v>
      </c>
      <c r="L87" s="53">
        <f t="shared" si="21"/>
        <v>14400</v>
      </c>
      <c r="M87" s="54"/>
      <c r="N87" s="54"/>
      <c r="O87" s="54"/>
      <c r="P87" s="54"/>
      <c r="Q87" s="54"/>
      <c r="R87" s="43">
        <v>0</v>
      </c>
      <c r="S87" s="42">
        <f t="shared" si="23"/>
        <v>0</v>
      </c>
      <c r="T87" s="42"/>
      <c r="U87" s="47">
        <f t="shared" si="22"/>
        <v>14400</v>
      </c>
      <c r="V87" s="44">
        <v>0</v>
      </c>
      <c r="W87" s="44">
        <v>0</v>
      </c>
      <c r="X87" s="45">
        <v>0</v>
      </c>
      <c r="Y87" s="46">
        <v>300</v>
      </c>
      <c r="Z87" s="46"/>
      <c r="AA87" s="42">
        <f t="shared" si="18"/>
        <v>300</v>
      </c>
      <c r="AB87" s="47">
        <f t="shared" si="20"/>
        <v>14100</v>
      </c>
      <c r="AC87" s="48">
        <f t="shared" si="16"/>
        <v>709134.66666666663</v>
      </c>
      <c r="AD87" s="54"/>
      <c r="AE87" s="3" t="s">
        <v>285</v>
      </c>
      <c r="AF87" s="3">
        <v>2020</v>
      </c>
      <c r="AG87" s="6"/>
      <c r="AH87" s="54"/>
      <c r="AI87" s="54"/>
      <c r="AJ87" s="54"/>
    </row>
    <row r="88" spans="1:36" x14ac:dyDescent="0.3">
      <c r="A88" s="24">
        <f t="shared" si="17"/>
        <v>47</v>
      </c>
      <c r="B88" s="51" t="s">
        <v>140</v>
      </c>
      <c r="C88" s="51" t="s">
        <v>88</v>
      </c>
      <c r="D88" s="51" t="s">
        <v>89</v>
      </c>
      <c r="E88" s="51" t="s">
        <v>42</v>
      </c>
      <c r="F88" s="51" t="s">
        <v>43</v>
      </c>
      <c r="G88" s="38" t="s">
        <v>44</v>
      </c>
      <c r="H88" s="52">
        <v>526302010012089</v>
      </c>
      <c r="I88" s="51">
        <v>13000</v>
      </c>
      <c r="J88" s="27">
        <v>30</v>
      </c>
      <c r="K88" s="40">
        <v>30</v>
      </c>
      <c r="L88" s="53">
        <f t="shared" si="21"/>
        <v>13000</v>
      </c>
      <c r="M88" s="54"/>
      <c r="N88" s="54"/>
      <c r="O88" s="54"/>
      <c r="P88" s="54"/>
      <c r="Q88" s="54"/>
      <c r="R88" s="43">
        <v>1</v>
      </c>
      <c r="S88" s="42">
        <f t="shared" si="23"/>
        <v>433</v>
      </c>
      <c r="T88" s="42"/>
      <c r="U88" s="47">
        <f t="shared" si="22"/>
        <v>13433</v>
      </c>
      <c r="V88" s="44">
        <v>0</v>
      </c>
      <c r="W88" s="44">
        <v>0</v>
      </c>
      <c r="X88" s="45">
        <v>0</v>
      </c>
      <c r="Y88" s="46">
        <v>0</v>
      </c>
      <c r="Z88" s="46"/>
      <c r="AA88" s="42">
        <f t="shared" si="18"/>
        <v>0</v>
      </c>
      <c r="AB88" s="47">
        <f t="shared" si="20"/>
        <v>13433</v>
      </c>
      <c r="AC88" s="48">
        <f t="shared" si="16"/>
        <v>722567.66666666663</v>
      </c>
      <c r="AD88" s="54"/>
      <c r="AE88" s="3" t="s">
        <v>285</v>
      </c>
      <c r="AF88" s="3">
        <v>2020</v>
      </c>
      <c r="AG88" s="6"/>
      <c r="AH88" s="54"/>
      <c r="AI88" s="54"/>
      <c r="AJ88" s="54"/>
    </row>
    <row r="89" spans="1:36" x14ac:dyDescent="0.3">
      <c r="A89" s="24">
        <f t="shared" si="17"/>
        <v>48</v>
      </c>
      <c r="B89" s="51" t="s">
        <v>141</v>
      </c>
      <c r="C89" s="51" t="s">
        <v>88</v>
      </c>
      <c r="D89" s="51" t="s">
        <v>89</v>
      </c>
      <c r="E89" s="51" t="s">
        <v>42</v>
      </c>
      <c r="F89" s="51" t="s">
        <v>43</v>
      </c>
      <c r="G89" s="38" t="s">
        <v>44</v>
      </c>
      <c r="H89" s="52">
        <v>526302010012098</v>
      </c>
      <c r="I89" s="51">
        <v>11000</v>
      </c>
      <c r="J89" s="27">
        <v>30</v>
      </c>
      <c r="K89" s="40">
        <v>27</v>
      </c>
      <c r="L89" s="53">
        <f t="shared" si="21"/>
        <v>9900</v>
      </c>
      <c r="M89" s="54"/>
      <c r="N89" s="54"/>
      <c r="O89" s="54"/>
      <c r="P89" s="54"/>
      <c r="Q89" s="54"/>
      <c r="R89" s="43">
        <v>0</v>
      </c>
      <c r="S89" s="42">
        <f t="shared" si="23"/>
        <v>0</v>
      </c>
      <c r="T89" s="42"/>
      <c r="U89" s="47">
        <f t="shared" si="22"/>
        <v>9900</v>
      </c>
      <c r="V89" s="44">
        <v>0</v>
      </c>
      <c r="W89" s="44">
        <v>0</v>
      </c>
      <c r="X89" s="45">
        <v>0</v>
      </c>
      <c r="Y89" s="46">
        <v>300</v>
      </c>
      <c r="Z89" s="46"/>
      <c r="AA89" s="42">
        <f>+V89+W89+X89+Y89+Z89</f>
        <v>300</v>
      </c>
      <c r="AB89" s="47">
        <f t="shared" si="20"/>
        <v>9600</v>
      </c>
      <c r="AC89" s="48">
        <f t="shared" si="16"/>
        <v>732167.66666666663</v>
      </c>
      <c r="AD89" s="54"/>
      <c r="AE89" s="3" t="s">
        <v>285</v>
      </c>
      <c r="AF89" s="3">
        <v>2020</v>
      </c>
      <c r="AG89" s="6"/>
      <c r="AH89" s="54"/>
      <c r="AI89" s="54"/>
      <c r="AJ89" s="54"/>
    </row>
    <row r="90" spans="1:36" x14ac:dyDescent="0.3">
      <c r="A90" s="24">
        <f t="shared" si="17"/>
        <v>49</v>
      </c>
      <c r="B90" s="51" t="s">
        <v>142</v>
      </c>
      <c r="C90" s="51" t="s">
        <v>88</v>
      </c>
      <c r="D90" s="51" t="s">
        <v>89</v>
      </c>
      <c r="E90" s="51" t="s">
        <v>42</v>
      </c>
      <c r="F90" s="51" t="s">
        <v>43</v>
      </c>
      <c r="G90" s="38" t="s">
        <v>44</v>
      </c>
      <c r="H90" s="52">
        <v>526302010012090</v>
      </c>
      <c r="I90" s="51">
        <v>30000</v>
      </c>
      <c r="J90" s="27">
        <v>30</v>
      </c>
      <c r="K90" s="40">
        <v>30</v>
      </c>
      <c r="L90" s="53">
        <f t="shared" si="21"/>
        <v>30000</v>
      </c>
      <c r="M90" s="54"/>
      <c r="N90" s="54"/>
      <c r="O90" s="54"/>
      <c r="P90" s="54"/>
      <c r="Q90" s="54"/>
      <c r="R90" s="43">
        <v>0.5</v>
      </c>
      <c r="S90" s="42">
        <f t="shared" si="23"/>
        <v>500</v>
      </c>
      <c r="T90" s="42"/>
      <c r="U90" s="47">
        <f t="shared" si="22"/>
        <v>30500</v>
      </c>
      <c r="V90" s="44">
        <v>0</v>
      </c>
      <c r="W90" s="44">
        <v>0</v>
      </c>
      <c r="X90" s="45">
        <v>0</v>
      </c>
      <c r="Y90" s="46">
        <v>300</v>
      </c>
      <c r="Z90" s="46"/>
      <c r="AA90" s="42">
        <f>+V90+W90+X90+Y90+Z90</f>
        <v>300</v>
      </c>
      <c r="AB90" s="47">
        <f t="shared" si="20"/>
        <v>30200</v>
      </c>
      <c r="AC90" s="48">
        <f t="shared" si="16"/>
        <v>762367.66666666663</v>
      </c>
      <c r="AD90" s="54"/>
      <c r="AE90" s="3" t="s">
        <v>285</v>
      </c>
      <c r="AF90" s="3">
        <v>2020</v>
      </c>
      <c r="AG90" s="6"/>
      <c r="AH90" s="54"/>
      <c r="AI90" s="54"/>
      <c r="AJ90" s="54"/>
    </row>
    <row r="91" spans="1:36" x14ac:dyDescent="0.3">
      <c r="A91" s="24">
        <f t="shared" si="17"/>
        <v>50</v>
      </c>
      <c r="B91" s="51" t="s">
        <v>143</v>
      </c>
      <c r="C91" s="51" t="s">
        <v>88</v>
      </c>
      <c r="D91" s="51" t="s">
        <v>89</v>
      </c>
      <c r="E91" s="51" t="s">
        <v>42</v>
      </c>
      <c r="F91" s="51" t="s">
        <v>43</v>
      </c>
      <c r="G91" s="38" t="s">
        <v>44</v>
      </c>
      <c r="H91" s="52">
        <v>526302010012209</v>
      </c>
      <c r="I91" s="51">
        <v>16000</v>
      </c>
      <c r="J91" s="27">
        <v>30</v>
      </c>
      <c r="K91" s="40">
        <v>30</v>
      </c>
      <c r="L91" s="53">
        <f t="shared" si="21"/>
        <v>16000.000000000002</v>
      </c>
      <c r="M91" s="54"/>
      <c r="N91" s="54"/>
      <c r="O91" s="54"/>
      <c r="P91" s="54"/>
      <c r="Q91" s="54"/>
      <c r="R91" s="43">
        <v>0</v>
      </c>
      <c r="S91" s="42">
        <f t="shared" si="23"/>
        <v>0</v>
      </c>
      <c r="T91" s="42"/>
      <c r="U91" s="47">
        <f t="shared" si="22"/>
        <v>16000.000000000002</v>
      </c>
      <c r="V91" s="44">
        <v>0</v>
      </c>
      <c r="W91" s="44">
        <v>0</v>
      </c>
      <c r="X91" s="45">
        <v>0</v>
      </c>
      <c r="Y91" s="46">
        <v>300</v>
      </c>
      <c r="Z91" s="46"/>
      <c r="AA91" s="42">
        <f>+V91+W91+X91+Y91+Z91</f>
        <v>300</v>
      </c>
      <c r="AB91" s="47">
        <f t="shared" si="20"/>
        <v>15700.000000000002</v>
      </c>
      <c r="AC91" s="48">
        <f t="shared" si="16"/>
        <v>778067.66666666663</v>
      </c>
      <c r="AD91" s="54"/>
      <c r="AE91" s="3" t="s">
        <v>285</v>
      </c>
      <c r="AF91" s="3">
        <v>2020</v>
      </c>
      <c r="AG91" s="6"/>
      <c r="AH91" s="54"/>
      <c r="AI91" s="54"/>
      <c r="AJ91" s="54"/>
    </row>
    <row r="92" spans="1:36" x14ac:dyDescent="0.3">
      <c r="A92" s="24">
        <f t="shared" si="17"/>
        <v>51</v>
      </c>
      <c r="B92" s="51" t="s">
        <v>144</v>
      </c>
      <c r="C92" s="51" t="s">
        <v>88</v>
      </c>
      <c r="D92" s="51" t="s">
        <v>89</v>
      </c>
      <c r="E92" s="51" t="s">
        <v>42</v>
      </c>
      <c r="F92" s="51" t="s">
        <v>43</v>
      </c>
      <c r="G92" s="38" t="s">
        <v>44</v>
      </c>
      <c r="H92" s="52">
        <v>526302010012300</v>
      </c>
      <c r="I92" s="51">
        <v>12000</v>
      </c>
      <c r="J92" s="27">
        <v>30</v>
      </c>
      <c r="K92" s="40">
        <v>23.5</v>
      </c>
      <c r="L92" s="53">
        <f t="shared" si="21"/>
        <v>9400</v>
      </c>
      <c r="M92" s="54"/>
      <c r="N92" s="54"/>
      <c r="O92" s="54"/>
      <c r="P92" s="54"/>
      <c r="Q92" s="54"/>
      <c r="R92" s="43">
        <v>0</v>
      </c>
      <c r="S92" s="42">
        <f>ROUND((L92/30*R92),0)</f>
        <v>0</v>
      </c>
      <c r="T92" s="42"/>
      <c r="U92" s="47">
        <f t="shared" si="22"/>
        <v>9400</v>
      </c>
      <c r="V92" s="44">
        <v>0</v>
      </c>
      <c r="W92" s="44">
        <v>0</v>
      </c>
      <c r="X92" s="45">
        <v>0</v>
      </c>
      <c r="Y92" s="46">
        <v>300</v>
      </c>
      <c r="Z92" s="46"/>
      <c r="AA92" s="42">
        <f>+V92+W92+X92+Y92+Z92</f>
        <v>300</v>
      </c>
      <c r="AB92" s="47">
        <f t="shared" si="20"/>
        <v>9100</v>
      </c>
      <c r="AC92" s="48">
        <f t="shared" si="16"/>
        <v>787167.66666666663</v>
      </c>
      <c r="AD92" s="54"/>
      <c r="AE92" s="3" t="s">
        <v>285</v>
      </c>
      <c r="AF92" s="3">
        <v>2020</v>
      </c>
      <c r="AG92" s="6"/>
      <c r="AH92" s="54"/>
      <c r="AI92" s="54"/>
      <c r="AJ92" s="54"/>
    </row>
    <row r="93" spans="1:36" x14ac:dyDescent="0.3">
      <c r="A93" s="24">
        <f t="shared" si="17"/>
        <v>52</v>
      </c>
      <c r="B93" s="51" t="s">
        <v>145</v>
      </c>
      <c r="C93" s="51" t="s">
        <v>88</v>
      </c>
      <c r="D93" s="51" t="s">
        <v>89</v>
      </c>
      <c r="E93" s="51" t="s">
        <v>42</v>
      </c>
      <c r="F93" s="51" t="s">
        <v>43</v>
      </c>
      <c r="G93" s="38" t="s">
        <v>44</v>
      </c>
      <c r="H93" s="52">
        <v>526302010012299</v>
      </c>
      <c r="I93" s="51">
        <v>13000</v>
      </c>
      <c r="J93" s="27">
        <v>30</v>
      </c>
      <c r="K93" s="40">
        <v>28.5</v>
      </c>
      <c r="L93" s="53">
        <f t="shared" si="21"/>
        <v>12350</v>
      </c>
      <c r="M93" s="54"/>
      <c r="N93" s="54"/>
      <c r="O93" s="54"/>
      <c r="P93" s="54"/>
      <c r="Q93" s="54"/>
      <c r="R93" s="43">
        <v>0</v>
      </c>
      <c r="S93" s="42">
        <f>ROUND((L93/30*R93),0)</f>
        <v>0</v>
      </c>
      <c r="T93" s="42"/>
      <c r="U93" s="47">
        <f t="shared" si="22"/>
        <v>12350</v>
      </c>
      <c r="V93" s="44">
        <v>0</v>
      </c>
      <c r="W93" s="44">
        <v>0</v>
      </c>
      <c r="X93" s="45">
        <v>0</v>
      </c>
      <c r="Y93" s="46">
        <v>300</v>
      </c>
      <c r="Z93" s="46"/>
      <c r="AA93" s="42">
        <f>+V93+W93+X93+Y93+Z93</f>
        <v>300</v>
      </c>
      <c r="AB93" s="47">
        <f t="shared" si="20"/>
        <v>12050</v>
      </c>
      <c r="AC93" s="48">
        <f t="shared" si="16"/>
        <v>799217.66666666663</v>
      </c>
      <c r="AD93" s="54"/>
      <c r="AE93" s="3" t="s">
        <v>285</v>
      </c>
      <c r="AF93" s="3">
        <v>2020</v>
      </c>
      <c r="AG93" s="6"/>
      <c r="AH93" s="54"/>
      <c r="AI93" s="54"/>
      <c r="AJ93" s="54"/>
    </row>
    <row r="94" spans="1:36" x14ac:dyDescent="0.3">
      <c r="A94" s="24">
        <f t="shared" si="17"/>
        <v>53</v>
      </c>
      <c r="B94" s="13" t="s">
        <v>146</v>
      </c>
      <c r="C94" s="13" t="s">
        <v>88</v>
      </c>
      <c r="D94" s="13" t="s">
        <v>89</v>
      </c>
      <c r="E94" s="13" t="s">
        <v>42</v>
      </c>
      <c r="F94" s="13" t="s">
        <v>43</v>
      </c>
      <c r="G94" s="25" t="s">
        <v>44</v>
      </c>
      <c r="H94" s="56">
        <v>526302010012407</v>
      </c>
      <c r="I94" s="13">
        <v>20000</v>
      </c>
      <c r="J94" s="28">
        <v>30</v>
      </c>
      <c r="K94" s="29">
        <v>29</v>
      </c>
      <c r="L94" s="58">
        <f t="shared" si="21"/>
        <v>19333.333333333332</v>
      </c>
      <c r="M94" s="3"/>
      <c r="N94" s="3"/>
      <c r="O94" s="3"/>
      <c r="P94" s="3"/>
      <c r="Q94" s="3"/>
      <c r="R94" s="8">
        <v>0</v>
      </c>
      <c r="S94" s="31">
        <f t="shared" ref="S94:S127" si="24">ROUND((L94/30*R94),0)</f>
        <v>0</v>
      </c>
      <c r="T94" s="31"/>
      <c r="U94" s="32">
        <f t="shared" si="22"/>
        <v>19333.333333333332</v>
      </c>
      <c r="V94" s="9">
        <v>0</v>
      </c>
      <c r="W94" s="9">
        <v>0</v>
      </c>
      <c r="X94" s="10">
        <v>0</v>
      </c>
      <c r="Y94" s="11">
        <v>300</v>
      </c>
      <c r="Z94" s="11"/>
      <c r="AA94" s="31">
        <f t="shared" ref="AA94:AA127" si="25">+V94+W94+X94+Y94+Z94</f>
        <v>300</v>
      </c>
      <c r="AB94" s="32">
        <f t="shared" si="20"/>
        <v>19033.333333333332</v>
      </c>
      <c r="AC94" s="48">
        <f t="shared" si="16"/>
        <v>818251</v>
      </c>
      <c r="AD94" s="3"/>
      <c r="AE94" s="3" t="s">
        <v>285</v>
      </c>
      <c r="AF94" s="3">
        <v>2020</v>
      </c>
      <c r="AG94" s="6"/>
      <c r="AH94" s="3"/>
      <c r="AI94" s="3"/>
      <c r="AJ94" s="3"/>
    </row>
    <row r="95" spans="1:36" x14ac:dyDescent="0.3">
      <c r="A95" s="24">
        <f t="shared" si="17"/>
        <v>54</v>
      </c>
      <c r="B95" s="13" t="s">
        <v>147</v>
      </c>
      <c r="C95" s="13" t="s">
        <v>88</v>
      </c>
      <c r="D95" s="13" t="s">
        <v>89</v>
      </c>
      <c r="E95" s="13" t="s">
        <v>42</v>
      </c>
      <c r="F95" s="13" t="s">
        <v>43</v>
      </c>
      <c r="G95" s="25" t="s">
        <v>44</v>
      </c>
      <c r="H95" s="56">
        <v>526302010012636</v>
      </c>
      <c r="I95" s="13">
        <v>10000</v>
      </c>
      <c r="J95" s="28">
        <v>30</v>
      </c>
      <c r="K95" s="29">
        <v>30</v>
      </c>
      <c r="L95" s="58">
        <f t="shared" si="21"/>
        <v>10000</v>
      </c>
      <c r="M95" s="3"/>
      <c r="N95" s="3"/>
      <c r="O95" s="3"/>
      <c r="P95" s="3"/>
      <c r="Q95" s="3"/>
      <c r="R95" s="8">
        <v>1</v>
      </c>
      <c r="S95" s="31">
        <f t="shared" si="24"/>
        <v>333</v>
      </c>
      <c r="T95" s="31"/>
      <c r="U95" s="32">
        <f t="shared" si="22"/>
        <v>10333</v>
      </c>
      <c r="V95" s="9">
        <v>0</v>
      </c>
      <c r="W95" s="9">
        <v>0</v>
      </c>
      <c r="X95" s="10">
        <v>0</v>
      </c>
      <c r="Y95" s="11">
        <v>300</v>
      </c>
      <c r="Z95" s="11"/>
      <c r="AA95" s="31">
        <f t="shared" si="25"/>
        <v>300</v>
      </c>
      <c r="AB95" s="32">
        <f t="shared" si="20"/>
        <v>10033</v>
      </c>
      <c r="AC95" s="48">
        <f t="shared" si="16"/>
        <v>828284</v>
      </c>
      <c r="AD95" s="3"/>
      <c r="AE95" s="3" t="s">
        <v>285</v>
      </c>
      <c r="AF95" s="3">
        <v>2020</v>
      </c>
      <c r="AG95" s="6"/>
      <c r="AH95" s="3"/>
      <c r="AI95" s="3"/>
      <c r="AJ95" s="3"/>
    </row>
    <row r="96" spans="1:36" x14ac:dyDescent="0.3">
      <c r="A96" s="24">
        <f t="shared" si="17"/>
        <v>55</v>
      </c>
      <c r="B96" s="13" t="s">
        <v>148</v>
      </c>
      <c r="C96" s="13" t="s">
        <v>88</v>
      </c>
      <c r="D96" s="13" t="s">
        <v>89</v>
      </c>
      <c r="E96" s="13" t="s">
        <v>42</v>
      </c>
      <c r="F96" s="13" t="s">
        <v>43</v>
      </c>
      <c r="G96" s="25" t="s">
        <v>44</v>
      </c>
      <c r="H96" s="56">
        <v>526302010012513</v>
      </c>
      <c r="I96" s="13">
        <v>20000</v>
      </c>
      <c r="J96" s="28">
        <v>30</v>
      </c>
      <c r="K96" s="29">
        <v>30</v>
      </c>
      <c r="L96" s="58">
        <f t="shared" si="21"/>
        <v>20000</v>
      </c>
      <c r="M96" s="3"/>
      <c r="N96" s="3"/>
      <c r="O96" s="3"/>
      <c r="P96" s="3"/>
      <c r="Q96" s="3"/>
      <c r="R96" s="8">
        <v>0</v>
      </c>
      <c r="S96" s="31">
        <f t="shared" si="24"/>
        <v>0</v>
      </c>
      <c r="T96" s="31"/>
      <c r="U96" s="32">
        <f t="shared" si="22"/>
        <v>20000</v>
      </c>
      <c r="V96" s="9">
        <v>0</v>
      </c>
      <c r="W96" s="9">
        <v>0</v>
      </c>
      <c r="X96" s="10">
        <v>0</v>
      </c>
      <c r="Y96" s="11">
        <v>300</v>
      </c>
      <c r="Z96" s="11"/>
      <c r="AA96" s="31">
        <f t="shared" si="25"/>
        <v>300</v>
      </c>
      <c r="AB96" s="32">
        <f t="shared" si="20"/>
        <v>19700</v>
      </c>
      <c r="AC96" s="48">
        <f t="shared" si="16"/>
        <v>847984</v>
      </c>
      <c r="AD96" s="3"/>
      <c r="AE96" s="3" t="s">
        <v>285</v>
      </c>
      <c r="AF96" s="3">
        <v>2020</v>
      </c>
      <c r="AG96" s="6"/>
      <c r="AH96" s="3"/>
      <c r="AI96" s="3"/>
      <c r="AJ96" s="3"/>
    </row>
    <row r="97" spans="1:36" x14ac:dyDescent="0.3">
      <c r="A97" s="24">
        <f t="shared" si="17"/>
        <v>56</v>
      </c>
      <c r="B97" s="12" t="s">
        <v>149</v>
      </c>
      <c r="C97" s="13" t="s">
        <v>88</v>
      </c>
      <c r="D97" s="13" t="s">
        <v>89</v>
      </c>
      <c r="E97" s="13" t="s">
        <v>42</v>
      </c>
      <c r="F97" s="13" t="s">
        <v>43</v>
      </c>
      <c r="G97" s="25" t="s">
        <v>44</v>
      </c>
      <c r="H97" s="56">
        <v>526302010012405</v>
      </c>
      <c r="I97" s="13">
        <v>14000</v>
      </c>
      <c r="J97" s="28">
        <v>30</v>
      </c>
      <c r="K97" s="29">
        <v>30</v>
      </c>
      <c r="L97" s="58">
        <f t="shared" si="21"/>
        <v>14000</v>
      </c>
      <c r="M97" s="3"/>
      <c r="N97" s="3"/>
      <c r="O97" s="3"/>
      <c r="P97" s="3"/>
      <c r="Q97" s="3"/>
      <c r="R97" s="8">
        <v>0</v>
      </c>
      <c r="S97" s="31">
        <f t="shared" si="24"/>
        <v>0</v>
      </c>
      <c r="T97" s="31"/>
      <c r="U97" s="32">
        <f t="shared" si="22"/>
        <v>14000</v>
      </c>
      <c r="V97" s="9">
        <v>0</v>
      </c>
      <c r="W97" s="9">
        <v>0</v>
      </c>
      <c r="X97" s="10">
        <v>0</v>
      </c>
      <c r="Y97" s="11">
        <v>0</v>
      </c>
      <c r="Z97" s="11">
        <v>0</v>
      </c>
      <c r="AA97" s="31">
        <f t="shared" si="25"/>
        <v>0</v>
      </c>
      <c r="AB97" s="32">
        <f t="shared" si="20"/>
        <v>14000</v>
      </c>
      <c r="AC97" s="48">
        <f t="shared" si="16"/>
        <v>861984</v>
      </c>
      <c r="AD97" s="3"/>
      <c r="AE97" s="3" t="s">
        <v>285</v>
      </c>
      <c r="AF97" s="3">
        <v>2020</v>
      </c>
      <c r="AG97" s="6"/>
      <c r="AH97" s="3"/>
      <c r="AI97" s="3"/>
      <c r="AJ97" s="3"/>
    </row>
    <row r="98" spans="1:36" x14ac:dyDescent="0.3">
      <c r="A98" s="24">
        <f t="shared" si="17"/>
        <v>57</v>
      </c>
      <c r="B98" s="12" t="s">
        <v>150</v>
      </c>
      <c r="C98" s="13" t="s">
        <v>88</v>
      </c>
      <c r="D98" s="13" t="s">
        <v>89</v>
      </c>
      <c r="E98" s="13" t="s">
        <v>42</v>
      </c>
      <c r="F98" s="13" t="s">
        <v>43</v>
      </c>
      <c r="G98" s="25" t="s">
        <v>44</v>
      </c>
      <c r="H98" s="56" t="s">
        <v>151</v>
      </c>
      <c r="I98" s="13">
        <v>17000</v>
      </c>
      <c r="J98" s="28">
        <v>30</v>
      </c>
      <c r="K98" s="29">
        <v>27</v>
      </c>
      <c r="L98" s="58">
        <f t="shared" si="21"/>
        <v>15299.999999999998</v>
      </c>
      <c r="M98" s="3"/>
      <c r="N98" s="3"/>
      <c r="O98" s="3"/>
      <c r="P98" s="3"/>
      <c r="Q98" s="3"/>
      <c r="R98" s="8">
        <v>0</v>
      </c>
      <c r="S98" s="31">
        <f t="shared" si="24"/>
        <v>0</v>
      </c>
      <c r="T98" s="31"/>
      <c r="U98" s="32">
        <f t="shared" si="22"/>
        <v>15299.999999999998</v>
      </c>
      <c r="V98" s="9">
        <v>0</v>
      </c>
      <c r="W98" s="9">
        <v>0</v>
      </c>
      <c r="X98" s="10">
        <v>0</v>
      </c>
      <c r="Y98" s="11">
        <v>0</v>
      </c>
      <c r="Z98" s="11">
        <v>0</v>
      </c>
      <c r="AA98" s="31">
        <f t="shared" si="25"/>
        <v>0</v>
      </c>
      <c r="AB98" s="32">
        <f t="shared" si="20"/>
        <v>15299.999999999998</v>
      </c>
      <c r="AC98" s="48">
        <f t="shared" si="16"/>
        <v>877284</v>
      </c>
      <c r="AD98" s="3"/>
      <c r="AE98" s="3" t="s">
        <v>285</v>
      </c>
      <c r="AF98" s="3">
        <v>2020</v>
      </c>
      <c r="AG98" s="6"/>
      <c r="AH98" s="3"/>
      <c r="AI98" s="3"/>
      <c r="AJ98" s="3"/>
    </row>
    <row r="99" spans="1:36" x14ac:dyDescent="0.3">
      <c r="A99" s="24">
        <f t="shared" si="17"/>
        <v>58</v>
      </c>
      <c r="B99" s="12" t="s">
        <v>152</v>
      </c>
      <c r="C99" s="13" t="s">
        <v>88</v>
      </c>
      <c r="D99" s="13" t="s">
        <v>89</v>
      </c>
      <c r="E99" s="13" t="s">
        <v>42</v>
      </c>
      <c r="F99" s="13" t="s">
        <v>43</v>
      </c>
      <c r="G99" s="25" t="s">
        <v>44</v>
      </c>
      <c r="H99" s="56" t="s">
        <v>153</v>
      </c>
      <c r="I99" s="13">
        <v>8000</v>
      </c>
      <c r="J99" s="28">
        <v>30</v>
      </c>
      <c r="K99" s="29">
        <v>30</v>
      </c>
      <c r="L99" s="58">
        <f t="shared" si="21"/>
        <v>8000.0000000000009</v>
      </c>
      <c r="M99" s="3"/>
      <c r="N99" s="3"/>
      <c r="O99" s="3"/>
      <c r="P99" s="3"/>
      <c r="Q99" s="3"/>
      <c r="R99" s="8">
        <v>0</v>
      </c>
      <c r="S99" s="31">
        <f t="shared" si="24"/>
        <v>0</v>
      </c>
      <c r="T99" s="31"/>
      <c r="U99" s="32">
        <f t="shared" si="22"/>
        <v>8000.0000000000009</v>
      </c>
      <c r="V99" s="9">
        <v>0</v>
      </c>
      <c r="W99" s="9">
        <v>0</v>
      </c>
      <c r="X99" s="10">
        <v>0</v>
      </c>
      <c r="Y99" s="11">
        <v>0</v>
      </c>
      <c r="Z99" s="11">
        <v>0</v>
      </c>
      <c r="AA99" s="31">
        <f t="shared" si="25"/>
        <v>0</v>
      </c>
      <c r="AB99" s="32">
        <f t="shared" si="20"/>
        <v>8000.0000000000009</v>
      </c>
      <c r="AC99" s="48">
        <f t="shared" si="16"/>
        <v>885284</v>
      </c>
      <c r="AD99" s="3"/>
      <c r="AE99" s="3" t="s">
        <v>285</v>
      </c>
      <c r="AF99" s="3">
        <v>2020</v>
      </c>
      <c r="AG99" s="6"/>
      <c r="AH99" s="3"/>
      <c r="AI99" s="3"/>
      <c r="AJ99" s="3"/>
    </row>
    <row r="100" spans="1:36" x14ac:dyDescent="0.3">
      <c r="A100" s="24">
        <f t="shared" si="17"/>
        <v>59</v>
      </c>
      <c r="B100" s="12" t="s">
        <v>154</v>
      </c>
      <c r="C100" s="12" t="s">
        <v>88</v>
      </c>
      <c r="D100" s="12" t="s">
        <v>89</v>
      </c>
      <c r="E100" s="13" t="s">
        <v>42</v>
      </c>
      <c r="F100" s="13" t="s">
        <v>43</v>
      </c>
      <c r="G100" s="25" t="s">
        <v>44</v>
      </c>
      <c r="H100" s="56" t="s">
        <v>155</v>
      </c>
      <c r="I100" s="13">
        <v>8000</v>
      </c>
      <c r="J100" s="28">
        <v>30</v>
      </c>
      <c r="K100" s="29">
        <v>30</v>
      </c>
      <c r="L100" s="58">
        <f t="shared" si="21"/>
        <v>8000.0000000000009</v>
      </c>
      <c r="M100" s="3"/>
      <c r="N100" s="3"/>
      <c r="O100" s="3"/>
      <c r="P100" s="3"/>
      <c r="Q100" s="3"/>
      <c r="R100" s="8">
        <v>0</v>
      </c>
      <c r="S100" s="31">
        <f t="shared" si="24"/>
        <v>0</v>
      </c>
      <c r="T100" s="31"/>
      <c r="U100" s="32">
        <f t="shared" si="22"/>
        <v>8000.0000000000009</v>
      </c>
      <c r="V100" s="9">
        <v>0</v>
      </c>
      <c r="W100" s="9">
        <v>0</v>
      </c>
      <c r="X100" s="10">
        <v>0</v>
      </c>
      <c r="Y100" s="11">
        <v>0</v>
      </c>
      <c r="Z100" s="11">
        <v>0</v>
      </c>
      <c r="AA100" s="31">
        <f t="shared" si="25"/>
        <v>0</v>
      </c>
      <c r="AB100" s="32">
        <f t="shared" si="20"/>
        <v>8000.0000000000009</v>
      </c>
      <c r="AC100" s="48">
        <f t="shared" si="16"/>
        <v>893284</v>
      </c>
      <c r="AD100" s="3"/>
      <c r="AE100" s="3" t="s">
        <v>285</v>
      </c>
      <c r="AF100" s="3">
        <v>2020</v>
      </c>
      <c r="AG100" s="6"/>
      <c r="AH100" s="3"/>
      <c r="AI100" s="3"/>
      <c r="AJ100" s="3"/>
    </row>
    <row r="101" spans="1:36" x14ac:dyDescent="0.3">
      <c r="A101" s="24">
        <f t="shared" si="17"/>
        <v>60</v>
      </c>
      <c r="B101" s="12" t="s">
        <v>156</v>
      </c>
      <c r="C101" s="12" t="s">
        <v>88</v>
      </c>
      <c r="D101" s="12" t="s">
        <v>89</v>
      </c>
      <c r="E101" s="13" t="s">
        <v>42</v>
      </c>
      <c r="F101" s="13" t="s">
        <v>43</v>
      </c>
      <c r="G101" s="25" t="s">
        <v>44</v>
      </c>
      <c r="H101" s="56">
        <v>526302010012699</v>
      </c>
      <c r="I101" s="13">
        <v>10000</v>
      </c>
      <c r="J101" s="28">
        <v>30</v>
      </c>
      <c r="K101" s="59">
        <v>30</v>
      </c>
      <c r="L101" s="58">
        <f>+I101/J101*K101</f>
        <v>10000</v>
      </c>
      <c r="M101" s="3"/>
      <c r="N101" s="3"/>
      <c r="O101" s="3"/>
      <c r="P101" s="3"/>
      <c r="Q101" s="3"/>
      <c r="R101" s="8">
        <v>1.5</v>
      </c>
      <c r="S101" s="31">
        <f>ROUND((L101/30*R101),0)</f>
        <v>500</v>
      </c>
      <c r="T101" s="31"/>
      <c r="U101" s="32">
        <f>L101+S101+T101</f>
        <v>10500</v>
      </c>
      <c r="V101" s="9">
        <v>0</v>
      </c>
      <c r="W101" s="9">
        <v>0</v>
      </c>
      <c r="X101" s="10">
        <v>0</v>
      </c>
      <c r="Y101" s="60">
        <v>300</v>
      </c>
      <c r="Z101" s="11">
        <v>0</v>
      </c>
      <c r="AA101" s="31">
        <f>+V101+W101+X101+Y101+Z101</f>
        <v>300</v>
      </c>
      <c r="AB101" s="32">
        <f>(+U101-AA101)</f>
        <v>10200</v>
      </c>
      <c r="AC101" s="48">
        <f t="shared" si="16"/>
        <v>903484</v>
      </c>
      <c r="AD101" s="3"/>
      <c r="AE101" s="3" t="s">
        <v>285</v>
      </c>
      <c r="AF101" s="3">
        <v>2020</v>
      </c>
      <c r="AG101" s="6"/>
      <c r="AH101" s="3"/>
      <c r="AI101" s="3"/>
      <c r="AJ101" s="3"/>
    </row>
    <row r="102" spans="1:36" x14ac:dyDescent="0.3">
      <c r="A102" s="24">
        <f t="shared" si="17"/>
        <v>61</v>
      </c>
      <c r="B102" s="12" t="s">
        <v>157</v>
      </c>
      <c r="C102" s="12" t="s">
        <v>88</v>
      </c>
      <c r="D102" s="12" t="s">
        <v>89</v>
      </c>
      <c r="E102" s="13" t="s">
        <v>42</v>
      </c>
      <c r="F102" s="13" t="s">
        <v>43</v>
      </c>
      <c r="G102" s="25" t="s">
        <v>44</v>
      </c>
      <c r="H102" s="56" t="s">
        <v>158</v>
      </c>
      <c r="I102" s="13">
        <v>16000</v>
      </c>
      <c r="J102" s="28">
        <v>30</v>
      </c>
      <c r="K102" s="7">
        <v>30</v>
      </c>
      <c r="L102" s="58">
        <f>+I102/J102*K102</f>
        <v>16000.000000000002</v>
      </c>
      <c r="M102" s="3"/>
      <c r="N102" s="3"/>
      <c r="O102" s="3"/>
      <c r="P102" s="3"/>
      <c r="Q102" s="3"/>
      <c r="R102" s="8">
        <v>20.5</v>
      </c>
      <c r="S102" s="31">
        <f>ROUND((L102/30*R102),0)</f>
        <v>10933</v>
      </c>
      <c r="T102" s="3"/>
      <c r="U102" s="32">
        <f>L102+S102+T102</f>
        <v>26933</v>
      </c>
      <c r="V102" s="9"/>
      <c r="W102" s="9"/>
      <c r="X102" s="10"/>
      <c r="Y102" s="11">
        <v>300</v>
      </c>
      <c r="Z102" s="11">
        <v>0</v>
      </c>
      <c r="AA102" s="31">
        <f>+V102+W102+X102+Y102+Z102</f>
        <v>300</v>
      </c>
      <c r="AB102" s="32">
        <f>(+U102-AA102)</f>
        <v>26633</v>
      </c>
      <c r="AC102" s="48">
        <f t="shared" si="16"/>
        <v>930117</v>
      </c>
      <c r="AD102" s="3"/>
      <c r="AE102" s="3" t="s">
        <v>285</v>
      </c>
      <c r="AF102" s="3">
        <v>2020</v>
      </c>
      <c r="AG102" s="6"/>
      <c r="AH102" s="3"/>
      <c r="AI102" s="3"/>
      <c r="AJ102" s="3"/>
    </row>
    <row r="103" spans="1:36" x14ac:dyDescent="0.3">
      <c r="A103" s="24">
        <f t="shared" si="17"/>
        <v>62</v>
      </c>
      <c r="B103" s="12" t="s">
        <v>159</v>
      </c>
      <c r="C103" s="12" t="s">
        <v>88</v>
      </c>
      <c r="D103" s="12" t="s">
        <v>89</v>
      </c>
      <c r="E103" s="13" t="s">
        <v>42</v>
      </c>
      <c r="F103" s="13" t="s">
        <v>43</v>
      </c>
      <c r="G103" s="25" t="s">
        <v>44</v>
      </c>
      <c r="H103" s="56" t="s">
        <v>160</v>
      </c>
      <c r="I103" s="13">
        <v>9000</v>
      </c>
      <c r="J103" s="28">
        <v>30</v>
      </c>
      <c r="K103" s="7">
        <v>30</v>
      </c>
      <c r="L103" s="58">
        <f t="shared" si="21"/>
        <v>9000</v>
      </c>
      <c r="M103" s="3"/>
      <c r="N103" s="3"/>
      <c r="O103" s="3"/>
      <c r="P103" s="3"/>
      <c r="Q103" s="3"/>
      <c r="R103" s="8">
        <v>0</v>
      </c>
      <c r="S103" s="31">
        <f t="shared" si="24"/>
        <v>0</v>
      </c>
      <c r="T103" s="3"/>
      <c r="U103" s="32">
        <f t="shared" si="22"/>
        <v>9000</v>
      </c>
      <c r="V103" s="9"/>
      <c r="W103" s="9"/>
      <c r="X103" s="10"/>
      <c r="Y103" s="11">
        <v>300</v>
      </c>
      <c r="Z103" s="11"/>
      <c r="AA103" s="31">
        <f t="shared" si="25"/>
        <v>300</v>
      </c>
      <c r="AB103" s="32">
        <f t="shared" si="20"/>
        <v>8700</v>
      </c>
      <c r="AC103" s="48">
        <f t="shared" si="16"/>
        <v>938817</v>
      </c>
      <c r="AD103" s="3"/>
      <c r="AE103" s="3" t="s">
        <v>285</v>
      </c>
      <c r="AF103" s="3">
        <v>2020</v>
      </c>
      <c r="AG103" s="6"/>
      <c r="AH103" s="3"/>
      <c r="AI103" s="3"/>
      <c r="AJ103" s="3"/>
    </row>
    <row r="104" spans="1:36" x14ac:dyDescent="0.3">
      <c r="A104" s="24">
        <f t="shared" si="17"/>
        <v>63</v>
      </c>
      <c r="B104" s="12" t="s">
        <v>161</v>
      </c>
      <c r="C104" s="12" t="s">
        <v>88</v>
      </c>
      <c r="D104" s="12" t="s">
        <v>89</v>
      </c>
      <c r="E104" s="13" t="s">
        <v>42</v>
      </c>
      <c r="F104" s="13" t="s">
        <v>43</v>
      </c>
      <c r="G104" s="25" t="s">
        <v>44</v>
      </c>
      <c r="H104" s="56" t="s">
        <v>162</v>
      </c>
      <c r="I104" s="13">
        <v>10000</v>
      </c>
      <c r="J104" s="28">
        <v>30</v>
      </c>
      <c r="K104" s="7">
        <v>30</v>
      </c>
      <c r="L104" s="58">
        <f t="shared" si="21"/>
        <v>10000</v>
      </c>
      <c r="M104" s="3"/>
      <c r="N104" s="3"/>
      <c r="O104" s="3"/>
      <c r="P104" s="3"/>
      <c r="Q104" s="3"/>
      <c r="R104" s="8">
        <v>3</v>
      </c>
      <c r="S104" s="31">
        <f t="shared" si="24"/>
        <v>1000</v>
      </c>
      <c r="T104" s="3"/>
      <c r="U104" s="32">
        <f t="shared" si="22"/>
        <v>11000</v>
      </c>
      <c r="V104" s="9"/>
      <c r="W104" s="9"/>
      <c r="X104" s="10"/>
      <c r="Y104" s="11">
        <v>300</v>
      </c>
      <c r="Z104" s="11"/>
      <c r="AA104" s="31">
        <f t="shared" si="25"/>
        <v>300</v>
      </c>
      <c r="AB104" s="32">
        <f t="shared" si="20"/>
        <v>10700</v>
      </c>
      <c r="AC104" s="48">
        <f t="shared" si="16"/>
        <v>949517</v>
      </c>
      <c r="AD104" s="3"/>
      <c r="AE104" s="3" t="s">
        <v>285</v>
      </c>
      <c r="AF104" s="3">
        <v>2020</v>
      </c>
      <c r="AG104" s="6"/>
      <c r="AH104" s="3"/>
      <c r="AI104" s="3"/>
      <c r="AJ104" s="3"/>
    </row>
    <row r="105" spans="1:36" x14ac:dyDescent="0.3">
      <c r="A105" s="24">
        <f t="shared" si="17"/>
        <v>64</v>
      </c>
      <c r="B105" s="12" t="s">
        <v>163</v>
      </c>
      <c r="C105" s="12" t="s">
        <v>88</v>
      </c>
      <c r="D105" s="12" t="s">
        <v>89</v>
      </c>
      <c r="E105" s="13" t="s">
        <v>42</v>
      </c>
      <c r="F105" s="13" t="s">
        <v>43</v>
      </c>
      <c r="G105" s="25" t="s">
        <v>44</v>
      </c>
      <c r="H105" s="56" t="s">
        <v>164</v>
      </c>
      <c r="I105" s="13">
        <v>11000</v>
      </c>
      <c r="J105" s="28">
        <v>30</v>
      </c>
      <c r="K105" s="7">
        <v>30</v>
      </c>
      <c r="L105" s="58">
        <f t="shared" si="21"/>
        <v>11000</v>
      </c>
      <c r="M105" s="3"/>
      <c r="N105" s="3"/>
      <c r="O105" s="3"/>
      <c r="P105" s="3"/>
      <c r="Q105" s="3"/>
      <c r="R105" s="8">
        <v>1</v>
      </c>
      <c r="S105" s="31">
        <f t="shared" si="24"/>
        <v>367</v>
      </c>
      <c r="T105" s="3"/>
      <c r="U105" s="32">
        <f t="shared" si="22"/>
        <v>11367</v>
      </c>
      <c r="V105" s="9"/>
      <c r="W105" s="9"/>
      <c r="X105" s="10"/>
      <c r="Y105" s="11">
        <v>300</v>
      </c>
      <c r="Z105" s="11"/>
      <c r="AA105" s="31">
        <f t="shared" si="25"/>
        <v>300</v>
      </c>
      <c r="AB105" s="32">
        <f t="shared" si="20"/>
        <v>11067</v>
      </c>
      <c r="AC105" s="48">
        <f t="shared" si="16"/>
        <v>960584</v>
      </c>
      <c r="AD105" s="3"/>
      <c r="AE105" s="3" t="s">
        <v>285</v>
      </c>
      <c r="AF105" s="3">
        <v>2020</v>
      </c>
      <c r="AG105" s="6"/>
      <c r="AH105" s="3"/>
      <c r="AI105" s="3"/>
      <c r="AJ105" s="3"/>
    </row>
    <row r="106" spans="1:36" x14ac:dyDescent="0.3">
      <c r="A106" s="24">
        <f t="shared" si="17"/>
        <v>65</v>
      </c>
      <c r="B106" s="12" t="s">
        <v>165</v>
      </c>
      <c r="C106" s="12" t="s">
        <v>88</v>
      </c>
      <c r="D106" s="12" t="s">
        <v>89</v>
      </c>
      <c r="E106" s="13" t="s">
        <v>42</v>
      </c>
      <c r="F106" s="13" t="s">
        <v>43</v>
      </c>
      <c r="G106" s="25" t="s">
        <v>44</v>
      </c>
      <c r="H106" s="56" t="s">
        <v>166</v>
      </c>
      <c r="I106" s="13">
        <v>10000</v>
      </c>
      <c r="J106" s="28">
        <v>30</v>
      </c>
      <c r="K106" s="7">
        <v>30</v>
      </c>
      <c r="L106" s="58">
        <f t="shared" si="21"/>
        <v>10000</v>
      </c>
      <c r="M106" s="3"/>
      <c r="N106" s="3"/>
      <c r="O106" s="3"/>
      <c r="P106" s="3"/>
      <c r="Q106" s="3"/>
      <c r="R106" s="8">
        <v>0</v>
      </c>
      <c r="S106" s="31">
        <f t="shared" si="24"/>
        <v>0</v>
      </c>
      <c r="T106" s="3"/>
      <c r="U106" s="32">
        <f t="shared" si="22"/>
        <v>10000</v>
      </c>
      <c r="V106" s="9"/>
      <c r="W106" s="9"/>
      <c r="X106" s="10"/>
      <c r="Y106" s="11">
        <v>300</v>
      </c>
      <c r="Z106" s="11"/>
      <c r="AA106" s="31">
        <f t="shared" si="25"/>
        <v>300</v>
      </c>
      <c r="AB106" s="32">
        <f t="shared" si="20"/>
        <v>9700</v>
      </c>
      <c r="AC106" s="48">
        <f t="shared" ref="AC106:AC165" si="26">+AC105+AB106</f>
        <v>970284</v>
      </c>
      <c r="AD106" s="3"/>
      <c r="AE106" s="3" t="s">
        <v>285</v>
      </c>
      <c r="AF106" s="3">
        <v>2020</v>
      </c>
      <c r="AG106" s="6"/>
      <c r="AH106" s="3"/>
      <c r="AI106" s="3"/>
      <c r="AJ106" s="3"/>
    </row>
    <row r="107" spans="1:36" x14ac:dyDescent="0.3">
      <c r="A107" s="24">
        <f t="shared" si="17"/>
        <v>66</v>
      </c>
      <c r="B107" s="12" t="s">
        <v>167</v>
      </c>
      <c r="C107" s="12" t="s">
        <v>88</v>
      </c>
      <c r="D107" s="12" t="s">
        <v>89</v>
      </c>
      <c r="E107" s="13" t="s">
        <v>42</v>
      </c>
      <c r="F107" s="13" t="s">
        <v>43</v>
      </c>
      <c r="G107" s="25" t="s">
        <v>44</v>
      </c>
      <c r="H107" s="56" t="s">
        <v>168</v>
      </c>
      <c r="I107" s="13">
        <v>6000</v>
      </c>
      <c r="J107" s="28">
        <v>30</v>
      </c>
      <c r="K107" s="7">
        <v>30</v>
      </c>
      <c r="L107" s="58">
        <f t="shared" si="21"/>
        <v>6000</v>
      </c>
      <c r="M107" s="3"/>
      <c r="N107" s="3"/>
      <c r="O107" s="3"/>
      <c r="P107" s="3"/>
      <c r="Q107" s="3"/>
      <c r="R107" s="8">
        <v>4</v>
      </c>
      <c r="S107" s="31">
        <f t="shared" si="24"/>
        <v>800</v>
      </c>
      <c r="T107" s="3"/>
      <c r="U107" s="32">
        <f t="shared" si="22"/>
        <v>6800</v>
      </c>
      <c r="V107" s="9"/>
      <c r="W107" s="9"/>
      <c r="X107" s="10"/>
      <c r="Y107" s="11">
        <v>0</v>
      </c>
      <c r="Z107" s="11"/>
      <c r="AA107" s="31">
        <f t="shared" si="25"/>
        <v>0</v>
      </c>
      <c r="AB107" s="32">
        <f t="shared" si="20"/>
        <v>6800</v>
      </c>
      <c r="AC107" s="48">
        <f t="shared" si="26"/>
        <v>977084</v>
      </c>
      <c r="AD107" s="3"/>
      <c r="AE107" s="3" t="s">
        <v>285</v>
      </c>
      <c r="AF107" s="3">
        <v>2020</v>
      </c>
      <c r="AG107" s="6"/>
      <c r="AH107" s="3"/>
      <c r="AI107" s="3"/>
      <c r="AJ107" s="3"/>
    </row>
    <row r="108" spans="1:36" x14ac:dyDescent="0.3">
      <c r="A108" s="24">
        <f t="shared" ref="A108:A165" si="27">+A107+1</f>
        <v>67</v>
      </c>
      <c r="B108" s="12" t="s">
        <v>169</v>
      </c>
      <c r="C108" s="12" t="s">
        <v>88</v>
      </c>
      <c r="D108" s="12" t="s">
        <v>89</v>
      </c>
      <c r="E108" s="13" t="s">
        <v>42</v>
      </c>
      <c r="F108" s="13" t="s">
        <v>43</v>
      </c>
      <c r="G108" s="25" t="s">
        <v>44</v>
      </c>
      <c r="H108" s="56" t="s">
        <v>170</v>
      </c>
      <c r="I108" s="13">
        <v>8500</v>
      </c>
      <c r="J108" s="28">
        <v>30</v>
      </c>
      <c r="K108" s="7">
        <v>30</v>
      </c>
      <c r="L108" s="58">
        <f t="shared" si="21"/>
        <v>8500</v>
      </c>
      <c r="M108" s="3"/>
      <c r="N108" s="3"/>
      <c r="O108" s="3"/>
      <c r="P108" s="3"/>
      <c r="Q108" s="3"/>
      <c r="R108" s="8">
        <v>0</v>
      </c>
      <c r="S108" s="31">
        <f t="shared" si="24"/>
        <v>0</v>
      </c>
      <c r="T108" s="3"/>
      <c r="U108" s="32">
        <f t="shared" si="22"/>
        <v>8500</v>
      </c>
      <c r="V108" s="9"/>
      <c r="W108" s="9"/>
      <c r="X108" s="10"/>
      <c r="Y108" s="11">
        <v>300</v>
      </c>
      <c r="Z108" s="11"/>
      <c r="AA108" s="31">
        <f t="shared" si="25"/>
        <v>300</v>
      </c>
      <c r="AB108" s="32">
        <f t="shared" si="20"/>
        <v>8200</v>
      </c>
      <c r="AC108" s="48">
        <f t="shared" si="26"/>
        <v>985284</v>
      </c>
      <c r="AD108" s="3"/>
      <c r="AE108" s="3" t="s">
        <v>285</v>
      </c>
      <c r="AF108" s="3">
        <v>2020</v>
      </c>
      <c r="AG108" s="6"/>
      <c r="AH108" s="3"/>
      <c r="AI108" s="3"/>
      <c r="AJ108" s="3"/>
    </row>
    <row r="109" spans="1:36" x14ac:dyDescent="0.3">
      <c r="A109" s="24">
        <f t="shared" si="27"/>
        <v>68</v>
      </c>
      <c r="B109" s="12" t="s">
        <v>171</v>
      </c>
      <c r="C109" s="12" t="s">
        <v>88</v>
      </c>
      <c r="D109" s="12" t="s">
        <v>89</v>
      </c>
      <c r="E109" s="13" t="s">
        <v>42</v>
      </c>
      <c r="F109" s="13" t="s">
        <v>43</v>
      </c>
      <c r="G109" s="25" t="s">
        <v>44</v>
      </c>
      <c r="H109" s="56" t="s">
        <v>172</v>
      </c>
      <c r="I109" s="13">
        <v>8000</v>
      </c>
      <c r="J109" s="28">
        <v>30</v>
      </c>
      <c r="K109" s="7">
        <v>30</v>
      </c>
      <c r="L109" s="58">
        <f t="shared" si="21"/>
        <v>8000.0000000000009</v>
      </c>
      <c r="M109" s="3"/>
      <c r="N109" s="3"/>
      <c r="O109" s="3"/>
      <c r="P109" s="3"/>
      <c r="Q109" s="3"/>
      <c r="R109" s="8">
        <v>1</v>
      </c>
      <c r="S109" s="31">
        <f t="shared" si="24"/>
        <v>267</v>
      </c>
      <c r="T109" s="3"/>
      <c r="U109" s="32">
        <f t="shared" si="22"/>
        <v>8267</v>
      </c>
      <c r="V109" s="9"/>
      <c r="W109" s="9"/>
      <c r="X109" s="10"/>
      <c r="Y109" s="11">
        <v>300</v>
      </c>
      <c r="Z109" s="11"/>
      <c r="AA109" s="31">
        <f t="shared" si="25"/>
        <v>300</v>
      </c>
      <c r="AB109" s="32">
        <f t="shared" si="20"/>
        <v>7967</v>
      </c>
      <c r="AC109" s="48">
        <f t="shared" si="26"/>
        <v>993251</v>
      </c>
      <c r="AD109" s="3"/>
      <c r="AE109" s="3" t="s">
        <v>285</v>
      </c>
      <c r="AF109" s="3">
        <v>2020</v>
      </c>
      <c r="AG109" s="6"/>
      <c r="AH109" s="3"/>
      <c r="AI109" s="3"/>
      <c r="AJ109" s="3"/>
    </row>
    <row r="110" spans="1:36" x14ac:dyDescent="0.3">
      <c r="A110" s="24">
        <f t="shared" si="27"/>
        <v>69</v>
      </c>
      <c r="B110" s="12" t="s">
        <v>173</v>
      </c>
      <c r="C110" s="12" t="s">
        <v>88</v>
      </c>
      <c r="D110" s="12" t="s">
        <v>89</v>
      </c>
      <c r="E110" s="13" t="s">
        <v>42</v>
      </c>
      <c r="F110" s="13" t="s">
        <v>43</v>
      </c>
      <c r="G110" s="25" t="s">
        <v>44</v>
      </c>
      <c r="H110" s="56" t="s">
        <v>174</v>
      </c>
      <c r="I110" s="13">
        <v>10000</v>
      </c>
      <c r="J110" s="28">
        <v>30</v>
      </c>
      <c r="K110" s="7">
        <v>30</v>
      </c>
      <c r="L110" s="58">
        <f t="shared" si="21"/>
        <v>10000</v>
      </c>
      <c r="M110" s="3"/>
      <c r="N110" s="3"/>
      <c r="O110" s="3"/>
      <c r="P110" s="3"/>
      <c r="Q110" s="3"/>
      <c r="R110" s="8">
        <v>4</v>
      </c>
      <c r="S110" s="31">
        <f t="shared" si="24"/>
        <v>1333</v>
      </c>
      <c r="T110" s="3"/>
      <c r="U110" s="32">
        <f t="shared" si="22"/>
        <v>11333</v>
      </c>
      <c r="V110" s="9"/>
      <c r="W110" s="9"/>
      <c r="X110" s="10"/>
      <c r="Y110" s="11">
        <v>300</v>
      </c>
      <c r="Z110" s="11"/>
      <c r="AA110" s="31">
        <f t="shared" si="25"/>
        <v>300</v>
      </c>
      <c r="AB110" s="32">
        <f t="shared" si="20"/>
        <v>11033</v>
      </c>
      <c r="AC110" s="48">
        <f t="shared" si="26"/>
        <v>1004284</v>
      </c>
      <c r="AD110" s="3"/>
      <c r="AE110" s="3" t="s">
        <v>285</v>
      </c>
      <c r="AF110" s="3">
        <v>2020</v>
      </c>
      <c r="AG110" s="6"/>
      <c r="AH110" s="3"/>
      <c r="AI110" s="3"/>
      <c r="AJ110" s="3"/>
    </row>
    <row r="111" spans="1:36" x14ac:dyDescent="0.3">
      <c r="A111" s="24">
        <f t="shared" si="27"/>
        <v>70</v>
      </c>
      <c r="B111" s="12" t="s">
        <v>175</v>
      </c>
      <c r="C111" s="12" t="s">
        <v>88</v>
      </c>
      <c r="D111" s="12" t="s">
        <v>89</v>
      </c>
      <c r="E111" s="13" t="s">
        <v>42</v>
      </c>
      <c r="F111" s="13" t="s">
        <v>43</v>
      </c>
      <c r="G111" s="25" t="s">
        <v>44</v>
      </c>
      <c r="H111" s="56" t="s">
        <v>176</v>
      </c>
      <c r="I111" s="13">
        <v>20000</v>
      </c>
      <c r="J111" s="28">
        <v>30</v>
      </c>
      <c r="K111" s="7">
        <v>29.5</v>
      </c>
      <c r="L111" s="58">
        <f t="shared" si="21"/>
        <v>19666.666666666664</v>
      </c>
      <c r="M111" s="3"/>
      <c r="N111" s="3"/>
      <c r="O111" s="3"/>
      <c r="P111" s="3"/>
      <c r="Q111" s="3"/>
      <c r="R111" s="8">
        <v>0</v>
      </c>
      <c r="S111" s="31">
        <f t="shared" si="24"/>
        <v>0</v>
      </c>
      <c r="T111" s="3"/>
      <c r="U111" s="32">
        <f t="shared" si="22"/>
        <v>19666.666666666664</v>
      </c>
      <c r="V111" s="9"/>
      <c r="W111" s="9"/>
      <c r="X111" s="10"/>
      <c r="Y111" s="11">
        <v>300</v>
      </c>
      <c r="Z111" s="11"/>
      <c r="AA111" s="31">
        <f t="shared" si="25"/>
        <v>300</v>
      </c>
      <c r="AB111" s="32">
        <f t="shared" si="20"/>
        <v>19366.666666666664</v>
      </c>
      <c r="AC111" s="48">
        <f t="shared" si="26"/>
        <v>1023650.6666666666</v>
      </c>
      <c r="AD111" s="3"/>
      <c r="AE111" s="3" t="s">
        <v>285</v>
      </c>
      <c r="AF111" s="3">
        <v>2020</v>
      </c>
      <c r="AG111" s="6"/>
      <c r="AH111" s="3"/>
      <c r="AI111" s="3"/>
      <c r="AJ111" s="3"/>
    </row>
    <row r="112" spans="1:36" x14ac:dyDescent="0.3">
      <c r="A112" s="24">
        <f t="shared" si="27"/>
        <v>71</v>
      </c>
      <c r="B112" s="12" t="s">
        <v>177</v>
      </c>
      <c r="C112" s="12" t="s">
        <v>88</v>
      </c>
      <c r="D112" s="12" t="s">
        <v>89</v>
      </c>
      <c r="E112" s="13" t="s">
        <v>42</v>
      </c>
      <c r="F112" s="13" t="s">
        <v>178</v>
      </c>
      <c r="G112" s="25" t="s">
        <v>179</v>
      </c>
      <c r="H112" s="56" t="s">
        <v>180</v>
      </c>
      <c r="I112" s="13">
        <v>42000</v>
      </c>
      <c r="J112" s="28">
        <v>30</v>
      </c>
      <c r="K112" s="7">
        <v>28</v>
      </c>
      <c r="L112" s="58">
        <f t="shared" si="21"/>
        <v>39200</v>
      </c>
      <c r="M112" s="3"/>
      <c r="N112" s="3"/>
      <c r="O112" s="3"/>
      <c r="P112" s="3"/>
      <c r="Q112" s="3"/>
      <c r="R112" s="8">
        <v>0</v>
      </c>
      <c r="S112" s="31">
        <f t="shared" si="24"/>
        <v>0</v>
      </c>
      <c r="T112" s="3"/>
      <c r="U112" s="32">
        <f t="shared" si="22"/>
        <v>39200</v>
      </c>
      <c r="V112" s="9"/>
      <c r="W112" s="9"/>
      <c r="X112" s="10"/>
      <c r="Y112" s="11">
        <v>300</v>
      </c>
      <c r="Z112" s="11"/>
      <c r="AA112" s="31">
        <f t="shared" si="25"/>
        <v>300</v>
      </c>
      <c r="AB112" s="32">
        <f t="shared" si="20"/>
        <v>38900</v>
      </c>
      <c r="AC112" s="48">
        <f t="shared" si="26"/>
        <v>1062550.6666666665</v>
      </c>
      <c r="AD112" s="3"/>
      <c r="AE112" s="3" t="s">
        <v>285</v>
      </c>
      <c r="AF112" s="3">
        <v>2020</v>
      </c>
      <c r="AG112" s="6"/>
      <c r="AH112" s="3"/>
      <c r="AI112" s="3"/>
      <c r="AJ112" s="3"/>
    </row>
    <row r="113" spans="1:36" x14ac:dyDescent="0.3">
      <c r="A113" s="24">
        <f t="shared" si="27"/>
        <v>72</v>
      </c>
      <c r="B113" s="12" t="s">
        <v>181</v>
      </c>
      <c r="C113" s="12" t="s">
        <v>88</v>
      </c>
      <c r="D113" s="12" t="s">
        <v>89</v>
      </c>
      <c r="E113" s="13" t="s">
        <v>42</v>
      </c>
      <c r="F113" s="13" t="s">
        <v>43</v>
      </c>
      <c r="G113" s="25" t="s">
        <v>44</v>
      </c>
      <c r="H113" s="56" t="s">
        <v>182</v>
      </c>
      <c r="I113" s="13">
        <v>12000</v>
      </c>
      <c r="J113" s="28">
        <v>30</v>
      </c>
      <c r="K113" s="7">
        <v>30</v>
      </c>
      <c r="L113" s="58">
        <f t="shared" si="21"/>
        <v>12000</v>
      </c>
      <c r="M113" s="3"/>
      <c r="N113" s="3"/>
      <c r="O113" s="3"/>
      <c r="P113" s="3"/>
      <c r="Q113" s="3"/>
      <c r="R113" s="8"/>
      <c r="S113" s="31">
        <f t="shared" si="24"/>
        <v>0</v>
      </c>
      <c r="T113" s="3"/>
      <c r="U113" s="32">
        <f t="shared" si="22"/>
        <v>12000</v>
      </c>
      <c r="V113" s="9"/>
      <c r="W113" s="9"/>
      <c r="X113" s="10"/>
      <c r="Y113" s="11">
        <v>300</v>
      </c>
      <c r="Z113" s="11"/>
      <c r="AA113" s="31">
        <f t="shared" si="25"/>
        <v>300</v>
      </c>
      <c r="AB113" s="32">
        <f t="shared" si="20"/>
        <v>11700</v>
      </c>
      <c r="AC113" s="48">
        <f t="shared" si="26"/>
        <v>1074250.6666666665</v>
      </c>
      <c r="AD113" s="3"/>
      <c r="AE113" s="3" t="s">
        <v>285</v>
      </c>
      <c r="AF113" s="3">
        <v>2020</v>
      </c>
      <c r="AG113" s="6"/>
      <c r="AH113" s="3"/>
      <c r="AI113" s="3"/>
      <c r="AJ113" s="3"/>
    </row>
    <row r="114" spans="1:36" x14ac:dyDescent="0.3">
      <c r="A114" s="24">
        <f t="shared" si="27"/>
        <v>73</v>
      </c>
      <c r="B114" s="12" t="s">
        <v>183</v>
      </c>
      <c r="C114" s="12" t="s">
        <v>88</v>
      </c>
      <c r="D114" s="12" t="s">
        <v>89</v>
      </c>
      <c r="E114" s="13" t="s">
        <v>42</v>
      </c>
      <c r="F114" s="13" t="s">
        <v>43</v>
      </c>
      <c r="G114" s="25" t="s">
        <v>44</v>
      </c>
      <c r="H114" s="56" t="s">
        <v>184</v>
      </c>
      <c r="I114" s="13">
        <v>8000</v>
      </c>
      <c r="J114" s="28">
        <v>30</v>
      </c>
      <c r="K114" s="7">
        <v>28.5</v>
      </c>
      <c r="L114" s="58">
        <f t="shared" si="21"/>
        <v>7600.0000000000009</v>
      </c>
      <c r="M114" s="3"/>
      <c r="N114" s="3"/>
      <c r="O114" s="3"/>
      <c r="P114" s="3"/>
      <c r="Q114" s="3"/>
      <c r="R114" s="8">
        <v>0</v>
      </c>
      <c r="S114" s="31">
        <f t="shared" si="24"/>
        <v>0</v>
      </c>
      <c r="T114" s="3"/>
      <c r="U114" s="32">
        <f t="shared" si="22"/>
        <v>7600.0000000000009</v>
      </c>
      <c r="V114" s="9"/>
      <c r="W114" s="9"/>
      <c r="X114" s="10"/>
      <c r="Y114" s="11">
        <v>300</v>
      </c>
      <c r="Z114" s="11"/>
      <c r="AA114" s="31">
        <f t="shared" si="25"/>
        <v>300</v>
      </c>
      <c r="AB114" s="32">
        <f t="shared" si="20"/>
        <v>7300.0000000000009</v>
      </c>
      <c r="AC114" s="48">
        <f t="shared" si="26"/>
        <v>1081550.6666666665</v>
      </c>
      <c r="AD114" s="3"/>
      <c r="AE114" s="3" t="s">
        <v>285</v>
      </c>
      <c r="AF114" s="3">
        <v>2020</v>
      </c>
      <c r="AG114" s="6"/>
      <c r="AH114" s="3"/>
      <c r="AI114" s="3"/>
      <c r="AJ114" s="3"/>
    </row>
    <row r="115" spans="1:36" x14ac:dyDescent="0.3">
      <c r="A115" s="24">
        <f t="shared" si="27"/>
        <v>74</v>
      </c>
      <c r="B115" s="12" t="s">
        <v>185</v>
      </c>
      <c r="C115" s="12" t="s">
        <v>88</v>
      </c>
      <c r="D115" s="12" t="s">
        <v>89</v>
      </c>
      <c r="E115" s="13" t="s">
        <v>42</v>
      </c>
      <c r="F115" s="13" t="s">
        <v>43</v>
      </c>
      <c r="G115" s="25" t="s">
        <v>44</v>
      </c>
      <c r="H115" s="56" t="s">
        <v>186</v>
      </c>
      <c r="I115" s="13">
        <v>8000</v>
      </c>
      <c r="J115" s="28">
        <v>30</v>
      </c>
      <c r="K115" s="7">
        <v>27.5</v>
      </c>
      <c r="L115" s="58">
        <f t="shared" si="21"/>
        <v>7333.3333333333339</v>
      </c>
      <c r="M115" s="3"/>
      <c r="N115" s="3"/>
      <c r="O115" s="3"/>
      <c r="P115" s="3"/>
      <c r="Q115" s="3"/>
      <c r="R115" s="8">
        <v>0</v>
      </c>
      <c r="S115" s="31">
        <f t="shared" si="24"/>
        <v>0</v>
      </c>
      <c r="T115" s="3"/>
      <c r="U115" s="32">
        <f t="shared" si="22"/>
        <v>7333.3333333333339</v>
      </c>
      <c r="V115" s="9"/>
      <c r="W115" s="9"/>
      <c r="X115" s="10"/>
      <c r="Y115" s="11">
        <v>300</v>
      </c>
      <c r="Z115" s="11"/>
      <c r="AA115" s="31">
        <f t="shared" si="25"/>
        <v>300</v>
      </c>
      <c r="AB115" s="32">
        <f t="shared" si="20"/>
        <v>7033.3333333333339</v>
      </c>
      <c r="AC115" s="48">
        <f t="shared" si="26"/>
        <v>1088583.9999999998</v>
      </c>
      <c r="AD115" s="3"/>
      <c r="AE115" s="3" t="s">
        <v>285</v>
      </c>
      <c r="AF115" s="3">
        <v>2020</v>
      </c>
      <c r="AG115" s="6"/>
      <c r="AH115" s="3"/>
      <c r="AI115" s="3"/>
      <c r="AJ115" s="3"/>
    </row>
    <row r="116" spans="1:36" x14ac:dyDescent="0.3">
      <c r="A116" s="24">
        <f t="shared" si="27"/>
        <v>75</v>
      </c>
      <c r="B116" s="12" t="s">
        <v>187</v>
      </c>
      <c r="C116" s="12" t="s">
        <v>88</v>
      </c>
      <c r="D116" s="12" t="s">
        <v>89</v>
      </c>
      <c r="E116" s="13" t="s">
        <v>42</v>
      </c>
      <c r="F116" s="13" t="s">
        <v>43</v>
      </c>
      <c r="G116" s="25" t="s">
        <v>44</v>
      </c>
      <c r="H116" s="56" t="s">
        <v>188</v>
      </c>
      <c r="I116" s="13">
        <v>10000</v>
      </c>
      <c r="J116" s="28">
        <v>30</v>
      </c>
      <c r="K116" s="7">
        <v>27</v>
      </c>
      <c r="L116" s="58">
        <f t="shared" si="21"/>
        <v>9000</v>
      </c>
      <c r="M116" s="3"/>
      <c r="N116" s="3"/>
      <c r="O116" s="3"/>
      <c r="P116" s="3"/>
      <c r="Q116" s="3"/>
      <c r="R116" s="8"/>
      <c r="S116" s="31">
        <f t="shared" si="24"/>
        <v>0</v>
      </c>
      <c r="T116" s="3"/>
      <c r="U116" s="32">
        <f t="shared" si="22"/>
        <v>9000</v>
      </c>
      <c r="V116" s="9"/>
      <c r="W116" s="9"/>
      <c r="X116" s="10"/>
      <c r="Y116" s="11">
        <v>300</v>
      </c>
      <c r="Z116" s="11"/>
      <c r="AA116" s="31">
        <f t="shared" si="25"/>
        <v>300</v>
      </c>
      <c r="AB116" s="32">
        <f t="shared" si="20"/>
        <v>8700</v>
      </c>
      <c r="AC116" s="48">
        <f t="shared" si="26"/>
        <v>1097283.9999999998</v>
      </c>
      <c r="AD116" s="3"/>
      <c r="AE116" s="3" t="s">
        <v>285</v>
      </c>
      <c r="AF116" s="3">
        <v>2020</v>
      </c>
      <c r="AG116" s="6"/>
      <c r="AH116" s="3"/>
      <c r="AI116" s="3"/>
      <c r="AJ116" s="3"/>
    </row>
    <row r="117" spans="1:36" x14ac:dyDescent="0.3">
      <c r="A117" s="24">
        <f t="shared" si="27"/>
        <v>76</v>
      </c>
      <c r="B117" s="12" t="s">
        <v>189</v>
      </c>
      <c r="C117" s="12" t="s">
        <v>88</v>
      </c>
      <c r="D117" s="12" t="s">
        <v>89</v>
      </c>
      <c r="E117" s="13" t="s">
        <v>42</v>
      </c>
      <c r="F117" s="13" t="s">
        <v>43</v>
      </c>
      <c r="G117" s="25" t="s">
        <v>44</v>
      </c>
      <c r="H117" s="56" t="s">
        <v>190</v>
      </c>
      <c r="I117" s="13">
        <v>9000</v>
      </c>
      <c r="J117" s="28">
        <v>30</v>
      </c>
      <c r="K117" s="7">
        <v>29</v>
      </c>
      <c r="L117" s="58">
        <f t="shared" si="21"/>
        <v>8700</v>
      </c>
      <c r="M117" s="3"/>
      <c r="N117" s="3"/>
      <c r="O117" s="3"/>
      <c r="P117" s="3"/>
      <c r="Q117" s="3"/>
      <c r="R117" s="8">
        <v>0</v>
      </c>
      <c r="S117" s="31">
        <f t="shared" si="24"/>
        <v>0</v>
      </c>
      <c r="T117" s="3"/>
      <c r="U117" s="32">
        <f t="shared" si="22"/>
        <v>8700</v>
      </c>
      <c r="V117" s="9"/>
      <c r="W117" s="9"/>
      <c r="X117" s="10"/>
      <c r="Y117" s="11">
        <v>300</v>
      </c>
      <c r="Z117" s="11"/>
      <c r="AA117" s="31">
        <f t="shared" si="25"/>
        <v>300</v>
      </c>
      <c r="AB117" s="32">
        <f t="shared" si="20"/>
        <v>8400</v>
      </c>
      <c r="AC117" s="48">
        <f t="shared" si="26"/>
        <v>1105683.9999999998</v>
      </c>
      <c r="AD117" s="3"/>
      <c r="AE117" s="3" t="s">
        <v>285</v>
      </c>
      <c r="AF117" s="3">
        <v>2020</v>
      </c>
      <c r="AG117" s="6"/>
      <c r="AH117" s="3"/>
      <c r="AI117" s="3"/>
      <c r="AJ117" s="3"/>
    </row>
    <row r="118" spans="1:36" x14ac:dyDescent="0.3">
      <c r="A118" s="24">
        <f t="shared" si="27"/>
        <v>77</v>
      </c>
      <c r="B118" s="12" t="s">
        <v>191</v>
      </c>
      <c r="C118" s="12" t="s">
        <v>88</v>
      </c>
      <c r="D118" s="12" t="s">
        <v>89</v>
      </c>
      <c r="E118" s="13" t="s">
        <v>42</v>
      </c>
      <c r="F118" s="13" t="s">
        <v>43</v>
      </c>
      <c r="G118" s="25" t="s">
        <v>44</v>
      </c>
      <c r="H118" s="56" t="s">
        <v>192</v>
      </c>
      <c r="I118" s="13">
        <v>10000</v>
      </c>
      <c r="J118" s="28">
        <v>30</v>
      </c>
      <c r="K118" s="7">
        <v>10</v>
      </c>
      <c r="L118" s="58">
        <f t="shared" si="21"/>
        <v>3333.333333333333</v>
      </c>
      <c r="M118" s="3"/>
      <c r="N118" s="3"/>
      <c r="O118" s="3"/>
      <c r="P118" s="3"/>
      <c r="Q118" s="3"/>
      <c r="R118" s="8"/>
      <c r="S118" s="31">
        <f t="shared" si="24"/>
        <v>0</v>
      </c>
      <c r="T118" s="3"/>
      <c r="U118" s="32">
        <f t="shared" si="22"/>
        <v>3333.333333333333</v>
      </c>
      <c r="V118" s="9"/>
      <c r="W118" s="9"/>
      <c r="X118" s="10"/>
      <c r="Y118" s="11">
        <v>0</v>
      </c>
      <c r="Z118" s="11"/>
      <c r="AA118" s="31">
        <f t="shared" si="25"/>
        <v>0</v>
      </c>
      <c r="AB118" s="32">
        <f t="shared" si="20"/>
        <v>3333.333333333333</v>
      </c>
      <c r="AC118" s="48">
        <f t="shared" si="26"/>
        <v>1109017.333333333</v>
      </c>
      <c r="AD118" s="3"/>
      <c r="AE118" s="3" t="s">
        <v>285</v>
      </c>
      <c r="AF118" s="3">
        <v>2020</v>
      </c>
      <c r="AG118" s="6"/>
      <c r="AH118" s="3"/>
      <c r="AI118" s="3"/>
      <c r="AJ118" s="3"/>
    </row>
    <row r="119" spans="1:36" x14ac:dyDescent="0.3">
      <c r="A119" s="24">
        <f t="shared" si="27"/>
        <v>78</v>
      </c>
      <c r="B119" s="12" t="s">
        <v>193</v>
      </c>
      <c r="C119" s="12" t="s">
        <v>88</v>
      </c>
      <c r="D119" s="12" t="s">
        <v>89</v>
      </c>
      <c r="E119" s="13" t="s">
        <v>42</v>
      </c>
      <c r="F119" s="13" t="s">
        <v>43</v>
      </c>
      <c r="G119" s="25" t="s">
        <v>44</v>
      </c>
      <c r="H119" s="56" t="s">
        <v>194</v>
      </c>
      <c r="I119" s="13">
        <v>10000</v>
      </c>
      <c r="J119" s="28">
        <v>30</v>
      </c>
      <c r="K119" s="7">
        <v>30</v>
      </c>
      <c r="L119" s="58">
        <f t="shared" si="21"/>
        <v>10000</v>
      </c>
      <c r="M119" s="3"/>
      <c r="N119" s="3"/>
      <c r="O119" s="3"/>
      <c r="P119" s="3"/>
      <c r="Q119" s="3"/>
      <c r="R119" s="8">
        <v>1</v>
      </c>
      <c r="S119" s="31">
        <f t="shared" si="24"/>
        <v>333</v>
      </c>
      <c r="T119" s="3"/>
      <c r="U119" s="32">
        <f t="shared" si="22"/>
        <v>10333</v>
      </c>
      <c r="V119" s="9"/>
      <c r="W119" s="9"/>
      <c r="X119" s="10"/>
      <c r="Y119" s="11">
        <v>300</v>
      </c>
      <c r="Z119" s="11"/>
      <c r="AA119" s="31">
        <f t="shared" si="25"/>
        <v>300</v>
      </c>
      <c r="AB119" s="32">
        <f t="shared" si="20"/>
        <v>10033</v>
      </c>
      <c r="AC119" s="48">
        <f t="shared" si="26"/>
        <v>1119050.333333333</v>
      </c>
      <c r="AD119" s="3"/>
      <c r="AE119" s="3" t="s">
        <v>285</v>
      </c>
      <c r="AF119" s="3">
        <v>2020</v>
      </c>
      <c r="AG119" s="6"/>
      <c r="AH119" s="3"/>
      <c r="AI119" s="3"/>
      <c r="AJ119" s="3"/>
    </row>
    <row r="120" spans="1:36" x14ac:dyDescent="0.3">
      <c r="A120" s="24">
        <f t="shared" si="27"/>
        <v>79</v>
      </c>
      <c r="B120" s="12" t="s">
        <v>195</v>
      </c>
      <c r="C120" s="12" t="s">
        <v>88</v>
      </c>
      <c r="D120" s="12" t="s">
        <v>89</v>
      </c>
      <c r="E120" s="13" t="s">
        <v>42</v>
      </c>
      <c r="F120" s="13" t="s">
        <v>43</v>
      </c>
      <c r="G120" s="25" t="s">
        <v>44</v>
      </c>
      <c r="H120" s="56" t="s">
        <v>196</v>
      </c>
      <c r="I120" s="13">
        <v>10000</v>
      </c>
      <c r="J120" s="28">
        <v>30</v>
      </c>
      <c r="K120" s="7">
        <v>30</v>
      </c>
      <c r="L120" s="58">
        <f t="shared" si="21"/>
        <v>10000</v>
      </c>
      <c r="M120" s="3"/>
      <c r="N120" s="3"/>
      <c r="O120" s="3"/>
      <c r="P120" s="3"/>
      <c r="Q120" s="3"/>
      <c r="R120" s="8">
        <v>0.5</v>
      </c>
      <c r="S120" s="31">
        <f t="shared" si="24"/>
        <v>167</v>
      </c>
      <c r="T120" s="3"/>
      <c r="U120" s="32">
        <f t="shared" si="22"/>
        <v>10167</v>
      </c>
      <c r="V120" s="9"/>
      <c r="W120" s="9"/>
      <c r="X120" s="10"/>
      <c r="Y120" s="11">
        <v>300</v>
      </c>
      <c r="Z120" s="11"/>
      <c r="AA120" s="31">
        <f t="shared" si="25"/>
        <v>300</v>
      </c>
      <c r="AB120" s="32">
        <f t="shared" si="20"/>
        <v>9867</v>
      </c>
      <c r="AC120" s="48">
        <f t="shared" si="26"/>
        <v>1128917.333333333</v>
      </c>
      <c r="AD120" s="3"/>
      <c r="AE120" s="3" t="s">
        <v>285</v>
      </c>
      <c r="AF120" s="3">
        <v>2020</v>
      </c>
      <c r="AG120" s="6"/>
      <c r="AH120" s="3"/>
      <c r="AI120" s="3"/>
      <c r="AJ120" s="3"/>
    </row>
    <row r="121" spans="1:36" x14ac:dyDescent="0.3">
      <c r="A121" s="24">
        <f t="shared" si="27"/>
        <v>80</v>
      </c>
      <c r="B121" s="12" t="s">
        <v>197</v>
      </c>
      <c r="C121" s="12" t="s">
        <v>88</v>
      </c>
      <c r="D121" s="12" t="s">
        <v>89</v>
      </c>
      <c r="E121" s="13" t="s">
        <v>42</v>
      </c>
      <c r="F121" s="13" t="s">
        <v>43</v>
      </c>
      <c r="G121" s="25" t="s">
        <v>44</v>
      </c>
      <c r="H121" s="56" t="s">
        <v>198</v>
      </c>
      <c r="I121" s="13">
        <v>25000</v>
      </c>
      <c r="J121" s="28">
        <v>30</v>
      </c>
      <c r="K121" s="7">
        <v>21</v>
      </c>
      <c r="L121" s="58">
        <f t="shared" si="21"/>
        <v>17500</v>
      </c>
      <c r="M121" s="3"/>
      <c r="N121" s="3"/>
      <c r="O121" s="3"/>
      <c r="P121" s="3"/>
      <c r="Q121" s="3"/>
      <c r="R121" s="8">
        <v>0</v>
      </c>
      <c r="S121" s="31">
        <f t="shared" si="24"/>
        <v>0</v>
      </c>
      <c r="T121" s="3"/>
      <c r="U121" s="32">
        <f t="shared" si="22"/>
        <v>17500</v>
      </c>
      <c r="V121" s="9"/>
      <c r="W121" s="9"/>
      <c r="X121" s="10"/>
      <c r="Y121" s="11">
        <v>300</v>
      </c>
      <c r="Z121" s="11"/>
      <c r="AA121" s="31">
        <f t="shared" si="25"/>
        <v>300</v>
      </c>
      <c r="AB121" s="32">
        <f t="shared" si="20"/>
        <v>17200</v>
      </c>
      <c r="AC121" s="48">
        <f t="shared" si="26"/>
        <v>1146117.333333333</v>
      </c>
      <c r="AD121" s="3"/>
      <c r="AE121" s="3" t="s">
        <v>285</v>
      </c>
      <c r="AF121" s="3">
        <v>2020</v>
      </c>
      <c r="AG121" s="6"/>
      <c r="AH121" s="3"/>
      <c r="AI121" s="3"/>
      <c r="AJ121" s="3"/>
    </row>
    <row r="122" spans="1:36" x14ac:dyDescent="0.3">
      <c r="A122" s="24">
        <f t="shared" si="27"/>
        <v>81</v>
      </c>
      <c r="B122" s="12" t="s">
        <v>199</v>
      </c>
      <c r="C122" s="12" t="s">
        <v>88</v>
      </c>
      <c r="D122" s="12" t="s">
        <v>89</v>
      </c>
      <c r="E122" s="13" t="s">
        <v>42</v>
      </c>
      <c r="F122" s="13" t="s">
        <v>43</v>
      </c>
      <c r="G122" s="25" t="s">
        <v>44</v>
      </c>
      <c r="H122" s="56" t="s">
        <v>200</v>
      </c>
      <c r="I122" s="13">
        <v>10000</v>
      </c>
      <c r="J122" s="28">
        <v>30</v>
      </c>
      <c r="K122" s="7">
        <v>30</v>
      </c>
      <c r="L122" s="58">
        <f t="shared" si="21"/>
        <v>10000</v>
      </c>
      <c r="M122" s="3"/>
      <c r="N122" s="3"/>
      <c r="O122" s="3"/>
      <c r="P122" s="3"/>
      <c r="Q122" s="3"/>
      <c r="R122" s="8">
        <v>1.5</v>
      </c>
      <c r="S122" s="31">
        <f t="shared" si="24"/>
        <v>500</v>
      </c>
      <c r="T122" s="3"/>
      <c r="U122" s="32">
        <f t="shared" si="22"/>
        <v>10500</v>
      </c>
      <c r="V122" s="9"/>
      <c r="W122" s="9"/>
      <c r="X122" s="10"/>
      <c r="Y122" s="11">
        <v>300</v>
      </c>
      <c r="Z122" s="11"/>
      <c r="AA122" s="31">
        <f t="shared" si="25"/>
        <v>300</v>
      </c>
      <c r="AB122" s="32">
        <f t="shared" si="20"/>
        <v>10200</v>
      </c>
      <c r="AC122" s="48">
        <f t="shared" si="26"/>
        <v>1156317.333333333</v>
      </c>
      <c r="AD122" s="3"/>
      <c r="AE122" s="3" t="s">
        <v>285</v>
      </c>
      <c r="AF122" s="3">
        <v>2020</v>
      </c>
      <c r="AG122" s="6"/>
      <c r="AH122" s="3"/>
      <c r="AI122" s="3"/>
      <c r="AJ122" s="3"/>
    </row>
    <row r="123" spans="1:36" x14ac:dyDescent="0.3">
      <c r="A123" s="24">
        <f t="shared" si="27"/>
        <v>82</v>
      </c>
      <c r="B123" s="12" t="s">
        <v>201</v>
      </c>
      <c r="C123" s="12" t="s">
        <v>88</v>
      </c>
      <c r="D123" s="12" t="s">
        <v>89</v>
      </c>
      <c r="E123" s="13" t="s">
        <v>42</v>
      </c>
      <c r="F123" s="13" t="s">
        <v>43</v>
      </c>
      <c r="G123" s="25" t="s">
        <v>44</v>
      </c>
      <c r="H123" s="56" t="s">
        <v>202</v>
      </c>
      <c r="I123" s="13">
        <v>8000</v>
      </c>
      <c r="J123" s="28">
        <v>30</v>
      </c>
      <c r="K123" s="7">
        <v>30</v>
      </c>
      <c r="L123" s="58">
        <f t="shared" si="21"/>
        <v>8000.0000000000009</v>
      </c>
      <c r="M123" s="3"/>
      <c r="N123" s="3"/>
      <c r="O123" s="3"/>
      <c r="P123" s="3"/>
      <c r="Q123" s="3"/>
      <c r="R123" s="8">
        <v>3</v>
      </c>
      <c r="S123" s="31">
        <f t="shared" si="24"/>
        <v>800</v>
      </c>
      <c r="T123" s="3"/>
      <c r="U123" s="32">
        <f t="shared" si="22"/>
        <v>8800</v>
      </c>
      <c r="V123" s="9"/>
      <c r="W123" s="9"/>
      <c r="X123" s="10"/>
      <c r="Y123" s="11">
        <v>0</v>
      </c>
      <c r="Z123" s="11"/>
      <c r="AA123" s="31">
        <f t="shared" si="25"/>
        <v>0</v>
      </c>
      <c r="AB123" s="32">
        <f t="shared" si="20"/>
        <v>8800</v>
      </c>
      <c r="AC123" s="48">
        <f t="shared" si="26"/>
        <v>1165117.333333333</v>
      </c>
      <c r="AD123" s="3"/>
      <c r="AE123" s="3" t="s">
        <v>285</v>
      </c>
      <c r="AF123" s="3">
        <v>2020</v>
      </c>
      <c r="AG123" s="6"/>
      <c r="AH123" s="3"/>
      <c r="AI123" s="3"/>
      <c r="AJ123" s="3"/>
    </row>
    <row r="124" spans="1:36" x14ac:dyDescent="0.3">
      <c r="A124" s="24">
        <f t="shared" si="27"/>
        <v>83</v>
      </c>
      <c r="B124" s="12" t="s">
        <v>203</v>
      </c>
      <c r="C124" s="12" t="s">
        <v>88</v>
      </c>
      <c r="D124" s="12" t="s">
        <v>89</v>
      </c>
      <c r="E124" s="13" t="s">
        <v>42</v>
      </c>
      <c r="F124" s="13" t="s">
        <v>43</v>
      </c>
      <c r="G124" s="25" t="s">
        <v>44</v>
      </c>
      <c r="H124" s="56" t="s">
        <v>204</v>
      </c>
      <c r="I124" s="13">
        <v>10000</v>
      </c>
      <c r="J124" s="28">
        <v>30</v>
      </c>
      <c r="K124" s="7">
        <v>30</v>
      </c>
      <c r="L124" s="58">
        <f t="shared" si="21"/>
        <v>10000</v>
      </c>
      <c r="M124" s="3"/>
      <c r="N124" s="3"/>
      <c r="O124" s="3"/>
      <c r="P124" s="3"/>
      <c r="Q124" s="3"/>
      <c r="R124" s="8">
        <v>3</v>
      </c>
      <c r="S124" s="31">
        <f t="shared" si="24"/>
        <v>1000</v>
      </c>
      <c r="T124" s="3"/>
      <c r="U124" s="32">
        <f t="shared" si="22"/>
        <v>11000</v>
      </c>
      <c r="V124" s="9"/>
      <c r="W124" s="9"/>
      <c r="X124" s="10"/>
      <c r="Y124" s="11">
        <v>300</v>
      </c>
      <c r="Z124" s="11"/>
      <c r="AA124" s="31">
        <f t="shared" si="25"/>
        <v>300</v>
      </c>
      <c r="AB124" s="32">
        <f t="shared" si="20"/>
        <v>10700</v>
      </c>
      <c r="AC124" s="48">
        <f t="shared" si="26"/>
        <v>1175817.333333333</v>
      </c>
      <c r="AD124" s="3"/>
      <c r="AE124" s="3" t="s">
        <v>285</v>
      </c>
      <c r="AF124" s="3">
        <v>2020</v>
      </c>
      <c r="AG124" s="6"/>
      <c r="AH124" s="3"/>
      <c r="AI124" s="3"/>
      <c r="AJ124" s="3"/>
    </row>
    <row r="125" spans="1:36" x14ac:dyDescent="0.3">
      <c r="A125" s="24">
        <f t="shared" si="27"/>
        <v>84</v>
      </c>
      <c r="B125" s="12" t="s">
        <v>205</v>
      </c>
      <c r="C125" s="12" t="s">
        <v>88</v>
      </c>
      <c r="D125" s="12" t="s">
        <v>89</v>
      </c>
      <c r="E125" s="13" t="s">
        <v>42</v>
      </c>
      <c r="F125" s="13" t="s">
        <v>43</v>
      </c>
      <c r="G125" s="25" t="s">
        <v>44</v>
      </c>
      <c r="H125" s="56" t="s">
        <v>206</v>
      </c>
      <c r="I125" s="13">
        <v>10000</v>
      </c>
      <c r="J125" s="28">
        <v>30</v>
      </c>
      <c r="K125" s="7">
        <v>30</v>
      </c>
      <c r="L125" s="58">
        <f t="shared" si="21"/>
        <v>10000</v>
      </c>
      <c r="M125" s="3"/>
      <c r="N125" s="3"/>
      <c r="O125" s="3"/>
      <c r="P125" s="3"/>
      <c r="Q125" s="3"/>
      <c r="R125" s="8">
        <v>2</v>
      </c>
      <c r="S125" s="31">
        <f t="shared" si="24"/>
        <v>667</v>
      </c>
      <c r="T125" s="3"/>
      <c r="U125" s="32">
        <f t="shared" si="22"/>
        <v>10667</v>
      </c>
      <c r="V125" s="9"/>
      <c r="W125" s="9"/>
      <c r="X125" s="10"/>
      <c r="Y125" s="11">
        <v>300</v>
      </c>
      <c r="Z125" s="11"/>
      <c r="AA125" s="31">
        <f t="shared" si="25"/>
        <v>300</v>
      </c>
      <c r="AB125" s="32">
        <f t="shared" si="20"/>
        <v>10367</v>
      </c>
      <c r="AC125" s="48">
        <f t="shared" si="26"/>
        <v>1186184.333333333</v>
      </c>
      <c r="AD125" s="3"/>
      <c r="AE125" s="3" t="s">
        <v>285</v>
      </c>
      <c r="AF125" s="3">
        <v>2020</v>
      </c>
      <c r="AG125" s="6"/>
      <c r="AH125" s="3"/>
      <c r="AI125" s="3"/>
      <c r="AJ125" s="3"/>
    </row>
    <row r="126" spans="1:36" x14ac:dyDescent="0.3">
      <c r="A126" s="24">
        <f t="shared" si="27"/>
        <v>85</v>
      </c>
      <c r="B126" s="12" t="s">
        <v>207</v>
      </c>
      <c r="C126" s="12" t="s">
        <v>88</v>
      </c>
      <c r="D126" s="12" t="s">
        <v>89</v>
      </c>
      <c r="E126" s="13" t="s">
        <v>42</v>
      </c>
      <c r="F126" s="13" t="s">
        <v>43</v>
      </c>
      <c r="G126" s="25" t="s">
        <v>44</v>
      </c>
      <c r="H126" s="56" t="s">
        <v>208</v>
      </c>
      <c r="I126" s="13">
        <v>10000</v>
      </c>
      <c r="J126" s="28">
        <v>30</v>
      </c>
      <c r="K126" s="7">
        <v>27</v>
      </c>
      <c r="L126" s="58">
        <f t="shared" si="21"/>
        <v>9000</v>
      </c>
      <c r="M126" s="3"/>
      <c r="N126" s="3"/>
      <c r="O126" s="3"/>
      <c r="P126" s="3"/>
      <c r="Q126" s="3"/>
      <c r="R126" s="8">
        <v>0</v>
      </c>
      <c r="S126" s="31">
        <f t="shared" si="24"/>
        <v>0</v>
      </c>
      <c r="T126" s="3"/>
      <c r="U126" s="32">
        <f t="shared" si="22"/>
        <v>9000</v>
      </c>
      <c r="V126" s="9"/>
      <c r="W126" s="9"/>
      <c r="X126" s="10"/>
      <c r="Y126" s="11">
        <v>300</v>
      </c>
      <c r="Z126" s="11"/>
      <c r="AA126" s="31">
        <f t="shared" si="25"/>
        <v>300</v>
      </c>
      <c r="AB126" s="32">
        <f t="shared" si="20"/>
        <v>8700</v>
      </c>
      <c r="AC126" s="48">
        <f t="shared" si="26"/>
        <v>1194884.333333333</v>
      </c>
      <c r="AD126" s="3"/>
      <c r="AE126" s="3" t="s">
        <v>285</v>
      </c>
      <c r="AF126" s="3">
        <v>2020</v>
      </c>
      <c r="AG126" s="6"/>
      <c r="AH126" s="3"/>
      <c r="AI126" s="3"/>
      <c r="AJ126" s="3"/>
    </row>
    <row r="127" spans="1:36" x14ac:dyDescent="0.3">
      <c r="A127" s="24">
        <f t="shared" si="27"/>
        <v>86</v>
      </c>
      <c r="B127" s="12" t="s">
        <v>209</v>
      </c>
      <c r="C127" s="12" t="s">
        <v>88</v>
      </c>
      <c r="D127" s="12" t="s">
        <v>89</v>
      </c>
      <c r="E127" s="13" t="s">
        <v>42</v>
      </c>
      <c r="F127" s="13" t="s">
        <v>43</v>
      </c>
      <c r="G127" s="25" t="s">
        <v>44</v>
      </c>
      <c r="H127" s="56" t="s">
        <v>210</v>
      </c>
      <c r="I127" s="13">
        <v>19000</v>
      </c>
      <c r="J127" s="28">
        <v>30</v>
      </c>
      <c r="K127" s="7">
        <v>30</v>
      </c>
      <c r="L127" s="58">
        <f t="shared" si="21"/>
        <v>19000</v>
      </c>
      <c r="M127" s="3"/>
      <c r="N127" s="3"/>
      <c r="O127" s="3"/>
      <c r="P127" s="3"/>
      <c r="Q127" s="3"/>
      <c r="R127" s="8">
        <v>1</v>
      </c>
      <c r="S127" s="31">
        <f t="shared" si="24"/>
        <v>633</v>
      </c>
      <c r="T127" s="3"/>
      <c r="U127" s="32">
        <f t="shared" si="22"/>
        <v>19633</v>
      </c>
      <c r="V127" s="9"/>
      <c r="W127" s="9"/>
      <c r="X127" s="10"/>
      <c r="Y127" s="11">
        <v>300</v>
      </c>
      <c r="Z127" s="11"/>
      <c r="AA127" s="31">
        <f t="shared" si="25"/>
        <v>300</v>
      </c>
      <c r="AB127" s="32">
        <f t="shared" si="20"/>
        <v>19333</v>
      </c>
      <c r="AC127" s="48">
        <f t="shared" si="26"/>
        <v>1214217.333333333</v>
      </c>
      <c r="AD127" s="3"/>
      <c r="AE127" s="3" t="s">
        <v>285</v>
      </c>
      <c r="AF127" s="3">
        <v>2020</v>
      </c>
      <c r="AG127" s="6"/>
      <c r="AH127" s="3"/>
      <c r="AI127" s="3"/>
      <c r="AJ127" s="3"/>
    </row>
    <row r="128" spans="1:36" x14ac:dyDescent="0.3">
      <c r="A128" s="24">
        <f t="shared" si="27"/>
        <v>87</v>
      </c>
      <c r="B128" s="12" t="s">
        <v>211</v>
      </c>
      <c r="C128" s="12" t="s">
        <v>88</v>
      </c>
      <c r="D128" s="12" t="s">
        <v>89</v>
      </c>
      <c r="E128" s="13" t="s">
        <v>42</v>
      </c>
      <c r="F128" s="13" t="s">
        <v>43</v>
      </c>
      <c r="G128" s="25" t="s">
        <v>44</v>
      </c>
      <c r="H128" s="56" t="s">
        <v>212</v>
      </c>
      <c r="I128" s="13">
        <v>15000</v>
      </c>
      <c r="J128" s="28">
        <v>30</v>
      </c>
      <c r="K128" s="7">
        <v>30</v>
      </c>
      <c r="L128" s="58">
        <f>+I128/J128*K128</f>
        <v>15000</v>
      </c>
      <c r="M128" s="3"/>
      <c r="N128" s="3"/>
      <c r="O128" s="3"/>
      <c r="P128" s="3"/>
      <c r="Q128" s="3"/>
      <c r="R128" s="8">
        <v>0</v>
      </c>
      <c r="S128" s="31">
        <f>ROUND((L128/30*R128),0)</f>
        <v>0</v>
      </c>
      <c r="T128" s="3"/>
      <c r="U128" s="32">
        <f>L128+S128+T128</f>
        <v>15000</v>
      </c>
      <c r="V128" s="9"/>
      <c r="W128" s="9"/>
      <c r="X128" s="10"/>
      <c r="Y128" s="11">
        <v>0</v>
      </c>
      <c r="Z128" s="11"/>
      <c r="AA128" s="31">
        <f>+V128+W128+X128+Y128+Z128</f>
        <v>0</v>
      </c>
      <c r="AB128" s="32">
        <f>(+U128-AA128)</f>
        <v>15000</v>
      </c>
      <c r="AC128" s="48">
        <f t="shared" si="26"/>
        <v>1229217.333333333</v>
      </c>
      <c r="AD128" s="3"/>
      <c r="AE128" s="3" t="s">
        <v>285</v>
      </c>
      <c r="AF128" s="3">
        <v>2020</v>
      </c>
      <c r="AG128" s="6"/>
      <c r="AH128" s="3"/>
      <c r="AI128" s="3"/>
      <c r="AJ128" s="3"/>
    </row>
    <row r="129" spans="1:36" x14ac:dyDescent="0.3">
      <c r="A129" s="24">
        <f t="shared" si="27"/>
        <v>88</v>
      </c>
      <c r="B129" s="12" t="s">
        <v>213</v>
      </c>
      <c r="C129" s="12" t="s">
        <v>88</v>
      </c>
      <c r="D129" s="12" t="s">
        <v>89</v>
      </c>
      <c r="E129" s="13" t="s">
        <v>42</v>
      </c>
      <c r="F129" s="13" t="s">
        <v>43</v>
      </c>
      <c r="G129" s="25" t="s">
        <v>44</v>
      </c>
      <c r="H129" s="56" t="s">
        <v>214</v>
      </c>
      <c r="I129" s="13">
        <v>6000</v>
      </c>
      <c r="J129" s="28">
        <v>30</v>
      </c>
      <c r="K129" s="7">
        <v>0</v>
      </c>
      <c r="L129" s="58">
        <f t="shared" ref="L129:L165" si="28">+I129/J129*K129</f>
        <v>0</v>
      </c>
      <c r="M129" s="3"/>
      <c r="N129" s="3"/>
      <c r="O129" s="3"/>
      <c r="P129" s="3"/>
      <c r="Q129" s="3"/>
      <c r="R129" s="8">
        <v>0</v>
      </c>
      <c r="S129" s="31">
        <f t="shared" ref="S129:S165" si="29">ROUND((L129/30*R129),0)</f>
        <v>0</v>
      </c>
      <c r="T129" s="3"/>
      <c r="U129" s="32">
        <f t="shared" ref="U129:U165" si="30">L129+S129+T129</f>
        <v>0</v>
      </c>
      <c r="V129" s="9"/>
      <c r="W129" s="9"/>
      <c r="X129" s="10"/>
      <c r="Y129" s="11">
        <v>0</v>
      </c>
      <c r="Z129" s="11"/>
      <c r="AA129" s="31">
        <f t="shared" ref="AA129:AA158" si="31">+V129+W129+X129+Y129+Z129</f>
        <v>0</v>
      </c>
      <c r="AB129" s="32">
        <f t="shared" ref="AB129:AB165" si="32">(+U129-AA129)</f>
        <v>0</v>
      </c>
      <c r="AC129" s="48">
        <f t="shared" si="26"/>
        <v>1229217.333333333</v>
      </c>
      <c r="AD129" s="3"/>
      <c r="AE129" s="3" t="s">
        <v>285</v>
      </c>
      <c r="AF129" s="3">
        <v>2020</v>
      </c>
      <c r="AG129" s="6"/>
      <c r="AH129" s="3"/>
      <c r="AI129" s="3"/>
      <c r="AJ129" s="3"/>
    </row>
    <row r="130" spans="1:36" x14ac:dyDescent="0.3">
      <c r="A130" s="24">
        <f t="shared" si="27"/>
        <v>89</v>
      </c>
      <c r="B130" s="12" t="s">
        <v>215</v>
      </c>
      <c r="C130" s="12" t="s">
        <v>88</v>
      </c>
      <c r="D130" s="12" t="s">
        <v>89</v>
      </c>
      <c r="E130" s="13" t="s">
        <v>42</v>
      </c>
      <c r="F130" s="13" t="s">
        <v>43</v>
      </c>
      <c r="G130" s="25" t="s">
        <v>44</v>
      </c>
      <c r="H130" s="56" t="s">
        <v>216</v>
      </c>
      <c r="I130" s="13">
        <v>8000</v>
      </c>
      <c r="J130" s="28">
        <v>30</v>
      </c>
      <c r="K130" s="7">
        <v>30</v>
      </c>
      <c r="L130" s="58">
        <f t="shared" si="28"/>
        <v>8000.0000000000009</v>
      </c>
      <c r="M130" s="3"/>
      <c r="N130" s="3"/>
      <c r="O130" s="3"/>
      <c r="P130" s="3"/>
      <c r="Q130" s="3"/>
      <c r="R130" s="8">
        <v>1</v>
      </c>
      <c r="S130" s="31">
        <f t="shared" si="29"/>
        <v>267</v>
      </c>
      <c r="T130" s="3"/>
      <c r="U130" s="32">
        <f t="shared" si="30"/>
        <v>8267</v>
      </c>
      <c r="V130" s="9"/>
      <c r="W130" s="9"/>
      <c r="X130" s="10"/>
      <c r="Y130" s="11">
        <v>0</v>
      </c>
      <c r="Z130" s="11"/>
      <c r="AA130" s="31">
        <f t="shared" si="31"/>
        <v>0</v>
      </c>
      <c r="AB130" s="32">
        <f t="shared" si="32"/>
        <v>8267</v>
      </c>
      <c r="AC130" s="48">
        <f t="shared" si="26"/>
        <v>1237484.333333333</v>
      </c>
      <c r="AD130" s="3"/>
      <c r="AE130" s="3" t="s">
        <v>285</v>
      </c>
      <c r="AF130" s="3">
        <v>2020</v>
      </c>
      <c r="AG130" s="6"/>
      <c r="AH130" s="3"/>
      <c r="AI130" s="3"/>
      <c r="AJ130" s="3"/>
    </row>
    <row r="131" spans="1:36" x14ac:dyDescent="0.3">
      <c r="A131" s="24">
        <f t="shared" si="27"/>
        <v>90</v>
      </c>
      <c r="B131" s="12" t="s">
        <v>217</v>
      </c>
      <c r="C131" s="12" t="s">
        <v>88</v>
      </c>
      <c r="D131" s="12" t="s">
        <v>89</v>
      </c>
      <c r="E131" s="13" t="s">
        <v>42</v>
      </c>
      <c r="F131" s="13" t="s">
        <v>43</v>
      </c>
      <c r="G131" s="25" t="s">
        <v>44</v>
      </c>
      <c r="H131" s="56" t="s">
        <v>218</v>
      </c>
      <c r="I131" s="13">
        <v>14000</v>
      </c>
      <c r="J131" s="28">
        <v>30</v>
      </c>
      <c r="K131" s="7">
        <v>30</v>
      </c>
      <c r="L131" s="58">
        <f t="shared" si="28"/>
        <v>14000</v>
      </c>
      <c r="M131" s="3"/>
      <c r="N131" s="3"/>
      <c r="O131" s="3"/>
      <c r="P131" s="3"/>
      <c r="Q131" s="3"/>
      <c r="R131" s="8">
        <v>0</v>
      </c>
      <c r="S131" s="31">
        <f t="shared" si="29"/>
        <v>0</v>
      </c>
      <c r="T131" s="3"/>
      <c r="U131" s="32">
        <f t="shared" si="30"/>
        <v>14000</v>
      </c>
      <c r="V131" s="9"/>
      <c r="W131" s="9"/>
      <c r="X131" s="10"/>
      <c r="Y131" s="11">
        <v>300</v>
      </c>
      <c r="Z131" s="11"/>
      <c r="AA131" s="31">
        <f t="shared" si="31"/>
        <v>300</v>
      </c>
      <c r="AB131" s="32">
        <f t="shared" si="32"/>
        <v>13700</v>
      </c>
      <c r="AC131" s="48">
        <f t="shared" si="26"/>
        <v>1251184.333333333</v>
      </c>
      <c r="AD131" s="3"/>
      <c r="AE131" s="3" t="s">
        <v>285</v>
      </c>
      <c r="AF131" s="3">
        <v>2020</v>
      </c>
      <c r="AG131" s="6"/>
      <c r="AH131" s="3"/>
      <c r="AI131" s="3"/>
      <c r="AJ131" s="3"/>
    </row>
    <row r="132" spans="1:36" x14ac:dyDescent="0.3">
      <c r="A132" s="24">
        <f t="shared" si="27"/>
        <v>91</v>
      </c>
      <c r="B132" s="12" t="s">
        <v>219</v>
      </c>
      <c r="C132" s="12" t="s">
        <v>88</v>
      </c>
      <c r="D132" s="12" t="s">
        <v>89</v>
      </c>
      <c r="E132" s="13" t="s">
        <v>42</v>
      </c>
      <c r="F132" s="13" t="s">
        <v>43</v>
      </c>
      <c r="G132" s="25" t="s">
        <v>44</v>
      </c>
      <c r="H132" s="56" t="s">
        <v>220</v>
      </c>
      <c r="I132" s="13">
        <v>6000</v>
      </c>
      <c r="J132" s="28">
        <v>30</v>
      </c>
      <c r="K132" s="7">
        <v>27</v>
      </c>
      <c r="L132" s="58">
        <f t="shared" si="28"/>
        <v>5400</v>
      </c>
      <c r="M132" s="3"/>
      <c r="N132" s="3"/>
      <c r="O132" s="3"/>
      <c r="P132" s="3"/>
      <c r="Q132" s="3"/>
      <c r="R132" s="8">
        <v>0</v>
      </c>
      <c r="S132" s="31">
        <f t="shared" si="29"/>
        <v>0</v>
      </c>
      <c r="T132" s="3"/>
      <c r="U132" s="32">
        <f t="shared" si="30"/>
        <v>5400</v>
      </c>
      <c r="V132" s="9"/>
      <c r="W132" s="9"/>
      <c r="X132" s="10"/>
      <c r="Y132" s="11">
        <v>0</v>
      </c>
      <c r="Z132" s="11"/>
      <c r="AA132" s="31">
        <f t="shared" si="31"/>
        <v>0</v>
      </c>
      <c r="AB132" s="32">
        <f t="shared" si="32"/>
        <v>5400</v>
      </c>
      <c r="AC132" s="48">
        <f t="shared" si="26"/>
        <v>1256584.333333333</v>
      </c>
      <c r="AD132" s="3"/>
      <c r="AE132" s="3" t="s">
        <v>285</v>
      </c>
      <c r="AF132" s="3">
        <v>2020</v>
      </c>
      <c r="AG132" s="6"/>
      <c r="AH132" s="3"/>
      <c r="AI132" s="3"/>
      <c r="AJ132" s="3"/>
    </row>
    <row r="133" spans="1:36" x14ac:dyDescent="0.3">
      <c r="A133" s="24">
        <f t="shared" si="27"/>
        <v>92</v>
      </c>
      <c r="B133" s="12" t="s">
        <v>221</v>
      </c>
      <c r="C133" s="12" t="s">
        <v>88</v>
      </c>
      <c r="D133" s="12" t="s">
        <v>89</v>
      </c>
      <c r="E133" s="13" t="s">
        <v>42</v>
      </c>
      <c r="F133" s="13" t="s">
        <v>43</v>
      </c>
      <c r="G133" s="25" t="s">
        <v>44</v>
      </c>
      <c r="H133" s="56" t="s">
        <v>222</v>
      </c>
      <c r="I133" s="13">
        <v>10000</v>
      </c>
      <c r="J133" s="28">
        <v>30</v>
      </c>
      <c r="K133" s="7">
        <v>30</v>
      </c>
      <c r="L133" s="58">
        <f t="shared" si="28"/>
        <v>10000</v>
      </c>
      <c r="M133" s="3"/>
      <c r="N133" s="3"/>
      <c r="O133" s="3"/>
      <c r="P133" s="3"/>
      <c r="Q133" s="3"/>
      <c r="R133" s="8">
        <v>3</v>
      </c>
      <c r="S133" s="31">
        <f t="shared" si="29"/>
        <v>1000</v>
      </c>
      <c r="T133" s="3"/>
      <c r="U133" s="32">
        <f t="shared" si="30"/>
        <v>11000</v>
      </c>
      <c r="V133" s="9"/>
      <c r="W133" s="9"/>
      <c r="X133" s="10"/>
      <c r="Y133" s="11">
        <v>300</v>
      </c>
      <c r="Z133" s="11"/>
      <c r="AA133" s="31">
        <f t="shared" si="31"/>
        <v>300</v>
      </c>
      <c r="AB133" s="32">
        <f t="shared" si="32"/>
        <v>10700</v>
      </c>
      <c r="AC133" s="48">
        <f t="shared" si="26"/>
        <v>1267284.333333333</v>
      </c>
      <c r="AD133" s="3"/>
      <c r="AE133" s="3" t="s">
        <v>285</v>
      </c>
      <c r="AF133" s="3">
        <v>2020</v>
      </c>
      <c r="AG133" s="6"/>
      <c r="AH133" s="3"/>
      <c r="AI133" s="3"/>
      <c r="AJ133" s="3"/>
    </row>
    <row r="134" spans="1:36" x14ac:dyDescent="0.3">
      <c r="A134" s="24">
        <f t="shared" si="27"/>
        <v>93</v>
      </c>
      <c r="B134" s="12" t="s">
        <v>223</v>
      </c>
      <c r="C134" s="12" t="s">
        <v>88</v>
      </c>
      <c r="D134" s="12" t="s">
        <v>89</v>
      </c>
      <c r="E134" s="13" t="s">
        <v>42</v>
      </c>
      <c r="F134" s="13" t="s">
        <v>43</v>
      </c>
      <c r="G134" s="25" t="s">
        <v>44</v>
      </c>
      <c r="H134" s="56" t="s">
        <v>224</v>
      </c>
      <c r="I134" s="13">
        <v>10000</v>
      </c>
      <c r="J134" s="28">
        <v>30</v>
      </c>
      <c r="K134" s="7">
        <v>29.5</v>
      </c>
      <c r="L134" s="58">
        <f t="shared" si="28"/>
        <v>9833.3333333333321</v>
      </c>
      <c r="M134" s="3"/>
      <c r="N134" s="3"/>
      <c r="O134" s="3"/>
      <c r="P134" s="3"/>
      <c r="Q134" s="3"/>
      <c r="R134" s="8">
        <v>0</v>
      </c>
      <c r="S134" s="31">
        <f t="shared" si="29"/>
        <v>0</v>
      </c>
      <c r="T134" s="3"/>
      <c r="U134" s="32">
        <f t="shared" si="30"/>
        <v>9833.3333333333321</v>
      </c>
      <c r="V134" s="9"/>
      <c r="W134" s="9"/>
      <c r="X134" s="10"/>
      <c r="Y134" s="11">
        <v>300</v>
      </c>
      <c r="Z134" s="11"/>
      <c r="AA134" s="31">
        <f t="shared" si="31"/>
        <v>300</v>
      </c>
      <c r="AB134" s="32">
        <f t="shared" si="32"/>
        <v>9533.3333333333321</v>
      </c>
      <c r="AC134" s="48">
        <f t="shared" si="26"/>
        <v>1276817.6666666663</v>
      </c>
      <c r="AD134" s="3"/>
      <c r="AE134" s="3" t="s">
        <v>285</v>
      </c>
      <c r="AF134" s="3">
        <v>2020</v>
      </c>
      <c r="AG134" s="6"/>
      <c r="AH134" s="3"/>
      <c r="AI134" s="3"/>
      <c r="AJ134" s="3"/>
    </row>
    <row r="135" spans="1:36" x14ac:dyDescent="0.3">
      <c r="A135" s="24">
        <f t="shared" si="27"/>
        <v>94</v>
      </c>
      <c r="B135" s="12" t="s">
        <v>225</v>
      </c>
      <c r="C135" s="12" t="s">
        <v>88</v>
      </c>
      <c r="D135" s="12" t="s">
        <v>89</v>
      </c>
      <c r="E135" s="13" t="s">
        <v>42</v>
      </c>
      <c r="F135" s="13" t="s">
        <v>43</v>
      </c>
      <c r="G135" s="25" t="s">
        <v>44</v>
      </c>
      <c r="H135" s="56" t="s">
        <v>226</v>
      </c>
      <c r="I135" s="13">
        <v>8000</v>
      </c>
      <c r="J135" s="28">
        <v>30</v>
      </c>
      <c r="K135" s="7">
        <v>30</v>
      </c>
      <c r="L135" s="58">
        <f t="shared" si="28"/>
        <v>8000.0000000000009</v>
      </c>
      <c r="M135" s="3"/>
      <c r="N135" s="3"/>
      <c r="O135" s="3"/>
      <c r="P135" s="3"/>
      <c r="Q135" s="3"/>
      <c r="R135" s="8">
        <v>4</v>
      </c>
      <c r="S135" s="31">
        <f t="shared" si="29"/>
        <v>1067</v>
      </c>
      <c r="T135" s="3"/>
      <c r="U135" s="32">
        <f t="shared" si="30"/>
        <v>9067</v>
      </c>
      <c r="V135" s="9"/>
      <c r="W135" s="9"/>
      <c r="X135" s="10"/>
      <c r="Y135" s="11">
        <v>300</v>
      </c>
      <c r="Z135" s="11"/>
      <c r="AA135" s="31">
        <f t="shared" si="31"/>
        <v>300</v>
      </c>
      <c r="AB135" s="32">
        <f t="shared" si="32"/>
        <v>8767</v>
      </c>
      <c r="AC135" s="48">
        <f t="shared" si="26"/>
        <v>1285584.6666666663</v>
      </c>
      <c r="AD135" s="3"/>
      <c r="AE135" s="3" t="s">
        <v>285</v>
      </c>
      <c r="AF135" s="3">
        <v>2020</v>
      </c>
      <c r="AG135" s="6"/>
      <c r="AH135" s="3"/>
      <c r="AI135" s="3"/>
      <c r="AJ135" s="3"/>
    </row>
    <row r="136" spans="1:36" x14ac:dyDescent="0.3">
      <c r="A136" s="24">
        <f t="shared" si="27"/>
        <v>95</v>
      </c>
      <c r="B136" s="12" t="s">
        <v>227</v>
      </c>
      <c r="C136" s="12" t="s">
        <v>88</v>
      </c>
      <c r="D136" s="12" t="s">
        <v>89</v>
      </c>
      <c r="E136" s="13" t="s">
        <v>42</v>
      </c>
      <c r="F136" s="13" t="s">
        <v>43</v>
      </c>
      <c r="G136" s="25" t="s">
        <v>44</v>
      </c>
      <c r="H136" s="56" t="s">
        <v>228</v>
      </c>
      <c r="I136" s="13">
        <v>6000</v>
      </c>
      <c r="J136" s="28">
        <v>30</v>
      </c>
      <c r="K136" s="7">
        <v>30</v>
      </c>
      <c r="L136" s="58">
        <f t="shared" si="28"/>
        <v>6000</v>
      </c>
      <c r="M136" s="3"/>
      <c r="N136" s="3"/>
      <c r="O136" s="3"/>
      <c r="P136" s="3"/>
      <c r="Q136" s="3"/>
      <c r="R136" s="8">
        <v>4</v>
      </c>
      <c r="S136" s="31">
        <f t="shared" si="29"/>
        <v>800</v>
      </c>
      <c r="T136" s="3"/>
      <c r="U136" s="32">
        <f t="shared" si="30"/>
        <v>6800</v>
      </c>
      <c r="V136" s="9"/>
      <c r="W136" s="9"/>
      <c r="X136" s="10"/>
      <c r="Y136" s="11">
        <v>0</v>
      </c>
      <c r="Z136" s="11"/>
      <c r="AA136" s="31">
        <f t="shared" si="31"/>
        <v>0</v>
      </c>
      <c r="AB136" s="32">
        <f t="shared" si="32"/>
        <v>6800</v>
      </c>
      <c r="AC136" s="48">
        <f t="shared" si="26"/>
        <v>1292384.6666666663</v>
      </c>
      <c r="AD136" s="3"/>
      <c r="AE136" s="3" t="s">
        <v>285</v>
      </c>
      <c r="AF136" s="3">
        <v>2020</v>
      </c>
      <c r="AG136" s="6"/>
      <c r="AH136" s="3"/>
      <c r="AI136" s="3"/>
      <c r="AJ136" s="3"/>
    </row>
    <row r="137" spans="1:36" x14ac:dyDescent="0.3">
      <c r="A137" s="24">
        <f t="shared" si="27"/>
        <v>96</v>
      </c>
      <c r="B137" s="12" t="s">
        <v>229</v>
      </c>
      <c r="C137" s="12" t="s">
        <v>88</v>
      </c>
      <c r="D137" s="12" t="s">
        <v>89</v>
      </c>
      <c r="E137" s="13" t="s">
        <v>42</v>
      </c>
      <c r="F137" s="13" t="s">
        <v>43</v>
      </c>
      <c r="G137" s="25" t="s">
        <v>44</v>
      </c>
      <c r="H137" s="56">
        <v>526302010012711</v>
      </c>
      <c r="I137" s="13">
        <v>16000</v>
      </c>
      <c r="J137" s="28">
        <v>30</v>
      </c>
      <c r="K137" s="7">
        <v>29</v>
      </c>
      <c r="L137" s="58">
        <f t="shared" si="28"/>
        <v>15466.666666666668</v>
      </c>
      <c r="M137" s="3"/>
      <c r="N137" s="3"/>
      <c r="O137" s="3"/>
      <c r="P137" s="3"/>
      <c r="Q137" s="3"/>
      <c r="R137" s="8">
        <v>0</v>
      </c>
      <c r="S137" s="31">
        <f t="shared" si="29"/>
        <v>0</v>
      </c>
      <c r="T137" s="3"/>
      <c r="U137" s="32">
        <f t="shared" si="30"/>
        <v>15466.666666666668</v>
      </c>
      <c r="V137" s="9"/>
      <c r="W137" s="9"/>
      <c r="X137" s="10"/>
      <c r="Y137" s="11">
        <v>300</v>
      </c>
      <c r="Z137" s="11"/>
      <c r="AA137" s="31">
        <f t="shared" si="31"/>
        <v>300</v>
      </c>
      <c r="AB137" s="32">
        <f t="shared" si="32"/>
        <v>15166.666666666668</v>
      </c>
      <c r="AC137" s="48">
        <f t="shared" si="26"/>
        <v>1307551.333333333</v>
      </c>
      <c r="AD137" s="3"/>
      <c r="AE137" s="3" t="s">
        <v>285</v>
      </c>
      <c r="AF137" s="3">
        <v>2020</v>
      </c>
      <c r="AG137" s="6"/>
      <c r="AH137" s="3"/>
      <c r="AI137" s="3"/>
      <c r="AJ137" s="3"/>
    </row>
    <row r="138" spans="1:36" x14ac:dyDescent="0.3">
      <c r="A138" s="24">
        <f t="shared" si="27"/>
        <v>97</v>
      </c>
      <c r="B138" s="12" t="s">
        <v>230</v>
      </c>
      <c r="C138" s="12" t="s">
        <v>88</v>
      </c>
      <c r="D138" s="12" t="s">
        <v>89</v>
      </c>
      <c r="E138" s="13" t="s">
        <v>42</v>
      </c>
      <c r="F138" s="13" t="s">
        <v>43</v>
      </c>
      <c r="G138" s="25" t="s">
        <v>44</v>
      </c>
      <c r="H138" s="56">
        <v>526302010012775</v>
      </c>
      <c r="I138" s="13">
        <v>10000</v>
      </c>
      <c r="J138" s="28">
        <v>30</v>
      </c>
      <c r="K138" s="7">
        <v>29.5</v>
      </c>
      <c r="L138" s="58">
        <f t="shared" si="28"/>
        <v>9833.3333333333321</v>
      </c>
      <c r="M138" s="3"/>
      <c r="N138" s="3"/>
      <c r="O138" s="3"/>
      <c r="P138" s="3"/>
      <c r="Q138" s="3"/>
      <c r="R138" s="8"/>
      <c r="S138" s="31">
        <v>0</v>
      </c>
      <c r="T138" s="3"/>
      <c r="U138" s="32">
        <f t="shared" si="30"/>
        <v>9833.3333333333321</v>
      </c>
      <c r="V138" s="9"/>
      <c r="W138" s="9"/>
      <c r="X138" s="10"/>
      <c r="Y138" s="11">
        <v>0</v>
      </c>
      <c r="Z138" s="11">
        <v>0</v>
      </c>
      <c r="AA138" s="31">
        <f t="shared" si="31"/>
        <v>0</v>
      </c>
      <c r="AB138" s="32">
        <f t="shared" si="32"/>
        <v>9833.3333333333321</v>
      </c>
      <c r="AC138" s="48">
        <f t="shared" si="26"/>
        <v>1317384.6666666663</v>
      </c>
      <c r="AD138" s="3"/>
      <c r="AE138" s="3" t="s">
        <v>285</v>
      </c>
      <c r="AF138" s="3">
        <v>2020</v>
      </c>
      <c r="AG138" s="6"/>
      <c r="AH138" s="3"/>
      <c r="AI138" s="3"/>
      <c r="AJ138" s="3"/>
    </row>
    <row r="139" spans="1:36" x14ac:dyDescent="0.3">
      <c r="A139" s="24">
        <f t="shared" si="27"/>
        <v>98</v>
      </c>
      <c r="B139" s="12" t="s">
        <v>231</v>
      </c>
      <c r="C139" s="12" t="s">
        <v>88</v>
      </c>
      <c r="D139" s="12" t="s">
        <v>89</v>
      </c>
      <c r="E139" s="13" t="s">
        <v>42</v>
      </c>
      <c r="F139" s="13" t="s">
        <v>43</v>
      </c>
      <c r="G139" s="25" t="s">
        <v>44</v>
      </c>
      <c r="H139" s="61" t="s">
        <v>232</v>
      </c>
      <c r="I139" s="13">
        <v>8000</v>
      </c>
      <c r="J139" s="28">
        <v>30</v>
      </c>
      <c r="K139" s="7">
        <v>28</v>
      </c>
      <c r="L139" s="58">
        <f t="shared" si="28"/>
        <v>7466.666666666667</v>
      </c>
      <c r="M139" s="3"/>
      <c r="N139" s="3"/>
      <c r="O139" s="3"/>
      <c r="P139" s="3"/>
      <c r="Q139" s="3"/>
      <c r="R139" s="8">
        <v>0</v>
      </c>
      <c r="S139" s="31">
        <f t="shared" si="29"/>
        <v>0</v>
      </c>
      <c r="T139" s="3"/>
      <c r="U139" s="32">
        <f t="shared" si="30"/>
        <v>7466.666666666667</v>
      </c>
      <c r="V139" s="9"/>
      <c r="W139" s="9"/>
      <c r="X139" s="10"/>
      <c r="Y139" s="11">
        <v>0</v>
      </c>
      <c r="Z139" s="11"/>
      <c r="AA139" s="31">
        <f t="shared" si="31"/>
        <v>0</v>
      </c>
      <c r="AB139" s="32">
        <f t="shared" si="32"/>
        <v>7466.666666666667</v>
      </c>
      <c r="AC139" s="48">
        <f t="shared" si="26"/>
        <v>1324851.333333333</v>
      </c>
      <c r="AD139" s="3"/>
      <c r="AE139" s="3" t="s">
        <v>285</v>
      </c>
      <c r="AF139" s="3">
        <v>2020</v>
      </c>
      <c r="AG139" s="6"/>
      <c r="AH139" s="3"/>
      <c r="AI139" s="3"/>
      <c r="AJ139" s="3"/>
    </row>
    <row r="140" spans="1:36" x14ac:dyDescent="0.3">
      <c r="A140" s="24">
        <f t="shared" si="27"/>
        <v>99</v>
      </c>
      <c r="B140" s="12" t="s">
        <v>233</v>
      </c>
      <c r="C140" s="12" t="s">
        <v>88</v>
      </c>
      <c r="D140" s="12" t="s">
        <v>89</v>
      </c>
      <c r="E140" s="13" t="s">
        <v>42</v>
      </c>
      <c r="F140" s="13" t="s">
        <v>43</v>
      </c>
      <c r="G140" s="25" t="s">
        <v>44</v>
      </c>
      <c r="H140" s="61" t="s">
        <v>234</v>
      </c>
      <c r="I140" s="13">
        <v>10000</v>
      </c>
      <c r="J140" s="28">
        <v>30</v>
      </c>
      <c r="K140" s="7">
        <v>30</v>
      </c>
      <c r="L140" s="58">
        <f t="shared" si="28"/>
        <v>10000</v>
      </c>
      <c r="M140" s="3"/>
      <c r="N140" s="3"/>
      <c r="O140" s="3"/>
      <c r="P140" s="3"/>
      <c r="Q140" s="3"/>
      <c r="R140" s="8">
        <v>0</v>
      </c>
      <c r="S140" s="31">
        <f t="shared" si="29"/>
        <v>0</v>
      </c>
      <c r="T140" s="3"/>
      <c r="U140" s="32">
        <f t="shared" si="30"/>
        <v>10000</v>
      </c>
      <c r="V140" s="9"/>
      <c r="W140" s="9"/>
      <c r="X140" s="10"/>
      <c r="Y140" s="11">
        <v>300</v>
      </c>
      <c r="Z140" s="11"/>
      <c r="AA140" s="31">
        <f t="shared" si="31"/>
        <v>300</v>
      </c>
      <c r="AB140" s="32">
        <f t="shared" si="32"/>
        <v>9700</v>
      </c>
      <c r="AC140" s="48">
        <f t="shared" si="26"/>
        <v>1334551.333333333</v>
      </c>
      <c r="AD140" s="3"/>
      <c r="AE140" s="3" t="s">
        <v>285</v>
      </c>
      <c r="AF140" s="3">
        <v>2020</v>
      </c>
      <c r="AG140" s="6"/>
      <c r="AH140" s="3"/>
      <c r="AI140" s="3"/>
      <c r="AJ140" s="3"/>
    </row>
    <row r="141" spans="1:36" x14ac:dyDescent="0.3">
      <c r="A141" s="24">
        <f t="shared" si="27"/>
        <v>100</v>
      </c>
      <c r="B141" s="12" t="s">
        <v>235</v>
      </c>
      <c r="C141" s="12" t="s">
        <v>88</v>
      </c>
      <c r="D141" s="12" t="s">
        <v>89</v>
      </c>
      <c r="E141" s="13" t="s">
        <v>42</v>
      </c>
      <c r="F141" s="13" t="s">
        <v>43</v>
      </c>
      <c r="G141" s="25" t="s">
        <v>44</v>
      </c>
      <c r="H141" s="61" t="s">
        <v>236</v>
      </c>
      <c r="I141" s="13">
        <v>11500</v>
      </c>
      <c r="J141" s="28">
        <v>30</v>
      </c>
      <c r="K141" s="7">
        <v>29</v>
      </c>
      <c r="L141" s="58">
        <f t="shared" si="28"/>
        <v>11116.666666666666</v>
      </c>
      <c r="M141" s="3"/>
      <c r="N141" s="3"/>
      <c r="O141" s="3"/>
      <c r="P141" s="3"/>
      <c r="Q141" s="3"/>
      <c r="R141" s="8"/>
      <c r="S141" s="31">
        <f t="shared" si="29"/>
        <v>0</v>
      </c>
      <c r="T141" s="3"/>
      <c r="U141" s="32">
        <f t="shared" si="30"/>
        <v>11116.666666666666</v>
      </c>
      <c r="V141" s="9"/>
      <c r="W141" s="9"/>
      <c r="X141" s="10"/>
      <c r="Y141" s="11">
        <v>300</v>
      </c>
      <c r="Z141" s="11"/>
      <c r="AA141" s="31">
        <f t="shared" si="31"/>
        <v>300</v>
      </c>
      <c r="AB141" s="32">
        <f t="shared" si="32"/>
        <v>10816.666666666666</v>
      </c>
      <c r="AC141" s="48">
        <f t="shared" si="26"/>
        <v>1345367.9999999998</v>
      </c>
      <c r="AD141" s="3"/>
      <c r="AE141" s="3" t="s">
        <v>285</v>
      </c>
      <c r="AF141" s="3">
        <v>2020</v>
      </c>
      <c r="AG141" s="6"/>
      <c r="AH141" s="3"/>
      <c r="AI141" s="3"/>
      <c r="AJ141" s="3"/>
    </row>
    <row r="142" spans="1:36" x14ac:dyDescent="0.3">
      <c r="A142" s="24">
        <f t="shared" si="27"/>
        <v>101</v>
      </c>
      <c r="B142" s="12" t="s">
        <v>237</v>
      </c>
      <c r="C142" s="12" t="s">
        <v>88</v>
      </c>
      <c r="D142" s="12" t="s">
        <v>89</v>
      </c>
      <c r="E142" s="13" t="s">
        <v>42</v>
      </c>
      <c r="F142" s="13" t="s">
        <v>43</v>
      </c>
      <c r="G142" s="25" t="s">
        <v>44</v>
      </c>
      <c r="H142" s="61" t="s">
        <v>238</v>
      </c>
      <c r="I142" s="13">
        <v>10000</v>
      </c>
      <c r="J142" s="28">
        <v>30</v>
      </c>
      <c r="K142" s="7">
        <v>25</v>
      </c>
      <c r="L142" s="58">
        <f t="shared" si="28"/>
        <v>8333.3333333333321</v>
      </c>
      <c r="M142" s="3"/>
      <c r="N142" s="3"/>
      <c r="O142" s="3"/>
      <c r="P142" s="3"/>
      <c r="Q142" s="3"/>
      <c r="R142" s="8"/>
      <c r="S142" s="31">
        <f t="shared" si="29"/>
        <v>0</v>
      </c>
      <c r="T142" s="3"/>
      <c r="U142" s="32">
        <f t="shared" si="30"/>
        <v>8333.3333333333321</v>
      </c>
      <c r="V142" s="9"/>
      <c r="W142" s="9"/>
      <c r="X142" s="10"/>
      <c r="Y142" s="11">
        <v>300</v>
      </c>
      <c r="Z142" s="11"/>
      <c r="AA142" s="31">
        <f t="shared" si="31"/>
        <v>300</v>
      </c>
      <c r="AB142" s="32">
        <f t="shared" si="32"/>
        <v>8033.3333333333321</v>
      </c>
      <c r="AC142" s="48">
        <f t="shared" si="26"/>
        <v>1353401.333333333</v>
      </c>
      <c r="AD142" s="3"/>
      <c r="AE142" s="3" t="s">
        <v>285</v>
      </c>
      <c r="AF142" s="3">
        <v>2020</v>
      </c>
      <c r="AG142" s="6"/>
      <c r="AH142" s="3"/>
      <c r="AI142" s="3"/>
      <c r="AJ142" s="3"/>
    </row>
    <row r="143" spans="1:36" x14ac:dyDescent="0.3">
      <c r="A143" s="24">
        <f t="shared" si="27"/>
        <v>102</v>
      </c>
      <c r="B143" s="12" t="s">
        <v>239</v>
      </c>
      <c r="C143" s="12" t="s">
        <v>88</v>
      </c>
      <c r="D143" s="12" t="s">
        <v>89</v>
      </c>
      <c r="E143" s="13" t="s">
        <v>42</v>
      </c>
      <c r="F143" s="13" t="s">
        <v>43</v>
      </c>
      <c r="G143" s="25" t="s">
        <v>44</v>
      </c>
      <c r="H143" s="61" t="s">
        <v>240</v>
      </c>
      <c r="I143" s="13">
        <v>10000</v>
      </c>
      <c r="J143" s="28">
        <v>30</v>
      </c>
      <c r="K143" s="7">
        <v>26</v>
      </c>
      <c r="L143" s="58">
        <f t="shared" si="28"/>
        <v>8666.6666666666661</v>
      </c>
      <c r="M143" s="3"/>
      <c r="N143" s="3"/>
      <c r="O143" s="3"/>
      <c r="P143" s="3"/>
      <c r="Q143" s="3"/>
      <c r="R143" s="8"/>
      <c r="S143" s="31">
        <f t="shared" si="29"/>
        <v>0</v>
      </c>
      <c r="T143" s="3"/>
      <c r="U143" s="32">
        <f t="shared" si="30"/>
        <v>8666.6666666666661</v>
      </c>
      <c r="V143" s="9"/>
      <c r="W143" s="9"/>
      <c r="X143" s="10"/>
      <c r="Y143" s="11">
        <v>300</v>
      </c>
      <c r="Z143" s="11"/>
      <c r="AA143" s="31">
        <f t="shared" si="31"/>
        <v>300</v>
      </c>
      <c r="AB143" s="32">
        <f t="shared" si="32"/>
        <v>8366.6666666666661</v>
      </c>
      <c r="AC143" s="48">
        <f t="shared" si="26"/>
        <v>1361767.9999999998</v>
      </c>
      <c r="AD143" s="3"/>
      <c r="AE143" s="3" t="s">
        <v>285</v>
      </c>
      <c r="AF143" s="3">
        <v>2020</v>
      </c>
      <c r="AG143" s="6"/>
      <c r="AH143" s="3"/>
      <c r="AI143" s="3"/>
      <c r="AJ143" s="3"/>
    </row>
    <row r="144" spans="1:36" x14ac:dyDescent="0.3">
      <c r="A144" s="24">
        <f t="shared" si="27"/>
        <v>103</v>
      </c>
      <c r="B144" s="12" t="s">
        <v>241</v>
      </c>
      <c r="C144" s="12" t="s">
        <v>88</v>
      </c>
      <c r="D144" s="12" t="s">
        <v>89</v>
      </c>
      <c r="E144" s="13" t="s">
        <v>42</v>
      </c>
      <c r="F144" s="13" t="s">
        <v>43</v>
      </c>
      <c r="G144" s="25" t="s">
        <v>44</v>
      </c>
      <c r="H144" s="61" t="s">
        <v>242</v>
      </c>
      <c r="I144" s="13">
        <v>15000</v>
      </c>
      <c r="J144" s="28">
        <v>30</v>
      </c>
      <c r="K144" s="7">
        <v>30</v>
      </c>
      <c r="L144" s="58">
        <f t="shared" si="28"/>
        <v>15000</v>
      </c>
      <c r="M144" s="3"/>
      <c r="N144" s="3"/>
      <c r="O144" s="3"/>
      <c r="P144" s="3"/>
      <c r="Q144" s="3"/>
      <c r="R144" s="8">
        <v>2</v>
      </c>
      <c r="S144" s="31">
        <f t="shared" si="29"/>
        <v>1000</v>
      </c>
      <c r="T144" s="3"/>
      <c r="U144" s="32">
        <f t="shared" si="30"/>
        <v>16000</v>
      </c>
      <c r="V144" s="9"/>
      <c r="W144" s="9"/>
      <c r="X144" s="10"/>
      <c r="Y144" s="11">
        <v>300</v>
      </c>
      <c r="Z144" s="11"/>
      <c r="AA144" s="31">
        <f t="shared" si="31"/>
        <v>300</v>
      </c>
      <c r="AB144" s="32">
        <f t="shared" si="32"/>
        <v>15700</v>
      </c>
      <c r="AC144" s="48">
        <f t="shared" si="26"/>
        <v>1377467.9999999998</v>
      </c>
      <c r="AD144" s="3"/>
      <c r="AE144" s="3" t="s">
        <v>285</v>
      </c>
      <c r="AF144" s="3">
        <v>2020</v>
      </c>
      <c r="AG144" s="6"/>
      <c r="AH144" s="3"/>
      <c r="AI144" s="3"/>
      <c r="AJ144" s="3"/>
    </row>
    <row r="145" spans="1:36" x14ac:dyDescent="0.3">
      <c r="A145" s="24">
        <f t="shared" si="27"/>
        <v>104</v>
      </c>
      <c r="B145" s="12" t="s">
        <v>243</v>
      </c>
      <c r="C145" s="12" t="s">
        <v>88</v>
      </c>
      <c r="D145" s="12" t="s">
        <v>89</v>
      </c>
      <c r="E145" s="13" t="s">
        <v>42</v>
      </c>
      <c r="F145" s="13" t="s">
        <v>43</v>
      </c>
      <c r="G145" s="25" t="s">
        <v>44</v>
      </c>
      <c r="H145" s="61" t="s">
        <v>244</v>
      </c>
      <c r="I145" s="13">
        <v>6000</v>
      </c>
      <c r="J145" s="28">
        <v>30</v>
      </c>
      <c r="K145" s="7">
        <v>30</v>
      </c>
      <c r="L145" s="58">
        <f t="shared" si="28"/>
        <v>6000</v>
      </c>
      <c r="M145" s="3"/>
      <c r="N145" s="3"/>
      <c r="O145" s="3"/>
      <c r="P145" s="3"/>
      <c r="Q145" s="3"/>
      <c r="R145" s="8">
        <v>1</v>
      </c>
      <c r="S145" s="31">
        <f t="shared" si="29"/>
        <v>200</v>
      </c>
      <c r="T145" s="3"/>
      <c r="U145" s="32">
        <f t="shared" si="30"/>
        <v>6200</v>
      </c>
      <c r="V145" s="9"/>
      <c r="W145" s="9"/>
      <c r="X145" s="10"/>
      <c r="Y145" s="11">
        <v>0</v>
      </c>
      <c r="Z145" s="11"/>
      <c r="AA145" s="31">
        <f t="shared" si="31"/>
        <v>0</v>
      </c>
      <c r="AB145" s="32">
        <f t="shared" si="32"/>
        <v>6200</v>
      </c>
      <c r="AC145" s="48">
        <f t="shared" si="26"/>
        <v>1383667.9999999998</v>
      </c>
      <c r="AD145" s="3"/>
      <c r="AE145" s="3" t="s">
        <v>285</v>
      </c>
      <c r="AF145" s="3">
        <v>2020</v>
      </c>
      <c r="AG145" s="6"/>
      <c r="AH145" s="3"/>
      <c r="AI145" s="3"/>
      <c r="AJ145" s="3"/>
    </row>
    <row r="146" spans="1:36" x14ac:dyDescent="0.3">
      <c r="A146" s="24">
        <f t="shared" si="27"/>
        <v>105</v>
      </c>
      <c r="B146" s="12" t="s">
        <v>245</v>
      </c>
      <c r="C146" s="12" t="s">
        <v>88</v>
      </c>
      <c r="D146" s="12" t="s">
        <v>89</v>
      </c>
      <c r="E146" s="13" t="s">
        <v>42</v>
      </c>
      <c r="F146" s="13" t="s">
        <v>43</v>
      </c>
      <c r="G146" s="25" t="s">
        <v>44</v>
      </c>
      <c r="H146" s="61" t="s">
        <v>246</v>
      </c>
      <c r="I146" s="13">
        <v>10000</v>
      </c>
      <c r="J146" s="28">
        <v>30</v>
      </c>
      <c r="K146" s="7">
        <v>30</v>
      </c>
      <c r="L146" s="58">
        <f t="shared" si="28"/>
        <v>10000</v>
      </c>
      <c r="M146" s="3"/>
      <c r="N146" s="3"/>
      <c r="O146" s="3"/>
      <c r="P146" s="3"/>
      <c r="Q146" s="3"/>
      <c r="R146" s="8">
        <v>5</v>
      </c>
      <c r="S146" s="31">
        <f t="shared" si="29"/>
        <v>1667</v>
      </c>
      <c r="T146" s="3"/>
      <c r="U146" s="32">
        <f t="shared" si="30"/>
        <v>11667</v>
      </c>
      <c r="V146" s="9"/>
      <c r="W146" s="9"/>
      <c r="X146" s="10"/>
      <c r="Y146" s="11">
        <v>300</v>
      </c>
      <c r="Z146" s="11"/>
      <c r="AA146" s="31">
        <f t="shared" si="31"/>
        <v>300</v>
      </c>
      <c r="AB146" s="32">
        <f t="shared" si="32"/>
        <v>11367</v>
      </c>
      <c r="AC146" s="48">
        <f t="shared" si="26"/>
        <v>1395034.9999999998</v>
      </c>
      <c r="AD146" s="3"/>
      <c r="AE146" s="3" t="s">
        <v>285</v>
      </c>
      <c r="AF146" s="3">
        <v>2020</v>
      </c>
      <c r="AG146" s="6"/>
      <c r="AH146" s="3"/>
      <c r="AI146" s="3"/>
      <c r="AJ146" s="3"/>
    </row>
    <row r="147" spans="1:36" x14ac:dyDescent="0.3">
      <c r="A147" s="24">
        <f t="shared" si="27"/>
        <v>106</v>
      </c>
      <c r="B147" s="12" t="s">
        <v>247</v>
      </c>
      <c r="C147" s="12" t="s">
        <v>88</v>
      </c>
      <c r="D147" s="12" t="s">
        <v>89</v>
      </c>
      <c r="E147" s="13" t="s">
        <v>42</v>
      </c>
      <c r="F147" s="13" t="s">
        <v>43</v>
      </c>
      <c r="G147" s="25" t="s">
        <v>44</v>
      </c>
      <c r="H147" s="61" t="s">
        <v>248</v>
      </c>
      <c r="I147" s="13">
        <v>14000</v>
      </c>
      <c r="J147" s="28">
        <v>30</v>
      </c>
      <c r="K147" s="7">
        <v>30</v>
      </c>
      <c r="L147" s="58">
        <f t="shared" si="28"/>
        <v>14000</v>
      </c>
      <c r="M147" s="3"/>
      <c r="N147" s="3"/>
      <c r="O147" s="3"/>
      <c r="P147" s="3"/>
      <c r="Q147" s="3"/>
      <c r="R147" s="8">
        <v>0.5</v>
      </c>
      <c r="S147" s="31">
        <f t="shared" si="29"/>
        <v>233</v>
      </c>
      <c r="T147" s="3"/>
      <c r="U147" s="32">
        <f t="shared" si="30"/>
        <v>14233</v>
      </c>
      <c r="V147" s="9"/>
      <c r="W147" s="9"/>
      <c r="X147" s="10"/>
      <c r="Y147" s="11">
        <v>300</v>
      </c>
      <c r="Z147" s="11"/>
      <c r="AA147" s="31">
        <f t="shared" si="31"/>
        <v>300</v>
      </c>
      <c r="AB147" s="32">
        <f t="shared" si="32"/>
        <v>13933</v>
      </c>
      <c r="AC147" s="48">
        <f t="shared" si="26"/>
        <v>1408967.9999999998</v>
      </c>
      <c r="AD147" s="3"/>
      <c r="AE147" s="3" t="s">
        <v>285</v>
      </c>
      <c r="AF147" s="3">
        <v>2020</v>
      </c>
      <c r="AG147" s="6"/>
      <c r="AH147" s="3"/>
      <c r="AI147" s="3"/>
      <c r="AJ147" s="3"/>
    </row>
    <row r="148" spans="1:36" x14ac:dyDescent="0.3">
      <c r="A148" s="24">
        <f t="shared" si="27"/>
        <v>107</v>
      </c>
      <c r="B148" s="12" t="s">
        <v>249</v>
      </c>
      <c r="C148" s="12" t="s">
        <v>88</v>
      </c>
      <c r="D148" s="12" t="s">
        <v>89</v>
      </c>
      <c r="E148" s="13" t="s">
        <v>42</v>
      </c>
      <c r="F148" s="13" t="s">
        <v>43</v>
      </c>
      <c r="G148" s="25" t="s">
        <v>44</v>
      </c>
      <c r="H148" s="61" t="s">
        <v>250</v>
      </c>
      <c r="I148" s="13">
        <v>8000</v>
      </c>
      <c r="J148" s="28">
        <v>30</v>
      </c>
      <c r="K148" s="7">
        <v>29</v>
      </c>
      <c r="L148" s="58">
        <f t="shared" si="28"/>
        <v>7733.3333333333339</v>
      </c>
      <c r="M148" s="3"/>
      <c r="N148" s="3"/>
      <c r="O148" s="3"/>
      <c r="P148" s="3"/>
      <c r="Q148" s="3"/>
      <c r="R148" s="8"/>
      <c r="S148" s="31">
        <f t="shared" si="29"/>
        <v>0</v>
      </c>
      <c r="T148" s="3"/>
      <c r="U148" s="32">
        <f t="shared" si="30"/>
        <v>7733.3333333333339</v>
      </c>
      <c r="V148" s="9"/>
      <c r="W148" s="9"/>
      <c r="X148" s="10"/>
      <c r="Y148" s="11">
        <v>300</v>
      </c>
      <c r="Z148" s="11"/>
      <c r="AA148" s="31">
        <f t="shared" si="31"/>
        <v>300</v>
      </c>
      <c r="AB148" s="32">
        <f t="shared" si="32"/>
        <v>7433.3333333333339</v>
      </c>
      <c r="AC148" s="48">
        <f t="shared" si="26"/>
        <v>1416401.333333333</v>
      </c>
      <c r="AD148" s="3"/>
      <c r="AE148" s="3" t="s">
        <v>285</v>
      </c>
      <c r="AF148" s="3">
        <v>2020</v>
      </c>
      <c r="AG148" s="6"/>
      <c r="AH148" s="3"/>
      <c r="AI148" s="3"/>
      <c r="AJ148" s="3"/>
    </row>
    <row r="149" spans="1:36" x14ac:dyDescent="0.3">
      <c r="A149" s="24">
        <f t="shared" si="27"/>
        <v>108</v>
      </c>
      <c r="B149" s="12" t="s">
        <v>251</v>
      </c>
      <c r="C149" s="12" t="s">
        <v>88</v>
      </c>
      <c r="D149" s="12" t="s">
        <v>89</v>
      </c>
      <c r="E149" s="13" t="s">
        <v>42</v>
      </c>
      <c r="F149" s="13" t="s">
        <v>43</v>
      </c>
      <c r="G149" s="25" t="s">
        <v>44</v>
      </c>
      <c r="H149" s="61" t="s">
        <v>252</v>
      </c>
      <c r="I149" s="13">
        <v>8000</v>
      </c>
      <c r="J149" s="28">
        <v>30</v>
      </c>
      <c r="K149" s="7">
        <v>27</v>
      </c>
      <c r="L149" s="58">
        <f t="shared" si="28"/>
        <v>7200.0000000000009</v>
      </c>
      <c r="M149" s="3"/>
      <c r="N149" s="3"/>
      <c r="O149" s="3"/>
      <c r="P149" s="3"/>
      <c r="Q149" s="3"/>
      <c r="R149" s="8"/>
      <c r="S149" s="31">
        <f t="shared" si="29"/>
        <v>0</v>
      </c>
      <c r="T149" s="3"/>
      <c r="U149" s="32">
        <f t="shared" si="30"/>
        <v>7200.0000000000009</v>
      </c>
      <c r="V149" s="9"/>
      <c r="W149" s="9"/>
      <c r="X149" s="10"/>
      <c r="Y149" s="11">
        <v>0</v>
      </c>
      <c r="Z149" s="11"/>
      <c r="AA149" s="31">
        <f t="shared" si="31"/>
        <v>0</v>
      </c>
      <c r="AB149" s="32">
        <f t="shared" si="32"/>
        <v>7200.0000000000009</v>
      </c>
      <c r="AC149" s="48">
        <f t="shared" si="26"/>
        <v>1423601.333333333</v>
      </c>
      <c r="AD149" s="3"/>
      <c r="AE149" s="3" t="s">
        <v>285</v>
      </c>
      <c r="AF149" s="3">
        <v>2020</v>
      </c>
      <c r="AG149" s="6"/>
      <c r="AH149" s="3"/>
      <c r="AI149" s="3"/>
      <c r="AJ149" s="3"/>
    </row>
    <row r="150" spans="1:36" x14ac:dyDescent="0.3">
      <c r="A150" s="24">
        <f t="shared" si="27"/>
        <v>109</v>
      </c>
      <c r="B150" s="12" t="s">
        <v>253</v>
      </c>
      <c r="C150" s="12" t="s">
        <v>88</v>
      </c>
      <c r="D150" s="12" t="s">
        <v>89</v>
      </c>
      <c r="E150" s="13" t="s">
        <v>42</v>
      </c>
      <c r="F150" s="13" t="s">
        <v>43</v>
      </c>
      <c r="G150" s="25" t="s">
        <v>44</v>
      </c>
      <c r="H150" s="61" t="s">
        <v>254</v>
      </c>
      <c r="I150" s="13">
        <v>12000</v>
      </c>
      <c r="J150" s="28">
        <v>30</v>
      </c>
      <c r="K150" s="7">
        <v>27.5</v>
      </c>
      <c r="L150" s="58">
        <f t="shared" si="28"/>
        <v>11000</v>
      </c>
      <c r="M150" s="3"/>
      <c r="N150" s="3"/>
      <c r="O150" s="3"/>
      <c r="P150" s="3"/>
      <c r="Q150" s="3"/>
      <c r="R150" s="8"/>
      <c r="S150" s="31">
        <f t="shared" si="29"/>
        <v>0</v>
      </c>
      <c r="T150" s="3"/>
      <c r="U150" s="32">
        <f t="shared" si="30"/>
        <v>11000</v>
      </c>
      <c r="V150" s="9"/>
      <c r="W150" s="9"/>
      <c r="X150" s="10"/>
      <c r="Y150" s="11">
        <v>300</v>
      </c>
      <c r="Z150" s="11"/>
      <c r="AA150" s="31">
        <f t="shared" si="31"/>
        <v>300</v>
      </c>
      <c r="AB150" s="32">
        <f t="shared" si="32"/>
        <v>10700</v>
      </c>
      <c r="AC150" s="48">
        <f t="shared" si="26"/>
        <v>1434301.333333333</v>
      </c>
      <c r="AD150" s="3"/>
      <c r="AE150" s="3" t="s">
        <v>285</v>
      </c>
      <c r="AF150" s="3">
        <v>2020</v>
      </c>
      <c r="AG150" s="6"/>
      <c r="AH150" s="3"/>
      <c r="AI150" s="3"/>
      <c r="AJ150" s="3"/>
    </row>
    <row r="151" spans="1:36" x14ac:dyDescent="0.3">
      <c r="A151" s="24">
        <f t="shared" si="27"/>
        <v>110</v>
      </c>
      <c r="B151" s="12" t="s">
        <v>255</v>
      </c>
      <c r="C151" s="12" t="s">
        <v>88</v>
      </c>
      <c r="D151" s="12" t="s">
        <v>89</v>
      </c>
      <c r="E151" s="13" t="s">
        <v>42</v>
      </c>
      <c r="F151" s="13" t="s">
        <v>43</v>
      </c>
      <c r="G151" s="25" t="s">
        <v>44</v>
      </c>
      <c r="H151" s="61" t="s">
        <v>256</v>
      </c>
      <c r="I151" s="13">
        <v>8000</v>
      </c>
      <c r="J151" s="28">
        <v>30</v>
      </c>
      <c r="K151" s="7">
        <v>30</v>
      </c>
      <c r="L151" s="58">
        <f t="shared" si="28"/>
        <v>8000.0000000000009</v>
      </c>
      <c r="M151" s="3"/>
      <c r="N151" s="3"/>
      <c r="O151" s="3"/>
      <c r="P151" s="3"/>
      <c r="Q151" s="3"/>
      <c r="R151" s="8"/>
      <c r="S151" s="31">
        <f t="shared" si="29"/>
        <v>0</v>
      </c>
      <c r="T151" s="3"/>
      <c r="U151" s="32">
        <f t="shared" si="30"/>
        <v>8000.0000000000009</v>
      </c>
      <c r="V151" s="9"/>
      <c r="W151" s="9"/>
      <c r="X151" s="10"/>
      <c r="Y151" s="11">
        <v>300</v>
      </c>
      <c r="Z151" s="11"/>
      <c r="AA151" s="31">
        <f t="shared" si="31"/>
        <v>300</v>
      </c>
      <c r="AB151" s="32">
        <f t="shared" si="32"/>
        <v>7700.0000000000009</v>
      </c>
      <c r="AC151" s="48">
        <f t="shared" si="26"/>
        <v>1442001.333333333</v>
      </c>
      <c r="AD151" s="3"/>
      <c r="AE151" s="3" t="s">
        <v>285</v>
      </c>
      <c r="AF151" s="3">
        <v>2020</v>
      </c>
      <c r="AG151" s="6"/>
      <c r="AH151" s="3"/>
      <c r="AI151" s="3"/>
      <c r="AJ151" s="3"/>
    </row>
    <row r="152" spans="1:36" x14ac:dyDescent="0.3">
      <c r="A152" s="24">
        <f t="shared" si="27"/>
        <v>111</v>
      </c>
      <c r="B152" s="12" t="s">
        <v>257</v>
      </c>
      <c r="C152" s="12" t="s">
        <v>88</v>
      </c>
      <c r="D152" s="12" t="s">
        <v>89</v>
      </c>
      <c r="E152" s="13" t="s">
        <v>42</v>
      </c>
      <c r="F152" s="13" t="s">
        <v>43</v>
      </c>
      <c r="G152" s="25" t="s">
        <v>44</v>
      </c>
      <c r="H152" s="61" t="s">
        <v>258</v>
      </c>
      <c r="I152" s="13">
        <v>8000</v>
      </c>
      <c r="J152" s="28">
        <v>30</v>
      </c>
      <c r="K152" s="7">
        <v>26</v>
      </c>
      <c r="L152" s="58">
        <f t="shared" si="28"/>
        <v>6933.3333333333339</v>
      </c>
      <c r="M152" s="3"/>
      <c r="N152" s="3"/>
      <c r="O152" s="3"/>
      <c r="P152" s="3"/>
      <c r="Q152" s="3"/>
      <c r="R152" s="8"/>
      <c r="S152" s="31">
        <f t="shared" si="29"/>
        <v>0</v>
      </c>
      <c r="T152" s="3"/>
      <c r="U152" s="32">
        <f t="shared" si="30"/>
        <v>6933.3333333333339</v>
      </c>
      <c r="V152" s="9"/>
      <c r="W152" s="9"/>
      <c r="X152" s="10"/>
      <c r="Y152" s="11">
        <v>300</v>
      </c>
      <c r="Z152" s="11"/>
      <c r="AA152" s="31">
        <f t="shared" si="31"/>
        <v>300</v>
      </c>
      <c r="AB152" s="32">
        <f t="shared" si="32"/>
        <v>6633.3333333333339</v>
      </c>
      <c r="AC152" s="48">
        <f t="shared" si="26"/>
        <v>1448634.6666666663</v>
      </c>
      <c r="AD152" s="3"/>
      <c r="AE152" s="3" t="s">
        <v>285</v>
      </c>
      <c r="AF152" s="3">
        <v>2020</v>
      </c>
      <c r="AG152" s="6"/>
      <c r="AH152" s="3"/>
      <c r="AI152" s="3"/>
      <c r="AJ152" s="3"/>
    </row>
    <row r="153" spans="1:36" x14ac:dyDescent="0.3">
      <c r="A153" s="24">
        <f t="shared" si="27"/>
        <v>112</v>
      </c>
      <c r="B153" s="12" t="s">
        <v>259</v>
      </c>
      <c r="C153" s="12" t="s">
        <v>88</v>
      </c>
      <c r="D153" s="12" t="s">
        <v>89</v>
      </c>
      <c r="E153" s="13" t="s">
        <v>42</v>
      </c>
      <c r="F153" s="13" t="s">
        <v>43</v>
      </c>
      <c r="G153" s="25" t="s">
        <v>44</v>
      </c>
      <c r="H153" s="61" t="s">
        <v>260</v>
      </c>
      <c r="I153" s="13">
        <v>10000</v>
      </c>
      <c r="J153" s="28">
        <v>30</v>
      </c>
      <c r="K153" s="7">
        <v>30</v>
      </c>
      <c r="L153" s="58">
        <f t="shared" si="28"/>
        <v>10000</v>
      </c>
      <c r="M153" s="3"/>
      <c r="N153" s="3"/>
      <c r="O153" s="3"/>
      <c r="P153" s="3"/>
      <c r="Q153" s="3"/>
      <c r="R153" s="8">
        <v>6</v>
      </c>
      <c r="S153" s="31">
        <f t="shared" si="29"/>
        <v>2000</v>
      </c>
      <c r="T153" s="3"/>
      <c r="U153" s="32">
        <f t="shared" si="30"/>
        <v>12000</v>
      </c>
      <c r="V153" s="9"/>
      <c r="W153" s="9"/>
      <c r="X153" s="10"/>
      <c r="Y153" s="11">
        <v>300</v>
      </c>
      <c r="Z153" s="11"/>
      <c r="AA153" s="31">
        <f t="shared" si="31"/>
        <v>300</v>
      </c>
      <c r="AB153" s="32">
        <f t="shared" si="32"/>
        <v>11700</v>
      </c>
      <c r="AC153" s="48">
        <f t="shared" si="26"/>
        <v>1460334.6666666663</v>
      </c>
      <c r="AD153" s="3"/>
      <c r="AE153" s="3" t="s">
        <v>285</v>
      </c>
      <c r="AF153" s="3">
        <v>2020</v>
      </c>
      <c r="AG153" s="6"/>
      <c r="AH153" s="3"/>
      <c r="AI153" s="3"/>
      <c r="AJ153" s="3"/>
    </row>
    <row r="154" spans="1:36" x14ac:dyDescent="0.3">
      <c r="A154" s="24">
        <f t="shared" si="27"/>
        <v>113</v>
      </c>
      <c r="B154" s="12" t="s">
        <v>261</v>
      </c>
      <c r="C154" s="12" t="s">
        <v>88</v>
      </c>
      <c r="D154" s="12" t="s">
        <v>89</v>
      </c>
      <c r="E154" s="13" t="s">
        <v>42</v>
      </c>
      <c r="F154" s="13" t="s">
        <v>43</v>
      </c>
      <c r="G154" s="25" t="s">
        <v>44</v>
      </c>
      <c r="H154" s="61" t="s">
        <v>262</v>
      </c>
      <c r="I154" s="13">
        <v>10000</v>
      </c>
      <c r="J154" s="28">
        <v>30</v>
      </c>
      <c r="K154" s="7">
        <v>29</v>
      </c>
      <c r="L154" s="58">
        <f t="shared" si="28"/>
        <v>9666.6666666666661</v>
      </c>
      <c r="M154" s="3"/>
      <c r="N154" s="3"/>
      <c r="O154" s="3"/>
      <c r="P154" s="3"/>
      <c r="Q154" s="3"/>
      <c r="R154" s="8"/>
      <c r="S154" s="31">
        <f t="shared" si="29"/>
        <v>0</v>
      </c>
      <c r="T154" s="3"/>
      <c r="U154" s="32">
        <f t="shared" si="30"/>
        <v>9666.6666666666661</v>
      </c>
      <c r="V154" s="9"/>
      <c r="W154" s="9"/>
      <c r="X154" s="10"/>
      <c r="Y154" s="11">
        <v>300</v>
      </c>
      <c r="Z154" s="11"/>
      <c r="AA154" s="31">
        <f t="shared" si="31"/>
        <v>300</v>
      </c>
      <c r="AB154" s="32">
        <f t="shared" si="32"/>
        <v>9366.6666666666661</v>
      </c>
      <c r="AC154" s="48">
        <f t="shared" si="26"/>
        <v>1469701.333333333</v>
      </c>
      <c r="AD154" s="3"/>
      <c r="AE154" s="3" t="s">
        <v>285</v>
      </c>
      <c r="AF154" s="3">
        <v>2020</v>
      </c>
      <c r="AG154" s="6"/>
      <c r="AH154" s="3"/>
      <c r="AI154" s="3"/>
      <c r="AJ154" s="3"/>
    </row>
    <row r="155" spans="1:36" x14ac:dyDescent="0.3">
      <c r="A155" s="24">
        <f t="shared" si="27"/>
        <v>114</v>
      </c>
      <c r="B155" s="12" t="s">
        <v>263</v>
      </c>
      <c r="C155" s="12" t="s">
        <v>88</v>
      </c>
      <c r="D155" s="12" t="s">
        <v>89</v>
      </c>
      <c r="E155" s="13" t="s">
        <v>42</v>
      </c>
      <c r="F155" s="13" t="s">
        <v>43</v>
      </c>
      <c r="G155" s="25" t="s">
        <v>44</v>
      </c>
      <c r="H155" s="61" t="s">
        <v>264</v>
      </c>
      <c r="I155" s="13">
        <v>10000</v>
      </c>
      <c r="J155" s="28">
        <v>30</v>
      </c>
      <c r="K155" s="7">
        <v>30</v>
      </c>
      <c r="L155" s="58">
        <f t="shared" si="28"/>
        <v>10000</v>
      </c>
      <c r="M155" s="3"/>
      <c r="N155" s="3"/>
      <c r="O155" s="3"/>
      <c r="P155" s="3"/>
      <c r="Q155" s="3"/>
      <c r="R155" s="8">
        <v>6</v>
      </c>
      <c r="S155" s="31">
        <f t="shared" si="29"/>
        <v>2000</v>
      </c>
      <c r="T155" s="3"/>
      <c r="U155" s="32">
        <f t="shared" si="30"/>
        <v>12000</v>
      </c>
      <c r="V155" s="9"/>
      <c r="W155" s="9"/>
      <c r="X155" s="10"/>
      <c r="Y155" s="11">
        <v>300</v>
      </c>
      <c r="Z155" s="11"/>
      <c r="AA155" s="31">
        <f t="shared" si="31"/>
        <v>300</v>
      </c>
      <c r="AB155" s="32">
        <f t="shared" si="32"/>
        <v>11700</v>
      </c>
      <c r="AC155" s="48">
        <f t="shared" si="26"/>
        <v>1481401.333333333</v>
      </c>
      <c r="AD155" s="3"/>
      <c r="AE155" s="3" t="s">
        <v>285</v>
      </c>
      <c r="AF155" s="3">
        <v>2020</v>
      </c>
      <c r="AG155" s="6"/>
      <c r="AH155" s="3"/>
      <c r="AI155" s="3"/>
      <c r="AJ155" s="3"/>
    </row>
    <row r="156" spans="1:36" x14ac:dyDescent="0.3">
      <c r="A156" s="24">
        <f t="shared" si="27"/>
        <v>115</v>
      </c>
      <c r="B156" s="12" t="s">
        <v>265</v>
      </c>
      <c r="C156" s="12" t="s">
        <v>88</v>
      </c>
      <c r="D156" s="12" t="s">
        <v>89</v>
      </c>
      <c r="E156" s="13" t="s">
        <v>42</v>
      </c>
      <c r="F156" s="13" t="s">
        <v>43</v>
      </c>
      <c r="G156" s="25" t="s">
        <v>44</v>
      </c>
      <c r="H156" s="61" t="s">
        <v>266</v>
      </c>
      <c r="I156" s="13">
        <v>10000</v>
      </c>
      <c r="J156" s="28">
        <v>30</v>
      </c>
      <c r="K156" s="7">
        <v>30</v>
      </c>
      <c r="L156" s="58">
        <f t="shared" si="28"/>
        <v>10000</v>
      </c>
      <c r="M156" s="3"/>
      <c r="N156" s="3"/>
      <c r="O156" s="3"/>
      <c r="P156" s="3"/>
      <c r="Q156" s="3"/>
      <c r="R156" s="8">
        <v>5</v>
      </c>
      <c r="S156" s="31">
        <f t="shared" si="29"/>
        <v>1667</v>
      </c>
      <c r="T156" s="3"/>
      <c r="U156" s="32">
        <f t="shared" si="30"/>
        <v>11667</v>
      </c>
      <c r="V156" s="9"/>
      <c r="W156" s="9"/>
      <c r="X156" s="10"/>
      <c r="Y156" s="11">
        <v>300</v>
      </c>
      <c r="Z156" s="11"/>
      <c r="AA156" s="31">
        <f t="shared" si="31"/>
        <v>300</v>
      </c>
      <c r="AB156" s="32">
        <f t="shared" si="32"/>
        <v>11367</v>
      </c>
      <c r="AC156" s="48">
        <f t="shared" si="26"/>
        <v>1492768.333333333</v>
      </c>
      <c r="AD156" s="3"/>
      <c r="AE156" s="3" t="s">
        <v>285</v>
      </c>
      <c r="AF156" s="3">
        <v>2020</v>
      </c>
      <c r="AG156" s="6"/>
      <c r="AH156" s="3"/>
      <c r="AI156" s="3"/>
      <c r="AJ156" s="3"/>
    </row>
    <row r="157" spans="1:36" x14ac:dyDescent="0.3">
      <c r="A157" s="24">
        <f t="shared" si="27"/>
        <v>116</v>
      </c>
      <c r="B157" s="12" t="s">
        <v>267</v>
      </c>
      <c r="C157" s="12" t="s">
        <v>88</v>
      </c>
      <c r="D157" s="12" t="s">
        <v>89</v>
      </c>
      <c r="E157" s="13" t="s">
        <v>42</v>
      </c>
      <c r="F157" s="13" t="s">
        <v>43</v>
      </c>
      <c r="G157" s="25" t="s">
        <v>44</v>
      </c>
      <c r="H157" s="61" t="s">
        <v>268</v>
      </c>
      <c r="I157" s="13">
        <v>10000</v>
      </c>
      <c r="J157" s="28">
        <v>30</v>
      </c>
      <c r="K157" s="7">
        <v>0</v>
      </c>
      <c r="L157" s="58">
        <f t="shared" si="28"/>
        <v>0</v>
      </c>
      <c r="M157" s="3"/>
      <c r="N157" s="3"/>
      <c r="O157" s="3"/>
      <c r="P157" s="3"/>
      <c r="Q157" s="3"/>
      <c r="R157" s="8"/>
      <c r="S157" s="31">
        <f t="shared" si="29"/>
        <v>0</v>
      </c>
      <c r="T157" s="3"/>
      <c r="U157" s="32">
        <f t="shared" si="30"/>
        <v>0</v>
      </c>
      <c r="V157" s="9"/>
      <c r="W157" s="9"/>
      <c r="X157" s="10"/>
      <c r="Y157" s="11">
        <v>0</v>
      </c>
      <c r="Z157" s="11"/>
      <c r="AA157" s="31">
        <f t="shared" si="31"/>
        <v>0</v>
      </c>
      <c r="AB157" s="32">
        <f t="shared" si="32"/>
        <v>0</v>
      </c>
      <c r="AC157" s="48">
        <f t="shared" si="26"/>
        <v>1492768.333333333</v>
      </c>
      <c r="AD157" s="3"/>
      <c r="AE157" s="3" t="s">
        <v>285</v>
      </c>
      <c r="AF157" s="3">
        <v>2020</v>
      </c>
      <c r="AG157" s="6"/>
      <c r="AH157" s="3"/>
      <c r="AI157" s="3"/>
      <c r="AJ157" s="3"/>
    </row>
    <row r="158" spans="1:36" x14ac:dyDescent="0.3">
      <c r="A158" s="24">
        <f t="shared" si="27"/>
        <v>117</v>
      </c>
      <c r="B158" s="12" t="s">
        <v>269</v>
      </c>
      <c r="C158" s="12" t="s">
        <v>88</v>
      </c>
      <c r="D158" s="12" t="s">
        <v>89</v>
      </c>
      <c r="E158" s="13" t="s">
        <v>42</v>
      </c>
      <c r="F158" s="13" t="s">
        <v>43</v>
      </c>
      <c r="G158" s="25" t="s">
        <v>44</v>
      </c>
      <c r="H158" s="61" t="s">
        <v>270</v>
      </c>
      <c r="I158" s="13">
        <v>10000</v>
      </c>
      <c r="J158" s="28">
        <v>30</v>
      </c>
      <c r="K158" s="7">
        <v>30</v>
      </c>
      <c r="L158" s="58">
        <f t="shared" si="28"/>
        <v>10000</v>
      </c>
      <c r="M158" s="3"/>
      <c r="N158" s="3"/>
      <c r="O158" s="3"/>
      <c r="P158" s="3"/>
      <c r="Q158" s="3"/>
      <c r="R158" s="8"/>
      <c r="S158" s="31">
        <f t="shared" si="29"/>
        <v>0</v>
      </c>
      <c r="T158" s="3"/>
      <c r="U158" s="32">
        <f t="shared" si="30"/>
        <v>10000</v>
      </c>
      <c r="V158" s="9"/>
      <c r="W158" s="9"/>
      <c r="X158" s="10"/>
      <c r="Y158" s="11">
        <v>300</v>
      </c>
      <c r="Z158" s="11"/>
      <c r="AA158" s="31">
        <f t="shared" si="31"/>
        <v>300</v>
      </c>
      <c r="AB158" s="32">
        <f t="shared" si="32"/>
        <v>9700</v>
      </c>
      <c r="AC158" s="48">
        <f t="shared" si="26"/>
        <v>1502468.333333333</v>
      </c>
      <c r="AD158" s="3"/>
      <c r="AE158" s="3" t="s">
        <v>285</v>
      </c>
      <c r="AF158" s="3">
        <v>2020</v>
      </c>
      <c r="AG158" s="6"/>
      <c r="AH158" s="3"/>
      <c r="AI158" s="3"/>
      <c r="AJ158" s="3"/>
    </row>
    <row r="159" spans="1:36" x14ac:dyDescent="0.3">
      <c r="A159" s="24">
        <f t="shared" si="27"/>
        <v>118</v>
      </c>
      <c r="B159" s="12" t="s">
        <v>271</v>
      </c>
      <c r="C159" s="12" t="s">
        <v>88</v>
      </c>
      <c r="D159" s="12" t="s">
        <v>89</v>
      </c>
      <c r="E159" s="13" t="s">
        <v>42</v>
      </c>
      <c r="F159" s="13" t="s">
        <v>43</v>
      </c>
      <c r="G159" s="25" t="s">
        <v>44</v>
      </c>
      <c r="H159" s="61" t="s">
        <v>272</v>
      </c>
      <c r="I159" s="13">
        <v>45000</v>
      </c>
      <c r="J159" s="28">
        <v>30</v>
      </c>
      <c r="K159" s="7">
        <v>30</v>
      </c>
      <c r="L159" s="58">
        <f t="shared" si="28"/>
        <v>45000</v>
      </c>
      <c r="M159" s="3"/>
      <c r="N159" s="3"/>
      <c r="O159" s="3"/>
      <c r="P159" s="3"/>
      <c r="Q159" s="3"/>
      <c r="R159" s="8"/>
      <c r="S159" s="31">
        <f t="shared" si="29"/>
        <v>0</v>
      </c>
      <c r="T159" s="3"/>
      <c r="U159" s="32">
        <f t="shared" si="30"/>
        <v>45000</v>
      </c>
      <c r="V159" s="9"/>
      <c r="W159" s="9"/>
      <c r="X159" s="10"/>
      <c r="Y159" s="11">
        <v>300</v>
      </c>
      <c r="Z159" s="11"/>
      <c r="AA159" s="31">
        <f>+V159+W159+X159+Y159+Z159</f>
        <v>300</v>
      </c>
      <c r="AB159" s="32">
        <f t="shared" si="32"/>
        <v>44700</v>
      </c>
      <c r="AC159" s="48">
        <f t="shared" si="26"/>
        <v>1547168.333333333</v>
      </c>
      <c r="AD159" s="3"/>
      <c r="AE159" s="3" t="s">
        <v>285</v>
      </c>
      <c r="AF159" s="3">
        <v>2020</v>
      </c>
      <c r="AG159" s="6"/>
      <c r="AH159" s="3"/>
      <c r="AI159" s="3"/>
      <c r="AJ159" s="3"/>
    </row>
    <row r="160" spans="1:36" x14ac:dyDescent="0.3">
      <c r="A160" s="24">
        <f t="shared" si="27"/>
        <v>119</v>
      </c>
      <c r="B160" s="12" t="s">
        <v>273</v>
      </c>
      <c r="C160" s="12" t="s">
        <v>88</v>
      </c>
      <c r="D160" s="12" t="s">
        <v>89</v>
      </c>
      <c r="E160" s="13" t="s">
        <v>42</v>
      </c>
      <c r="F160" s="13" t="s">
        <v>43</v>
      </c>
      <c r="G160" s="25" t="s">
        <v>44</v>
      </c>
      <c r="H160" s="61" t="s">
        <v>274</v>
      </c>
      <c r="I160" s="13">
        <v>31800</v>
      </c>
      <c r="J160" s="28">
        <v>30</v>
      </c>
      <c r="K160" s="7">
        <v>27</v>
      </c>
      <c r="L160" s="58">
        <f t="shared" si="28"/>
        <v>28620</v>
      </c>
      <c r="M160" s="3"/>
      <c r="N160" s="3"/>
      <c r="O160" s="3"/>
      <c r="P160" s="3"/>
      <c r="Q160" s="3"/>
      <c r="R160" s="8"/>
      <c r="S160" s="31">
        <f t="shared" si="29"/>
        <v>0</v>
      </c>
      <c r="T160" s="3"/>
      <c r="U160" s="32">
        <f t="shared" si="30"/>
        <v>28620</v>
      </c>
      <c r="V160" s="9"/>
      <c r="W160" s="9"/>
      <c r="X160" s="10"/>
      <c r="Y160" s="11">
        <v>0</v>
      </c>
      <c r="Z160" s="11"/>
      <c r="AA160" s="31">
        <v>0</v>
      </c>
      <c r="AB160" s="32">
        <f t="shared" si="32"/>
        <v>28620</v>
      </c>
      <c r="AC160" s="48">
        <f t="shared" si="26"/>
        <v>1575788.333333333</v>
      </c>
      <c r="AD160" s="3"/>
      <c r="AE160" s="3" t="s">
        <v>285</v>
      </c>
      <c r="AF160" s="3">
        <v>2020</v>
      </c>
      <c r="AG160" s="6"/>
      <c r="AH160" s="3"/>
      <c r="AI160" s="3"/>
      <c r="AJ160" s="3"/>
    </row>
    <row r="161" spans="1:36" ht="39.6" x14ac:dyDescent="0.3">
      <c r="A161" s="24">
        <f t="shared" si="27"/>
        <v>120</v>
      </c>
      <c r="B161" s="62" t="s">
        <v>275</v>
      </c>
      <c r="C161" s="12" t="s">
        <v>88</v>
      </c>
      <c r="D161" s="12" t="s">
        <v>89</v>
      </c>
      <c r="E161" s="13" t="s">
        <v>42</v>
      </c>
      <c r="F161" s="13" t="s">
        <v>43</v>
      </c>
      <c r="G161" s="25" t="s">
        <v>44</v>
      </c>
      <c r="H161" s="61" t="s">
        <v>276</v>
      </c>
      <c r="I161" s="13">
        <v>10000</v>
      </c>
      <c r="J161" s="28">
        <v>30</v>
      </c>
      <c r="K161" s="7">
        <v>29</v>
      </c>
      <c r="L161" s="58">
        <f t="shared" si="28"/>
        <v>9666.6666666666661</v>
      </c>
      <c r="M161" s="3"/>
      <c r="N161" s="3"/>
      <c r="O161" s="3"/>
      <c r="P161" s="3"/>
      <c r="Q161" s="3"/>
      <c r="R161" s="8"/>
      <c r="S161" s="31">
        <f t="shared" si="29"/>
        <v>0</v>
      </c>
      <c r="T161" s="3"/>
      <c r="U161" s="32">
        <f t="shared" si="30"/>
        <v>9666.6666666666661</v>
      </c>
      <c r="V161" s="9"/>
      <c r="W161" s="9"/>
      <c r="X161" s="10"/>
      <c r="Y161" s="11">
        <v>300</v>
      </c>
      <c r="Z161" s="11"/>
      <c r="AA161" s="31">
        <f>+V161+W161+X161+Y161+Z161</f>
        <v>300</v>
      </c>
      <c r="AB161" s="32">
        <f t="shared" si="32"/>
        <v>9366.6666666666661</v>
      </c>
      <c r="AC161" s="48">
        <f t="shared" si="26"/>
        <v>1585154.9999999998</v>
      </c>
      <c r="AD161" s="3"/>
      <c r="AE161" s="3" t="s">
        <v>285</v>
      </c>
      <c r="AF161" s="3">
        <v>2020</v>
      </c>
      <c r="AG161" s="6"/>
      <c r="AH161" s="3"/>
      <c r="AI161" s="3"/>
      <c r="AJ161" s="3"/>
    </row>
    <row r="162" spans="1:36" ht="26.4" x14ac:dyDescent="0.3">
      <c r="A162" s="24">
        <f t="shared" si="27"/>
        <v>121</v>
      </c>
      <c r="B162" s="62" t="s">
        <v>277</v>
      </c>
      <c r="C162" s="12" t="s">
        <v>88</v>
      </c>
      <c r="D162" s="12" t="s">
        <v>89</v>
      </c>
      <c r="E162" s="13" t="s">
        <v>42</v>
      </c>
      <c r="F162" s="13" t="s">
        <v>43</v>
      </c>
      <c r="G162" s="25" t="s">
        <v>44</v>
      </c>
      <c r="H162" s="61" t="s">
        <v>278</v>
      </c>
      <c r="I162" s="13">
        <v>10000</v>
      </c>
      <c r="J162" s="28">
        <v>30</v>
      </c>
      <c r="K162" s="7">
        <v>26</v>
      </c>
      <c r="L162" s="58">
        <f t="shared" si="28"/>
        <v>8666.6666666666661</v>
      </c>
      <c r="M162" s="3"/>
      <c r="N162" s="3"/>
      <c r="O162" s="3"/>
      <c r="P162" s="3"/>
      <c r="Q162" s="3"/>
      <c r="R162" s="8"/>
      <c r="S162" s="31">
        <f t="shared" si="29"/>
        <v>0</v>
      </c>
      <c r="T162" s="3"/>
      <c r="U162" s="32">
        <f t="shared" si="30"/>
        <v>8666.6666666666661</v>
      </c>
      <c r="V162" s="9"/>
      <c r="W162" s="9"/>
      <c r="X162" s="10"/>
      <c r="Y162" s="11">
        <v>300</v>
      </c>
      <c r="Z162" s="11"/>
      <c r="AA162" s="31">
        <f>+V162+W162+X162+Y162+Z162</f>
        <v>300</v>
      </c>
      <c r="AB162" s="32">
        <f t="shared" si="32"/>
        <v>8366.6666666666661</v>
      </c>
      <c r="AC162" s="48">
        <f t="shared" si="26"/>
        <v>1593521.6666666665</v>
      </c>
      <c r="AD162" s="3"/>
      <c r="AE162" s="3" t="s">
        <v>285</v>
      </c>
      <c r="AF162" s="3">
        <v>2020</v>
      </c>
      <c r="AG162" s="6"/>
      <c r="AH162" s="3"/>
      <c r="AI162" s="3"/>
      <c r="AJ162" s="3"/>
    </row>
    <row r="163" spans="1:36" x14ac:dyDescent="0.3">
      <c r="A163" s="24">
        <f t="shared" si="27"/>
        <v>122</v>
      </c>
      <c r="B163" s="12" t="s">
        <v>279</v>
      </c>
      <c r="C163" s="12" t="s">
        <v>88</v>
      </c>
      <c r="D163" s="12" t="s">
        <v>89</v>
      </c>
      <c r="E163" s="13" t="s">
        <v>42</v>
      </c>
      <c r="F163" s="13" t="s">
        <v>43</v>
      </c>
      <c r="G163" s="25" t="s">
        <v>44</v>
      </c>
      <c r="H163" s="61" t="s">
        <v>280</v>
      </c>
      <c r="I163" s="13">
        <v>8000</v>
      </c>
      <c r="J163" s="28">
        <v>30</v>
      </c>
      <c r="K163" s="7">
        <v>26.5</v>
      </c>
      <c r="L163" s="58">
        <f t="shared" si="28"/>
        <v>7066.666666666667</v>
      </c>
      <c r="M163" s="3"/>
      <c r="N163" s="3"/>
      <c r="O163" s="3"/>
      <c r="P163" s="3"/>
      <c r="Q163" s="3"/>
      <c r="R163" s="8"/>
      <c r="S163" s="31">
        <f t="shared" si="29"/>
        <v>0</v>
      </c>
      <c r="T163" s="3"/>
      <c r="U163" s="32">
        <f t="shared" si="30"/>
        <v>7066.666666666667</v>
      </c>
      <c r="V163" s="9"/>
      <c r="W163" s="9"/>
      <c r="X163" s="10"/>
      <c r="Y163" s="11">
        <v>300</v>
      </c>
      <c r="Z163" s="11"/>
      <c r="AA163" s="31">
        <f>+V163+W163+X163+Y163+Z163</f>
        <v>300</v>
      </c>
      <c r="AB163" s="32">
        <f t="shared" si="32"/>
        <v>6766.666666666667</v>
      </c>
      <c r="AC163" s="48">
        <f t="shared" si="26"/>
        <v>1600288.3333333333</v>
      </c>
      <c r="AD163" s="3"/>
      <c r="AE163" s="3" t="s">
        <v>285</v>
      </c>
      <c r="AF163" s="3">
        <v>2020</v>
      </c>
      <c r="AG163" s="6"/>
      <c r="AH163" s="3"/>
      <c r="AI163" s="3"/>
      <c r="AJ163" s="3"/>
    </row>
    <row r="164" spans="1:36" ht="39.6" x14ac:dyDescent="0.3">
      <c r="A164" s="24">
        <f t="shared" si="27"/>
        <v>123</v>
      </c>
      <c r="B164" s="62" t="s">
        <v>281</v>
      </c>
      <c r="C164" s="12" t="s">
        <v>88</v>
      </c>
      <c r="D164" s="12" t="s">
        <v>89</v>
      </c>
      <c r="E164" s="13" t="s">
        <v>42</v>
      </c>
      <c r="F164" s="13" t="s">
        <v>43</v>
      </c>
      <c r="G164" s="25" t="s">
        <v>44</v>
      </c>
      <c r="H164" s="61" t="s">
        <v>282</v>
      </c>
      <c r="I164" s="13">
        <v>10000</v>
      </c>
      <c r="J164" s="28">
        <v>30</v>
      </c>
      <c r="K164" s="7">
        <v>28.5</v>
      </c>
      <c r="L164" s="58">
        <f t="shared" si="28"/>
        <v>9500</v>
      </c>
      <c r="M164" s="3"/>
      <c r="N164" s="3"/>
      <c r="O164" s="3"/>
      <c r="P164" s="3"/>
      <c r="Q164" s="3"/>
      <c r="R164" s="8"/>
      <c r="S164" s="31">
        <f t="shared" si="29"/>
        <v>0</v>
      </c>
      <c r="T164" s="3"/>
      <c r="U164" s="32">
        <f t="shared" si="30"/>
        <v>9500</v>
      </c>
      <c r="V164" s="9"/>
      <c r="W164" s="9"/>
      <c r="X164" s="10"/>
      <c r="Y164" s="11">
        <v>300</v>
      </c>
      <c r="Z164" s="11"/>
      <c r="AA164" s="31">
        <f>+V164+W164+X164+Y164+Z164</f>
        <v>300</v>
      </c>
      <c r="AB164" s="32">
        <f t="shared" si="32"/>
        <v>9200</v>
      </c>
      <c r="AC164" s="48">
        <f t="shared" si="26"/>
        <v>1609488.3333333333</v>
      </c>
      <c r="AD164" s="3"/>
      <c r="AE164" s="3" t="s">
        <v>285</v>
      </c>
      <c r="AF164" s="3">
        <v>2020</v>
      </c>
      <c r="AG164" s="6"/>
      <c r="AH164" s="3"/>
      <c r="AI164" s="3"/>
      <c r="AJ164" s="3"/>
    </row>
    <row r="165" spans="1:36" x14ac:dyDescent="0.3">
      <c r="A165" s="24">
        <f t="shared" si="27"/>
        <v>124</v>
      </c>
      <c r="B165" s="62" t="s">
        <v>283</v>
      </c>
      <c r="C165" s="12" t="s">
        <v>88</v>
      </c>
      <c r="D165" s="12" t="s">
        <v>89</v>
      </c>
      <c r="E165" s="13" t="s">
        <v>42</v>
      </c>
      <c r="F165" s="13" t="s">
        <v>43</v>
      </c>
      <c r="G165" s="25" t="s">
        <v>44</v>
      </c>
      <c r="H165" s="61" t="s">
        <v>284</v>
      </c>
      <c r="I165" s="13">
        <v>10000</v>
      </c>
      <c r="J165" s="28">
        <v>30</v>
      </c>
      <c r="K165" s="7">
        <v>30</v>
      </c>
      <c r="L165" s="58">
        <f t="shared" si="28"/>
        <v>10000</v>
      </c>
      <c r="M165" s="3"/>
      <c r="N165" s="3"/>
      <c r="O165" s="3"/>
      <c r="P165" s="3"/>
      <c r="Q165" s="3"/>
      <c r="R165" s="8">
        <v>1</v>
      </c>
      <c r="S165" s="31">
        <f t="shared" si="29"/>
        <v>333</v>
      </c>
      <c r="T165" s="3"/>
      <c r="U165" s="32">
        <f t="shared" si="30"/>
        <v>10333</v>
      </c>
      <c r="V165" s="9"/>
      <c r="W165" s="9"/>
      <c r="X165" s="10"/>
      <c r="Y165" s="11">
        <v>300</v>
      </c>
      <c r="Z165" s="11"/>
      <c r="AA165" s="31">
        <f>+V165+W165+X165+Y165+Z165</f>
        <v>300</v>
      </c>
      <c r="AB165" s="32">
        <f t="shared" si="32"/>
        <v>10033</v>
      </c>
      <c r="AC165" s="48">
        <f t="shared" si="26"/>
        <v>1619521.3333333333</v>
      </c>
      <c r="AD165" s="3"/>
      <c r="AE165" s="3" t="s">
        <v>285</v>
      </c>
      <c r="AF165" s="3">
        <v>2020</v>
      </c>
      <c r="AG165" s="6"/>
      <c r="AH165" s="3"/>
      <c r="AI165" s="3"/>
      <c r="AJ165" s="3"/>
    </row>
  </sheetData>
  <phoneticPr fontId="10" type="noConversion"/>
  <hyperlinks>
    <hyperlink ref="AI3" r:id="rId1" xr:uid="{466A5EDB-0622-4501-B171-FF5599A1B20A}"/>
    <hyperlink ref="AI4:AI39" r:id="rId2" display="ashwinshankar50@gmail.com" xr:uid="{2EED0AAA-1051-4517-950A-44B7222532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2020-11-07T08:52:22Z</dcterms:created>
  <dcterms:modified xsi:type="dcterms:W3CDTF">2020-11-07T14:28:32Z</dcterms:modified>
</cp:coreProperties>
</file>