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ekapadia/Desktop/"/>
    </mc:Choice>
  </mc:AlternateContent>
  <xr:revisionPtr revIDLastSave="0" documentId="13_ncr:1_{6D36C8C1-55C5-7645-8B3B-4BB64ED8095E}" xr6:coauthVersionLast="45" xr6:coauthVersionMax="45" xr10:uidLastSave="{00000000-0000-0000-0000-000000000000}"/>
  <bookViews>
    <workbookView xWindow="5560" yWindow="560" windowWidth="28040" windowHeight="17440" activeTab="7" xr2:uid="{00000000-000D-0000-FFFF-FFFF00000000}"/>
  </bookViews>
  <sheets>
    <sheet name="nyc-east-river-bicycle-counts" sheetId="1" state="hidden" r:id="rId1"/>
    <sheet name="data processing" sheetId="2" state="hidden" r:id="rId2"/>
    <sheet name="Raw Data" sheetId="3" r:id="rId3"/>
    <sheet name="Processed Data" sheetId="4" r:id="rId4"/>
    <sheet name="Multivariate Regression" sheetId="5" r:id="rId5"/>
    <sheet name="Regression Output" sheetId="6" r:id="rId6"/>
    <sheet name="Regression Weekend" sheetId="7" r:id="rId7"/>
    <sheet name="Cluster Analysis" sheetId="8" r:id="rId8"/>
  </sheets>
  <definedNames>
    <definedName name="Lookup">'Cluster Analysis'!$A$9:$U$223</definedName>
    <definedName name="Lookup1">'Cluster Analysis'!$A$9:$U$223</definedName>
    <definedName name="solver_eng" localSheetId="4" hidden="1">1</definedName>
    <definedName name="solver_lin" localSheetId="4" hidden="1">2</definedName>
    <definedName name="solver_neg" localSheetId="4" hidden="1">1</definedName>
    <definedName name="solver_num" localSheetId="4" hidden="1">0</definedName>
    <definedName name="solver_opt" localSheetId="4" hidden="1">'Multivariate Regression'!$H$6</definedName>
    <definedName name="solver_typ" localSheetId="4" hidden="1">1</definedName>
    <definedName name="solver_val" localSheetId="4" hidden="1">0</definedName>
    <definedName name="solver_ver" localSheetId="4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9" i="8" l="1"/>
  <c r="S46" i="8"/>
  <c r="S45" i="8"/>
  <c r="S38" i="8"/>
  <c r="S37" i="8"/>
  <c r="S29" i="8"/>
  <c r="R29" i="8"/>
  <c r="S28" i="8"/>
  <c r="R28" i="8"/>
  <c r="S26" i="8"/>
  <c r="R26" i="8"/>
  <c r="S25" i="8"/>
  <c r="R25" i="8"/>
  <c r="S22" i="8"/>
  <c r="R22" i="8"/>
  <c r="S21" i="8"/>
  <c r="S18" i="8"/>
  <c r="S16" i="8"/>
  <c r="R16" i="8"/>
  <c r="S13" i="8"/>
  <c r="R13" i="8"/>
  <c r="Q13" i="8"/>
  <c r="S12" i="8"/>
  <c r="R12" i="8"/>
  <c r="S10" i="8"/>
  <c r="R10" i="8"/>
  <c r="U9" i="8"/>
  <c r="T9" i="8"/>
  <c r="S9" i="8"/>
  <c r="R9" i="8"/>
  <c r="Q9" i="8"/>
  <c r="P9" i="8"/>
  <c r="O9" i="8"/>
  <c r="N9" i="8"/>
  <c r="M9" i="8"/>
  <c r="K7" i="8"/>
  <c r="K6" i="8"/>
  <c r="K5" i="8"/>
  <c r="N3" i="8"/>
  <c r="U2" i="8"/>
  <c r="T2" i="8"/>
  <c r="T13" i="8" s="1"/>
  <c r="S2" i="8"/>
  <c r="R2" i="8"/>
  <c r="Q2" i="8"/>
  <c r="P2" i="8"/>
  <c r="O2" i="8"/>
  <c r="N2" i="8"/>
  <c r="M2" i="8"/>
  <c r="U1" i="8"/>
  <c r="U50" i="8" s="1"/>
  <c r="T1" i="8"/>
  <c r="T43" i="8" s="1"/>
  <c r="S1" i="8"/>
  <c r="R1" i="8"/>
  <c r="R42" i="8" s="1"/>
  <c r="Q1" i="8"/>
  <c r="Q20" i="8" s="1"/>
  <c r="P1" i="8"/>
  <c r="P48" i="8" s="1"/>
  <c r="O1" i="8"/>
  <c r="N1" i="8"/>
  <c r="M1" i="8"/>
  <c r="M47" i="8" s="1"/>
  <c r="N221" i="8" l="1"/>
  <c r="N217" i="8"/>
  <c r="N213" i="8"/>
  <c r="N209" i="8"/>
  <c r="N205" i="8"/>
  <c r="N201" i="8"/>
  <c r="N197" i="8"/>
  <c r="N193" i="8"/>
  <c r="N222" i="8"/>
  <c r="N218" i="8"/>
  <c r="N214" i="8"/>
  <c r="N210" i="8"/>
  <c r="N206" i="8"/>
  <c r="N202" i="8"/>
  <c r="N198" i="8"/>
  <c r="N194" i="8"/>
  <c r="N190" i="8"/>
  <c r="N186" i="8"/>
  <c r="N182" i="8"/>
  <c r="N223" i="8"/>
  <c r="N219" i="8"/>
  <c r="N215" i="8"/>
  <c r="N211" i="8"/>
  <c r="N207" i="8"/>
  <c r="N203" i="8"/>
  <c r="N199" i="8"/>
  <c r="N195" i="8"/>
  <c r="N191" i="8"/>
  <c r="N187" i="8"/>
  <c r="N183" i="8"/>
  <c r="N179" i="8"/>
  <c r="N220" i="8"/>
  <c r="N216" i="8"/>
  <c r="N212" i="8"/>
  <c r="N208" i="8"/>
  <c r="N204" i="8"/>
  <c r="N200" i="8"/>
  <c r="N196" i="8"/>
  <c r="N192" i="8"/>
  <c r="N185" i="8"/>
  <c r="N175" i="8"/>
  <c r="N171" i="8"/>
  <c r="N167" i="8"/>
  <c r="N163" i="8"/>
  <c r="N159" i="8"/>
  <c r="N188" i="8"/>
  <c r="N181" i="8"/>
  <c r="N177" i="8"/>
  <c r="N172" i="8"/>
  <c r="N168" i="8"/>
  <c r="N164" i="8"/>
  <c r="N160" i="8"/>
  <c r="N156" i="8"/>
  <c r="N152" i="8"/>
  <c r="N148" i="8"/>
  <c r="N144" i="8"/>
  <c r="N140" i="8"/>
  <c r="N136" i="8"/>
  <c r="N184" i="8"/>
  <c r="N189" i="8"/>
  <c r="N174" i="8"/>
  <c r="N180" i="8"/>
  <c r="N178" i="8"/>
  <c r="N131" i="8"/>
  <c r="N127" i="8"/>
  <c r="N123" i="8"/>
  <c r="N119" i="8"/>
  <c r="N115" i="8"/>
  <c r="N169" i="8"/>
  <c r="N161" i="8"/>
  <c r="N153" i="8"/>
  <c r="N150" i="8"/>
  <c r="N147" i="8"/>
  <c r="N137" i="8"/>
  <c r="N134" i="8"/>
  <c r="N170" i="8"/>
  <c r="N176" i="8"/>
  <c r="N132" i="8"/>
  <c r="N129" i="8"/>
  <c r="N126" i="8"/>
  <c r="N118" i="8"/>
  <c r="N116" i="8"/>
  <c r="N108" i="8"/>
  <c r="N104" i="8"/>
  <c r="N100" i="8"/>
  <c r="N96" i="8"/>
  <c r="N92" i="8"/>
  <c r="N88" i="8"/>
  <c r="N84" i="8"/>
  <c r="N80" i="8"/>
  <c r="N76" i="8"/>
  <c r="N72" i="8"/>
  <c r="N158" i="8"/>
  <c r="N7" i="8" s="1"/>
  <c r="N155" i="8"/>
  <c r="N154" i="8"/>
  <c r="N151" i="8"/>
  <c r="N114" i="8"/>
  <c r="N112" i="8"/>
  <c r="N128" i="8"/>
  <c r="N125" i="8"/>
  <c r="N122" i="8"/>
  <c r="N109" i="8"/>
  <c r="N105" i="8"/>
  <c r="N101" i="8"/>
  <c r="N173" i="8"/>
  <c r="N165" i="8"/>
  <c r="N162" i="8"/>
  <c r="N124" i="8"/>
  <c r="N121" i="8"/>
  <c r="N117" i="8"/>
  <c r="N157" i="8"/>
  <c r="N113" i="8"/>
  <c r="N130" i="8"/>
  <c r="N111" i="8"/>
  <c r="N166" i="8"/>
  <c r="N149" i="8"/>
  <c r="N146" i="8"/>
  <c r="N145" i="8"/>
  <c r="N143" i="8"/>
  <c r="N142" i="8"/>
  <c r="N141" i="8"/>
  <c r="N139" i="8"/>
  <c r="N138" i="8"/>
  <c r="N135" i="8"/>
  <c r="N133" i="8"/>
  <c r="N120" i="8"/>
  <c r="N98" i="8"/>
  <c r="N95" i="8"/>
  <c r="N85" i="8"/>
  <c r="N82" i="8"/>
  <c r="N79" i="8"/>
  <c r="N69" i="8"/>
  <c r="N67" i="8"/>
  <c r="N107" i="8"/>
  <c r="N103" i="8"/>
  <c r="N65" i="8"/>
  <c r="N61" i="8"/>
  <c r="N57" i="8"/>
  <c r="N53" i="8"/>
  <c r="N49" i="8"/>
  <c r="N45" i="8"/>
  <c r="N41" i="8"/>
  <c r="N37" i="8"/>
  <c r="N33" i="8"/>
  <c r="N29" i="8"/>
  <c r="N25" i="8"/>
  <c r="N21" i="8"/>
  <c r="N17" i="8"/>
  <c r="N13" i="8"/>
  <c r="N97" i="8"/>
  <c r="N94" i="8"/>
  <c r="N91" i="8"/>
  <c r="N81" i="8"/>
  <c r="N78" i="8"/>
  <c r="N75" i="8"/>
  <c r="N110" i="8"/>
  <c r="N62" i="8"/>
  <c r="N58" i="8"/>
  <c r="N54" i="8"/>
  <c r="N50" i="8"/>
  <c r="N46" i="8"/>
  <c r="N42" i="8"/>
  <c r="N38" i="8"/>
  <c r="N34" i="8"/>
  <c r="N93" i="8"/>
  <c r="N90" i="8"/>
  <c r="N87" i="8"/>
  <c r="N77" i="8"/>
  <c r="N74" i="8"/>
  <c r="N71" i="8"/>
  <c r="N68" i="8"/>
  <c r="N66" i="8"/>
  <c r="N106" i="8"/>
  <c r="N63" i="8"/>
  <c r="N59" i="8"/>
  <c r="N55" i="8"/>
  <c r="N51" i="8"/>
  <c r="N89" i="8"/>
  <c r="N86" i="8"/>
  <c r="N83" i="8"/>
  <c r="N73" i="8"/>
  <c r="N70" i="8"/>
  <c r="N102" i="8"/>
  <c r="N99" i="8"/>
  <c r="N64" i="8"/>
  <c r="N60" i="8"/>
  <c r="N56" i="8"/>
  <c r="N52" i="8"/>
  <c r="N48" i="8"/>
  <c r="N10" i="8"/>
  <c r="P13" i="8"/>
  <c r="T15" i="8"/>
  <c r="P16" i="8"/>
  <c r="T18" i="8"/>
  <c r="P19" i="8"/>
  <c r="N20" i="8"/>
  <c r="T21" i="8"/>
  <c r="N23" i="8"/>
  <c r="N26" i="8"/>
  <c r="P29" i="8"/>
  <c r="N36" i="8"/>
  <c r="P37" i="8"/>
  <c r="R38" i="8"/>
  <c r="T39" i="8"/>
  <c r="N44" i="8"/>
  <c r="P45" i="8"/>
  <c r="R46" i="8"/>
  <c r="U47" i="8"/>
  <c r="O222" i="8"/>
  <c r="O218" i="8"/>
  <c r="O214" i="8"/>
  <c r="O210" i="8"/>
  <c r="O206" i="8"/>
  <c r="O202" i="8"/>
  <c r="O198" i="8"/>
  <c r="O194" i="8"/>
  <c r="O190" i="8"/>
  <c r="O186" i="8"/>
  <c r="O182" i="8"/>
  <c r="O178" i="8"/>
  <c r="O223" i="8"/>
  <c r="O219" i="8"/>
  <c r="O215" i="8"/>
  <c r="O211" i="8"/>
  <c r="O207" i="8"/>
  <c r="O203" i="8"/>
  <c r="O199" i="8"/>
  <c r="O195" i="8"/>
  <c r="O191" i="8"/>
  <c r="O187" i="8"/>
  <c r="O183" i="8"/>
  <c r="O179" i="8"/>
  <c r="O220" i="8"/>
  <c r="O216" i="8"/>
  <c r="O212" i="8"/>
  <c r="O208" i="8"/>
  <c r="O204" i="8"/>
  <c r="O200" i="8"/>
  <c r="O196" i="8"/>
  <c r="O192" i="8"/>
  <c r="O188" i="8"/>
  <c r="O221" i="8"/>
  <c r="O217" i="8"/>
  <c r="O213" i="8"/>
  <c r="O209" i="8"/>
  <c r="O205" i="8"/>
  <c r="O201" i="8"/>
  <c r="O197" i="8"/>
  <c r="O193" i="8"/>
  <c r="O189" i="8"/>
  <c r="O185" i="8"/>
  <c r="O181" i="8"/>
  <c r="O177" i="8"/>
  <c r="O172" i="8"/>
  <c r="O168" i="8"/>
  <c r="O164" i="8"/>
  <c r="O160" i="8"/>
  <c r="O156" i="8"/>
  <c r="O152" i="8"/>
  <c r="O148" i="8"/>
  <c r="O144" i="8"/>
  <c r="O140" i="8"/>
  <c r="O136" i="8"/>
  <c r="O176" i="8"/>
  <c r="O173" i="8"/>
  <c r="O169" i="8"/>
  <c r="O165" i="8"/>
  <c r="O161" i="8"/>
  <c r="O157" i="8"/>
  <c r="O184" i="8"/>
  <c r="O180" i="8"/>
  <c r="O175" i="8"/>
  <c r="O167" i="8"/>
  <c r="O159" i="8"/>
  <c r="O153" i="8"/>
  <c r="O150" i="8"/>
  <c r="O147" i="8"/>
  <c r="O137" i="8"/>
  <c r="O134" i="8"/>
  <c r="O132" i="8"/>
  <c r="O128" i="8"/>
  <c r="O124" i="8"/>
  <c r="O170" i="8"/>
  <c r="O174" i="8"/>
  <c r="O171" i="8"/>
  <c r="O158" i="8"/>
  <c r="O155" i="8"/>
  <c r="O154" i="8"/>
  <c r="O151" i="8"/>
  <c r="O114" i="8"/>
  <c r="O112" i="8"/>
  <c r="O125" i="8"/>
  <c r="O122" i="8"/>
  <c r="O109" i="8"/>
  <c r="O105" i="8"/>
  <c r="O101" i="8"/>
  <c r="O97" i="8"/>
  <c r="O93" i="8"/>
  <c r="O89" i="8"/>
  <c r="O85" i="8"/>
  <c r="O81" i="8"/>
  <c r="O77" i="8"/>
  <c r="O73" i="8"/>
  <c r="O69" i="8"/>
  <c r="O162" i="8"/>
  <c r="O131" i="8"/>
  <c r="O121" i="8"/>
  <c r="O119" i="8"/>
  <c r="O117" i="8"/>
  <c r="O110" i="8"/>
  <c r="O106" i="8"/>
  <c r="O102" i="8"/>
  <c r="O115" i="8"/>
  <c r="O113" i="8"/>
  <c r="O130" i="8"/>
  <c r="O127" i="8"/>
  <c r="O166" i="8"/>
  <c r="O163" i="8"/>
  <c r="O149" i="8"/>
  <c r="O146" i="8"/>
  <c r="O145" i="8"/>
  <c r="O143" i="8"/>
  <c r="O142" i="8"/>
  <c r="O141" i="8"/>
  <c r="O139" i="8"/>
  <c r="O138" i="8"/>
  <c r="O135" i="8"/>
  <c r="O133" i="8"/>
  <c r="O120" i="8"/>
  <c r="O129" i="8"/>
  <c r="O126" i="8"/>
  <c r="O123" i="8"/>
  <c r="O118" i="8"/>
  <c r="O116" i="8"/>
  <c r="O108" i="8"/>
  <c r="O111" i="8"/>
  <c r="O107" i="8"/>
  <c r="O103" i="8"/>
  <c r="O65" i="8"/>
  <c r="O61" i="8"/>
  <c r="O57" i="8"/>
  <c r="O53" i="8"/>
  <c r="O49" i="8"/>
  <c r="O45" i="8"/>
  <c r="O41" i="8"/>
  <c r="O37" i="8"/>
  <c r="O33" i="8"/>
  <c r="O29" i="8"/>
  <c r="O25" i="8"/>
  <c r="O21" i="8"/>
  <c r="O17" i="8"/>
  <c r="O13" i="8"/>
  <c r="O94" i="8"/>
  <c r="O91" i="8"/>
  <c r="O88" i="8"/>
  <c r="O78" i="8"/>
  <c r="O75" i="8"/>
  <c r="O72" i="8"/>
  <c r="O104" i="8"/>
  <c r="O62" i="8"/>
  <c r="O58" i="8"/>
  <c r="O54" i="8"/>
  <c r="O50" i="8"/>
  <c r="O46" i="8"/>
  <c r="O42" i="8"/>
  <c r="O38" i="8"/>
  <c r="O34" i="8"/>
  <c r="O90" i="8"/>
  <c r="O87" i="8"/>
  <c r="O84" i="8"/>
  <c r="O74" i="8"/>
  <c r="O71" i="8"/>
  <c r="O68" i="8"/>
  <c r="O66" i="8"/>
  <c r="O63" i="8"/>
  <c r="O59" i="8"/>
  <c r="O55" i="8"/>
  <c r="O96" i="8"/>
  <c r="O86" i="8"/>
  <c r="O83" i="8"/>
  <c r="O80" i="8"/>
  <c r="O70" i="8"/>
  <c r="O100" i="8"/>
  <c r="O99" i="8"/>
  <c r="O64" i="8"/>
  <c r="O60" i="8"/>
  <c r="O56" i="8"/>
  <c r="O52" i="8"/>
  <c r="O98" i="8"/>
  <c r="O95" i="8"/>
  <c r="O92" i="8"/>
  <c r="O82" i="8"/>
  <c r="O79" i="8"/>
  <c r="O76" i="8"/>
  <c r="O67" i="8"/>
  <c r="O10" i="8"/>
  <c r="M11" i="8"/>
  <c r="M14" i="8"/>
  <c r="U15" i="8"/>
  <c r="Q16" i="8"/>
  <c r="M17" i="8"/>
  <c r="U18" i="8"/>
  <c r="Q19" i="8"/>
  <c r="O20" i="8"/>
  <c r="U21" i="8"/>
  <c r="O23" i="8"/>
  <c r="O26" i="8"/>
  <c r="M27" i="8"/>
  <c r="Q29" i="8"/>
  <c r="M30" i="8"/>
  <c r="M35" i="8"/>
  <c r="O36" i="8"/>
  <c r="Q37" i="8"/>
  <c r="U39" i="8"/>
  <c r="M43" i="8"/>
  <c r="O44" i="8"/>
  <c r="Q45" i="8"/>
  <c r="Q49" i="8"/>
  <c r="O3" i="8"/>
  <c r="P17" i="8"/>
  <c r="T22" i="8"/>
  <c r="P23" i="8"/>
  <c r="T25" i="8"/>
  <c r="N27" i="8"/>
  <c r="N30" i="8"/>
  <c r="M31" i="8"/>
  <c r="N35" i="8"/>
  <c r="P36" i="8"/>
  <c r="R37" i="8"/>
  <c r="T38" i="8"/>
  <c r="N43" i="8"/>
  <c r="P44" i="8"/>
  <c r="R45" i="8"/>
  <c r="T46" i="8"/>
  <c r="N11" i="8"/>
  <c r="O14" i="8"/>
  <c r="M15" i="8"/>
  <c r="Q17" i="8"/>
  <c r="U19" i="8"/>
  <c r="Q23" i="8"/>
  <c r="N31" i="8"/>
  <c r="M34" i="8"/>
  <c r="O35" i="8"/>
  <c r="Q36" i="8"/>
  <c r="U38" i="8"/>
  <c r="M42" i="8"/>
  <c r="O43" i="8"/>
  <c r="Q44" i="8"/>
  <c r="U46" i="8"/>
  <c r="O48" i="8"/>
  <c r="O11" i="8"/>
  <c r="U22" i="8"/>
  <c r="O24" i="8"/>
  <c r="U25" i="8"/>
  <c r="O27" i="8"/>
  <c r="O30" i="8"/>
  <c r="T23" i="8"/>
  <c r="P24" i="8"/>
  <c r="T26" i="8"/>
  <c r="P27" i="8"/>
  <c r="N28" i="8"/>
  <c r="T29" i="8"/>
  <c r="R30" i="8"/>
  <c r="O31" i="8"/>
  <c r="O32" i="8"/>
  <c r="P33" i="8"/>
  <c r="R34" i="8"/>
  <c r="T35" i="8"/>
  <c r="N40" i="8"/>
  <c r="P41" i="8"/>
  <c r="M50" i="8"/>
  <c r="P222" i="8"/>
  <c r="P218" i="8"/>
  <c r="P214" i="8"/>
  <c r="P210" i="8"/>
  <c r="P206" i="8"/>
  <c r="P202" i="8"/>
  <c r="P198" i="8"/>
  <c r="P194" i="8"/>
  <c r="P223" i="8"/>
  <c r="P219" i="8"/>
  <c r="P215" i="8"/>
  <c r="P211" i="8"/>
  <c r="P207" i="8"/>
  <c r="P203" i="8"/>
  <c r="P199" i="8"/>
  <c r="P195" i="8"/>
  <c r="P191" i="8"/>
  <c r="P187" i="8"/>
  <c r="P183" i="8"/>
  <c r="P179" i="8"/>
  <c r="P220" i="8"/>
  <c r="P216" i="8"/>
  <c r="P212" i="8"/>
  <c r="P208" i="8"/>
  <c r="P204" i="8"/>
  <c r="P200" i="8"/>
  <c r="P196" i="8"/>
  <c r="P192" i="8"/>
  <c r="P188" i="8"/>
  <c r="P184" i="8"/>
  <c r="P180" i="8"/>
  <c r="P221" i="8"/>
  <c r="P217" i="8"/>
  <c r="P213" i="8"/>
  <c r="P209" i="8"/>
  <c r="P205" i="8"/>
  <c r="P201" i="8"/>
  <c r="P197" i="8"/>
  <c r="P193" i="8"/>
  <c r="P177" i="8"/>
  <c r="P172" i="8"/>
  <c r="P168" i="8"/>
  <c r="P164" i="8"/>
  <c r="P160" i="8"/>
  <c r="P156" i="8"/>
  <c r="P182" i="8"/>
  <c r="P190" i="8"/>
  <c r="P186" i="8"/>
  <c r="P176" i="8"/>
  <c r="P173" i="8"/>
  <c r="P169" i="8"/>
  <c r="P165" i="8"/>
  <c r="P161" i="8"/>
  <c r="P157" i="8"/>
  <c r="P153" i="8"/>
  <c r="P149" i="8"/>
  <c r="P145" i="8"/>
  <c r="P141" i="8"/>
  <c r="P137" i="8"/>
  <c r="P189" i="8"/>
  <c r="P178" i="8"/>
  <c r="P175" i="8"/>
  <c r="P185" i="8"/>
  <c r="P181" i="8"/>
  <c r="P132" i="8"/>
  <c r="P128" i="8"/>
  <c r="P124" i="8"/>
  <c r="P120" i="8"/>
  <c r="P116" i="8"/>
  <c r="P112" i="8"/>
  <c r="P170" i="8"/>
  <c r="P162" i="8"/>
  <c r="P146" i="8"/>
  <c r="P143" i="8"/>
  <c r="P140" i="8"/>
  <c r="P174" i="8"/>
  <c r="P171" i="8"/>
  <c r="P125" i="8"/>
  <c r="P122" i="8"/>
  <c r="P109" i="8"/>
  <c r="P105" i="8"/>
  <c r="P101" i="8"/>
  <c r="P97" i="8"/>
  <c r="P93" i="8"/>
  <c r="P89" i="8"/>
  <c r="P85" i="8"/>
  <c r="P81" i="8"/>
  <c r="P77" i="8"/>
  <c r="P73" i="8"/>
  <c r="P69" i="8"/>
  <c r="P167" i="8"/>
  <c r="P131" i="8"/>
  <c r="P121" i="8"/>
  <c r="P119" i="8"/>
  <c r="P117" i="8"/>
  <c r="P110" i="8"/>
  <c r="P106" i="8"/>
  <c r="P102" i="8"/>
  <c r="P159" i="8"/>
  <c r="P115" i="8"/>
  <c r="P113" i="8"/>
  <c r="P130" i="8"/>
  <c r="P127" i="8"/>
  <c r="P111" i="8"/>
  <c r="P166" i="8"/>
  <c r="P163" i="8"/>
  <c r="P142" i="8"/>
  <c r="P139" i="8"/>
  <c r="P138" i="8"/>
  <c r="P136" i="8"/>
  <c r="P135" i="8"/>
  <c r="P134" i="8"/>
  <c r="P133" i="8"/>
  <c r="P129" i="8"/>
  <c r="P126" i="8"/>
  <c r="P123" i="8"/>
  <c r="P118" i="8"/>
  <c r="P158" i="8"/>
  <c r="P155" i="8"/>
  <c r="P154" i="8"/>
  <c r="P152" i="8"/>
  <c r="P151" i="8"/>
  <c r="P150" i="8"/>
  <c r="P148" i="8"/>
  <c r="P147" i="8"/>
  <c r="P144" i="8"/>
  <c r="P114" i="8"/>
  <c r="P94" i="8"/>
  <c r="P91" i="8"/>
  <c r="P88" i="8"/>
  <c r="P78" i="8"/>
  <c r="P75" i="8"/>
  <c r="P72" i="8"/>
  <c r="P104" i="8"/>
  <c r="P62" i="8"/>
  <c r="P58" i="8"/>
  <c r="P54" i="8"/>
  <c r="P50" i="8"/>
  <c r="P46" i="8"/>
  <c r="P42" i="8"/>
  <c r="P38" i="8"/>
  <c r="P34" i="8"/>
  <c r="P30" i="8"/>
  <c r="P26" i="8"/>
  <c r="P22" i="8"/>
  <c r="P18" i="8"/>
  <c r="P14" i="8"/>
  <c r="P10" i="8"/>
  <c r="P90" i="8"/>
  <c r="P87" i="8"/>
  <c r="P84" i="8"/>
  <c r="P74" i="8"/>
  <c r="P71" i="8"/>
  <c r="P68" i="8"/>
  <c r="P66" i="8"/>
  <c r="P108" i="8"/>
  <c r="P63" i="8"/>
  <c r="P59" i="8"/>
  <c r="P55" i="8"/>
  <c r="P51" i="8"/>
  <c r="P47" i="8"/>
  <c r="P43" i="8"/>
  <c r="P39" i="8"/>
  <c r="P35" i="8"/>
  <c r="P96" i="8"/>
  <c r="P86" i="8"/>
  <c r="P83" i="8"/>
  <c r="P80" i="8"/>
  <c r="P70" i="8"/>
  <c r="P100" i="8"/>
  <c r="P99" i="8"/>
  <c r="P64" i="8"/>
  <c r="P60" i="8"/>
  <c r="P56" i="8"/>
  <c r="P52" i="8"/>
  <c r="P98" i="8"/>
  <c r="P95" i="8"/>
  <c r="P92" i="8"/>
  <c r="P82" i="8"/>
  <c r="P79" i="8"/>
  <c r="P76" i="8"/>
  <c r="P67" i="8"/>
  <c r="P107" i="8"/>
  <c r="P103" i="8"/>
  <c r="P65" i="8"/>
  <c r="P61" i="8"/>
  <c r="P57" i="8"/>
  <c r="P53" i="8"/>
  <c r="P49" i="8"/>
  <c r="N14" i="8"/>
  <c r="Q223" i="8"/>
  <c r="Q219" i="8"/>
  <c r="Q215" i="8"/>
  <c r="Q211" i="8"/>
  <c r="Q207" i="8"/>
  <c r="Q203" i="8"/>
  <c r="Q199" i="8"/>
  <c r="Q195" i="8"/>
  <c r="Q191" i="8"/>
  <c r="Q187" i="8"/>
  <c r="Q183" i="8"/>
  <c r="Q179" i="8"/>
  <c r="Q220" i="8"/>
  <c r="Q216" i="8"/>
  <c r="Q212" i="8"/>
  <c r="Q208" i="8"/>
  <c r="Q204" i="8"/>
  <c r="Q200" i="8"/>
  <c r="Q196" i="8"/>
  <c r="Q192" i="8"/>
  <c r="Q188" i="8"/>
  <c r="Q184" i="8"/>
  <c r="Q180" i="8"/>
  <c r="Q176" i="8"/>
  <c r="Q221" i="8"/>
  <c r="Q217" i="8"/>
  <c r="Q213" i="8"/>
  <c r="Q209" i="8"/>
  <c r="Q205" i="8"/>
  <c r="Q201" i="8"/>
  <c r="Q197" i="8"/>
  <c r="Q193" i="8"/>
  <c r="Q189" i="8"/>
  <c r="Q222" i="8"/>
  <c r="Q218" i="8"/>
  <c r="Q214" i="8"/>
  <c r="Q210" i="8"/>
  <c r="Q206" i="8"/>
  <c r="Q202" i="8"/>
  <c r="Q198" i="8"/>
  <c r="Q194" i="8"/>
  <c r="Q190" i="8"/>
  <c r="Q186" i="8"/>
  <c r="Q182" i="8"/>
  <c r="Q173" i="8"/>
  <c r="Q169" i="8"/>
  <c r="Q165" i="8"/>
  <c r="Q161" i="8"/>
  <c r="Q157" i="8"/>
  <c r="Q153" i="8"/>
  <c r="Q149" i="8"/>
  <c r="Q145" i="8"/>
  <c r="Q141" i="8"/>
  <c r="Q137" i="8"/>
  <c r="Q133" i="8"/>
  <c r="Q174" i="8"/>
  <c r="Q170" i="8"/>
  <c r="Q166" i="8"/>
  <c r="Q162" i="8"/>
  <c r="Q158" i="8"/>
  <c r="Q178" i="8"/>
  <c r="Q185" i="8"/>
  <c r="Q181" i="8"/>
  <c r="Q177" i="8"/>
  <c r="Q168" i="8"/>
  <c r="Q160" i="8"/>
  <c r="Q146" i="8"/>
  <c r="Q143" i="8"/>
  <c r="Q140" i="8"/>
  <c r="Q129" i="8"/>
  <c r="Q125" i="8"/>
  <c r="Q121" i="8"/>
  <c r="Q171" i="8"/>
  <c r="Q172" i="8"/>
  <c r="Q167" i="8"/>
  <c r="Q164" i="8"/>
  <c r="Q175" i="8"/>
  <c r="Q131" i="8"/>
  <c r="Q128" i="8"/>
  <c r="Q119" i="8"/>
  <c r="Q117" i="8"/>
  <c r="Q110" i="8"/>
  <c r="Q106" i="8"/>
  <c r="Q102" i="8"/>
  <c r="Q98" i="8"/>
  <c r="Q94" i="8"/>
  <c r="Q90" i="8"/>
  <c r="Q86" i="8"/>
  <c r="Q82" i="8"/>
  <c r="Q78" i="8"/>
  <c r="Q74" i="8"/>
  <c r="Q70" i="8"/>
  <c r="Q66" i="8"/>
  <c r="Q159" i="8"/>
  <c r="Q156" i="8"/>
  <c r="Q115" i="8"/>
  <c r="Q113" i="8"/>
  <c r="Q130" i="8"/>
  <c r="Q127" i="8"/>
  <c r="Q124" i="8"/>
  <c r="Q111" i="8"/>
  <c r="Q107" i="8"/>
  <c r="Q103" i="8"/>
  <c r="Q99" i="8"/>
  <c r="Q163" i="8"/>
  <c r="Q142" i="8"/>
  <c r="Q139" i="8"/>
  <c r="Q138" i="8"/>
  <c r="Q136" i="8"/>
  <c r="Q135" i="8"/>
  <c r="Q134" i="8"/>
  <c r="Q126" i="8"/>
  <c r="Q123" i="8"/>
  <c r="Q120" i="8"/>
  <c r="Q118" i="8"/>
  <c r="Q155" i="8"/>
  <c r="Q154" i="8"/>
  <c r="Q152" i="8"/>
  <c r="Q151" i="8"/>
  <c r="Q150" i="8"/>
  <c r="Q148" i="8"/>
  <c r="Q147" i="8"/>
  <c r="Q144" i="8"/>
  <c r="Q116" i="8"/>
  <c r="Q114" i="8"/>
  <c r="Q132" i="8"/>
  <c r="Q122" i="8"/>
  <c r="Q112" i="8"/>
  <c r="Q109" i="8"/>
  <c r="Q105" i="8"/>
  <c r="Q104" i="8"/>
  <c r="Q62" i="8"/>
  <c r="Q58" i="8"/>
  <c r="Q54" i="8"/>
  <c r="Q50" i="8"/>
  <c r="Q46" i="8"/>
  <c r="Q42" i="8"/>
  <c r="Q38" i="8"/>
  <c r="Q34" i="8"/>
  <c r="Q30" i="8"/>
  <c r="Q26" i="8"/>
  <c r="Q22" i="8"/>
  <c r="Q18" i="8"/>
  <c r="Q14" i="8"/>
  <c r="Q10" i="8"/>
  <c r="Q97" i="8"/>
  <c r="Q87" i="8"/>
  <c r="Q84" i="8"/>
  <c r="Q81" i="8"/>
  <c r="Q71" i="8"/>
  <c r="Q68" i="8"/>
  <c r="Q108" i="8"/>
  <c r="Q63" i="8"/>
  <c r="Q59" i="8"/>
  <c r="Q55" i="8"/>
  <c r="Q51" i="8"/>
  <c r="Q47" i="8"/>
  <c r="Q43" i="8"/>
  <c r="Q39" i="8"/>
  <c r="Q35" i="8"/>
  <c r="Q31" i="8"/>
  <c r="Q96" i="8"/>
  <c r="Q93" i="8"/>
  <c r="Q83" i="8"/>
  <c r="Q80" i="8"/>
  <c r="Q77" i="8"/>
  <c r="Q100" i="8"/>
  <c r="Q64" i="8"/>
  <c r="Q60" i="8"/>
  <c r="Q56" i="8"/>
  <c r="Q52" i="8"/>
  <c r="Q95" i="8"/>
  <c r="Q92" i="8"/>
  <c r="Q89" i="8"/>
  <c r="Q79" i="8"/>
  <c r="Q76" i="8"/>
  <c r="Q73" i="8"/>
  <c r="Q67" i="8"/>
  <c r="Q101" i="8"/>
  <c r="Q65" i="8"/>
  <c r="Q61" i="8"/>
  <c r="Q57" i="8"/>
  <c r="Q53" i="8"/>
  <c r="Q91" i="8"/>
  <c r="Q88" i="8"/>
  <c r="Q85" i="8"/>
  <c r="Q75" i="8"/>
  <c r="Q72" i="8"/>
  <c r="Q69" i="8"/>
  <c r="M18" i="8"/>
  <c r="M21" i="8"/>
  <c r="N32" i="8"/>
  <c r="R223" i="8"/>
  <c r="R219" i="8"/>
  <c r="R215" i="8"/>
  <c r="R211" i="8"/>
  <c r="R207" i="8"/>
  <c r="R203" i="8"/>
  <c r="R199" i="8"/>
  <c r="R195" i="8"/>
  <c r="R191" i="8"/>
  <c r="R220" i="8"/>
  <c r="R216" i="8"/>
  <c r="R212" i="8"/>
  <c r="R208" i="8"/>
  <c r="R204" i="8"/>
  <c r="R200" i="8"/>
  <c r="R196" i="8"/>
  <c r="R192" i="8"/>
  <c r="R188" i="8"/>
  <c r="R184" i="8"/>
  <c r="R180" i="8"/>
  <c r="R221" i="8"/>
  <c r="R217" i="8"/>
  <c r="R213" i="8"/>
  <c r="R209" i="8"/>
  <c r="R205" i="8"/>
  <c r="R201" i="8"/>
  <c r="R197" i="8"/>
  <c r="R193" i="8"/>
  <c r="R189" i="8"/>
  <c r="R185" i="8"/>
  <c r="R181" i="8"/>
  <c r="R222" i="8"/>
  <c r="R218" i="8"/>
  <c r="R214" i="8"/>
  <c r="R210" i="8"/>
  <c r="R206" i="8"/>
  <c r="R202" i="8"/>
  <c r="R198" i="8"/>
  <c r="R194" i="8"/>
  <c r="R173" i="8"/>
  <c r="R169" i="8"/>
  <c r="R165" i="8"/>
  <c r="R161" i="8"/>
  <c r="R157" i="8"/>
  <c r="R190" i="8"/>
  <c r="R186" i="8"/>
  <c r="R183" i="8"/>
  <c r="R176" i="8"/>
  <c r="R174" i="8"/>
  <c r="R170" i="8"/>
  <c r="R166" i="8"/>
  <c r="R162" i="8"/>
  <c r="R158" i="8"/>
  <c r="R154" i="8"/>
  <c r="R150" i="8"/>
  <c r="R146" i="8"/>
  <c r="R142" i="8"/>
  <c r="R138" i="8"/>
  <c r="R134" i="8"/>
  <c r="R187" i="8"/>
  <c r="R179" i="8"/>
  <c r="R177" i="8"/>
  <c r="R172" i="8"/>
  <c r="R182" i="8"/>
  <c r="R129" i="8"/>
  <c r="R125" i="8"/>
  <c r="R121" i="8"/>
  <c r="R117" i="8"/>
  <c r="R113" i="8"/>
  <c r="R178" i="8"/>
  <c r="R171" i="8"/>
  <c r="R163" i="8"/>
  <c r="R155" i="8"/>
  <c r="R152" i="8"/>
  <c r="R149" i="8"/>
  <c r="R139" i="8"/>
  <c r="R136" i="8"/>
  <c r="R175" i="8"/>
  <c r="R131" i="8"/>
  <c r="R128" i="8"/>
  <c r="R119" i="8"/>
  <c r="R110" i="8"/>
  <c r="R106" i="8"/>
  <c r="R102" i="8"/>
  <c r="R98" i="8"/>
  <c r="R94" i="8"/>
  <c r="R90" i="8"/>
  <c r="R86" i="8"/>
  <c r="R82" i="8"/>
  <c r="R78" i="8"/>
  <c r="R74" i="8"/>
  <c r="R70" i="8"/>
  <c r="R159" i="8"/>
  <c r="R156" i="8"/>
  <c r="R115" i="8"/>
  <c r="R130" i="8"/>
  <c r="R127" i="8"/>
  <c r="R124" i="8"/>
  <c r="R111" i="8"/>
  <c r="R107" i="8"/>
  <c r="R103" i="8"/>
  <c r="R135" i="8"/>
  <c r="R168" i="8"/>
  <c r="R133" i="8"/>
  <c r="R126" i="8"/>
  <c r="R123" i="8"/>
  <c r="R120" i="8"/>
  <c r="R118" i="8"/>
  <c r="R160" i="8"/>
  <c r="R151" i="8"/>
  <c r="R148" i="8"/>
  <c r="R147" i="8"/>
  <c r="R145" i="8"/>
  <c r="R144" i="8"/>
  <c r="R143" i="8"/>
  <c r="R141" i="8"/>
  <c r="R140" i="8"/>
  <c r="R137" i="8"/>
  <c r="R116" i="8"/>
  <c r="R114" i="8"/>
  <c r="R132" i="8"/>
  <c r="R122" i="8"/>
  <c r="R112" i="8"/>
  <c r="R109" i="8"/>
  <c r="R167" i="8"/>
  <c r="R164" i="8"/>
  <c r="R153" i="8"/>
  <c r="R97" i="8"/>
  <c r="R87" i="8"/>
  <c r="R84" i="8"/>
  <c r="R81" i="8"/>
  <c r="R71" i="8"/>
  <c r="R68" i="8"/>
  <c r="R108" i="8"/>
  <c r="R66" i="8"/>
  <c r="R63" i="8"/>
  <c r="R59" i="8"/>
  <c r="R55" i="8"/>
  <c r="R51" i="8"/>
  <c r="R47" i="8"/>
  <c r="R43" i="8"/>
  <c r="R39" i="8"/>
  <c r="R35" i="8"/>
  <c r="R31" i="8"/>
  <c r="R27" i="8"/>
  <c r="R23" i="8"/>
  <c r="R19" i="8"/>
  <c r="R15" i="8"/>
  <c r="R11" i="8"/>
  <c r="R105" i="8"/>
  <c r="R96" i="8"/>
  <c r="R93" i="8"/>
  <c r="R83" i="8"/>
  <c r="R80" i="8"/>
  <c r="R77" i="8"/>
  <c r="R100" i="8"/>
  <c r="R64" i="8"/>
  <c r="R60" i="8"/>
  <c r="R56" i="8"/>
  <c r="R52" i="8"/>
  <c r="R48" i="8"/>
  <c r="R44" i="8"/>
  <c r="R40" i="8"/>
  <c r="R36" i="8"/>
  <c r="R99" i="8"/>
  <c r="R95" i="8"/>
  <c r="R92" i="8"/>
  <c r="R89" i="8"/>
  <c r="R79" i="8"/>
  <c r="R76" i="8"/>
  <c r="R73" i="8"/>
  <c r="R67" i="8"/>
  <c r="R101" i="8"/>
  <c r="R65" i="8"/>
  <c r="R61" i="8"/>
  <c r="R57" i="8"/>
  <c r="R53" i="8"/>
  <c r="R49" i="8"/>
  <c r="R91" i="8"/>
  <c r="R88" i="8"/>
  <c r="R85" i="8"/>
  <c r="R75" i="8"/>
  <c r="R72" i="8"/>
  <c r="R69" i="8"/>
  <c r="R104" i="8"/>
  <c r="R62" i="8"/>
  <c r="R58" i="8"/>
  <c r="R54" i="8"/>
  <c r="R50" i="8"/>
  <c r="T10" i="8"/>
  <c r="N18" i="8"/>
  <c r="P21" i="8"/>
  <c r="S220" i="8"/>
  <c r="S216" i="8"/>
  <c r="S212" i="8"/>
  <c r="S208" i="8"/>
  <c r="S204" i="8"/>
  <c r="S200" i="8"/>
  <c r="S196" i="8"/>
  <c r="S192" i="8"/>
  <c r="S188" i="8"/>
  <c r="S184" i="8"/>
  <c r="S180" i="8"/>
  <c r="S176" i="8"/>
  <c r="S221" i="8"/>
  <c r="S217" i="8"/>
  <c r="S213" i="8"/>
  <c r="S209" i="8"/>
  <c r="S205" i="8"/>
  <c r="S201" i="8"/>
  <c r="S197" i="8"/>
  <c r="S193" i="8"/>
  <c r="S189" i="8"/>
  <c r="S185" i="8"/>
  <c r="S181" i="8"/>
  <c r="S177" i="8"/>
  <c r="S222" i="8"/>
  <c r="S218" i="8"/>
  <c r="S214" i="8"/>
  <c r="S210" i="8"/>
  <c r="S206" i="8"/>
  <c r="S202" i="8"/>
  <c r="S198" i="8"/>
  <c r="S194" i="8"/>
  <c r="S190" i="8"/>
  <c r="S223" i="8"/>
  <c r="S219" i="8"/>
  <c r="S215" i="8"/>
  <c r="S211" i="8"/>
  <c r="S207" i="8"/>
  <c r="S203" i="8"/>
  <c r="S199" i="8"/>
  <c r="S195" i="8"/>
  <c r="S191" i="8"/>
  <c r="S187" i="8"/>
  <c r="S183" i="8"/>
  <c r="S186" i="8"/>
  <c r="S174" i="8"/>
  <c r="S170" i="8"/>
  <c r="S166" i="8"/>
  <c r="S162" i="8"/>
  <c r="S158" i="8"/>
  <c r="S154" i="8"/>
  <c r="S150" i="8"/>
  <c r="S146" i="8"/>
  <c r="S142" i="8"/>
  <c r="S138" i="8"/>
  <c r="S134" i="8"/>
  <c r="S178" i="8"/>
  <c r="S175" i="8"/>
  <c r="S171" i="8"/>
  <c r="S167" i="8"/>
  <c r="S163" i="8"/>
  <c r="S159" i="8"/>
  <c r="S155" i="8"/>
  <c r="S182" i="8"/>
  <c r="S179" i="8"/>
  <c r="S169" i="8"/>
  <c r="S161" i="8"/>
  <c r="S152" i="8"/>
  <c r="S149" i="8"/>
  <c r="S139" i="8"/>
  <c r="S136" i="8"/>
  <c r="S133" i="8"/>
  <c r="S130" i="8"/>
  <c r="S126" i="8"/>
  <c r="S122" i="8"/>
  <c r="S172" i="8"/>
  <c r="S156" i="8"/>
  <c r="S117" i="8"/>
  <c r="S115" i="8"/>
  <c r="S127" i="8"/>
  <c r="S124" i="8"/>
  <c r="S121" i="8"/>
  <c r="S113" i="8"/>
  <c r="S111" i="8"/>
  <c r="S107" i="8"/>
  <c r="S103" i="8"/>
  <c r="S99" i="8"/>
  <c r="S95" i="8"/>
  <c r="S91" i="8"/>
  <c r="S87" i="8"/>
  <c r="S83" i="8"/>
  <c r="S79" i="8"/>
  <c r="S75" i="8"/>
  <c r="S71" i="8"/>
  <c r="S67" i="8"/>
  <c r="S173" i="8"/>
  <c r="S165" i="8"/>
  <c r="S135" i="8"/>
  <c r="S168" i="8"/>
  <c r="S123" i="8"/>
  <c r="S120" i="8"/>
  <c r="S118" i="8"/>
  <c r="S108" i="8"/>
  <c r="S104" i="8"/>
  <c r="S100" i="8"/>
  <c r="S160" i="8"/>
  <c r="S157" i="8"/>
  <c r="S151" i="8"/>
  <c r="S148" i="8"/>
  <c r="S147" i="8"/>
  <c r="S145" i="8"/>
  <c r="S144" i="8"/>
  <c r="S143" i="8"/>
  <c r="S141" i="8"/>
  <c r="S140" i="8"/>
  <c r="S137" i="8"/>
  <c r="S116" i="8"/>
  <c r="S114" i="8"/>
  <c r="S132" i="8"/>
  <c r="S129" i="8"/>
  <c r="S112" i="8"/>
  <c r="S164" i="8"/>
  <c r="S153" i="8"/>
  <c r="S131" i="8"/>
  <c r="S128" i="8"/>
  <c r="S125" i="8"/>
  <c r="S119" i="8"/>
  <c r="S110" i="8"/>
  <c r="S106" i="8"/>
  <c r="S66" i="8"/>
  <c r="S63" i="8"/>
  <c r="S59" i="8"/>
  <c r="S55" i="8"/>
  <c r="S51" i="8"/>
  <c r="S47" i="8"/>
  <c r="S43" i="8"/>
  <c r="S39" i="8"/>
  <c r="S35" i="8"/>
  <c r="S31" i="8"/>
  <c r="S27" i="8"/>
  <c r="S23" i="8"/>
  <c r="S19" i="8"/>
  <c r="S15" i="8"/>
  <c r="S11" i="8"/>
  <c r="S105" i="8"/>
  <c r="S96" i="8"/>
  <c r="S93" i="8"/>
  <c r="S90" i="8"/>
  <c r="S80" i="8"/>
  <c r="S77" i="8"/>
  <c r="S74" i="8"/>
  <c r="S64" i="8"/>
  <c r="S60" i="8"/>
  <c r="S56" i="8"/>
  <c r="S52" i="8"/>
  <c r="S48" i="8"/>
  <c r="S44" i="8"/>
  <c r="S40" i="8"/>
  <c r="S36" i="8"/>
  <c r="S32" i="8"/>
  <c r="S92" i="8"/>
  <c r="S89" i="8"/>
  <c r="S86" i="8"/>
  <c r="S76" i="8"/>
  <c r="S73" i="8"/>
  <c r="S70" i="8"/>
  <c r="S101" i="8"/>
  <c r="S65" i="8"/>
  <c r="S61" i="8"/>
  <c r="S57" i="8"/>
  <c r="S53" i="8"/>
  <c r="S98" i="8"/>
  <c r="S88" i="8"/>
  <c r="S85" i="8"/>
  <c r="S82" i="8"/>
  <c r="S72" i="8"/>
  <c r="S69" i="8"/>
  <c r="S109" i="8"/>
  <c r="S102" i="8"/>
  <c r="S62" i="8"/>
  <c r="S58" i="8"/>
  <c r="S54" i="8"/>
  <c r="S97" i="8"/>
  <c r="S94" i="8"/>
  <c r="S84" i="8"/>
  <c r="S81" i="8"/>
  <c r="S78" i="8"/>
  <c r="S68" i="8"/>
  <c r="N6" i="8"/>
  <c r="U10" i="8"/>
  <c r="Q11" i="8"/>
  <c r="O12" i="8"/>
  <c r="U13" i="8"/>
  <c r="S14" i="8"/>
  <c r="O15" i="8"/>
  <c r="S17" i="8"/>
  <c r="O18" i="8"/>
  <c r="M19" i="8"/>
  <c r="S20" i="8"/>
  <c r="Q21" i="8"/>
  <c r="M22" i="8"/>
  <c r="U23" i="8"/>
  <c r="Q24" i="8"/>
  <c r="M25" i="8"/>
  <c r="U26" i="8"/>
  <c r="Q27" i="8"/>
  <c r="O28" i="8"/>
  <c r="U29" i="8"/>
  <c r="S30" i="8"/>
  <c r="P31" i="8"/>
  <c r="P32" i="8"/>
  <c r="Q33" i="8"/>
  <c r="S34" i="8"/>
  <c r="U35" i="8"/>
  <c r="M39" i="8"/>
  <c r="O40" i="8"/>
  <c r="Q41" i="8"/>
  <c r="S42" i="8"/>
  <c r="U43" i="8"/>
  <c r="Q48" i="8"/>
  <c r="S50" i="8"/>
  <c r="T19" i="8"/>
  <c r="P20" i="8"/>
  <c r="N24" i="8"/>
  <c r="N5" i="8"/>
  <c r="P11" i="8"/>
  <c r="N12" i="8"/>
  <c r="R14" i="8"/>
  <c r="N15" i="8"/>
  <c r="R17" i="8"/>
  <c r="R20" i="8"/>
  <c r="T220" i="8"/>
  <c r="T216" i="8"/>
  <c r="T212" i="8"/>
  <c r="T208" i="8"/>
  <c r="T204" i="8"/>
  <c r="T200" i="8"/>
  <c r="T196" i="8"/>
  <c r="T192" i="8"/>
  <c r="T221" i="8"/>
  <c r="T217" i="8"/>
  <c r="T213" i="8"/>
  <c r="T209" i="8"/>
  <c r="T205" i="8"/>
  <c r="T201" i="8"/>
  <c r="T197" i="8"/>
  <c r="T193" i="8"/>
  <c r="T189" i="8"/>
  <c r="T185" i="8"/>
  <c r="T181" i="8"/>
  <c r="T222" i="8"/>
  <c r="T218" i="8"/>
  <c r="T214" i="8"/>
  <c r="T210" i="8"/>
  <c r="T206" i="8"/>
  <c r="T202" i="8"/>
  <c r="T198" i="8"/>
  <c r="T194" i="8"/>
  <c r="T190" i="8"/>
  <c r="T186" i="8"/>
  <c r="T182" i="8"/>
  <c r="T223" i="8"/>
  <c r="T219" i="8"/>
  <c r="T215" i="8"/>
  <c r="T211" i="8"/>
  <c r="T207" i="8"/>
  <c r="T203" i="8"/>
  <c r="T199" i="8"/>
  <c r="T195" i="8"/>
  <c r="T191" i="8"/>
  <c r="T188" i="8"/>
  <c r="T183" i="8"/>
  <c r="T176" i="8"/>
  <c r="T174" i="8"/>
  <c r="T170" i="8"/>
  <c r="T166" i="8"/>
  <c r="T162" i="8"/>
  <c r="T158" i="8"/>
  <c r="T178" i="8"/>
  <c r="T175" i="8"/>
  <c r="T171" i="8"/>
  <c r="T167" i="8"/>
  <c r="T163" i="8"/>
  <c r="T159" i="8"/>
  <c r="T155" i="8"/>
  <c r="T151" i="8"/>
  <c r="T147" i="8"/>
  <c r="T143" i="8"/>
  <c r="T139" i="8"/>
  <c r="T135" i="8"/>
  <c r="T187" i="8"/>
  <c r="T184" i="8"/>
  <c r="T179" i="8"/>
  <c r="T180" i="8"/>
  <c r="T177" i="8"/>
  <c r="T173" i="8"/>
  <c r="T133" i="8"/>
  <c r="T130" i="8"/>
  <c r="T126" i="8"/>
  <c r="T122" i="8"/>
  <c r="T118" i="8"/>
  <c r="T114" i="8"/>
  <c r="T164" i="8"/>
  <c r="T156" i="8"/>
  <c r="T148" i="8"/>
  <c r="T145" i="8"/>
  <c r="T142" i="8"/>
  <c r="T172" i="8"/>
  <c r="T127" i="8"/>
  <c r="T124" i="8"/>
  <c r="T121" i="8"/>
  <c r="T113" i="8"/>
  <c r="T111" i="8"/>
  <c r="T107" i="8"/>
  <c r="T103" i="8"/>
  <c r="T99" i="8"/>
  <c r="T95" i="8"/>
  <c r="T91" i="8"/>
  <c r="T87" i="8"/>
  <c r="T83" i="8"/>
  <c r="T79" i="8"/>
  <c r="T75" i="8"/>
  <c r="T71" i="8"/>
  <c r="T169" i="8"/>
  <c r="T165" i="8"/>
  <c r="T168" i="8"/>
  <c r="T123" i="8"/>
  <c r="T120" i="8"/>
  <c r="T108" i="8"/>
  <c r="T104" i="8"/>
  <c r="T100" i="8"/>
  <c r="T160" i="8"/>
  <c r="T157" i="8"/>
  <c r="T144" i="8"/>
  <c r="T141" i="8"/>
  <c r="T140" i="8"/>
  <c r="T138" i="8"/>
  <c r="T137" i="8"/>
  <c r="T136" i="8"/>
  <c r="T134" i="8"/>
  <c r="T116" i="8"/>
  <c r="T132" i="8"/>
  <c r="T129" i="8"/>
  <c r="T112" i="8"/>
  <c r="T154" i="8"/>
  <c r="T153" i="8"/>
  <c r="T152" i="8"/>
  <c r="T150" i="8"/>
  <c r="T149" i="8"/>
  <c r="T146" i="8"/>
  <c r="T131" i="8"/>
  <c r="T128" i="8"/>
  <c r="T125" i="8"/>
  <c r="T119" i="8"/>
  <c r="T110" i="8"/>
  <c r="T161" i="8"/>
  <c r="T117" i="8"/>
  <c r="T115" i="8"/>
  <c r="T105" i="8"/>
  <c r="T96" i="8"/>
  <c r="T93" i="8"/>
  <c r="T90" i="8"/>
  <c r="T80" i="8"/>
  <c r="T77" i="8"/>
  <c r="T74" i="8"/>
  <c r="T64" i="8"/>
  <c r="T60" i="8"/>
  <c r="T56" i="8"/>
  <c r="T52" i="8"/>
  <c r="T48" i="8"/>
  <c r="T44" i="8"/>
  <c r="T40" i="8"/>
  <c r="T36" i="8"/>
  <c r="T32" i="8"/>
  <c r="T28" i="8"/>
  <c r="T24" i="8"/>
  <c r="T20" i="8"/>
  <c r="T16" i="8"/>
  <c r="T12" i="8"/>
  <c r="T92" i="8"/>
  <c r="T89" i="8"/>
  <c r="T86" i="8"/>
  <c r="T76" i="8"/>
  <c r="T73" i="8"/>
  <c r="T70" i="8"/>
  <c r="T101" i="8"/>
  <c r="T67" i="8"/>
  <c r="T65" i="8"/>
  <c r="T61" i="8"/>
  <c r="T57" i="8"/>
  <c r="T53" i="8"/>
  <c r="T49" i="8"/>
  <c r="T45" i="8"/>
  <c r="T41" i="8"/>
  <c r="T37" i="8"/>
  <c r="T33" i="8"/>
  <c r="T106" i="8"/>
  <c r="T98" i="8"/>
  <c r="T88" i="8"/>
  <c r="T85" i="8"/>
  <c r="T82" i="8"/>
  <c r="T72" i="8"/>
  <c r="T69" i="8"/>
  <c r="T109" i="8"/>
  <c r="T102" i="8"/>
  <c r="T62" i="8"/>
  <c r="T58" i="8"/>
  <c r="T54" i="8"/>
  <c r="T50" i="8"/>
  <c r="T97" i="8"/>
  <c r="T94" i="8"/>
  <c r="T84" i="8"/>
  <c r="T81" i="8"/>
  <c r="T78" i="8"/>
  <c r="T68" i="8"/>
  <c r="T66" i="8"/>
  <c r="T63" i="8"/>
  <c r="T59" i="8"/>
  <c r="T55" i="8"/>
  <c r="T51" i="8"/>
  <c r="T47" i="8"/>
  <c r="T11" i="8"/>
  <c r="P12" i="8"/>
  <c r="T14" i="8"/>
  <c r="P15" i="8"/>
  <c r="N16" i="8"/>
  <c r="T17" i="8"/>
  <c r="R18" i="8"/>
  <c r="N19" i="8"/>
  <c r="R21" i="8"/>
  <c r="N22" i="8"/>
  <c r="R24" i="8"/>
  <c r="P25" i="8"/>
  <c r="T27" i="8"/>
  <c r="P28" i="8"/>
  <c r="T30" i="8"/>
  <c r="T31" i="8"/>
  <c r="Q32" i="8"/>
  <c r="R33" i="8"/>
  <c r="T34" i="8"/>
  <c r="N39" i="8"/>
  <c r="P40" i="8"/>
  <c r="R41" i="8"/>
  <c r="T42" i="8"/>
  <c r="N47" i="8"/>
  <c r="M221" i="8"/>
  <c r="M217" i="8"/>
  <c r="M213" i="8"/>
  <c r="M209" i="8"/>
  <c r="M205" i="8"/>
  <c r="M201" i="8"/>
  <c r="M197" i="8"/>
  <c r="M193" i="8"/>
  <c r="M189" i="8"/>
  <c r="M185" i="8"/>
  <c r="M181" i="8"/>
  <c r="M177" i="8"/>
  <c r="M222" i="8"/>
  <c r="M218" i="8"/>
  <c r="M214" i="8"/>
  <c r="M210" i="8"/>
  <c r="M206" i="8"/>
  <c r="M202" i="8"/>
  <c r="M198" i="8"/>
  <c r="M194" i="8"/>
  <c r="M190" i="8"/>
  <c r="M186" i="8"/>
  <c r="M182" i="8"/>
  <c r="M178" i="8"/>
  <c r="M223" i="8"/>
  <c r="M219" i="8"/>
  <c r="M215" i="8"/>
  <c r="M211" i="8"/>
  <c r="M207" i="8"/>
  <c r="M203" i="8"/>
  <c r="M199" i="8"/>
  <c r="M195" i="8"/>
  <c r="M191" i="8"/>
  <c r="M220" i="8"/>
  <c r="M216" i="8"/>
  <c r="M212" i="8"/>
  <c r="M208" i="8"/>
  <c r="M204" i="8"/>
  <c r="M200" i="8"/>
  <c r="M196" i="8"/>
  <c r="M192" i="8"/>
  <c r="M188" i="8"/>
  <c r="M184" i="8"/>
  <c r="M180" i="8"/>
  <c r="M175" i="8"/>
  <c r="M171" i="8"/>
  <c r="M167" i="8"/>
  <c r="M163" i="8"/>
  <c r="M159" i="8"/>
  <c r="M155" i="8"/>
  <c r="M151" i="8"/>
  <c r="M147" i="8"/>
  <c r="M143" i="8"/>
  <c r="M139" i="8"/>
  <c r="M135" i="8"/>
  <c r="M183" i="8"/>
  <c r="M172" i="8"/>
  <c r="M168" i="8"/>
  <c r="M164" i="8"/>
  <c r="M160" i="8"/>
  <c r="M156" i="8"/>
  <c r="M187" i="8"/>
  <c r="M179" i="8"/>
  <c r="M174" i="8"/>
  <c r="M173" i="8"/>
  <c r="M166" i="8"/>
  <c r="M158" i="8"/>
  <c r="M154" i="8"/>
  <c r="M144" i="8"/>
  <c r="M141" i="8"/>
  <c r="M138" i="8"/>
  <c r="M131" i="8"/>
  <c r="M127" i="8"/>
  <c r="M123" i="8"/>
  <c r="M169" i="8"/>
  <c r="M170" i="8"/>
  <c r="M176" i="8"/>
  <c r="M161" i="8"/>
  <c r="M153" i="8"/>
  <c r="M152" i="8"/>
  <c r="M150" i="8"/>
  <c r="M149" i="8"/>
  <c r="M148" i="8"/>
  <c r="M146" i="8"/>
  <c r="M145" i="8"/>
  <c r="M142" i="8"/>
  <c r="M133" i="8"/>
  <c r="M120" i="8"/>
  <c r="M132" i="8"/>
  <c r="M129" i="8"/>
  <c r="M126" i="8"/>
  <c r="M118" i="8"/>
  <c r="M116" i="8"/>
  <c r="M108" i="8"/>
  <c r="M104" i="8"/>
  <c r="M100" i="8"/>
  <c r="M96" i="8"/>
  <c r="M92" i="8"/>
  <c r="M88" i="8"/>
  <c r="M84" i="8"/>
  <c r="M80" i="8"/>
  <c r="M76" i="8"/>
  <c r="M72" i="8"/>
  <c r="M68" i="8"/>
  <c r="M114" i="8"/>
  <c r="M112" i="8"/>
  <c r="M128" i="8"/>
  <c r="M125" i="8"/>
  <c r="M122" i="8"/>
  <c r="M109" i="8"/>
  <c r="M105" i="8"/>
  <c r="M101" i="8"/>
  <c r="M165" i="8"/>
  <c r="M162" i="8"/>
  <c r="M119" i="8"/>
  <c r="M124" i="8"/>
  <c r="M121" i="8"/>
  <c r="M117" i="8"/>
  <c r="M115" i="8"/>
  <c r="M157" i="8"/>
  <c r="M140" i="8"/>
  <c r="M137" i="8"/>
  <c r="M136" i="8"/>
  <c r="M134" i="8"/>
  <c r="M113" i="8"/>
  <c r="M130" i="8"/>
  <c r="M111" i="8"/>
  <c r="M107" i="8"/>
  <c r="M102" i="8"/>
  <c r="M99" i="8"/>
  <c r="M64" i="8"/>
  <c r="M60" i="8"/>
  <c r="M56" i="8"/>
  <c r="M52" i="8"/>
  <c r="M48" i="8"/>
  <c r="M44" i="8"/>
  <c r="M40" i="8"/>
  <c r="M36" i="8"/>
  <c r="M32" i="8"/>
  <c r="M28" i="8"/>
  <c r="M24" i="8"/>
  <c r="M20" i="8"/>
  <c r="M16" i="8"/>
  <c r="M12" i="8"/>
  <c r="M98" i="8"/>
  <c r="M95" i="8"/>
  <c r="M85" i="8"/>
  <c r="M82" i="8"/>
  <c r="M79" i="8"/>
  <c r="M69" i="8"/>
  <c r="M67" i="8"/>
  <c r="M103" i="8"/>
  <c r="M65" i="8"/>
  <c r="M61" i="8"/>
  <c r="M57" i="8"/>
  <c r="M53" i="8"/>
  <c r="M49" i="8"/>
  <c r="M45" i="8"/>
  <c r="M41" i="8"/>
  <c r="M37" i="8"/>
  <c r="M33" i="8"/>
  <c r="M97" i="8"/>
  <c r="M94" i="8"/>
  <c r="M91" i="8"/>
  <c r="M81" i="8"/>
  <c r="M78" i="8"/>
  <c r="M75" i="8"/>
  <c r="M110" i="8"/>
  <c r="M62" i="8"/>
  <c r="M58" i="8"/>
  <c r="M54" i="8"/>
  <c r="M93" i="8"/>
  <c r="M90" i="8"/>
  <c r="M87" i="8"/>
  <c r="M77" i="8"/>
  <c r="M74" i="8"/>
  <c r="M71" i="8"/>
  <c r="M66" i="8"/>
  <c r="M106" i="8"/>
  <c r="M63" i="8"/>
  <c r="M59" i="8"/>
  <c r="M55" i="8"/>
  <c r="M51" i="8"/>
  <c r="M89" i="8"/>
  <c r="M86" i="8"/>
  <c r="M83" i="8"/>
  <c r="M73" i="8"/>
  <c r="M70" i="8"/>
  <c r="U221" i="8"/>
  <c r="U217" i="8"/>
  <c r="U213" i="8"/>
  <c r="U209" i="8"/>
  <c r="U205" i="8"/>
  <c r="U201" i="8"/>
  <c r="U197" i="8"/>
  <c r="U193" i="8"/>
  <c r="U189" i="8"/>
  <c r="U185" i="8"/>
  <c r="U181" i="8"/>
  <c r="U177" i="8"/>
  <c r="U222" i="8"/>
  <c r="U218" i="8"/>
  <c r="U214" i="8"/>
  <c r="U210" i="8"/>
  <c r="U206" i="8"/>
  <c r="U202" i="8"/>
  <c r="U198" i="8"/>
  <c r="U194" i="8"/>
  <c r="U190" i="8"/>
  <c r="U186" i="8"/>
  <c r="U182" i="8"/>
  <c r="U178" i="8"/>
  <c r="U223" i="8"/>
  <c r="U219" i="8"/>
  <c r="U215" i="8"/>
  <c r="U211" i="8"/>
  <c r="U207" i="8"/>
  <c r="U203" i="8"/>
  <c r="U199" i="8"/>
  <c r="U195" i="8"/>
  <c r="U191" i="8"/>
  <c r="U187" i="8"/>
  <c r="U220" i="8"/>
  <c r="U216" i="8"/>
  <c r="U212" i="8"/>
  <c r="U208" i="8"/>
  <c r="U204" i="8"/>
  <c r="U200" i="8"/>
  <c r="U196" i="8"/>
  <c r="U192" i="8"/>
  <c r="U188" i="8"/>
  <c r="U184" i="8"/>
  <c r="U175" i="8"/>
  <c r="U171" i="8"/>
  <c r="U167" i="8"/>
  <c r="U163" i="8"/>
  <c r="U159" i="8"/>
  <c r="U155" i="8"/>
  <c r="U151" i="8"/>
  <c r="U147" i="8"/>
  <c r="U143" i="8"/>
  <c r="U139" i="8"/>
  <c r="U135" i="8"/>
  <c r="U179" i="8"/>
  <c r="U172" i="8"/>
  <c r="U168" i="8"/>
  <c r="U164" i="8"/>
  <c r="U160" i="8"/>
  <c r="U156" i="8"/>
  <c r="U180" i="8"/>
  <c r="U183" i="8"/>
  <c r="U176" i="8"/>
  <c r="U174" i="8"/>
  <c r="U170" i="8"/>
  <c r="U162" i="8"/>
  <c r="U148" i="8"/>
  <c r="U145" i="8"/>
  <c r="U142" i="8"/>
  <c r="U131" i="8"/>
  <c r="U127" i="8"/>
  <c r="U123" i="8"/>
  <c r="U173" i="8"/>
  <c r="U169" i="8"/>
  <c r="U165" i="8"/>
  <c r="U130" i="8"/>
  <c r="U120" i="8"/>
  <c r="U108" i="8"/>
  <c r="U104" i="8"/>
  <c r="U100" i="8"/>
  <c r="U96" i="8"/>
  <c r="U92" i="8"/>
  <c r="U88" i="8"/>
  <c r="U84" i="8"/>
  <c r="U80" i="8"/>
  <c r="U76" i="8"/>
  <c r="U72" i="8"/>
  <c r="U68" i="8"/>
  <c r="U157" i="8"/>
  <c r="U144" i="8"/>
  <c r="U141" i="8"/>
  <c r="U140" i="8"/>
  <c r="U138" i="8"/>
  <c r="U137" i="8"/>
  <c r="U136" i="8"/>
  <c r="U134" i="8"/>
  <c r="U118" i="8"/>
  <c r="U116" i="8"/>
  <c r="U133" i="8"/>
  <c r="U132" i="8"/>
  <c r="U129" i="8"/>
  <c r="U126" i="8"/>
  <c r="U114" i="8"/>
  <c r="U112" i="8"/>
  <c r="U109" i="8"/>
  <c r="U105" i="8"/>
  <c r="U101" i="8"/>
  <c r="U166" i="8"/>
  <c r="U154" i="8"/>
  <c r="U153" i="8"/>
  <c r="U152" i="8"/>
  <c r="U150" i="8"/>
  <c r="U149" i="8"/>
  <c r="U146" i="8"/>
  <c r="U128" i="8"/>
  <c r="U125" i="8"/>
  <c r="U122" i="8"/>
  <c r="U119" i="8"/>
  <c r="U161" i="8"/>
  <c r="U158" i="8"/>
  <c r="U117" i="8"/>
  <c r="U115" i="8"/>
  <c r="U124" i="8"/>
  <c r="U121" i="8"/>
  <c r="U113" i="8"/>
  <c r="U111" i="8"/>
  <c r="U107" i="8"/>
  <c r="U64" i="8"/>
  <c r="U60" i="8"/>
  <c r="U56" i="8"/>
  <c r="U52" i="8"/>
  <c r="U48" i="8"/>
  <c r="U44" i="8"/>
  <c r="U40" i="8"/>
  <c r="U36" i="8"/>
  <c r="U32" i="8"/>
  <c r="U28" i="8"/>
  <c r="U24" i="8"/>
  <c r="U20" i="8"/>
  <c r="U16" i="8"/>
  <c r="U12" i="8"/>
  <c r="U89" i="8"/>
  <c r="U86" i="8"/>
  <c r="U83" i="8"/>
  <c r="U73" i="8"/>
  <c r="U70" i="8"/>
  <c r="U110" i="8"/>
  <c r="U67" i="8"/>
  <c r="U65" i="8"/>
  <c r="U61" i="8"/>
  <c r="U57" i="8"/>
  <c r="U53" i="8"/>
  <c r="U49" i="8"/>
  <c r="U45" i="8"/>
  <c r="U41" i="8"/>
  <c r="U37" i="8"/>
  <c r="U33" i="8"/>
  <c r="U106" i="8"/>
  <c r="U99" i="8"/>
  <c r="U98" i="8"/>
  <c r="U95" i="8"/>
  <c r="U85" i="8"/>
  <c r="U82" i="8"/>
  <c r="U79" i="8"/>
  <c r="U69" i="8"/>
  <c r="U102" i="8"/>
  <c r="U62" i="8"/>
  <c r="U58" i="8"/>
  <c r="U54" i="8"/>
  <c r="U97" i="8"/>
  <c r="U94" i="8"/>
  <c r="U91" i="8"/>
  <c r="U81" i="8"/>
  <c r="U78" i="8"/>
  <c r="U75" i="8"/>
  <c r="U103" i="8"/>
  <c r="U66" i="8"/>
  <c r="U63" i="8"/>
  <c r="U59" i="8"/>
  <c r="U55" i="8"/>
  <c r="U51" i="8"/>
  <c r="U93" i="8"/>
  <c r="U90" i="8"/>
  <c r="U87" i="8"/>
  <c r="U77" i="8"/>
  <c r="U74" i="8"/>
  <c r="U71" i="8"/>
  <c r="M10" i="8"/>
  <c r="U11" i="8"/>
  <c r="Q12" i="8"/>
  <c r="M13" i="8"/>
  <c r="U14" i="8"/>
  <c r="Q15" i="8"/>
  <c r="O16" i="8"/>
  <c r="U17" i="8"/>
  <c r="O19" i="8"/>
  <c r="O22" i="8"/>
  <c r="M23" i="8"/>
  <c r="S24" i="8"/>
  <c r="Q25" i="8"/>
  <c r="M26" i="8"/>
  <c r="U27" i="8"/>
  <c r="Q28" i="8"/>
  <c r="M29" i="8"/>
  <c r="U30" i="8"/>
  <c r="U31" i="8"/>
  <c r="R32" i="8"/>
  <c r="S33" i="8"/>
  <c r="U34" i="8"/>
  <c r="M38" i="8"/>
  <c r="O39" i="8"/>
  <c r="Q40" i="8"/>
  <c r="S41" i="8"/>
  <c r="U42" i="8"/>
  <c r="M46" i="8"/>
  <c r="O47" i="8"/>
  <c r="O51" i="8"/>
  <c r="M6" i="8" l="1"/>
  <c r="O6" i="8"/>
  <c r="O5" i="8"/>
  <c r="P3" i="8"/>
  <c r="O7" i="8"/>
  <c r="M5" i="8"/>
  <c r="M7" i="8"/>
  <c r="P6" i="8" l="1"/>
  <c r="Q3" i="8"/>
  <c r="P5" i="8"/>
  <c r="P7" i="8"/>
  <c r="Q5" i="8" l="1"/>
  <c r="R3" i="8"/>
  <c r="Q7" i="8"/>
  <c r="Q6" i="8"/>
  <c r="R5" i="8" l="1"/>
  <c r="S3" i="8"/>
  <c r="R7" i="8"/>
  <c r="R6" i="8"/>
  <c r="J215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" i="5"/>
  <c r="S7" i="8" l="1"/>
  <c r="T3" i="8"/>
  <c r="S5" i="8"/>
  <c r="S6" i="8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3" i="4"/>
  <c r="H4" i="4"/>
  <c r="H5" i="4"/>
  <c r="H6" i="4"/>
  <c r="H7" i="4"/>
  <c r="H8" i="4"/>
  <c r="H9" i="4"/>
  <c r="H10" i="4"/>
  <c r="H11" i="4"/>
  <c r="H12" i="4"/>
  <c r="H2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" i="4"/>
  <c r="D4" i="4"/>
  <c r="D5" i="4"/>
  <c r="D6" i="4"/>
  <c r="D7" i="4"/>
  <c r="D8" i="4"/>
  <c r="D9" i="4"/>
  <c r="D10" i="4"/>
  <c r="D11" i="4"/>
  <c r="D12" i="4"/>
  <c r="D13" i="4"/>
  <c r="D14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" i="4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" i="2"/>
  <c r="T7" i="8" l="1"/>
  <c r="T6" i="8"/>
  <c r="T5" i="8"/>
  <c r="U3" i="8"/>
  <c r="V21" i="8" l="1"/>
  <c r="V47" i="8"/>
  <c r="V107" i="8"/>
  <c r="V28" i="8"/>
  <c r="X193" i="8"/>
  <c r="X130" i="8"/>
  <c r="X171" i="8"/>
  <c r="U6" i="8"/>
  <c r="U5" i="8"/>
  <c r="V191" i="8" s="1"/>
  <c r="U7" i="8"/>
  <c r="X110" i="8" s="1"/>
  <c r="V61" i="8"/>
  <c r="V96" i="8"/>
  <c r="V217" i="8"/>
  <c r="W141" i="8"/>
  <c r="W41" i="8"/>
  <c r="X181" i="8"/>
  <c r="V208" i="8"/>
  <c r="V44" i="8"/>
  <c r="V91" i="8"/>
  <c r="V77" i="8"/>
  <c r="V199" i="8"/>
  <c r="V201" i="8"/>
  <c r="V174" i="8"/>
  <c r="V215" i="8"/>
  <c r="V43" i="8"/>
  <c r="V26" i="8"/>
  <c r="V67" i="8"/>
  <c r="V88" i="8"/>
  <c r="V120" i="8"/>
  <c r="V101" i="8"/>
  <c r="V109" i="8"/>
  <c r="V57" i="8"/>
  <c r="V13" i="8"/>
  <c r="V151" i="8"/>
  <c r="V60" i="8"/>
  <c r="V49" i="8"/>
  <c r="V18" i="8"/>
  <c r="V103" i="8"/>
  <c r="V64" i="8"/>
  <c r="V175" i="8"/>
  <c r="V113" i="8"/>
  <c r="V209" i="8"/>
  <c r="V85" i="8"/>
  <c r="V74" i="8"/>
  <c r="V24" i="8"/>
  <c r="V142" i="8"/>
  <c r="V119" i="8"/>
  <c r="V106" i="8"/>
  <c r="V38" i="8"/>
  <c r="V115" i="8"/>
  <c r="V177" i="8"/>
  <c r="V222" i="8"/>
  <c r="V53" i="8"/>
  <c r="V14" i="8"/>
  <c r="V193" i="8"/>
  <c r="V219" i="8"/>
  <c r="V160" i="8"/>
  <c r="V197" i="8"/>
  <c r="V189" i="8"/>
  <c r="V127" i="8"/>
  <c r="V69" i="8"/>
  <c r="V56" i="8"/>
  <c r="V51" i="8"/>
  <c r="V152" i="8"/>
  <c r="V20" i="8"/>
  <c r="V184" i="8"/>
  <c r="V29" i="8"/>
  <c r="V157" i="8"/>
  <c r="V72" i="8"/>
  <c r="V31" i="8"/>
  <c r="V130" i="8"/>
  <c r="V146" i="8"/>
  <c r="V66" i="8"/>
  <c r="V45" i="8"/>
  <c r="V145" i="8"/>
  <c r="V46" i="8"/>
  <c r="V125" i="8"/>
  <c r="V62" i="8"/>
  <c r="V22" i="8"/>
  <c r="V54" i="8"/>
  <c r="V166" i="8"/>
  <c r="V39" i="8"/>
  <c r="V128" i="8"/>
  <c r="V30" i="8"/>
  <c r="V163" i="8"/>
  <c r="V111" i="8"/>
  <c r="V93" i="8"/>
  <c r="V15" i="8"/>
  <c r="V52" i="8"/>
  <c r="V187" i="8"/>
  <c r="V59" i="8"/>
  <c r="V32" i="8"/>
  <c r="V63" i="8"/>
  <c r="V10" i="8"/>
  <c r="V104" i="8"/>
  <c r="V98" i="8"/>
  <c r="V143" i="8"/>
  <c r="V23" i="8"/>
  <c r="V144" i="8"/>
  <c r="V124" i="8"/>
  <c r="V34" i="8"/>
  <c r="V138" i="8"/>
  <c r="V200" i="8"/>
  <c r="V167" i="8"/>
  <c r="V139" i="8"/>
  <c r="V55" i="8"/>
  <c r="V48" i="8"/>
  <c r="V105" i="8"/>
  <c r="V185" i="8"/>
  <c r="V42" i="8"/>
  <c r="V136" i="8"/>
  <c r="V68" i="8"/>
  <c r="V198" i="8"/>
  <c r="V110" i="8"/>
  <c r="V190" i="8"/>
  <c r="V100" i="8"/>
  <c r="V117" i="8"/>
  <c r="V108" i="8"/>
  <c r="V153" i="8"/>
  <c r="V207" i="8"/>
  <c r="V126" i="8"/>
  <c r="V118" i="8"/>
  <c r="V80" i="8"/>
  <c r="V223" i="8"/>
  <c r="V147" i="8"/>
  <c r="V116" i="8"/>
  <c r="V216" i="8"/>
  <c r="V16" i="8"/>
  <c r="V158" i="8"/>
  <c r="V205" i="8"/>
  <c r="V161" i="8"/>
  <c r="V196" i="8"/>
  <c r="V204" i="8"/>
  <c r="V170" i="8"/>
  <c r="V169" i="8"/>
  <c r="V50" i="8"/>
  <c r="V164" i="8"/>
  <c r="V183" i="8"/>
  <c r="V206" i="8"/>
  <c r="V90" i="8"/>
  <c r="V186" i="8"/>
  <c r="V195" i="8"/>
  <c r="V135" i="8"/>
  <c r="V213" i="8"/>
  <c r="V123" i="8"/>
  <c r="V19" i="8"/>
  <c r="V11" i="8"/>
  <c r="V78" i="8"/>
  <c r="V122" i="8"/>
  <c r="V218" i="8"/>
  <c r="V76" i="8"/>
  <c r="V94" i="8"/>
  <c r="V171" i="8"/>
  <c r="V87" i="8"/>
  <c r="V84" i="8"/>
  <c r="V82" i="8"/>
  <c r="V99" i="8"/>
  <c r="V131" i="8"/>
  <c r="V133" i="8"/>
  <c r="V194" i="8"/>
  <c r="V156" i="8"/>
  <c r="V134" i="8"/>
  <c r="V154" i="8"/>
  <c r="V203" i="8"/>
  <c r="V79" i="8"/>
  <c r="V214" i="8"/>
  <c r="V92" i="8"/>
  <c r="V17" i="8"/>
  <c r="V70" i="8"/>
  <c r="V181" i="8"/>
  <c r="V178" i="8"/>
  <c r="V148" i="8"/>
  <c r="V41" i="8"/>
  <c r="V180" i="8"/>
  <c r="V81" i="8"/>
  <c r="V182" i="8"/>
  <c r="V179" i="8"/>
  <c r="V141" i="8"/>
  <c r="V27" i="8"/>
  <c r="V212" i="8"/>
  <c r="V25" i="8"/>
  <c r="V121" i="8"/>
  <c r="V73" i="8"/>
  <c r="V210" i="8"/>
  <c r="V75" i="8"/>
  <c r="V211" i="8"/>
  <c r="V176" i="8"/>
  <c r="V132" i="8"/>
  <c r="V89" i="8"/>
  <c r="V97" i="8"/>
  <c r="V188" i="8"/>
  <c r="W24" i="8"/>
  <c r="W17" i="8"/>
  <c r="W11" i="8"/>
  <c r="W59" i="8"/>
  <c r="W139" i="8"/>
  <c r="W78" i="8"/>
  <c r="W213" i="8"/>
  <c r="W58" i="8" l="1"/>
  <c r="W57" i="8"/>
  <c r="Y57" i="8" s="1"/>
  <c r="Z57" i="8" s="1"/>
  <c r="W217" i="8"/>
  <c r="W166" i="8"/>
  <c r="W89" i="8"/>
  <c r="W21" i="8"/>
  <c r="W72" i="8"/>
  <c r="W185" i="8"/>
  <c r="W61" i="8"/>
  <c r="W179" i="8"/>
  <c r="W12" i="8"/>
  <c r="W34" i="8"/>
  <c r="W153" i="8"/>
  <c r="W178" i="8"/>
  <c r="W60" i="8"/>
  <c r="W98" i="8"/>
  <c r="Y98" i="8" s="1"/>
  <c r="Z98" i="8" s="1"/>
  <c r="W62" i="8"/>
  <c r="W155" i="8"/>
  <c r="W162" i="8"/>
  <c r="W97" i="8"/>
  <c r="W14" i="8"/>
  <c r="W86" i="8"/>
  <c r="W209" i="8"/>
  <c r="W23" i="8"/>
  <c r="W161" i="8"/>
  <c r="W52" i="8"/>
  <c r="W33" i="8"/>
  <c r="W210" i="8"/>
  <c r="W129" i="8"/>
  <c r="W134" i="8"/>
  <c r="W190" i="8"/>
  <c r="W149" i="8"/>
  <c r="W109" i="8"/>
  <c r="W39" i="8"/>
  <c r="W207" i="8"/>
  <c r="Y207" i="8" s="1"/>
  <c r="Z207" i="8" s="1"/>
  <c r="W160" i="8"/>
  <c r="W138" i="8"/>
  <c r="W13" i="8"/>
  <c r="W165" i="8"/>
  <c r="W67" i="8"/>
  <c r="W170" i="8"/>
  <c r="W88" i="8"/>
  <c r="W201" i="8"/>
  <c r="W26" i="8"/>
  <c r="W132" i="8"/>
  <c r="W199" i="8"/>
  <c r="W206" i="8"/>
  <c r="W150" i="8"/>
  <c r="W66" i="8"/>
  <c r="W189" i="8"/>
  <c r="W119" i="8"/>
  <c r="Y119" i="8" s="1"/>
  <c r="Z119" i="8" s="1"/>
  <c r="W124" i="8"/>
  <c r="W29" i="8"/>
  <c r="W211" i="8"/>
  <c r="W65" i="8"/>
  <c r="W215" i="8"/>
  <c r="Y215" i="8" s="1"/>
  <c r="Z215" i="8" s="1"/>
  <c r="W45" i="8"/>
  <c r="W111" i="8"/>
  <c r="W36" i="8"/>
  <c r="W113" i="8"/>
  <c r="W196" i="8"/>
  <c r="W55" i="8"/>
  <c r="W163" i="8"/>
  <c r="W68" i="8"/>
  <c r="Y68" i="8" s="1"/>
  <c r="Z68" i="8" s="1"/>
  <c r="W25" i="8"/>
  <c r="W140" i="8"/>
  <c r="W15" i="8"/>
  <c r="Y15" i="8" s="1"/>
  <c r="Z15" i="8" s="1"/>
  <c r="W204" i="8"/>
  <c r="W116" i="8"/>
  <c r="W122" i="8"/>
  <c r="W53" i="8"/>
  <c r="W173" i="8"/>
  <c r="W223" i="8"/>
  <c r="W168" i="8"/>
  <c r="W159" i="8"/>
  <c r="W202" i="8"/>
  <c r="W127" i="8"/>
  <c r="W46" i="8"/>
  <c r="W10" i="8"/>
  <c r="W177" i="8"/>
  <c r="W203" i="8"/>
  <c r="W83" i="8"/>
  <c r="W219" i="8"/>
  <c r="Y219" i="8" s="1"/>
  <c r="Z219" i="8" s="1"/>
  <c r="W221" i="8"/>
  <c r="W195" i="8"/>
  <c r="W188" i="8"/>
  <c r="W123" i="8"/>
  <c r="W31" i="8"/>
  <c r="W114" i="8"/>
  <c r="W172" i="8"/>
  <c r="W220" i="8"/>
  <c r="W99" i="8"/>
  <c r="Y99" i="8" s="1"/>
  <c r="Z99" i="8" s="1"/>
  <c r="W102" i="8"/>
  <c r="W37" i="8"/>
  <c r="W35" i="8"/>
  <c r="W48" i="8"/>
  <c r="W112" i="8"/>
  <c r="W92" i="8"/>
  <c r="Y92" i="8" s="1"/>
  <c r="Z92" i="8" s="1"/>
  <c r="W19" i="8"/>
  <c r="W47" i="8"/>
  <c r="W192" i="8"/>
  <c r="W22" i="8"/>
  <c r="X102" i="8"/>
  <c r="X75" i="8"/>
  <c r="X140" i="8"/>
  <c r="X89" i="8"/>
  <c r="X195" i="8"/>
  <c r="X62" i="8"/>
  <c r="X173" i="8"/>
  <c r="X111" i="8"/>
  <c r="X65" i="8"/>
  <c r="X93" i="8"/>
  <c r="W107" i="8"/>
  <c r="Y107" i="8" s="1"/>
  <c r="Z107" i="8" s="1"/>
  <c r="W176" i="8"/>
  <c r="W20" i="8"/>
  <c r="W184" i="8"/>
  <c r="W133" i="8"/>
  <c r="W120" i="8"/>
  <c r="W146" i="8"/>
  <c r="Y146" i="8" s="1"/>
  <c r="Z146" i="8" s="1"/>
  <c r="W117" i="8"/>
  <c r="W38" i="8"/>
  <c r="W183" i="8"/>
  <c r="W121" i="8"/>
  <c r="Y121" i="8" s="1"/>
  <c r="Z121" i="8" s="1"/>
  <c r="W180" i="8"/>
  <c r="Y180" i="8" s="1"/>
  <c r="Z180" i="8" s="1"/>
  <c r="Y130" i="8"/>
  <c r="Z130" i="8" s="1"/>
  <c r="W56" i="8"/>
  <c r="Y56" i="8" s="1"/>
  <c r="Z56" i="8" s="1"/>
  <c r="W84" i="8"/>
  <c r="Y84" i="8" s="1"/>
  <c r="Z84" i="8" s="1"/>
  <c r="X198" i="8"/>
  <c r="X194" i="8"/>
  <c r="X100" i="8"/>
  <c r="X58" i="8"/>
  <c r="X105" i="8"/>
  <c r="X117" i="8"/>
  <c r="X42" i="8"/>
  <c r="X203" i="8"/>
  <c r="Y203" i="8" s="1"/>
  <c r="Z203" i="8" s="1"/>
  <c r="X63" i="8"/>
  <c r="X118" i="8"/>
  <c r="X90" i="8"/>
  <c r="X222" i="8"/>
  <c r="W175" i="8"/>
  <c r="Y175" i="8" s="1"/>
  <c r="Z175" i="8" s="1"/>
  <c r="W91" i="8"/>
  <c r="W152" i="8"/>
  <c r="Y152" i="8" s="1"/>
  <c r="Z152" i="8" s="1"/>
  <c r="W74" i="8"/>
  <c r="W30" i="8"/>
  <c r="Y30" i="8" s="1"/>
  <c r="Z30" i="8" s="1"/>
  <c r="W164" i="8"/>
  <c r="W70" i="8"/>
  <c r="W79" i="8"/>
  <c r="W144" i="8"/>
  <c r="W167" i="8"/>
  <c r="Y167" i="8" s="1"/>
  <c r="Z167" i="8" s="1"/>
  <c r="W115" i="8"/>
  <c r="W54" i="8"/>
  <c r="Y54" i="8" s="1"/>
  <c r="Z54" i="8" s="1"/>
  <c r="W96" i="8"/>
  <c r="Y96" i="8" s="1"/>
  <c r="Z96" i="8" s="1"/>
  <c r="Y195" i="8"/>
  <c r="Z195" i="8" s="1"/>
  <c r="Y111" i="8"/>
  <c r="Z111" i="8" s="1"/>
  <c r="Y62" i="8"/>
  <c r="Z62" i="8" s="1"/>
  <c r="W16" i="8"/>
  <c r="Y16" i="8" s="1"/>
  <c r="Z16" i="8" s="1"/>
  <c r="W135" i="8"/>
  <c r="Y135" i="8" s="1"/>
  <c r="Z135" i="8" s="1"/>
  <c r="X50" i="8"/>
  <c r="X133" i="8"/>
  <c r="Y133" i="8" s="1"/>
  <c r="Z133" i="8" s="1"/>
  <c r="X151" i="8"/>
  <c r="X97" i="8"/>
  <c r="X220" i="8"/>
  <c r="X165" i="8"/>
  <c r="X101" i="8"/>
  <c r="X125" i="8"/>
  <c r="Y125" i="8" s="1"/>
  <c r="Z125" i="8" s="1"/>
  <c r="X183" i="8"/>
  <c r="X128" i="8"/>
  <c r="X148" i="8"/>
  <c r="X71" i="8"/>
  <c r="W100" i="8"/>
  <c r="W125" i="8"/>
  <c r="V40" i="8"/>
  <c r="Y40" i="8" s="1"/>
  <c r="Z40" i="8" s="1"/>
  <c r="W50" i="8"/>
  <c r="Y50" i="8" s="1"/>
  <c r="Z50" i="8" s="1"/>
  <c r="W42" i="8"/>
  <c r="Y42" i="8" s="1"/>
  <c r="Z42" i="8" s="1"/>
  <c r="W128" i="8"/>
  <c r="W136" i="8"/>
  <c r="Y136" i="8" s="1"/>
  <c r="Z136" i="8" s="1"/>
  <c r="W151" i="8"/>
  <c r="W71" i="8"/>
  <c r="W63" i="8"/>
  <c r="Y63" i="8" s="1"/>
  <c r="Z63" i="8" s="1"/>
  <c r="W126" i="8"/>
  <c r="W75" i="8"/>
  <c r="W131" i="8"/>
  <c r="Y122" i="8"/>
  <c r="Z122" i="8" s="1"/>
  <c r="Y117" i="8"/>
  <c r="Z117" i="8" s="1"/>
  <c r="W143" i="8"/>
  <c r="X88" i="8"/>
  <c r="Y88" i="8" s="1"/>
  <c r="Z88" i="8" s="1"/>
  <c r="X190" i="8"/>
  <c r="X164" i="8"/>
  <c r="X51" i="8"/>
  <c r="X122" i="8"/>
  <c r="X115" i="8"/>
  <c r="X57" i="8"/>
  <c r="X162" i="8"/>
  <c r="X69" i="8"/>
  <c r="Y69" i="8" s="1"/>
  <c r="Z69" i="8" s="1"/>
  <c r="X186" i="8"/>
  <c r="X146" i="8"/>
  <c r="X55" i="8"/>
  <c r="W130" i="8"/>
  <c r="W101" i="8"/>
  <c r="Y101" i="8" s="1"/>
  <c r="Z101" i="8" s="1"/>
  <c r="W49" i="8"/>
  <c r="Y49" i="8" s="1"/>
  <c r="Z49" i="8" s="1"/>
  <c r="W80" i="8"/>
  <c r="Y80" i="8" s="1"/>
  <c r="Z80" i="8" s="1"/>
  <c r="W43" i="8"/>
  <c r="W157" i="8"/>
  <c r="W90" i="8"/>
  <c r="W197" i="8"/>
  <c r="W40" i="8"/>
  <c r="W32" i="8"/>
  <c r="Y32" i="8" s="1"/>
  <c r="Z32" i="8" s="1"/>
  <c r="W154" i="8"/>
  <c r="W191" i="8"/>
  <c r="Y191" i="8" s="1"/>
  <c r="Z191" i="8" s="1"/>
  <c r="Y97" i="8"/>
  <c r="Z97" i="8" s="1"/>
  <c r="Y90" i="8"/>
  <c r="Z90" i="8" s="1"/>
  <c r="Y100" i="8"/>
  <c r="Z100" i="8" s="1"/>
  <c r="Y105" i="8"/>
  <c r="Z105" i="8" s="1"/>
  <c r="Y74" i="8"/>
  <c r="Z74" i="8" s="1"/>
  <c r="X120" i="8"/>
  <c r="Y120" i="8" s="1"/>
  <c r="Z120" i="8" s="1"/>
  <c r="X53" i="8"/>
  <c r="Y53" i="8" s="1"/>
  <c r="Z53" i="8" s="1"/>
  <c r="X40" i="8"/>
  <c r="X37" i="8"/>
  <c r="X85" i="8"/>
  <c r="X149" i="8"/>
  <c r="X218" i="8"/>
  <c r="X172" i="8"/>
  <c r="X34" i="8"/>
  <c r="Y34" i="8" s="1"/>
  <c r="Z34" i="8" s="1"/>
  <c r="X14" i="8"/>
  <c r="Y14" i="8" s="1"/>
  <c r="Z14" i="8" s="1"/>
  <c r="W27" i="8"/>
  <c r="Y27" i="8" s="1"/>
  <c r="Z27" i="8" s="1"/>
  <c r="W81" i="8"/>
  <c r="Y81" i="8" s="1"/>
  <c r="Z81" i="8" s="1"/>
  <c r="W174" i="8"/>
  <c r="Y174" i="8" s="1"/>
  <c r="Z174" i="8" s="1"/>
  <c r="W105" i="8"/>
  <c r="W142" i="8"/>
  <c r="Y142" i="8" s="1"/>
  <c r="Z142" i="8" s="1"/>
  <c r="W205" i="8"/>
  <c r="W145" i="8"/>
  <c r="Y145" i="8" s="1"/>
  <c r="Z145" i="8" s="1"/>
  <c r="W85" i="8"/>
  <c r="W198" i="8"/>
  <c r="W95" i="8"/>
  <c r="W110" i="8"/>
  <c r="Y178" i="8"/>
  <c r="Z178" i="8" s="1"/>
  <c r="Y190" i="8"/>
  <c r="Z190" i="8" s="1"/>
  <c r="Y48" i="8"/>
  <c r="Z48" i="8" s="1"/>
  <c r="Y144" i="8"/>
  <c r="Z144" i="8" s="1"/>
  <c r="Y128" i="8"/>
  <c r="Z128" i="8" s="1"/>
  <c r="Y85" i="8"/>
  <c r="Z85" i="8" s="1"/>
  <c r="W218" i="8"/>
  <c r="Y218" i="8" s="1"/>
  <c r="Z218" i="8" s="1"/>
  <c r="X39" i="8"/>
  <c r="Y39" i="8" s="1"/>
  <c r="Z39" i="8" s="1"/>
  <c r="X191" i="8"/>
  <c r="X67" i="8"/>
  <c r="Y67" i="8" s="1"/>
  <c r="Z67" i="8" s="1"/>
  <c r="X26" i="8"/>
  <c r="Y26" i="8" s="1"/>
  <c r="Z26" i="8" s="1"/>
  <c r="X99" i="8"/>
  <c r="X209" i="8"/>
  <c r="X74" i="8"/>
  <c r="X121" i="8"/>
  <c r="X147" i="8"/>
  <c r="X189" i="8"/>
  <c r="Y189" i="8" s="1"/>
  <c r="Z189" i="8" s="1"/>
  <c r="W212" i="8"/>
  <c r="Y212" i="8" s="1"/>
  <c r="Z212" i="8" s="1"/>
  <c r="V12" i="8"/>
  <c r="W182" i="8"/>
  <c r="V95" i="8"/>
  <c r="W87" i="8"/>
  <c r="W108" i="8"/>
  <c r="Y108" i="8" s="1"/>
  <c r="Z108" i="8" s="1"/>
  <c r="W103" i="8"/>
  <c r="Y103" i="8" s="1"/>
  <c r="Z103" i="8" s="1"/>
  <c r="W94" i="8"/>
  <c r="Y94" i="8" s="1"/>
  <c r="Z94" i="8" s="1"/>
  <c r="W104" i="8"/>
  <c r="Y104" i="8" s="1"/>
  <c r="Z104" i="8" s="1"/>
  <c r="W169" i="8"/>
  <c r="Y169" i="8" s="1"/>
  <c r="Z169" i="8" s="1"/>
  <c r="W171" i="8"/>
  <c r="W193" i="8"/>
  <c r="Y193" i="8" s="1"/>
  <c r="Z193" i="8" s="1"/>
  <c r="W82" i="8"/>
  <c r="W222" i="8"/>
  <c r="Y222" i="8" s="1"/>
  <c r="Z222" i="8" s="1"/>
  <c r="Y89" i="8"/>
  <c r="Z89" i="8" s="1"/>
  <c r="Y132" i="8"/>
  <c r="Z132" i="8" s="1"/>
  <c r="Y82" i="8"/>
  <c r="Z82" i="8" s="1"/>
  <c r="Y55" i="8"/>
  <c r="Z55" i="8" s="1"/>
  <c r="Y115" i="8"/>
  <c r="Z115" i="8" s="1"/>
  <c r="Y209" i="8"/>
  <c r="Z209" i="8" s="1"/>
  <c r="Y151" i="8"/>
  <c r="Z151" i="8" s="1"/>
  <c r="W69" i="8"/>
  <c r="X79" i="8"/>
  <c r="Y79" i="8" s="1"/>
  <c r="Z79" i="8" s="1"/>
  <c r="X196" i="8"/>
  <c r="Y196" i="8" s="1"/>
  <c r="Z196" i="8" s="1"/>
  <c r="X45" i="8"/>
  <c r="Y45" i="8" s="1"/>
  <c r="Z45" i="8" s="1"/>
  <c r="X205" i="8"/>
  <c r="Y205" i="8" s="1"/>
  <c r="Z205" i="8" s="1"/>
  <c r="X219" i="8"/>
  <c r="X178" i="8"/>
  <c r="X119" i="8"/>
  <c r="X28" i="8"/>
  <c r="X175" i="8"/>
  <c r="X95" i="8"/>
  <c r="X179" i="8"/>
  <c r="X126" i="8"/>
  <c r="Y126" i="8" s="1"/>
  <c r="Z126" i="8" s="1"/>
  <c r="X217" i="8"/>
  <c r="Y217" i="8" s="1"/>
  <c r="Z217" i="8" s="1"/>
  <c r="X200" i="8"/>
  <c r="X188" i="8"/>
  <c r="Y188" i="8" s="1"/>
  <c r="Z188" i="8" s="1"/>
  <c r="X86" i="8"/>
  <c r="X66" i="8"/>
  <c r="X18" i="8"/>
  <c r="X20" i="8"/>
  <c r="X15" i="8"/>
  <c r="X87" i="8"/>
  <c r="Y87" i="8" s="1"/>
  <c r="Z87" i="8" s="1"/>
  <c r="X132" i="8"/>
  <c r="X84" i="8"/>
  <c r="X221" i="8"/>
  <c r="X109" i="8"/>
  <c r="Y109" i="8" s="1"/>
  <c r="Z109" i="8" s="1"/>
  <c r="X150" i="8"/>
  <c r="X159" i="8"/>
  <c r="X155" i="8"/>
  <c r="X184" i="8"/>
  <c r="Y184" i="8" s="1"/>
  <c r="Z184" i="8" s="1"/>
  <c r="X156" i="8"/>
  <c r="X131" i="8"/>
  <c r="Y131" i="8" s="1"/>
  <c r="Z131" i="8" s="1"/>
  <c r="X208" i="8"/>
  <c r="X168" i="8"/>
  <c r="X106" i="8"/>
  <c r="X212" i="8"/>
  <c r="X135" i="8"/>
  <c r="X206" i="8"/>
  <c r="Y206" i="8" s="1"/>
  <c r="Z206" i="8" s="1"/>
  <c r="X30" i="8"/>
  <c r="X104" i="8"/>
  <c r="X80" i="8"/>
  <c r="X43" i="8"/>
  <c r="X17" i="8"/>
  <c r="Y17" i="8" s="1"/>
  <c r="Z17" i="8" s="1"/>
  <c r="X124" i="8"/>
  <c r="Y124" i="8" s="1"/>
  <c r="Z124" i="8" s="1"/>
  <c r="X33" i="8"/>
  <c r="X35" i="8"/>
  <c r="X46" i="8"/>
  <c r="Y46" i="8" s="1"/>
  <c r="Z46" i="8" s="1"/>
  <c r="X107" i="8"/>
  <c r="X143" i="8"/>
  <c r="X70" i="8"/>
  <c r="X134" i="8"/>
  <c r="X98" i="8"/>
  <c r="X72" i="8"/>
  <c r="Y72" i="8" s="1"/>
  <c r="Z72" i="8" s="1"/>
  <c r="X201" i="8"/>
  <c r="Y201" i="8" s="1"/>
  <c r="Z201" i="8" s="1"/>
  <c r="X68" i="8"/>
  <c r="X81" i="8"/>
  <c r="X82" i="8"/>
  <c r="X27" i="8"/>
  <c r="X73" i="8"/>
  <c r="X24" i="8"/>
  <c r="Y24" i="8" s="1"/>
  <c r="Z24" i="8" s="1"/>
  <c r="X114" i="8"/>
  <c r="X214" i="8"/>
  <c r="X78" i="8"/>
  <c r="Y78" i="8" s="1"/>
  <c r="Z78" i="8" s="1"/>
  <c r="X38" i="8"/>
  <c r="X77" i="8"/>
  <c r="X127" i="8"/>
  <c r="Y127" i="8" s="1"/>
  <c r="Z127" i="8" s="1"/>
  <c r="X153" i="8"/>
  <c r="Y153" i="8" s="1"/>
  <c r="Z153" i="8" s="1"/>
  <c r="X59" i="8"/>
  <c r="Y59" i="8" s="1"/>
  <c r="Z59" i="8" s="1"/>
  <c r="X157" i="8"/>
  <c r="Y157" i="8" s="1"/>
  <c r="Z157" i="8" s="1"/>
  <c r="X177" i="8"/>
  <c r="Y177" i="8" s="1"/>
  <c r="Z177" i="8" s="1"/>
  <c r="X108" i="8"/>
  <c r="X145" i="8"/>
  <c r="X174" i="8"/>
  <c r="X49" i="8"/>
  <c r="X210" i="8"/>
  <c r="Y210" i="8" s="1"/>
  <c r="Z210" i="8" s="1"/>
  <c r="X29" i="8"/>
  <c r="Y29" i="8" s="1"/>
  <c r="Z29" i="8" s="1"/>
  <c r="X96" i="8"/>
  <c r="X223" i="8"/>
  <c r="Y223" i="8" s="1"/>
  <c r="Z223" i="8" s="1"/>
  <c r="X197" i="8"/>
  <c r="Y197" i="8" s="1"/>
  <c r="Z197" i="8" s="1"/>
  <c r="X61" i="8"/>
  <c r="Y61" i="8" s="1"/>
  <c r="Z61" i="8" s="1"/>
  <c r="X160" i="8"/>
  <c r="X163" i="8"/>
  <c r="Y163" i="8" s="1"/>
  <c r="Z163" i="8" s="1"/>
  <c r="X141" i="8"/>
  <c r="X202" i="8"/>
  <c r="X169" i="8"/>
  <c r="X25" i="8"/>
  <c r="Y25" i="8" s="1"/>
  <c r="Z25" i="8" s="1"/>
  <c r="X182" i="8"/>
  <c r="Y182" i="8" s="1"/>
  <c r="Z182" i="8" s="1"/>
  <c r="X83" i="8"/>
  <c r="X192" i="8"/>
  <c r="X185" i="8"/>
  <c r="Y185" i="8" s="1"/>
  <c r="Z185" i="8" s="1"/>
  <c r="X113" i="8"/>
  <c r="X44" i="8"/>
  <c r="X60" i="8"/>
  <c r="Y60" i="8" s="1"/>
  <c r="Z60" i="8" s="1"/>
  <c r="X10" i="8"/>
  <c r="Y10" i="8" s="1"/>
  <c r="X16" i="8"/>
  <c r="X158" i="8"/>
  <c r="X213" i="8"/>
  <c r="Y213" i="8" s="1"/>
  <c r="Z213" i="8" s="1"/>
  <c r="X167" i="8"/>
  <c r="X187" i="8"/>
  <c r="X54" i="8"/>
  <c r="X154" i="8"/>
  <c r="Y154" i="8" s="1"/>
  <c r="Z154" i="8" s="1"/>
  <c r="X116" i="8"/>
  <c r="Y116" i="8" s="1"/>
  <c r="Z116" i="8" s="1"/>
  <c r="X142" i="8"/>
  <c r="X48" i="8"/>
  <c r="X76" i="8"/>
  <c r="X216" i="8"/>
  <c r="X52" i="8"/>
  <c r="X19" i="8"/>
  <c r="Y19" i="8" s="1"/>
  <c r="Z19" i="8" s="1"/>
  <c r="X91" i="8"/>
  <c r="Y91" i="8" s="1"/>
  <c r="Z91" i="8" s="1"/>
  <c r="X152" i="8"/>
  <c r="X41" i="8"/>
  <c r="X144" i="8"/>
  <c r="X112" i="8"/>
  <c r="X215" i="8"/>
  <c r="X64" i="8"/>
  <c r="X12" i="8"/>
  <c r="X139" i="8"/>
  <c r="Y139" i="8" s="1"/>
  <c r="Z139" i="8" s="1"/>
  <c r="X123" i="8"/>
  <c r="Y123" i="8" s="1"/>
  <c r="Z123" i="8" s="1"/>
  <c r="X170" i="8"/>
  <c r="Y170" i="8" s="1"/>
  <c r="Z170" i="8" s="1"/>
  <c r="X103" i="8"/>
  <c r="X32" i="8"/>
  <c r="X166" i="8"/>
  <c r="X56" i="8"/>
  <c r="X204" i="8"/>
  <c r="Y204" i="8" s="1"/>
  <c r="Z204" i="8" s="1"/>
  <c r="X137" i="8"/>
  <c r="X31" i="8"/>
  <c r="Y31" i="8" s="1"/>
  <c r="Z31" i="8" s="1"/>
  <c r="X47" i="8"/>
  <c r="Y47" i="8" s="1"/>
  <c r="Z47" i="8" s="1"/>
  <c r="X211" i="8"/>
  <c r="Y211" i="8" s="1"/>
  <c r="Z211" i="8" s="1"/>
  <c r="X180" i="8"/>
  <c r="X138" i="8"/>
  <c r="Y138" i="8" s="1"/>
  <c r="Z138" i="8" s="1"/>
  <c r="X136" i="8"/>
  <c r="X13" i="8"/>
  <c r="W148" i="8"/>
  <c r="Y148" i="8" s="1"/>
  <c r="Z148" i="8" s="1"/>
  <c r="V150" i="8"/>
  <c r="Y150" i="8" s="1"/>
  <c r="Z150" i="8" s="1"/>
  <c r="W194" i="8"/>
  <c r="Y194" i="8" s="1"/>
  <c r="Z194" i="8" s="1"/>
  <c r="W118" i="8"/>
  <c r="Y118" i="8" s="1"/>
  <c r="Z118" i="8" s="1"/>
  <c r="W93" i="8"/>
  <c r="Y93" i="8" s="1"/>
  <c r="Z93" i="8" s="1"/>
  <c r="W44" i="8"/>
  <c r="Y44" i="8" s="1"/>
  <c r="Z44" i="8" s="1"/>
  <c r="W158" i="8"/>
  <c r="Y158" i="8" s="1"/>
  <c r="Z158" i="8" s="1"/>
  <c r="W137" i="8"/>
  <c r="W73" i="8"/>
  <c r="Y73" i="8" s="1"/>
  <c r="Z73" i="8" s="1"/>
  <c r="W51" i="8"/>
  <c r="Y51" i="8" s="1"/>
  <c r="Z51" i="8" s="1"/>
  <c r="W76" i="8"/>
  <c r="Y76" i="8" s="1"/>
  <c r="Z76" i="8" s="1"/>
  <c r="W106" i="8"/>
  <c r="Y106" i="8" s="1"/>
  <c r="Z106" i="8" s="1"/>
  <c r="X21" i="8"/>
  <c r="Y21" i="8" s="1"/>
  <c r="Z21" i="8" s="1"/>
  <c r="Y41" i="8"/>
  <c r="Z41" i="8" s="1"/>
  <c r="Y141" i="8"/>
  <c r="Z141" i="8" s="1"/>
  <c r="Y134" i="8"/>
  <c r="Z134" i="8" s="1"/>
  <c r="Y183" i="8"/>
  <c r="Z183" i="8" s="1"/>
  <c r="Y110" i="8"/>
  <c r="Z110" i="8" s="1"/>
  <c r="Y75" i="8"/>
  <c r="Z75" i="8" s="1"/>
  <c r="Y179" i="8"/>
  <c r="Z179" i="8" s="1"/>
  <c r="Y70" i="8"/>
  <c r="Z70" i="8" s="1"/>
  <c r="Y171" i="8"/>
  <c r="Z171" i="8" s="1"/>
  <c r="Y164" i="8"/>
  <c r="Z164" i="8" s="1"/>
  <c r="Y198" i="8"/>
  <c r="Z198" i="8" s="1"/>
  <c r="Y143" i="8"/>
  <c r="Z143" i="8" s="1"/>
  <c r="Y52" i="8"/>
  <c r="Z52" i="8" s="1"/>
  <c r="Y166" i="8"/>
  <c r="Z166" i="8" s="1"/>
  <c r="Y66" i="8"/>
  <c r="Z66" i="8" s="1"/>
  <c r="Y20" i="8"/>
  <c r="Z20" i="8" s="1"/>
  <c r="Y160" i="8"/>
  <c r="Z160" i="8" s="1"/>
  <c r="Y38" i="8"/>
  <c r="Z38" i="8" s="1"/>
  <c r="Y113" i="8"/>
  <c r="Z113" i="8" s="1"/>
  <c r="Y13" i="8"/>
  <c r="Z13" i="8" s="1"/>
  <c r="Y43" i="8"/>
  <c r="Z43" i="8" s="1"/>
  <c r="W147" i="8"/>
  <c r="Y147" i="8" s="1"/>
  <c r="Z147" i="8" s="1"/>
  <c r="V137" i="8"/>
  <c r="V36" i="8"/>
  <c r="V173" i="8"/>
  <c r="Y173" i="8" s="1"/>
  <c r="Z173" i="8" s="1"/>
  <c r="V162" i="8"/>
  <c r="Y162" i="8" s="1"/>
  <c r="Z162" i="8" s="1"/>
  <c r="V35" i="8"/>
  <c r="Y35" i="8" s="1"/>
  <c r="Z35" i="8" s="1"/>
  <c r="V83" i="8"/>
  <c r="Y83" i="8" s="1"/>
  <c r="Z83" i="8" s="1"/>
  <c r="V165" i="8"/>
  <c r="Y165" i="8" s="1"/>
  <c r="Z165" i="8" s="1"/>
  <c r="V140" i="8"/>
  <c r="Y140" i="8" s="1"/>
  <c r="Z140" i="8" s="1"/>
  <c r="V202" i="8"/>
  <c r="Y202" i="8" s="1"/>
  <c r="Z202" i="8" s="1"/>
  <c r="V149" i="8"/>
  <c r="Y149" i="8" s="1"/>
  <c r="Z149" i="8" s="1"/>
  <c r="V129" i="8"/>
  <c r="V86" i="8"/>
  <c r="Y86" i="8" s="1"/>
  <c r="Z86" i="8" s="1"/>
  <c r="V192" i="8"/>
  <c r="Y192" i="8" s="1"/>
  <c r="Z192" i="8" s="1"/>
  <c r="V58" i="8"/>
  <c r="Y58" i="8" s="1"/>
  <c r="Z58" i="8" s="1"/>
  <c r="V71" i="8"/>
  <c r="Y71" i="8" s="1"/>
  <c r="Z71" i="8" s="1"/>
  <c r="V65" i="8"/>
  <c r="Y65" i="8" s="1"/>
  <c r="Z65" i="8" s="1"/>
  <c r="V112" i="8"/>
  <c r="Y112" i="8" s="1"/>
  <c r="Z112" i="8" s="1"/>
  <c r="V159" i="8"/>
  <c r="Y159" i="8" s="1"/>
  <c r="Z159" i="8" s="1"/>
  <c r="V37" i="8"/>
  <c r="Y37" i="8" s="1"/>
  <c r="Z37" i="8" s="1"/>
  <c r="V168" i="8"/>
  <c r="Y168" i="8" s="1"/>
  <c r="Z168" i="8" s="1"/>
  <c r="V172" i="8"/>
  <c r="Y172" i="8" s="1"/>
  <c r="Z172" i="8" s="1"/>
  <c r="V221" i="8"/>
  <c r="Y221" i="8" s="1"/>
  <c r="Z221" i="8" s="1"/>
  <c r="V102" i="8"/>
  <c r="Y102" i="8" s="1"/>
  <c r="Z102" i="8" s="1"/>
  <c r="V220" i="8"/>
  <c r="Y220" i="8" s="1"/>
  <c r="Z220" i="8" s="1"/>
  <c r="V155" i="8"/>
  <c r="X161" i="8"/>
  <c r="Y161" i="8" s="1"/>
  <c r="Z161" i="8" s="1"/>
  <c r="X176" i="8"/>
  <c r="Y176" i="8" s="1"/>
  <c r="Z176" i="8" s="1"/>
  <c r="X199" i="8"/>
  <c r="Y199" i="8" s="1"/>
  <c r="Z199" i="8" s="1"/>
  <c r="X207" i="8"/>
  <c r="X129" i="8"/>
  <c r="X94" i="8"/>
  <c r="X11" i="8"/>
  <c r="Y11" i="8" s="1"/>
  <c r="Z11" i="8" s="1"/>
  <c r="X92" i="8"/>
  <c r="X23" i="8"/>
  <c r="Y23" i="8" s="1"/>
  <c r="Z23" i="8" s="1"/>
  <c r="X36" i="8"/>
  <c r="X22" i="8"/>
  <c r="Y22" i="8" s="1"/>
  <c r="Z22" i="8" s="1"/>
  <c r="W156" i="8"/>
  <c r="Y156" i="8" s="1"/>
  <c r="Z156" i="8" s="1"/>
  <c r="V114" i="8"/>
  <c r="Y114" i="8" s="1"/>
  <c r="Z114" i="8" s="1"/>
  <c r="W64" i="8"/>
  <c r="Y64" i="8" s="1"/>
  <c r="Z64" i="8" s="1"/>
  <c r="W18" i="8"/>
  <c r="Y18" i="8" s="1"/>
  <c r="Z18" i="8" s="1"/>
  <c r="W181" i="8"/>
  <c r="Y181" i="8" s="1"/>
  <c r="Z181" i="8" s="1"/>
  <c r="W216" i="8"/>
  <c r="Y216" i="8" s="1"/>
  <c r="Z216" i="8" s="1"/>
  <c r="W214" i="8"/>
  <c r="Y214" i="8" s="1"/>
  <c r="Z214" i="8" s="1"/>
  <c r="W208" i="8"/>
  <c r="Y208" i="8" s="1"/>
  <c r="Z208" i="8" s="1"/>
  <c r="W200" i="8"/>
  <c r="Y200" i="8" s="1"/>
  <c r="Z200" i="8" s="1"/>
  <c r="W187" i="8"/>
  <c r="Y187" i="8" s="1"/>
  <c r="Z187" i="8" s="1"/>
  <c r="W77" i="8"/>
  <c r="Y77" i="8" s="1"/>
  <c r="Z77" i="8" s="1"/>
  <c r="W186" i="8"/>
  <c r="Y186" i="8" s="1"/>
  <c r="Z186" i="8" s="1"/>
  <c r="W28" i="8"/>
  <c r="Y28" i="8" s="1"/>
  <c r="Z28" i="8" s="1"/>
  <c r="V33" i="8"/>
  <c r="Z10" i="8" l="1"/>
  <c r="Y12" i="8"/>
  <c r="Z12" i="8" s="1"/>
  <c r="Y129" i="8"/>
  <c r="Z129" i="8" s="1"/>
  <c r="Y36" i="8"/>
  <c r="Z36" i="8" s="1"/>
  <c r="Y155" i="8"/>
  <c r="Z155" i="8" s="1"/>
  <c r="Y137" i="8"/>
  <c r="Z137" i="8" s="1"/>
  <c r="Y33" i="8"/>
  <c r="Z33" i="8" s="1"/>
  <c r="Y95" i="8"/>
  <c r="Z95" i="8" s="1"/>
  <c r="Y8" i="8" l="1"/>
</calcChain>
</file>

<file path=xl/sharedStrings.xml><?xml version="1.0" encoding="utf-8"?>
<sst xmlns="http://schemas.openxmlformats.org/spreadsheetml/2006/main" count="235" uniqueCount="82">
  <si>
    <t>Date</t>
  </si>
  <si>
    <t>Day</t>
  </si>
  <si>
    <t>High Temp (¬∞F)</t>
  </si>
  <si>
    <t>Low Temp (¬∞F)</t>
  </si>
  <si>
    <t>Precipitation</t>
  </si>
  <si>
    <t>Brooklyn Bridge</t>
  </si>
  <si>
    <t>Manhattan Bridge</t>
  </si>
  <si>
    <t>Williamsburg Bridge</t>
  </si>
  <si>
    <t>Queensboro Bridge</t>
  </si>
  <si>
    <t>Total</t>
  </si>
  <si>
    <t>0.47 (S)</t>
  </si>
  <si>
    <t>T</t>
  </si>
  <si>
    <t>Total Bridge Crossings</t>
  </si>
  <si>
    <t>Day of Week</t>
  </si>
  <si>
    <t>Month</t>
  </si>
  <si>
    <t>Day of Week Shifted</t>
  </si>
  <si>
    <r>
      <t>High Temp (</t>
    </r>
    <r>
      <rPr>
        <b/>
        <sz val="11"/>
        <color indexed="8"/>
        <rFont val="Traditional Arabic"/>
        <family val="1"/>
      </rPr>
      <t>°</t>
    </r>
    <r>
      <rPr>
        <b/>
        <sz val="11"/>
        <color indexed="8"/>
        <rFont val="Calibri"/>
        <family val="2"/>
        <scheme val="minor"/>
      </rPr>
      <t>F)</t>
    </r>
  </si>
  <si>
    <t>Low Temp (°F)</t>
  </si>
  <si>
    <t>DayNumber</t>
  </si>
  <si>
    <t>Clean Precipitation</t>
  </si>
  <si>
    <t xml:space="preserve">Precipitation of T = 0.01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</si>
  <si>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</si>
  <si>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</si>
  <si>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</si>
  <si>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</si>
  <si>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</si>
  <si>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</si>
  <si>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</si>
  <si>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</si>
  <si>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</si>
  <si>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</si>
  <si>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</si>
  <si>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</si>
  <si>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</si>
  <si>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</si>
  <si>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</si>
  <si>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</si>
  <si>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</si>
  <si>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</si>
  <si>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</si>
  <si>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</si>
  <si>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</si>
  <si>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</si>
  <si>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</si>
  <si>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High Temp (°F)</t>
  </si>
  <si>
    <t>RESIDUAL OUTPUT</t>
  </si>
  <si>
    <t>Observation</t>
  </si>
  <si>
    <t>Predicted Total</t>
  </si>
  <si>
    <t>Residuals</t>
  </si>
  <si>
    <t>Insights</t>
  </si>
  <si>
    <t>-high temp matters more than low temp</t>
  </si>
  <si>
    <t>higher day number, more travel (weekends are light)</t>
  </si>
  <si>
    <t>precipitation matters most</t>
  </si>
  <si>
    <t>Weekend?</t>
  </si>
  <si>
    <t>total people on one axis</t>
  </si>
  <si>
    <t>plot outcome of regression equation</t>
  </si>
  <si>
    <t>x</t>
  </si>
  <si>
    <t>y</t>
  </si>
  <si>
    <t xml:space="preserve">actual </t>
  </si>
  <si>
    <t>Mean</t>
  </si>
  <si>
    <t>Standard Deviation</t>
  </si>
  <si>
    <t>Column</t>
  </si>
  <si>
    <t>Cluster</t>
  </si>
  <si>
    <t>z-score_DayNumber</t>
  </si>
  <si>
    <t>z-score_Month</t>
  </si>
  <si>
    <t>z-score_High Temp (°F)</t>
  </si>
  <si>
    <t>z-score_Low Temp (°F)</t>
  </si>
  <si>
    <t>z-score_Clean Precipitation</t>
  </si>
  <si>
    <t>z-score_Brooklyn Bridge</t>
  </si>
  <si>
    <t>z-score_Manhattan Bridge</t>
  </si>
  <si>
    <t>z-score_Williamsburg Bridge</t>
  </si>
  <si>
    <t>z-score_Queensboro Bridge</t>
  </si>
  <si>
    <t>Sum of min distance squared:</t>
  </si>
  <si>
    <t>Cluster Number</t>
  </si>
  <si>
    <t>Distance ^2 Cluster 1</t>
  </si>
  <si>
    <t>Distance ^2 Cluster 2</t>
  </si>
  <si>
    <t>Distance ^2 Cluster 3</t>
  </si>
  <si>
    <t>Minimum Distance</t>
  </si>
  <si>
    <t>Assigned to</t>
  </si>
  <si>
    <t>April 4th</t>
  </si>
  <si>
    <t>September 31st</t>
  </si>
  <si>
    <t>September 27th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</si>
</sst>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m/d;@"/>
    <numFmt numFmtId="166" formatCode="dddd"/>
    <numFmt numFmtId="167" formatCode="0.0"/>
    <numFmt numFmtId="173" formatCode="0.0E+00"/>
    <numFmt numFmtId="174" formatCode="0.000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8"/>
      <name val="Traditional Arabic"/>
      <family val="1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2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165" fontId="0" fillId="0" borderId="15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7" fontId="0" fillId="0" borderId="16" xfId="0" applyNumberForma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2" fontId="0" fillId="0" borderId="17" xfId="0" applyNumberFormat="1" applyBorder="1" applyAlignment="1">
      <alignment horizontal="center" wrapText="1"/>
    </xf>
    <xf numFmtId="3" fontId="0" fillId="0" borderId="18" xfId="0" applyNumberFormat="1" applyBorder="1" applyAlignment="1">
      <alignment horizontal="center" wrapText="1"/>
    </xf>
    <xf numFmtId="3" fontId="0" fillId="0" borderId="19" xfId="0" applyNumberFormat="1" applyBorder="1" applyAlignment="1">
      <alignment horizontal="center" wrapText="1"/>
    </xf>
    <xf numFmtId="3" fontId="0" fillId="0" borderId="20" xfId="0" applyNumberFormat="1" applyBorder="1" applyAlignment="1">
      <alignment horizontal="center" wrapText="1"/>
    </xf>
    <xf numFmtId="3" fontId="0" fillId="0" borderId="21" xfId="0" applyNumberFormat="1" applyBorder="1" applyAlignment="1">
      <alignment horizontal="center" wrapText="1"/>
    </xf>
    <xf numFmtId="165" fontId="0" fillId="0" borderId="22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7" fontId="0" fillId="0" borderId="23" xfId="0" applyNumberFormat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2" fontId="0" fillId="0" borderId="24" xfId="0" applyNumberFormat="1" applyBorder="1" applyAlignment="1">
      <alignment horizontal="center" wrapText="1"/>
    </xf>
    <xf numFmtId="3" fontId="0" fillId="0" borderId="22" xfId="0" applyNumberFormat="1" applyBorder="1" applyAlignment="1">
      <alignment horizontal="center" wrapText="1"/>
    </xf>
    <xf numFmtId="3" fontId="0" fillId="0" borderId="23" xfId="0" applyNumberFormat="1" applyBorder="1" applyAlignment="1">
      <alignment horizontal="center" wrapText="1"/>
    </xf>
    <xf numFmtId="3" fontId="0" fillId="0" borderId="24" xfId="0" applyNumberFormat="1" applyBorder="1" applyAlignment="1">
      <alignment horizontal="center" wrapText="1"/>
    </xf>
    <xf numFmtId="3" fontId="0" fillId="0" borderId="25" xfId="0" applyNumberFormat="1" applyBorder="1" applyAlignment="1">
      <alignment horizontal="center" wrapText="1"/>
    </xf>
    <xf numFmtId="167" fontId="0" fillId="0" borderId="19" xfId="0" applyNumberFormat="1" applyBorder="1" applyAlignment="1">
      <alignment horizontal="center" wrapText="1"/>
    </xf>
    <xf numFmtId="2" fontId="0" fillId="0" borderId="20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165" fontId="0" fillId="33" borderId="22" xfId="0" applyNumberFormat="1" applyFill="1" applyBorder="1" applyAlignment="1">
      <alignment horizontal="center"/>
    </xf>
    <xf numFmtId="166" fontId="0" fillId="33" borderId="23" xfId="0" applyNumberFormat="1" applyFill="1" applyBorder="1" applyAlignment="1">
      <alignment horizontal="center"/>
    </xf>
    <xf numFmtId="167" fontId="0" fillId="33" borderId="19" xfId="0" applyNumberFormat="1" applyFill="1" applyBorder="1" applyAlignment="1">
      <alignment horizontal="center" wrapText="1"/>
    </xf>
    <xf numFmtId="0" fontId="0" fillId="33" borderId="23" xfId="0" applyFill="1" applyBorder="1" applyAlignment="1">
      <alignment horizontal="center" wrapText="1"/>
    </xf>
    <xf numFmtId="2" fontId="0" fillId="33" borderId="20" xfId="0" applyNumberFormat="1" applyFill="1" applyBorder="1" applyAlignment="1">
      <alignment horizontal="center" wrapText="1"/>
    </xf>
    <xf numFmtId="3" fontId="0" fillId="33" borderId="22" xfId="0" applyNumberFormat="1" applyFill="1" applyBorder="1" applyAlignment="1">
      <alignment horizontal="center" wrapText="1"/>
    </xf>
    <xf numFmtId="3" fontId="0" fillId="33" borderId="23" xfId="0" applyNumberFormat="1" applyFill="1" applyBorder="1" applyAlignment="1">
      <alignment horizontal="center" wrapText="1"/>
    </xf>
    <xf numFmtId="3" fontId="0" fillId="33" borderId="24" xfId="0" applyNumberFormat="1" applyFill="1" applyBorder="1" applyAlignment="1">
      <alignment horizontal="center" wrapText="1"/>
    </xf>
    <xf numFmtId="3" fontId="0" fillId="33" borderId="25" xfId="0" applyNumberFormat="1" applyFill="1" applyBorder="1" applyAlignment="1">
      <alignment horizontal="center" wrapText="1"/>
    </xf>
    <xf numFmtId="167" fontId="0" fillId="33" borderId="23" xfId="0" applyNumberFormat="1" applyFill="1" applyBorder="1" applyAlignment="1">
      <alignment horizontal="center" wrapText="1"/>
    </xf>
    <xf numFmtId="0" fontId="0" fillId="33" borderId="19" xfId="0" applyFill="1" applyBorder="1" applyAlignment="1">
      <alignment horizontal="center" wrapText="1"/>
    </xf>
    <xf numFmtId="2" fontId="0" fillId="33" borderId="24" xfId="0" applyNumberFormat="1" applyFill="1" applyBorder="1" applyAlignment="1">
      <alignment horizontal="center" wrapText="1"/>
    </xf>
    <xf numFmtId="165" fontId="0" fillId="0" borderId="26" xfId="0" applyNumberFormat="1" applyBorder="1" applyAlignment="1">
      <alignment horizontal="center"/>
    </xf>
    <xf numFmtId="166" fontId="0" fillId="0" borderId="27" xfId="0" applyNumberFormat="1" applyBorder="1" applyAlignment="1">
      <alignment horizontal="center"/>
    </xf>
    <xf numFmtId="167" fontId="0" fillId="0" borderId="28" xfId="0" applyNumberFormat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2" fontId="0" fillId="0" borderId="29" xfId="0" applyNumberFormat="1" applyBorder="1" applyAlignment="1">
      <alignment horizontal="center" wrapText="1"/>
    </xf>
    <xf numFmtId="3" fontId="0" fillId="0" borderId="26" xfId="0" applyNumberFormat="1" applyBorder="1" applyAlignment="1">
      <alignment horizontal="center" wrapText="1"/>
    </xf>
    <xf numFmtId="3" fontId="0" fillId="0" borderId="27" xfId="0" applyNumberFormat="1" applyBorder="1" applyAlignment="1">
      <alignment horizontal="center" wrapText="1"/>
    </xf>
    <xf numFmtId="3" fontId="0" fillId="0" borderId="29" xfId="0" applyNumberFormat="1" applyBorder="1" applyAlignment="1">
      <alignment horizontal="center" wrapText="1"/>
    </xf>
    <xf numFmtId="3" fontId="0" fillId="0" borderId="30" xfId="0" applyNumberFormat="1" applyBorder="1" applyAlignment="1">
      <alignment horizontal="center" wrapText="1"/>
    </xf>
    <xf numFmtId="165" fontId="0" fillId="33" borderId="15" xfId="0" applyNumberFormat="1" applyFill="1" applyBorder="1" applyAlignment="1">
      <alignment horizontal="center"/>
    </xf>
    <xf numFmtId="166" fontId="0" fillId="33" borderId="16" xfId="0" applyNumberFormat="1" applyFill="1" applyBorder="1" applyAlignment="1">
      <alignment horizontal="center"/>
    </xf>
    <xf numFmtId="167" fontId="0" fillId="33" borderId="16" xfId="0" applyNumberFormat="1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  <xf numFmtId="2" fontId="0" fillId="33" borderId="17" xfId="0" applyNumberFormat="1" applyFill="1" applyBorder="1" applyAlignment="1">
      <alignment horizontal="center" wrapText="1"/>
    </xf>
    <xf numFmtId="3" fontId="0" fillId="33" borderId="18" xfId="0" applyNumberFormat="1" applyFill="1" applyBorder="1" applyAlignment="1">
      <alignment horizontal="center" wrapText="1"/>
    </xf>
    <xf numFmtId="3" fontId="0" fillId="33" borderId="19" xfId="0" applyNumberFormat="1" applyFill="1" applyBorder="1" applyAlignment="1">
      <alignment horizontal="center" wrapText="1"/>
    </xf>
    <xf numFmtId="3" fontId="0" fillId="33" borderId="20" xfId="0" applyNumberFormat="1" applyFill="1" applyBorder="1" applyAlignment="1">
      <alignment horizontal="center" wrapText="1"/>
    </xf>
    <xf numFmtId="3" fontId="0" fillId="33" borderId="21" xfId="0" applyNumberFormat="1" applyFill="1" applyBorder="1" applyAlignment="1">
      <alignment horizontal="center" wrapText="1"/>
    </xf>
    <xf numFmtId="165" fontId="20" fillId="33" borderId="22" xfId="0" applyNumberFormat="1" applyFont="1" applyFill="1" applyBorder="1" applyAlignment="1">
      <alignment horizontal="center"/>
    </xf>
    <xf numFmtId="166" fontId="20" fillId="33" borderId="23" xfId="0" applyNumberFormat="1" applyFont="1" applyFill="1" applyBorder="1" applyAlignment="1">
      <alignment horizontal="center"/>
    </xf>
    <xf numFmtId="167" fontId="20" fillId="33" borderId="19" xfId="0" applyNumberFormat="1" applyFont="1" applyFill="1" applyBorder="1" applyAlignment="1">
      <alignment horizontal="center" wrapText="1"/>
    </xf>
    <xf numFmtId="0" fontId="20" fillId="33" borderId="23" xfId="0" applyFont="1" applyFill="1" applyBorder="1" applyAlignment="1">
      <alignment horizontal="center" wrapText="1"/>
    </xf>
    <xf numFmtId="2" fontId="20" fillId="33" borderId="24" xfId="0" applyNumberFormat="1" applyFont="1" applyFill="1" applyBorder="1" applyAlignment="1">
      <alignment horizontal="center" wrapText="1"/>
    </xf>
    <xf numFmtId="3" fontId="20" fillId="33" borderId="22" xfId="0" applyNumberFormat="1" applyFont="1" applyFill="1" applyBorder="1" applyAlignment="1">
      <alignment horizontal="center" wrapText="1"/>
    </xf>
    <xf numFmtId="3" fontId="20" fillId="33" borderId="23" xfId="0" applyNumberFormat="1" applyFont="1" applyFill="1" applyBorder="1" applyAlignment="1">
      <alignment horizontal="center" wrapText="1"/>
    </xf>
    <xf numFmtId="3" fontId="20" fillId="33" borderId="24" xfId="0" applyNumberFormat="1" applyFont="1" applyFill="1" applyBorder="1" applyAlignment="1">
      <alignment horizontal="center" wrapText="1"/>
    </xf>
    <xf numFmtId="3" fontId="20" fillId="33" borderId="25" xfId="0" applyNumberFormat="1" applyFont="1" applyFill="1" applyBorder="1" applyAlignment="1">
      <alignment horizontal="center" wrapText="1"/>
    </xf>
    <xf numFmtId="2" fontId="20" fillId="33" borderId="20" xfId="0" applyNumberFormat="1" applyFont="1" applyFill="1" applyBorder="1" applyAlignment="1">
      <alignment horizontal="center" wrapText="1"/>
    </xf>
    <xf numFmtId="167" fontId="20" fillId="33" borderId="23" xfId="0" applyNumberFormat="1" applyFont="1" applyFill="1" applyBorder="1" applyAlignment="1">
      <alignment horizontal="center" wrapText="1"/>
    </xf>
    <xf numFmtId="0" fontId="20" fillId="33" borderId="19" xfId="0" applyFont="1" applyFill="1" applyBorder="1" applyAlignment="1">
      <alignment horizontal="center" wrapText="1"/>
    </xf>
    <xf numFmtId="167" fontId="0" fillId="0" borderId="27" xfId="0" applyNumberFormat="1" applyBorder="1" applyAlignment="1">
      <alignment horizontal="center" wrapText="1"/>
    </xf>
    <xf numFmtId="2" fontId="0" fillId="0" borderId="31" xfId="0" applyNumberFormat="1" applyBorder="1" applyAlignment="1">
      <alignment horizontal="center" wrapText="1"/>
    </xf>
    <xf numFmtId="2" fontId="0" fillId="33" borderId="32" xfId="0" applyNumberFormat="1" applyFill="1" applyBorder="1" applyAlignment="1">
      <alignment horizontal="center" wrapText="1"/>
    </xf>
    <xf numFmtId="3" fontId="0" fillId="33" borderId="15" xfId="0" applyNumberFormat="1" applyFill="1" applyBorder="1" applyAlignment="1">
      <alignment horizontal="center" wrapText="1"/>
    </xf>
    <xf numFmtId="3" fontId="0" fillId="33" borderId="16" xfId="0" applyNumberFormat="1" applyFill="1" applyBorder="1" applyAlignment="1">
      <alignment horizontal="center" wrapText="1"/>
    </xf>
    <xf numFmtId="3" fontId="0" fillId="33" borderId="17" xfId="0" applyNumberFormat="1" applyFill="1" applyBorder="1" applyAlignment="1">
      <alignment horizontal="center" wrapText="1"/>
    </xf>
    <xf numFmtId="3" fontId="0" fillId="33" borderId="33" xfId="0" applyNumberFormat="1" applyFill="1" applyBorder="1" applyAlignment="1">
      <alignment horizontal="center" wrapText="1"/>
    </xf>
    <xf numFmtId="2" fontId="0" fillId="0" borderId="34" xfId="0" applyNumberFormat="1" applyBorder="1" applyAlignment="1">
      <alignment horizontal="center" wrapText="1"/>
    </xf>
    <xf numFmtId="2" fontId="0" fillId="0" borderId="32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3" fontId="0" fillId="0" borderId="16" xfId="0" applyNumberFormat="1" applyBorder="1" applyAlignment="1">
      <alignment horizontal="center" wrapText="1"/>
    </xf>
    <xf numFmtId="3" fontId="0" fillId="0" borderId="17" xfId="0" applyNumberFormat="1" applyBorder="1" applyAlignment="1">
      <alignment horizontal="center" wrapText="1"/>
    </xf>
    <xf numFmtId="3" fontId="0" fillId="0" borderId="33" xfId="0" applyNumberFormat="1" applyBorder="1" applyAlignment="1">
      <alignment horizontal="center" wrapText="1"/>
    </xf>
    <xf numFmtId="165" fontId="0" fillId="33" borderId="26" xfId="0" applyNumberFormat="1" applyFill="1" applyBorder="1" applyAlignment="1">
      <alignment horizontal="center"/>
    </xf>
    <xf numFmtId="166" fontId="0" fillId="33" borderId="27" xfId="0" applyNumberFormat="1" applyFill="1" applyBorder="1" applyAlignment="1">
      <alignment horizontal="center"/>
    </xf>
    <xf numFmtId="167" fontId="0" fillId="33" borderId="27" xfId="0" applyNumberFormat="1" applyFill="1" applyBorder="1" applyAlignment="1">
      <alignment horizontal="center" wrapText="1"/>
    </xf>
    <xf numFmtId="0" fontId="0" fillId="33" borderId="27" xfId="0" applyFill="1" applyBorder="1" applyAlignment="1">
      <alignment horizontal="center" wrapText="1"/>
    </xf>
    <xf numFmtId="2" fontId="0" fillId="33" borderId="31" xfId="0" applyNumberFormat="1" applyFill="1" applyBorder="1" applyAlignment="1">
      <alignment horizontal="center" wrapText="1"/>
    </xf>
    <xf numFmtId="3" fontId="0" fillId="33" borderId="26" xfId="0" applyNumberFormat="1" applyFill="1" applyBorder="1" applyAlignment="1">
      <alignment horizontal="center" wrapText="1"/>
    </xf>
    <xf numFmtId="3" fontId="0" fillId="33" borderId="27" xfId="0" applyNumberFormat="1" applyFill="1" applyBorder="1" applyAlignment="1">
      <alignment horizontal="center" wrapText="1"/>
    </xf>
    <xf numFmtId="3" fontId="0" fillId="33" borderId="29" xfId="0" applyNumberFormat="1" applyFill="1" applyBorder="1" applyAlignment="1">
      <alignment horizontal="center" wrapText="1"/>
    </xf>
    <xf numFmtId="3" fontId="0" fillId="33" borderId="30" xfId="0" applyNumberFormat="1" applyFill="1" applyBorder="1" applyAlignment="1">
      <alignment horizontal="center" wrapText="1"/>
    </xf>
    <xf numFmtId="165" fontId="0" fillId="33" borderId="18" xfId="0" applyNumberFormat="1" applyFill="1" applyBorder="1" applyAlignment="1">
      <alignment horizontal="center"/>
    </xf>
    <xf numFmtId="166" fontId="0" fillId="33" borderId="19" xfId="0" applyNumberFormat="1" applyFill="1" applyBorder="1" applyAlignment="1">
      <alignment horizontal="center"/>
    </xf>
    <xf numFmtId="3" fontId="0" fillId="33" borderId="35" xfId="0" applyNumberFormat="1" applyFill="1" applyBorder="1" applyAlignment="1">
      <alignment horizontal="center" wrapText="1"/>
    </xf>
    <xf numFmtId="3" fontId="0" fillId="0" borderId="36" xfId="0" applyNumberFormat="1" applyBorder="1" applyAlignment="1">
      <alignment horizontal="center" wrapText="1"/>
    </xf>
    <xf numFmtId="3" fontId="0" fillId="33" borderId="36" xfId="0" applyNumberFormat="1" applyFill="1" applyBorder="1" applyAlignment="1">
      <alignment horizontal="center" wrapText="1"/>
    </xf>
    <xf numFmtId="2" fontId="0" fillId="33" borderId="29" xfId="0" applyNumberFormat="1" applyFill="1" applyBorder="1" applyAlignment="1">
      <alignment horizontal="center" wrapText="1"/>
    </xf>
    <xf numFmtId="3" fontId="0" fillId="33" borderId="37" xfId="0" applyNumberFormat="1" applyFill="1" applyBorder="1" applyAlignment="1">
      <alignment horizontal="center" wrapText="1"/>
    </xf>
    <xf numFmtId="2" fontId="0" fillId="33" borderId="19" xfId="0" applyNumberFormat="1" applyFill="1" applyBorder="1" applyAlignment="1">
      <alignment horizontal="center" wrapText="1"/>
    </xf>
    <xf numFmtId="2" fontId="0" fillId="0" borderId="23" xfId="0" applyNumberFormat="1" applyBorder="1" applyAlignment="1">
      <alignment horizontal="center" wrapText="1"/>
    </xf>
    <xf numFmtId="2" fontId="0" fillId="33" borderId="23" xfId="0" applyNumberFormat="1" applyFill="1" applyBorder="1" applyAlignment="1">
      <alignment horizontal="center" wrapText="1"/>
    </xf>
    <xf numFmtId="2" fontId="0" fillId="0" borderId="27" xfId="0" applyNumberFormat="1" applyBorder="1" applyAlignment="1">
      <alignment horizontal="center" wrapText="1"/>
    </xf>
    <xf numFmtId="3" fontId="0" fillId="0" borderId="37" xfId="0" applyNumberFormat="1" applyBorder="1" applyAlignment="1">
      <alignment horizontal="center" wrapText="1"/>
    </xf>
    <xf numFmtId="2" fontId="0" fillId="0" borderId="16" xfId="0" applyNumberFormat="1" applyBorder="1" applyAlignment="1">
      <alignment horizontal="center" wrapText="1"/>
    </xf>
    <xf numFmtId="3" fontId="0" fillId="0" borderId="38" xfId="0" applyNumberFormat="1" applyBorder="1" applyAlignment="1">
      <alignment horizontal="center" wrapText="1"/>
    </xf>
    <xf numFmtId="2" fontId="0" fillId="0" borderId="19" xfId="0" applyNumberFormat="1" applyBorder="1" applyAlignment="1">
      <alignment horizontal="center" wrapText="1"/>
    </xf>
    <xf numFmtId="2" fontId="0" fillId="33" borderId="28" xfId="0" applyNumberFormat="1" applyFill="1" applyBorder="1" applyAlignment="1">
      <alignment horizontal="center" wrapText="1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0" fillId="0" borderId="0" xfId="0" applyFill="1"/>
    <xf numFmtId="165" fontId="0" fillId="0" borderId="15" xfId="0" applyNumberFormat="1" applyFill="1" applyBorder="1" applyAlignment="1">
      <alignment horizontal="center"/>
    </xf>
    <xf numFmtId="166" fontId="0" fillId="0" borderId="16" xfId="0" applyNumberFormat="1" applyFill="1" applyBorder="1" applyAlignment="1">
      <alignment horizontal="center"/>
    </xf>
    <xf numFmtId="167" fontId="0" fillId="0" borderId="16" xfId="0" applyNumberFormat="1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2" fontId="0" fillId="0" borderId="17" xfId="0" applyNumberFormat="1" applyFill="1" applyBorder="1" applyAlignment="1">
      <alignment horizontal="center" wrapText="1"/>
    </xf>
    <xf numFmtId="3" fontId="0" fillId="0" borderId="18" xfId="0" applyNumberFormat="1" applyFill="1" applyBorder="1" applyAlignment="1">
      <alignment horizontal="center" wrapText="1"/>
    </xf>
    <xf numFmtId="3" fontId="0" fillId="0" borderId="19" xfId="0" applyNumberFormat="1" applyFill="1" applyBorder="1" applyAlignment="1">
      <alignment horizontal="center" wrapText="1"/>
    </xf>
    <xf numFmtId="3" fontId="0" fillId="0" borderId="20" xfId="0" applyNumberFormat="1" applyFill="1" applyBorder="1" applyAlignment="1">
      <alignment horizontal="center" wrapText="1"/>
    </xf>
    <xf numFmtId="3" fontId="0" fillId="0" borderId="21" xfId="0" applyNumberFormat="1" applyFill="1" applyBorder="1" applyAlignment="1">
      <alignment horizontal="center" wrapText="1"/>
    </xf>
    <xf numFmtId="165" fontId="0" fillId="0" borderId="22" xfId="0" applyNumberFormat="1" applyFill="1" applyBorder="1" applyAlignment="1">
      <alignment horizontal="center"/>
    </xf>
    <xf numFmtId="166" fontId="0" fillId="0" borderId="23" xfId="0" applyNumberFormat="1" applyFill="1" applyBorder="1" applyAlignment="1">
      <alignment horizontal="center"/>
    </xf>
    <xf numFmtId="167" fontId="0" fillId="0" borderId="23" xfId="0" applyNumberFormat="1" applyFill="1" applyBorder="1" applyAlignment="1">
      <alignment horizontal="center" wrapText="1"/>
    </xf>
    <xf numFmtId="0" fontId="0" fillId="0" borderId="23" xfId="0" applyFill="1" applyBorder="1" applyAlignment="1">
      <alignment horizontal="center" wrapText="1"/>
    </xf>
    <xf numFmtId="2" fontId="0" fillId="0" borderId="24" xfId="0" applyNumberFormat="1" applyFill="1" applyBorder="1" applyAlignment="1">
      <alignment horizontal="center" wrapText="1"/>
    </xf>
    <xf numFmtId="3" fontId="0" fillId="0" borderId="22" xfId="0" applyNumberFormat="1" applyFill="1" applyBorder="1" applyAlignment="1">
      <alignment horizontal="center" wrapText="1"/>
    </xf>
    <xf numFmtId="3" fontId="0" fillId="0" borderId="23" xfId="0" applyNumberFormat="1" applyFill="1" applyBorder="1" applyAlignment="1">
      <alignment horizontal="center" wrapText="1"/>
    </xf>
    <xf numFmtId="3" fontId="0" fillId="0" borderId="24" xfId="0" applyNumberFormat="1" applyFill="1" applyBorder="1" applyAlignment="1">
      <alignment horizontal="center" wrapText="1"/>
    </xf>
    <xf numFmtId="3" fontId="0" fillId="0" borderId="25" xfId="0" applyNumberFormat="1" applyFill="1" applyBorder="1" applyAlignment="1">
      <alignment horizontal="center" wrapText="1"/>
    </xf>
    <xf numFmtId="167" fontId="0" fillId="0" borderId="19" xfId="0" applyNumberFormat="1" applyFill="1" applyBorder="1" applyAlignment="1">
      <alignment horizontal="center" wrapText="1"/>
    </xf>
    <xf numFmtId="2" fontId="0" fillId="0" borderId="20" xfId="0" applyNumberFormat="1" applyFill="1" applyBorder="1" applyAlignment="1">
      <alignment horizontal="center" wrapText="1"/>
    </xf>
    <xf numFmtId="0" fontId="0" fillId="0" borderId="19" xfId="0" applyFill="1" applyBorder="1" applyAlignment="1">
      <alignment horizontal="center" wrapText="1"/>
    </xf>
    <xf numFmtId="165" fontId="0" fillId="0" borderId="26" xfId="0" applyNumberFormat="1" applyFill="1" applyBorder="1" applyAlignment="1">
      <alignment horizontal="center"/>
    </xf>
    <xf numFmtId="166" fontId="0" fillId="0" borderId="27" xfId="0" applyNumberFormat="1" applyFill="1" applyBorder="1" applyAlignment="1">
      <alignment horizontal="center"/>
    </xf>
    <xf numFmtId="167" fontId="0" fillId="0" borderId="28" xfId="0" applyNumberFormat="1" applyFill="1" applyBorder="1" applyAlignment="1">
      <alignment horizontal="center" wrapText="1"/>
    </xf>
    <xf numFmtId="0" fontId="0" fillId="0" borderId="27" xfId="0" applyFill="1" applyBorder="1" applyAlignment="1">
      <alignment horizontal="center" wrapText="1"/>
    </xf>
    <xf numFmtId="2" fontId="0" fillId="0" borderId="29" xfId="0" applyNumberFormat="1" applyFill="1" applyBorder="1" applyAlignment="1">
      <alignment horizontal="center" wrapText="1"/>
    </xf>
    <xf numFmtId="3" fontId="0" fillId="0" borderId="26" xfId="0" applyNumberFormat="1" applyFill="1" applyBorder="1" applyAlignment="1">
      <alignment horizontal="center" wrapText="1"/>
    </xf>
    <xf numFmtId="3" fontId="0" fillId="0" borderId="27" xfId="0" applyNumberFormat="1" applyFill="1" applyBorder="1" applyAlignment="1">
      <alignment horizontal="center" wrapText="1"/>
    </xf>
    <xf numFmtId="3" fontId="0" fillId="0" borderId="29" xfId="0" applyNumberFormat="1" applyFill="1" applyBorder="1" applyAlignment="1">
      <alignment horizontal="center" wrapText="1"/>
    </xf>
    <xf numFmtId="3" fontId="0" fillId="0" borderId="30" xfId="0" applyNumberFormat="1" applyFill="1" applyBorder="1" applyAlignment="1">
      <alignment horizontal="center" wrapText="1"/>
    </xf>
    <xf numFmtId="165" fontId="20" fillId="0" borderId="22" xfId="0" applyNumberFormat="1" applyFont="1" applyFill="1" applyBorder="1" applyAlignment="1">
      <alignment horizontal="center"/>
    </xf>
    <xf numFmtId="166" fontId="20" fillId="0" borderId="23" xfId="0" applyNumberFormat="1" applyFont="1" applyFill="1" applyBorder="1" applyAlignment="1">
      <alignment horizontal="center"/>
    </xf>
    <xf numFmtId="167" fontId="20" fillId="0" borderId="19" xfId="0" applyNumberFormat="1" applyFont="1" applyFill="1" applyBorder="1" applyAlignment="1">
      <alignment horizontal="center" wrapText="1"/>
    </xf>
    <xf numFmtId="0" fontId="20" fillId="0" borderId="23" xfId="0" applyFont="1" applyFill="1" applyBorder="1" applyAlignment="1">
      <alignment horizontal="center" wrapText="1"/>
    </xf>
    <xf numFmtId="2" fontId="20" fillId="0" borderId="24" xfId="0" applyNumberFormat="1" applyFont="1" applyFill="1" applyBorder="1" applyAlignment="1">
      <alignment horizontal="center" wrapText="1"/>
    </xf>
    <xf numFmtId="3" fontId="20" fillId="0" borderId="22" xfId="0" applyNumberFormat="1" applyFont="1" applyFill="1" applyBorder="1" applyAlignment="1">
      <alignment horizontal="center" wrapText="1"/>
    </xf>
    <xf numFmtId="3" fontId="20" fillId="0" borderId="23" xfId="0" applyNumberFormat="1" applyFont="1" applyFill="1" applyBorder="1" applyAlignment="1">
      <alignment horizontal="center" wrapText="1"/>
    </xf>
    <xf numFmtId="3" fontId="20" fillId="0" borderId="24" xfId="0" applyNumberFormat="1" applyFont="1" applyFill="1" applyBorder="1" applyAlignment="1">
      <alignment horizontal="center" wrapText="1"/>
    </xf>
    <xf numFmtId="3" fontId="20" fillId="0" borderId="25" xfId="0" applyNumberFormat="1" applyFont="1" applyFill="1" applyBorder="1" applyAlignment="1">
      <alignment horizontal="center" wrapText="1"/>
    </xf>
    <xf numFmtId="2" fontId="20" fillId="0" borderId="20" xfId="0" applyNumberFormat="1" applyFont="1" applyFill="1" applyBorder="1" applyAlignment="1">
      <alignment horizontal="center" wrapText="1"/>
    </xf>
    <xf numFmtId="167" fontId="20" fillId="0" borderId="23" xfId="0" applyNumberFormat="1" applyFont="1" applyFill="1" applyBorder="1" applyAlignment="1">
      <alignment horizontal="center" wrapText="1"/>
    </xf>
    <xf numFmtId="0" fontId="20" fillId="0" borderId="19" xfId="0" applyFont="1" applyFill="1" applyBorder="1" applyAlignment="1">
      <alignment horizontal="center" wrapText="1"/>
    </xf>
    <xf numFmtId="167" fontId="0" fillId="0" borderId="27" xfId="0" applyNumberFormat="1" applyFill="1" applyBorder="1" applyAlignment="1">
      <alignment horizontal="center" wrapText="1"/>
    </xf>
    <xf numFmtId="2" fontId="0" fillId="0" borderId="31" xfId="0" applyNumberFormat="1" applyFill="1" applyBorder="1" applyAlignment="1">
      <alignment horizontal="center" wrapText="1"/>
    </xf>
    <xf numFmtId="2" fontId="0" fillId="0" borderId="32" xfId="0" applyNumberFormat="1" applyFill="1" applyBorder="1" applyAlignment="1">
      <alignment horizontal="center" wrapText="1"/>
    </xf>
    <xf numFmtId="3" fontId="0" fillId="0" borderId="15" xfId="0" applyNumberFormat="1" applyFill="1" applyBorder="1" applyAlignment="1">
      <alignment horizontal="center" wrapText="1"/>
    </xf>
    <xf numFmtId="3" fontId="0" fillId="0" borderId="16" xfId="0" applyNumberFormat="1" applyFill="1" applyBorder="1" applyAlignment="1">
      <alignment horizontal="center" wrapText="1"/>
    </xf>
    <xf numFmtId="3" fontId="0" fillId="0" borderId="17" xfId="0" applyNumberFormat="1" applyFill="1" applyBorder="1" applyAlignment="1">
      <alignment horizontal="center" wrapText="1"/>
    </xf>
    <xf numFmtId="3" fontId="0" fillId="0" borderId="33" xfId="0" applyNumberFormat="1" applyFill="1" applyBorder="1" applyAlignment="1">
      <alignment horizontal="center" wrapText="1"/>
    </xf>
    <xf numFmtId="2" fontId="0" fillId="0" borderId="34" xfId="0" applyNumberFormat="1" applyFill="1" applyBorder="1" applyAlignment="1">
      <alignment horizontal="center" wrapText="1"/>
    </xf>
    <xf numFmtId="165" fontId="0" fillId="0" borderId="18" xfId="0" applyNumberFormat="1" applyFill="1" applyBorder="1" applyAlignment="1">
      <alignment horizontal="center"/>
    </xf>
    <xf numFmtId="166" fontId="0" fillId="0" borderId="19" xfId="0" applyNumberFormat="1" applyFill="1" applyBorder="1" applyAlignment="1">
      <alignment horizontal="center"/>
    </xf>
    <xf numFmtId="3" fontId="0" fillId="0" borderId="35" xfId="0" applyNumberFormat="1" applyFill="1" applyBorder="1" applyAlignment="1">
      <alignment horizontal="center" wrapText="1"/>
    </xf>
    <xf numFmtId="3" fontId="0" fillId="0" borderId="36" xfId="0" applyNumberFormat="1" applyFill="1" applyBorder="1" applyAlignment="1">
      <alignment horizontal="center" wrapText="1"/>
    </xf>
    <xf numFmtId="3" fontId="0" fillId="0" borderId="37" xfId="0" applyNumberFormat="1" applyFill="1" applyBorder="1" applyAlignment="1">
      <alignment horizontal="center" wrapText="1"/>
    </xf>
    <xf numFmtId="2" fontId="0" fillId="0" borderId="19" xfId="0" applyNumberFormat="1" applyFill="1" applyBorder="1" applyAlignment="1">
      <alignment horizontal="center" wrapText="1"/>
    </xf>
    <xf numFmtId="2" fontId="0" fillId="0" borderId="23" xfId="0" applyNumberFormat="1" applyFill="1" applyBorder="1" applyAlignment="1">
      <alignment horizontal="center" wrapText="1"/>
    </xf>
    <xf numFmtId="2" fontId="0" fillId="0" borderId="27" xfId="0" applyNumberFormat="1" applyFill="1" applyBorder="1" applyAlignment="1">
      <alignment horizontal="center" wrapText="1"/>
    </xf>
    <xf numFmtId="2" fontId="0" fillId="0" borderId="16" xfId="0" applyNumberFormat="1" applyFill="1" applyBorder="1" applyAlignment="1">
      <alignment horizontal="center" wrapText="1"/>
    </xf>
    <xf numFmtId="3" fontId="0" fillId="0" borderId="38" xfId="0" applyNumberFormat="1" applyFill="1" applyBorder="1" applyAlignment="1">
      <alignment horizontal="center" wrapText="1"/>
    </xf>
    <xf numFmtId="2" fontId="0" fillId="0" borderId="28" xfId="0" applyNumberFormat="1" applyFill="1" applyBorder="1" applyAlignment="1">
      <alignment horizontal="center" wrapText="1"/>
    </xf>
    <xf numFmtId="0" fontId="0" fillId="0" borderId="16" xfId="0" applyNumberFormat="1" applyFill="1" applyBorder="1" applyAlignment="1">
      <alignment horizontal="center"/>
    </xf>
    <xf numFmtId="2" fontId="0" fillId="0" borderId="40" xfId="0" applyNumberFormat="1" applyFill="1" applyBorder="1" applyAlignment="1">
      <alignment horizontal="center" wrapText="1"/>
    </xf>
    <xf numFmtId="0" fontId="18" fillId="34" borderId="11" xfId="0" applyFont="1" applyFill="1" applyBorder="1" applyAlignment="1">
      <alignment horizontal="center" vertical="center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39" xfId="0" applyFont="1" applyFill="1" applyBorder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41" xfId="0" applyFill="1" applyBorder="1" applyAlignment="1"/>
    <xf numFmtId="0" fontId="21" fillId="0" borderId="42" xfId="0" applyFont="1" applyFill="1" applyBorder="1" applyAlignment="1">
      <alignment horizontal="center"/>
    </xf>
    <xf numFmtId="0" fontId="21" fillId="0" borderId="42" xfId="0" applyFont="1" applyFill="1" applyBorder="1" applyAlignment="1">
      <alignment horizontal="centerContinuous"/>
    </xf>
    <xf numFmtId="49" fontId="0" fillId="0" borderId="0" xfId="0" applyNumberFormat="1"/>
    <xf numFmtId="0" fontId="16" fillId="0" borderId="0" xfId="0" applyFont="1"/>
    <xf numFmtId="173" fontId="22" fillId="0" borderId="0" xfId="0" applyNumberFormat="1" applyFont="1"/>
    <xf numFmtId="2" fontId="0" fillId="0" borderId="0" xfId="0" applyNumberFormat="1" applyAlignment="1">
      <alignment horizontal="left"/>
    </xf>
    <xf numFmtId="14" fontId="0" fillId="0" borderId="0" xfId="0" applyNumberFormat="1"/>
    <xf numFmtId="174" fontId="0" fillId="0" borderId="0" xfId="0" applyNumberFormat="1"/>
    <xf numFmtId="0" fontId="0" fillId="0" borderId="16" xfId="0" applyBorder="1" applyAlignment="1">
      <alignment horizontal="center"/>
    </xf>
    <xf numFmtId="2" fontId="0" fillId="0" borderId="40" xfId="0" applyNumberFormat="1" applyBorder="1" applyAlignment="1">
      <alignment horizontal="center" wrapText="1"/>
    </xf>
    <xf numFmtId="165" fontId="20" fillId="0" borderId="22" xfId="0" applyNumberFormat="1" applyFont="1" applyBorder="1" applyAlignment="1">
      <alignment horizontal="center"/>
    </xf>
    <xf numFmtId="166" fontId="20" fillId="0" borderId="23" xfId="0" applyNumberFormat="1" applyFont="1" applyBorder="1" applyAlignment="1">
      <alignment horizontal="center"/>
    </xf>
    <xf numFmtId="167" fontId="20" fillId="0" borderId="19" xfId="0" applyNumberFormat="1" applyFont="1" applyBorder="1" applyAlignment="1">
      <alignment horizontal="center" wrapText="1"/>
    </xf>
    <xf numFmtId="0" fontId="20" fillId="0" borderId="23" xfId="0" applyFont="1" applyBorder="1" applyAlignment="1">
      <alignment horizontal="center" wrapText="1"/>
    </xf>
    <xf numFmtId="3" fontId="20" fillId="0" borderId="22" xfId="0" applyNumberFormat="1" applyFont="1" applyBorder="1" applyAlignment="1">
      <alignment horizontal="center" wrapText="1"/>
    </xf>
    <xf numFmtId="3" fontId="20" fillId="0" borderId="23" xfId="0" applyNumberFormat="1" applyFont="1" applyBorder="1" applyAlignment="1">
      <alignment horizontal="center" wrapText="1"/>
    </xf>
    <xf numFmtId="3" fontId="20" fillId="0" borderId="24" xfId="0" applyNumberFormat="1" applyFont="1" applyBorder="1" applyAlignment="1">
      <alignment horizontal="center" wrapText="1"/>
    </xf>
    <xf numFmtId="167" fontId="20" fillId="0" borderId="23" xfId="0" applyNumberFormat="1" applyFont="1" applyBorder="1" applyAlignment="1">
      <alignment horizontal="center" wrapText="1"/>
    </xf>
    <xf numFmtId="0" fontId="20" fillId="0" borderId="19" xfId="0" applyFont="1" applyBorder="1" applyAlignment="1">
      <alignment horizontal="center" wrapText="1"/>
    </xf>
    <xf numFmtId="165" fontId="0" fillId="0" borderId="18" xfId="0" applyNumberFormat="1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3" fontId="0" fillId="0" borderId="35" xfId="0" applyNumberFormat="1" applyBorder="1" applyAlignment="1">
      <alignment horizontal="center" wrapText="1"/>
    </xf>
    <xf numFmtId="0" fontId="18" fillId="0" borderId="43" xfId="0" applyFont="1" applyBorder="1" applyAlignment="1">
      <alignment horizontal="center" vertical="center" wrapText="1"/>
    </xf>
    <xf numFmtId="2" fontId="23" fillId="0" borderId="23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vs Precipitation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'Multivariate Regression'!$N$2:$N$215</c:f>
              <c:numCache>
                <c:formatCode>0.00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1.18</c:v>
                </c:pt>
                <c:pt idx="4">
                  <c:v>0</c:v>
                </c:pt>
                <c:pt idx="5">
                  <c:v>0.73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0.01</c:v>
                </c:pt>
                <c:pt idx="19">
                  <c:v>0.17</c:v>
                </c:pt>
                <c:pt idx="20">
                  <c:v>0.28999999999999998</c:v>
                </c:pt>
                <c:pt idx="21">
                  <c:v>0.11</c:v>
                </c:pt>
                <c:pt idx="22">
                  <c:v>0</c:v>
                </c:pt>
                <c:pt idx="23">
                  <c:v>0.01</c:v>
                </c:pt>
                <c:pt idx="24">
                  <c:v>0.91</c:v>
                </c:pt>
                <c:pt idx="25">
                  <c:v>0.34</c:v>
                </c:pt>
                <c:pt idx="26">
                  <c:v>0</c:v>
                </c:pt>
                <c:pt idx="27">
                  <c:v>0</c:v>
                </c:pt>
                <c:pt idx="28">
                  <c:v>0.06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3.02</c:v>
                </c:pt>
                <c:pt idx="35">
                  <c:v>0.18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1.31</c:v>
                </c:pt>
                <c:pt idx="43">
                  <c:v>0.02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0</c:v>
                </c:pt>
                <c:pt idx="51">
                  <c:v>0.59</c:v>
                </c:pt>
                <c:pt idx="52">
                  <c:v>0</c:v>
                </c:pt>
                <c:pt idx="53">
                  <c:v>0.04</c:v>
                </c:pt>
                <c:pt idx="54">
                  <c:v>0.57999999999999996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0.13</c:v>
                </c:pt>
                <c:pt idx="59">
                  <c:v>0.06</c:v>
                </c:pt>
                <c:pt idx="60">
                  <c:v>0.03</c:v>
                </c:pt>
                <c:pt idx="61">
                  <c:v>0</c:v>
                </c:pt>
                <c:pt idx="62">
                  <c:v>0.01</c:v>
                </c:pt>
                <c:pt idx="63">
                  <c:v>0.01</c:v>
                </c:pt>
                <c:pt idx="64">
                  <c:v>0.09</c:v>
                </c:pt>
                <c:pt idx="65">
                  <c:v>0.02</c:v>
                </c:pt>
                <c:pt idx="66">
                  <c:v>0.06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0.28999999999999998</c:v>
                </c:pt>
                <c:pt idx="75">
                  <c:v>0</c:v>
                </c:pt>
                <c:pt idx="76">
                  <c:v>0</c:v>
                </c:pt>
                <c:pt idx="77">
                  <c:v>1.39</c:v>
                </c:pt>
                <c:pt idx="78">
                  <c:v>0.01</c:v>
                </c:pt>
                <c:pt idx="79">
                  <c:v>1.35</c:v>
                </c:pt>
                <c:pt idx="80">
                  <c:v>0.03</c:v>
                </c:pt>
                <c:pt idx="81">
                  <c:v>0</c:v>
                </c:pt>
                <c:pt idx="82">
                  <c:v>0</c:v>
                </c:pt>
                <c:pt idx="83">
                  <c:v>0.04</c:v>
                </c:pt>
                <c:pt idx="84">
                  <c:v>1.29</c:v>
                </c:pt>
                <c:pt idx="85">
                  <c:v>0</c:v>
                </c:pt>
                <c:pt idx="86">
                  <c:v>0</c:v>
                </c:pt>
                <c:pt idx="87">
                  <c:v>0.18</c:v>
                </c:pt>
                <c:pt idx="88">
                  <c:v>0</c:v>
                </c:pt>
                <c:pt idx="89">
                  <c:v>0</c:v>
                </c:pt>
                <c:pt idx="90">
                  <c:v>0.01</c:v>
                </c:pt>
                <c:pt idx="91">
                  <c:v>0.23</c:v>
                </c:pt>
                <c:pt idx="92">
                  <c:v>0</c:v>
                </c:pt>
                <c:pt idx="93">
                  <c:v>0.45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1.78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0.35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0.01</c:v>
                </c:pt>
                <c:pt idx="111">
                  <c:v>0</c:v>
                </c:pt>
                <c:pt idx="112">
                  <c:v>0.56999999999999995</c:v>
                </c:pt>
                <c:pt idx="113">
                  <c:v>0.06</c:v>
                </c:pt>
                <c:pt idx="114">
                  <c:v>0.74</c:v>
                </c:pt>
                <c:pt idx="115">
                  <c:v>0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0.09</c:v>
                </c:pt>
                <c:pt idx="124">
                  <c:v>0</c:v>
                </c:pt>
                <c:pt idx="125">
                  <c:v>0.15</c:v>
                </c:pt>
                <c:pt idx="126">
                  <c:v>0.3</c:v>
                </c:pt>
                <c:pt idx="127">
                  <c:v>0</c:v>
                </c:pt>
                <c:pt idx="128">
                  <c:v>0.76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0.11</c:v>
                </c:pt>
                <c:pt idx="134">
                  <c:v>0</c:v>
                </c:pt>
                <c:pt idx="135">
                  <c:v>0</c:v>
                </c:pt>
                <c:pt idx="136">
                  <c:v>0.45</c:v>
                </c:pt>
                <c:pt idx="137">
                  <c:v>0</c:v>
                </c:pt>
                <c:pt idx="138">
                  <c:v>0</c:v>
                </c:pt>
                <c:pt idx="139">
                  <c:v>0.88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0.3</c:v>
                </c:pt>
                <c:pt idx="144">
                  <c:v>0.01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0.1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0.53</c:v>
                </c:pt>
                <c:pt idx="155">
                  <c:v>0.74</c:v>
                </c:pt>
                <c:pt idx="156">
                  <c:v>0</c:v>
                </c:pt>
                <c:pt idx="157">
                  <c:v>0.01</c:v>
                </c:pt>
                <c:pt idx="158">
                  <c:v>0.42</c:v>
                </c:pt>
                <c:pt idx="159">
                  <c:v>0.01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0.06</c:v>
                </c:pt>
                <c:pt idx="166">
                  <c:v>0.02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0.22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0.22</c:v>
                </c:pt>
                <c:pt idx="191">
                  <c:v>0.26</c:v>
                </c:pt>
                <c:pt idx="192">
                  <c:v>0</c:v>
                </c:pt>
                <c:pt idx="193">
                  <c:v>0.06</c:v>
                </c:pt>
                <c:pt idx="194">
                  <c:v>7.0000000000000007E-2</c:v>
                </c:pt>
                <c:pt idx="195">
                  <c:v>0</c:v>
                </c:pt>
                <c:pt idx="196">
                  <c:v>0.08</c:v>
                </c:pt>
                <c:pt idx="197">
                  <c:v>0.01</c:v>
                </c:pt>
                <c:pt idx="198">
                  <c:v>0.01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3.03</c:v>
                </c:pt>
                <c:pt idx="212">
                  <c:v>0.25</c:v>
                </c:pt>
                <c:pt idx="213">
                  <c:v>0</c:v>
                </c:pt>
              </c:numCache>
            </c:numRef>
          </c:xVal>
          <c:yVal>
            <c:numRef>
              <c:f>'Multivariate Regression'!$I$2:$I$215</c:f>
              <c:numCache>
                <c:formatCode>#,##0</c:formatCode>
                <c:ptCount val="214"/>
                <c:pt idx="0">
                  <c:v>5397</c:v>
                </c:pt>
                <c:pt idx="1">
                  <c:v>13033</c:v>
                </c:pt>
                <c:pt idx="2">
                  <c:v>16325</c:v>
                </c:pt>
                <c:pt idx="3">
                  <c:v>6581</c:v>
                </c:pt>
                <c:pt idx="4">
                  <c:v>17991</c:v>
                </c:pt>
                <c:pt idx="5">
                  <c:v>4896</c:v>
                </c:pt>
                <c:pt idx="6">
                  <c:v>10341</c:v>
                </c:pt>
                <c:pt idx="7">
                  <c:v>11610</c:v>
                </c:pt>
                <c:pt idx="8">
                  <c:v>14899</c:v>
                </c:pt>
                <c:pt idx="9">
                  <c:v>21295</c:v>
                </c:pt>
                <c:pt idx="10">
                  <c:v>24714</c:v>
                </c:pt>
                <c:pt idx="11">
                  <c:v>19355</c:v>
                </c:pt>
                <c:pt idx="12">
                  <c:v>20880</c:v>
                </c:pt>
                <c:pt idx="13">
                  <c:v>18015</c:v>
                </c:pt>
                <c:pt idx="14">
                  <c:v>14362</c:v>
                </c:pt>
                <c:pt idx="15">
                  <c:v>16408</c:v>
                </c:pt>
                <c:pt idx="16">
                  <c:v>21086</c:v>
                </c:pt>
                <c:pt idx="17">
                  <c:v>22459</c:v>
                </c:pt>
                <c:pt idx="18">
                  <c:v>15827</c:v>
                </c:pt>
                <c:pt idx="19">
                  <c:v>12290</c:v>
                </c:pt>
                <c:pt idx="20">
                  <c:v>10914</c:v>
                </c:pt>
                <c:pt idx="21">
                  <c:v>8944</c:v>
                </c:pt>
                <c:pt idx="22">
                  <c:v>15740</c:v>
                </c:pt>
                <c:pt idx="23">
                  <c:v>17855</c:v>
                </c:pt>
                <c:pt idx="24">
                  <c:v>5493</c:v>
                </c:pt>
                <c:pt idx="25">
                  <c:v>9819</c:v>
                </c:pt>
                <c:pt idx="26">
                  <c:v>18581</c:v>
                </c:pt>
                <c:pt idx="27">
                  <c:v>22787</c:v>
                </c:pt>
                <c:pt idx="28">
                  <c:v>19043</c:v>
                </c:pt>
                <c:pt idx="29">
                  <c:v>13932</c:v>
                </c:pt>
                <c:pt idx="30">
                  <c:v>21203</c:v>
                </c:pt>
                <c:pt idx="31">
                  <c:v>23696</c:v>
                </c:pt>
                <c:pt idx="32">
                  <c:v>22575</c:v>
                </c:pt>
                <c:pt idx="33">
                  <c:v>21610</c:v>
                </c:pt>
                <c:pt idx="34">
                  <c:v>5356</c:v>
                </c:pt>
                <c:pt idx="35">
                  <c:v>15174</c:v>
                </c:pt>
                <c:pt idx="36">
                  <c:v>15878</c:v>
                </c:pt>
                <c:pt idx="37">
                  <c:v>19379</c:v>
                </c:pt>
                <c:pt idx="38">
                  <c:v>21083</c:v>
                </c:pt>
                <c:pt idx="39">
                  <c:v>21261</c:v>
                </c:pt>
                <c:pt idx="40">
                  <c:v>20725</c:v>
                </c:pt>
                <c:pt idx="41">
                  <c:v>19024</c:v>
                </c:pt>
                <c:pt idx="42">
                  <c:v>2374</c:v>
                </c:pt>
                <c:pt idx="43">
                  <c:v>9865</c:v>
                </c:pt>
                <c:pt idx="44">
                  <c:v>19081</c:v>
                </c:pt>
                <c:pt idx="45">
                  <c:v>26142</c:v>
                </c:pt>
                <c:pt idx="46">
                  <c:v>26084</c:v>
                </c:pt>
                <c:pt idx="47">
                  <c:v>23474</c:v>
                </c:pt>
                <c:pt idx="48">
                  <c:v>21515</c:v>
                </c:pt>
                <c:pt idx="49">
                  <c:v>15165</c:v>
                </c:pt>
                <c:pt idx="50">
                  <c:v>16684</c:v>
                </c:pt>
                <c:pt idx="51">
                  <c:v>6126</c:v>
                </c:pt>
                <c:pt idx="52">
                  <c:v>21799</c:v>
                </c:pt>
                <c:pt idx="53">
                  <c:v>20190</c:v>
                </c:pt>
                <c:pt idx="54">
                  <c:v>4789</c:v>
                </c:pt>
                <c:pt idx="55">
                  <c:v>16139</c:v>
                </c:pt>
                <c:pt idx="56">
                  <c:v>16430</c:v>
                </c:pt>
                <c:pt idx="57">
                  <c:v>15693</c:v>
                </c:pt>
                <c:pt idx="58">
                  <c:v>7008</c:v>
                </c:pt>
                <c:pt idx="59">
                  <c:v>18036</c:v>
                </c:pt>
                <c:pt idx="60">
                  <c:v>19504</c:v>
                </c:pt>
                <c:pt idx="61">
                  <c:v>25441</c:v>
                </c:pt>
                <c:pt idx="62">
                  <c:v>23539</c:v>
                </c:pt>
                <c:pt idx="63">
                  <c:v>17393</c:v>
                </c:pt>
                <c:pt idx="64">
                  <c:v>11978</c:v>
                </c:pt>
                <c:pt idx="65">
                  <c:v>15358</c:v>
                </c:pt>
                <c:pt idx="66">
                  <c:v>10593</c:v>
                </c:pt>
                <c:pt idx="67">
                  <c:v>23095</c:v>
                </c:pt>
                <c:pt idx="68">
                  <c:v>23402</c:v>
                </c:pt>
                <c:pt idx="69">
                  <c:v>23159</c:v>
                </c:pt>
                <c:pt idx="70">
                  <c:v>19075</c:v>
                </c:pt>
                <c:pt idx="71">
                  <c:v>15184</c:v>
                </c:pt>
                <c:pt idx="72">
                  <c:v>21200</c:v>
                </c:pt>
                <c:pt idx="73">
                  <c:v>21577</c:v>
                </c:pt>
                <c:pt idx="74">
                  <c:v>19997</c:v>
                </c:pt>
                <c:pt idx="75">
                  <c:v>26360</c:v>
                </c:pt>
                <c:pt idx="76">
                  <c:v>17168</c:v>
                </c:pt>
                <c:pt idx="77">
                  <c:v>10448</c:v>
                </c:pt>
                <c:pt idx="78">
                  <c:v>14510</c:v>
                </c:pt>
                <c:pt idx="79">
                  <c:v>13087</c:v>
                </c:pt>
                <c:pt idx="80">
                  <c:v>24946</c:v>
                </c:pt>
                <c:pt idx="81">
                  <c:v>25633</c:v>
                </c:pt>
                <c:pt idx="82">
                  <c:v>25588</c:v>
                </c:pt>
                <c:pt idx="83">
                  <c:v>16907</c:v>
                </c:pt>
                <c:pt idx="84">
                  <c:v>14850</c:v>
                </c:pt>
                <c:pt idx="85">
                  <c:v>17431</c:v>
                </c:pt>
                <c:pt idx="86">
                  <c:v>24422</c:v>
                </c:pt>
                <c:pt idx="87">
                  <c:v>22580</c:v>
                </c:pt>
                <c:pt idx="88">
                  <c:v>26712</c:v>
                </c:pt>
                <c:pt idx="89">
                  <c:v>24838</c:v>
                </c:pt>
                <c:pt idx="90">
                  <c:v>20344</c:v>
                </c:pt>
                <c:pt idx="91">
                  <c:v>11867</c:v>
                </c:pt>
                <c:pt idx="92">
                  <c:v>13995</c:v>
                </c:pt>
                <c:pt idx="93">
                  <c:v>16067</c:v>
                </c:pt>
                <c:pt idx="94">
                  <c:v>13925</c:v>
                </c:pt>
                <c:pt idx="95">
                  <c:v>23110</c:v>
                </c:pt>
                <c:pt idx="96">
                  <c:v>21861</c:v>
                </c:pt>
                <c:pt idx="97">
                  <c:v>12805</c:v>
                </c:pt>
                <c:pt idx="98">
                  <c:v>17258</c:v>
                </c:pt>
                <c:pt idx="99">
                  <c:v>18320</c:v>
                </c:pt>
                <c:pt idx="100">
                  <c:v>24827</c:v>
                </c:pt>
                <c:pt idx="101">
                  <c:v>21743</c:v>
                </c:pt>
                <c:pt idx="102">
                  <c:v>21174</c:v>
                </c:pt>
                <c:pt idx="103">
                  <c:v>18290</c:v>
                </c:pt>
                <c:pt idx="104">
                  <c:v>8210</c:v>
                </c:pt>
                <c:pt idx="105">
                  <c:v>17259</c:v>
                </c:pt>
                <c:pt idx="106">
                  <c:v>17539</c:v>
                </c:pt>
                <c:pt idx="107">
                  <c:v>23837</c:v>
                </c:pt>
                <c:pt idx="108">
                  <c:v>25038</c:v>
                </c:pt>
                <c:pt idx="109">
                  <c:v>22847</c:v>
                </c:pt>
                <c:pt idx="110">
                  <c:v>20405</c:v>
                </c:pt>
                <c:pt idx="111">
                  <c:v>19773</c:v>
                </c:pt>
                <c:pt idx="112">
                  <c:v>14422</c:v>
                </c:pt>
                <c:pt idx="113">
                  <c:v>13297</c:v>
                </c:pt>
                <c:pt idx="114">
                  <c:v>11862</c:v>
                </c:pt>
                <c:pt idx="115">
                  <c:v>23586</c:v>
                </c:pt>
                <c:pt idx="116">
                  <c:v>26969</c:v>
                </c:pt>
                <c:pt idx="117">
                  <c:v>23129</c:v>
                </c:pt>
                <c:pt idx="118">
                  <c:v>21741</c:v>
                </c:pt>
                <c:pt idx="119">
                  <c:v>14814</c:v>
                </c:pt>
                <c:pt idx="120">
                  <c:v>18696</c:v>
                </c:pt>
                <c:pt idx="121">
                  <c:v>24284</c:v>
                </c:pt>
                <c:pt idx="122">
                  <c:v>24518</c:v>
                </c:pt>
                <c:pt idx="123">
                  <c:v>20298</c:v>
                </c:pt>
                <c:pt idx="124">
                  <c:v>23206</c:v>
                </c:pt>
                <c:pt idx="125">
                  <c:v>16432</c:v>
                </c:pt>
                <c:pt idx="126">
                  <c:v>17005</c:v>
                </c:pt>
                <c:pt idx="127">
                  <c:v>18059</c:v>
                </c:pt>
                <c:pt idx="128">
                  <c:v>7723</c:v>
                </c:pt>
                <c:pt idx="129">
                  <c:v>24277</c:v>
                </c:pt>
                <c:pt idx="130">
                  <c:v>26855</c:v>
                </c:pt>
                <c:pt idx="131">
                  <c:v>24941</c:v>
                </c:pt>
                <c:pt idx="132">
                  <c:v>22180</c:v>
                </c:pt>
                <c:pt idx="133">
                  <c:v>18730</c:v>
                </c:pt>
                <c:pt idx="134">
                  <c:v>18209</c:v>
                </c:pt>
                <c:pt idx="135">
                  <c:v>23159</c:v>
                </c:pt>
                <c:pt idx="136">
                  <c:v>17823</c:v>
                </c:pt>
                <c:pt idx="137">
                  <c:v>24959</c:v>
                </c:pt>
                <c:pt idx="138">
                  <c:v>24609</c:v>
                </c:pt>
                <c:pt idx="139">
                  <c:v>9305</c:v>
                </c:pt>
                <c:pt idx="140">
                  <c:v>20134</c:v>
                </c:pt>
                <c:pt idx="141">
                  <c:v>16774</c:v>
                </c:pt>
                <c:pt idx="142">
                  <c:v>22295</c:v>
                </c:pt>
                <c:pt idx="143">
                  <c:v>22075</c:v>
                </c:pt>
                <c:pt idx="144">
                  <c:v>22999</c:v>
                </c:pt>
                <c:pt idx="145">
                  <c:v>24887</c:v>
                </c:pt>
                <c:pt idx="146">
                  <c:v>22544</c:v>
                </c:pt>
                <c:pt idx="147">
                  <c:v>17509</c:v>
                </c:pt>
                <c:pt idx="148">
                  <c:v>16765</c:v>
                </c:pt>
                <c:pt idx="149">
                  <c:v>23500</c:v>
                </c:pt>
                <c:pt idx="150">
                  <c:v>12017</c:v>
                </c:pt>
                <c:pt idx="151">
                  <c:v>24141</c:v>
                </c:pt>
                <c:pt idx="152">
                  <c:v>23454</c:v>
                </c:pt>
                <c:pt idx="153">
                  <c:v>20530</c:v>
                </c:pt>
                <c:pt idx="154">
                  <c:v>11947</c:v>
                </c:pt>
                <c:pt idx="155">
                  <c:v>7061</c:v>
                </c:pt>
                <c:pt idx="156">
                  <c:v>16860</c:v>
                </c:pt>
                <c:pt idx="157">
                  <c:v>23931</c:v>
                </c:pt>
                <c:pt idx="158">
                  <c:v>10165</c:v>
                </c:pt>
                <c:pt idx="159">
                  <c:v>23948</c:v>
                </c:pt>
                <c:pt idx="160">
                  <c:v>23659</c:v>
                </c:pt>
                <c:pt idx="161">
                  <c:v>17964</c:v>
                </c:pt>
                <c:pt idx="162">
                  <c:v>20787</c:v>
                </c:pt>
                <c:pt idx="163">
                  <c:v>25680</c:v>
                </c:pt>
                <c:pt idx="164">
                  <c:v>26622</c:v>
                </c:pt>
                <c:pt idx="165">
                  <c:v>24763</c:v>
                </c:pt>
                <c:pt idx="166">
                  <c:v>23042</c:v>
                </c:pt>
                <c:pt idx="167">
                  <c:v>23944</c:v>
                </c:pt>
                <c:pt idx="168">
                  <c:v>17520</c:v>
                </c:pt>
                <c:pt idx="169">
                  <c:v>17242</c:v>
                </c:pt>
                <c:pt idx="170">
                  <c:v>20583</c:v>
                </c:pt>
                <c:pt idx="171">
                  <c:v>16638</c:v>
                </c:pt>
                <c:pt idx="172">
                  <c:v>23210</c:v>
                </c:pt>
                <c:pt idx="173">
                  <c:v>23923</c:v>
                </c:pt>
                <c:pt idx="174">
                  <c:v>22686</c:v>
                </c:pt>
                <c:pt idx="175">
                  <c:v>18552</c:v>
                </c:pt>
                <c:pt idx="176">
                  <c:v>16103</c:v>
                </c:pt>
                <c:pt idx="177">
                  <c:v>24152</c:v>
                </c:pt>
                <c:pt idx="178">
                  <c:v>25162</c:v>
                </c:pt>
                <c:pt idx="179">
                  <c:v>24821</c:v>
                </c:pt>
                <c:pt idx="180">
                  <c:v>25117</c:v>
                </c:pt>
                <c:pt idx="181">
                  <c:v>22545</c:v>
                </c:pt>
                <c:pt idx="182">
                  <c:v>13888</c:v>
                </c:pt>
                <c:pt idx="183">
                  <c:v>15975</c:v>
                </c:pt>
                <c:pt idx="184">
                  <c:v>23784</c:v>
                </c:pt>
                <c:pt idx="185">
                  <c:v>25280</c:v>
                </c:pt>
                <c:pt idx="186">
                  <c:v>25477</c:v>
                </c:pt>
                <c:pt idx="187">
                  <c:v>23942</c:v>
                </c:pt>
                <c:pt idx="188">
                  <c:v>22197</c:v>
                </c:pt>
                <c:pt idx="189">
                  <c:v>18218</c:v>
                </c:pt>
                <c:pt idx="190">
                  <c:v>9174</c:v>
                </c:pt>
                <c:pt idx="191">
                  <c:v>8940</c:v>
                </c:pt>
                <c:pt idx="192">
                  <c:v>26050</c:v>
                </c:pt>
                <c:pt idx="193">
                  <c:v>20657</c:v>
                </c:pt>
                <c:pt idx="194">
                  <c:v>18140</c:v>
                </c:pt>
                <c:pt idx="195">
                  <c:v>20554</c:v>
                </c:pt>
                <c:pt idx="196">
                  <c:v>14712</c:v>
                </c:pt>
                <c:pt idx="197">
                  <c:v>15190</c:v>
                </c:pt>
                <c:pt idx="198">
                  <c:v>19939</c:v>
                </c:pt>
                <c:pt idx="199">
                  <c:v>20885</c:v>
                </c:pt>
                <c:pt idx="200">
                  <c:v>23023</c:v>
                </c:pt>
                <c:pt idx="201">
                  <c:v>24034</c:v>
                </c:pt>
                <c:pt idx="202">
                  <c:v>22484</c:v>
                </c:pt>
                <c:pt idx="203">
                  <c:v>18479</c:v>
                </c:pt>
                <c:pt idx="204">
                  <c:v>17513</c:v>
                </c:pt>
                <c:pt idx="205">
                  <c:v>22931</c:v>
                </c:pt>
                <c:pt idx="206">
                  <c:v>9501</c:v>
                </c:pt>
                <c:pt idx="207">
                  <c:v>23237</c:v>
                </c:pt>
                <c:pt idx="208">
                  <c:v>18751</c:v>
                </c:pt>
                <c:pt idx="209">
                  <c:v>20391</c:v>
                </c:pt>
                <c:pt idx="210">
                  <c:v>15938</c:v>
                </c:pt>
                <c:pt idx="211">
                  <c:v>2835</c:v>
                </c:pt>
                <c:pt idx="212">
                  <c:v>10865</c:v>
                </c:pt>
                <c:pt idx="213">
                  <c:v>19101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54-CF42-9CA2-1915F9C646C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8306788356001"/>
                  <c:y val="-0.67562199569570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'Multivariate Regression'!$N$2:$N$215</c:f>
              <c:numCache>
                <c:formatCode>0.00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1.18</c:v>
                </c:pt>
                <c:pt idx="4">
                  <c:v>0</c:v>
                </c:pt>
                <c:pt idx="5">
                  <c:v>0.73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0.01</c:v>
                </c:pt>
                <c:pt idx="19">
                  <c:v>0.17</c:v>
                </c:pt>
                <c:pt idx="20">
                  <c:v>0.28999999999999998</c:v>
                </c:pt>
                <c:pt idx="21">
                  <c:v>0.11</c:v>
                </c:pt>
                <c:pt idx="22">
                  <c:v>0</c:v>
                </c:pt>
                <c:pt idx="23">
                  <c:v>0.01</c:v>
                </c:pt>
                <c:pt idx="24">
                  <c:v>0.91</c:v>
                </c:pt>
                <c:pt idx="25">
                  <c:v>0.34</c:v>
                </c:pt>
                <c:pt idx="26">
                  <c:v>0</c:v>
                </c:pt>
                <c:pt idx="27">
                  <c:v>0</c:v>
                </c:pt>
                <c:pt idx="28">
                  <c:v>0.06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3.02</c:v>
                </c:pt>
                <c:pt idx="35">
                  <c:v>0.18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1.31</c:v>
                </c:pt>
                <c:pt idx="43">
                  <c:v>0.02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0</c:v>
                </c:pt>
                <c:pt idx="51">
                  <c:v>0.59</c:v>
                </c:pt>
                <c:pt idx="52">
                  <c:v>0</c:v>
                </c:pt>
                <c:pt idx="53">
                  <c:v>0.04</c:v>
                </c:pt>
                <c:pt idx="54">
                  <c:v>0.57999999999999996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0.13</c:v>
                </c:pt>
                <c:pt idx="59">
                  <c:v>0.06</c:v>
                </c:pt>
                <c:pt idx="60">
                  <c:v>0.03</c:v>
                </c:pt>
                <c:pt idx="61">
                  <c:v>0</c:v>
                </c:pt>
                <c:pt idx="62">
                  <c:v>0.01</c:v>
                </c:pt>
                <c:pt idx="63">
                  <c:v>0.01</c:v>
                </c:pt>
                <c:pt idx="64">
                  <c:v>0.09</c:v>
                </c:pt>
                <c:pt idx="65">
                  <c:v>0.02</c:v>
                </c:pt>
                <c:pt idx="66">
                  <c:v>0.06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0.28999999999999998</c:v>
                </c:pt>
                <c:pt idx="75">
                  <c:v>0</c:v>
                </c:pt>
                <c:pt idx="76">
                  <c:v>0</c:v>
                </c:pt>
                <c:pt idx="77">
                  <c:v>1.39</c:v>
                </c:pt>
                <c:pt idx="78">
                  <c:v>0.01</c:v>
                </c:pt>
                <c:pt idx="79">
                  <c:v>1.35</c:v>
                </c:pt>
                <c:pt idx="80">
                  <c:v>0.03</c:v>
                </c:pt>
                <c:pt idx="81">
                  <c:v>0</c:v>
                </c:pt>
                <c:pt idx="82">
                  <c:v>0</c:v>
                </c:pt>
                <c:pt idx="83">
                  <c:v>0.04</c:v>
                </c:pt>
                <c:pt idx="84">
                  <c:v>1.29</c:v>
                </c:pt>
                <c:pt idx="85">
                  <c:v>0</c:v>
                </c:pt>
                <c:pt idx="86">
                  <c:v>0</c:v>
                </c:pt>
                <c:pt idx="87">
                  <c:v>0.18</c:v>
                </c:pt>
                <c:pt idx="88">
                  <c:v>0</c:v>
                </c:pt>
                <c:pt idx="89">
                  <c:v>0</c:v>
                </c:pt>
                <c:pt idx="90">
                  <c:v>0.01</c:v>
                </c:pt>
                <c:pt idx="91">
                  <c:v>0.23</c:v>
                </c:pt>
                <c:pt idx="92">
                  <c:v>0</c:v>
                </c:pt>
                <c:pt idx="93">
                  <c:v>0.45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1.78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0.35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0.01</c:v>
                </c:pt>
                <c:pt idx="111">
                  <c:v>0</c:v>
                </c:pt>
                <c:pt idx="112">
                  <c:v>0.56999999999999995</c:v>
                </c:pt>
                <c:pt idx="113">
                  <c:v>0.06</c:v>
                </c:pt>
                <c:pt idx="114">
                  <c:v>0.74</c:v>
                </c:pt>
                <c:pt idx="115">
                  <c:v>0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0.09</c:v>
                </c:pt>
                <c:pt idx="124">
                  <c:v>0</c:v>
                </c:pt>
                <c:pt idx="125">
                  <c:v>0.15</c:v>
                </c:pt>
                <c:pt idx="126">
                  <c:v>0.3</c:v>
                </c:pt>
                <c:pt idx="127">
                  <c:v>0</c:v>
                </c:pt>
                <c:pt idx="128">
                  <c:v>0.76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0.11</c:v>
                </c:pt>
                <c:pt idx="134">
                  <c:v>0</c:v>
                </c:pt>
                <c:pt idx="135">
                  <c:v>0</c:v>
                </c:pt>
                <c:pt idx="136">
                  <c:v>0.45</c:v>
                </c:pt>
                <c:pt idx="137">
                  <c:v>0</c:v>
                </c:pt>
                <c:pt idx="138">
                  <c:v>0</c:v>
                </c:pt>
                <c:pt idx="139">
                  <c:v>0.88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0.3</c:v>
                </c:pt>
                <c:pt idx="144">
                  <c:v>0.01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0.1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0.53</c:v>
                </c:pt>
                <c:pt idx="155">
                  <c:v>0.74</c:v>
                </c:pt>
                <c:pt idx="156">
                  <c:v>0</c:v>
                </c:pt>
                <c:pt idx="157">
                  <c:v>0.01</c:v>
                </c:pt>
                <c:pt idx="158">
                  <c:v>0.42</c:v>
                </c:pt>
                <c:pt idx="159">
                  <c:v>0.01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0.06</c:v>
                </c:pt>
                <c:pt idx="166">
                  <c:v>0.02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0.22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0.22</c:v>
                </c:pt>
                <c:pt idx="191">
                  <c:v>0.26</c:v>
                </c:pt>
                <c:pt idx="192">
                  <c:v>0</c:v>
                </c:pt>
                <c:pt idx="193">
                  <c:v>0.06</c:v>
                </c:pt>
                <c:pt idx="194">
                  <c:v>7.0000000000000007E-2</c:v>
                </c:pt>
                <c:pt idx="195">
                  <c:v>0</c:v>
                </c:pt>
                <c:pt idx="196">
                  <c:v>0.08</c:v>
                </c:pt>
                <c:pt idx="197">
                  <c:v>0.01</c:v>
                </c:pt>
                <c:pt idx="198">
                  <c:v>0.01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3.03</c:v>
                </c:pt>
                <c:pt idx="212">
                  <c:v>0.25</c:v>
                </c:pt>
                <c:pt idx="213">
                  <c:v>0</c:v>
                </c:pt>
              </c:numCache>
            </c:numRef>
          </c:xVal>
          <c:yVal>
            <c:numRef>
              <c:f>'Multivariate Regression'!$I$2:$I$215</c:f>
              <c:numCache>
                <c:formatCode>#,##0</c:formatCode>
                <c:ptCount val="214"/>
                <c:pt idx="0">
                  <c:v>5397</c:v>
                </c:pt>
                <c:pt idx="1">
                  <c:v>13033</c:v>
                </c:pt>
                <c:pt idx="2">
                  <c:v>16325</c:v>
                </c:pt>
                <c:pt idx="3">
                  <c:v>6581</c:v>
                </c:pt>
                <c:pt idx="4">
                  <c:v>17991</c:v>
                </c:pt>
                <c:pt idx="5">
                  <c:v>4896</c:v>
                </c:pt>
                <c:pt idx="6">
                  <c:v>10341</c:v>
                </c:pt>
                <c:pt idx="7">
                  <c:v>11610</c:v>
                </c:pt>
                <c:pt idx="8">
                  <c:v>14899</c:v>
                </c:pt>
                <c:pt idx="9">
                  <c:v>21295</c:v>
                </c:pt>
                <c:pt idx="10">
                  <c:v>24714</c:v>
                </c:pt>
                <c:pt idx="11">
                  <c:v>19355</c:v>
                </c:pt>
                <c:pt idx="12">
                  <c:v>20880</c:v>
                </c:pt>
                <c:pt idx="13">
                  <c:v>18015</c:v>
                </c:pt>
                <c:pt idx="14">
                  <c:v>14362</c:v>
                </c:pt>
                <c:pt idx="15">
                  <c:v>16408</c:v>
                </c:pt>
                <c:pt idx="16">
                  <c:v>21086</c:v>
                </c:pt>
                <c:pt idx="17">
                  <c:v>22459</c:v>
                </c:pt>
                <c:pt idx="18">
                  <c:v>15827</c:v>
                </c:pt>
                <c:pt idx="19">
                  <c:v>12290</c:v>
                </c:pt>
                <c:pt idx="20">
                  <c:v>10914</c:v>
                </c:pt>
                <c:pt idx="21">
                  <c:v>8944</c:v>
                </c:pt>
                <c:pt idx="22">
                  <c:v>15740</c:v>
                </c:pt>
                <c:pt idx="23">
                  <c:v>17855</c:v>
                </c:pt>
                <c:pt idx="24">
                  <c:v>5493</c:v>
                </c:pt>
                <c:pt idx="25">
                  <c:v>9819</c:v>
                </c:pt>
                <c:pt idx="26">
                  <c:v>18581</c:v>
                </c:pt>
                <c:pt idx="27">
                  <c:v>22787</c:v>
                </c:pt>
                <c:pt idx="28">
                  <c:v>19043</c:v>
                </c:pt>
                <c:pt idx="29">
                  <c:v>13932</c:v>
                </c:pt>
                <c:pt idx="30">
                  <c:v>21203</c:v>
                </c:pt>
                <c:pt idx="31">
                  <c:v>23696</c:v>
                </c:pt>
                <c:pt idx="32">
                  <c:v>22575</c:v>
                </c:pt>
                <c:pt idx="33">
                  <c:v>21610</c:v>
                </c:pt>
                <c:pt idx="34">
                  <c:v>5356</c:v>
                </c:pt>
                <c:pt idx="35">
                  <c:v>15174</c:v>
                </c:pt>
                <c:pt idx="36">
                  <c:v>15878</c:v>
                </c:pt>
                <c:pt idx="37">
                  <c:v>19379</c:v>
                </c:pt>
                <c:pt idx="38">
                  <c:v>21083</c:v>
                </c:pt>
                <c:pt idx="39">
                  <c:v>21261</c:v>
                </c:pt>
                <c:pt idx="40">
                  <c:v>20725</c:v>
                </c:pt>
                <c:pt idx="41">
                  <c:v>19024</c:v>
                </c:pt>
                <c:pt idx="42">
                  <c:v>2374</c:v>
                </c:pt>
                <c:pt idx="43">
                  <c:v>9865</c:v>
                </c:pt>
                <c:pt idx="44">
                  <c:v>19081</c:v>
                </c:pt>
                <c:pt idx="45">
                  <c:v>26142</c:v>
                </c:pt>
                <c:pt idx="46">
                  <c:v>26084</c:v>
                </c:pt>
                <c:pt idx="47">
                  <c:v>23474</c:v>
                </c:pt>
                <c:pt idx="48">
                  <c:v>21515</c:v>
                </c:pt>
                <c:pt idx="49">
                  <c:v>15165</c:v>
                </c:pt>
                <c:pt idx="50">
                  <c:v>16684</c:v>
                </c:pt>
                <c:pt idx="51">
                  <c:v>6126</c:v>
                </c:pt>
                <c:pt idx="52">
                  <c:v>21799</c:v>
                </c:pt>
                <c:pt idx="53">
                  <c:v>20190</c:v>
                </c:pt>
                <c:pt idx="54">
                  <c:v>4789</c:v>
                </c:pt>
                <c:pt idx="55">
                  <c:v>16139</c:v>
                </c:pt>
                <c:pt idx="56">
                  <c:v>16430</c:v>
                </c:pt>
                <c:pt idx="57">
                  <c:v>15693</c:v>
                </c:pt>
                <c:pt idx="58">
                  <c:v>7008</c:v>
                </c:pt>
                <c:pt idx="59">
                  <c:v>18036</c:v>
                </c:pt>
                <c:pt idx="60">
                  <c:v>19504</c:v>
                </c:pt>
                <c:pt idx="61">
                  <c:v>25441</c:v>
                </c:pt>
                <c:pt idx="62">
                  <c:v>23539</c:v>
                </c:pt>
                <c:pt idx="63">
                  <c:v>17393</c:v>
                </c:pt>
                <c:pt idx="64">
                  <c:v>11978</c:v>
                </c:pt>
                <c:pt idx="65">
                  <c:v>15358</c:v>
                </c:pt>
                <c:pt idx="66">
                  <c:v>10593</c:v>
                </c:pt>
                <c:pt idx="67">
                  <c:v>23095</c:v>
                </c:pt>
                <c:pt idx="68">
                  <c:v>23402</c:v>
                </c:pt>
                <c:pt idx="69">
                  <c:v>23159</c:v>
                </c:pt>
                <c:pt idx="70">
                  <c:v>19075</c:v>
                </c:pt>
                <c:pt idx="71">
                  <c:v>15184</c:v>
                </c:pt>
                <c:pt idx="72">
                  <c:v>21200</c:v>
                </c:pt>
                <c:pt idx="73">
                  <c:v>21577</c:v>
                </c:pt>
                <c:pt idx="74">
                  <c:v>19997</c:v>
                </c:pt>
                <c:pt idx="75">
                  <c:v>26360</c:v>
                </c:pt>
                <c:pt idx="76">
                  <c:v>17168</c:v>
                </c:pt>
                <c:pt idx="77">
                  <c:v>10448</c:v>
                </c:pt>
                <c:pt idx="78">
                  <c:v>14510</c:v>
                </c:pt>
                <c:pt idx="79">
                  <c:v>13087</c:v>
                </c:pt>
                <c:pt idx="80">
                  <c:v>24946</c:v>
                </c:pt>
                <c:pt idx="81">
                  <c:v>25633</c:v>
                </c:pt>
                <c:pt idx="82">
                  <c:v>25588</c:v>
                </c:pt>
                <c:pt idx="83">
                  <c:v>16907</c:v>
                </c:pt>
                <c:pt idx="84">
                  <c:v>14850</c:v>
                </c:pt>
                <c:pt idx="85">
                  <c:v>17431</c:v>
                </c:pt>
                <c:pt idx="86">
                  <c:v>24422</c:v>
                </c:pt>
                <c:pt idx="87">
                  <c:v>22580</c:v>
                </c:pt>
                <c:pt idx="88">
                  <c:v>26712</c:v>
                </c:pt>
                <c:pt idx="89">
                  <c:v>24838</c:v>
                </c:pt>
                <c:pt idx="90">
                  <c:v>20344</c:v>
                </c:pt>
                <c:pt idx="91">
                  <c:v>11867</c:v>
                </c:pt>
                <c:pt idx="92">
                  <c:v>13995</c:v>
                </c:pt>
                <c:pt idx="93">
                  <c:v>16067</c:v>
                </c:pt>
                <c:pt idx="94">
                  <c:v>13925</c:v>
                </c:pt>
                <c:pt idx="95">
                  <c:v>23110</c:v>
                </c:pt>
                <c:pt idx="96">
                  <c:v>21861</c:v>
                </c:pt>
                <c:pt idx="97">
                  <c:v>12805</c:v>
                </c:pt>
                <c:pt idx="98">
                  <c:v>17258</c:v>
                </c:pt>
                <c:pt idx="99">
                  <c:v>18320</c:v>
                </c:pt>
                <c:pt idx="100">
                  <c:v>24827</c:v>
                </c:pt>
                <c:pt idx="101">
                  <c:v>21743</c:v>
                </c:pt>
                <c:pt idx="102">
                  <c:v>21174</c:v>
                </c:pt>
                <c:pt idx="103">
                  <c:v>18290</c:v>
                </c:pt>
                <c:pt idx="104">
                  <c:v>8210</c:v>
                </c:pt>
                <c:pt idx="105">
                  <c:v>17259</c:v>
                </c:pt>
                <c:pt idx="106">
                  <c:v>17539</c:v>
                </c:pt>
                <c:pt idx="107">
                  <c:v>23837</c:v>
                </c:pt>
                <c:pt idx="108">
                  <c:v>25038</c:v>
                </c:pt>
                <c:pt idx="109">
                  <c:v>22847</c:v>
                </c:pt>
                <c:pt idx="110">
                  <c:v>20405</c:v>
                </c:pt>
                <c:pt idx="111">
                  <c:v>19773</c:v>
                </c:pt>
                <c:pt idx="112">
                  <c:v>14422</c:v>
                </c:pt>
                <c:pt idx="113">
                  <c:v>13297</c:v>
                </c:pt>
                <c:pt idx="114">
                  <c:v>11862</c:v>
                </c:pt>
                <c:pt idx="115">
                  <c:v>23586</c:v>
                </c:pt>
                <c:pt idx="116">
                  <c:v>26969</c:v>
                </c:pt>
                <c:pt idx="117">
                  <c:v>23129</c:v>
                </c:pt>
                <c:pt idx="118">
                  <c:v>21741</c:v>
                </c:pt>
                <c:pt idx="119">
                  <c:v>14814</c:v>
                </c:pt>
                <c:pt idx="120">
                  <c:v>18696</c:v>
                </c:pt>
                <c:pt idx="121">
                  <c:v>24284</c:v>
                </c:pt>
                <c:pt idx="122">
                  <c:v>24518</c:v>
                </c:pt>
                <c:pt idx="123">
                  <c:v>20298</c:v>
                </c:pt>
                <c:pt idx="124">
                  <c:v>23206</c:v>
                </c:pt>
                <c:pt idx="125">
                  <c:v>16432</c:v>
                </c:pt>
                <c:pt idx="126">
                  <c:v>17005</c:v>
                </c:pt>
                <c:pt idx="127">
                  <c:v>18059</c:v>
                </c:pt>
                <c:pt idx="128">
                  <c:v>7723</c:v>
                </c:pt>
                <c:pt idx="129">
                  <c:v>24277</c:v>
                </c:pt>
                <c:pt idx="130">
                  <c:v>26855</c:v>
                </c:pt>
                <c:pt idx="131">
                  <c:v>24941</c:v>
                </c:pt>
                <c:pt idx="132">
                  <c:v>22180</c:v>
                </c:pt>
                <c:pt idx="133">
                  <c:v>18730</c:v>
                </c:pt>
                <c:pt idx="134">
                  <c:v>18209</c:v>
                </c:pt>
                <c:pt idx="135">
                  <c:v>23159</c:v>
                </c:pt>
                <c:pt idx="136">
                  <c:v>17823</c:v>
                </c:pt>
                <c:pt idx="137">
                  <c:v>24959</c:v>
                </c:pt>
                <c:pt idx="138">
                  <c:v>24609</c:v>
                </c:pt>
                <c:pt idx="139">
                  <c:v>9305</c:v>
                </c:pt>
                <c:pt idx="140">
                  <c:v>20134</c:v>
                </c:pt>
                <c:pt idx="141">
                  <c:v>16774</c:v>
                </c:pt>
                <c:pt idx="142">
                  <c:v>22295</c:v>
                </c:pt>
                <c:pt idx="143">
                  <c:v>22075</c:v>
                </c:pt>
                <c:pt idx="144">
                  <c:v>22999</c:v>
                </c:pt>
                <c:pt idx="145">
                  <c:v>24887</c:v>
                </c:pt>
                <c:pt idx="146">
                  <c:v>22544</c:v>
                </c:pt>
                <c:pt idx="147">
                  <c:v>17509</c:v>
                </c:pt>
                <c:pt idx="148">
                  <c:v>16765</c:v>
                </c:pt>
                <c:pt idx="149">
                  <c:v>23500</c:v>
                </c:pt>
                <c:pt idx="150">
                  <c:v>12017</c:v>
                </c:pt>
                <c:pt idx="151">
                  <c:v>24141</c:v>
                </c:pt>
                <c:pt idx="152">
                  <c:v>23454</c:v>
                </c:pt>
                <c:pt idx="153">
                  <c:v>20530</c:v>
                </c:pt>
                <c:pt idx="154">
                  <c:v>11947</c:v>
                </c:pt>
                <c:pt idx="155">
                  <c:v>7061</c:v>
                </c:pt>
                <c:pt idx="156">
                  <c:v>16860</c:v>
                </c:pt>
                <c:pt idx="157">
                  <c:v>23931</c:v>
                </c:pt>
                <c:pt idx="158">
                  <c:v>10165</c:v>
                </c:pt>
                <c:pt idx="159">
                  <c:v>23948</c:v>
                </c:pt>
                <c:pt idx="160">
                  <c:v>23659</c:v>
                </c:pt>
                <c:pt idx="161">
                  <c:v>17964</c:v>
                </c:pt>
                <c:pt idx="162">
                  <c:v>20787</c:v>
                </c:pt>
                <c:pt idx="163">
                  <c:v>25680</c:v>
                </c:pt>
                <c:pt idx="164">
                  <c:v>26622</c:v>
                </c:pt>
                <c:pt idx="165">
                  <c:v>24763</c:v>
                </c:pt>
                <c:pt idx="166">
                  <c:v>23042</c:v>
                </c:pt>
                <c:pt idx="167">
                  <c:v>23944</c:v>
                </c:pt>
                <c:pt idx="168">
                  <c:v>17520</c:v>
                </c:pt>
                <c:pt idx="169">
                  <c:v>17242</c:v>
                </c:pt>
                <c:pt idx="170">
                  <c:v>20583</c:v>
                </c:pt>
                <c:pt idx="171">
                  <c:v>16638</c:v>
                </c:pt>
                <c:pt idx="172">
                  <c:v>23210</c:v>
                </c:pt>
                <c:pt idx="173">
                  <c:v>23923</c:v>
                </c:pt>
                <c:pt idx="174">
                  <c:v>22686</c:v>
                </c:pt>
                <c:pt idx="175">
                  <c:v>18552</c:v>
                </c:pt>
                <c:pt idx="176">
                  <c:v>16103</c:v>
                </c:pt>
                <c:pt idx="177">
                  <c:v>24152</c:v>
                </c:pt>
                <c:pt idx="178">
                  <c:v>25162</c:v>
                </c:pt>
                <c:pt idx="179">
                  <c:v>24821</c:v>
                </c:pt>
                <c:pt idx="180">
                  <c:v>25117</c:v>
                </c:pt>
                <c:pt idx="181">
                  <c:v>22545</c:v>
                </c:pt>
                <c:pt idx="182">
                  <c:v>13888</c:v>
                </c:pt>
                <c:pt idx="183">
                  <c:v>15975</c:v>
                </c:pt>
                <c:pt idx="184">
                  <c:v>23784</c:v>
                </c:pt>
                <c:pt idx="185">
                  <c:v>25280</c:v>
                </c:pt>
                <c:pt idx="186">
                  <c:v>25477</c:v>
                </c:pt>
                <c:pt idx="187">
                  <c:v>23942</c:v>
                </c:pt>
                <c:pt idx="188">
                  <c:v>22197</c:v>
                </c:pt>
                <c:pt idx="189">
                  <c:v>18218</c:v>
                </c:pt>
                <c:pt idx="190">
                  <c:v>9174</c:v>
                </c:pt>
                <c:pt idx="191">
                  <c:v>8940</c:v>
                </c:pt>
                <c:pt idx="192">
                  <c:v>26050</c:v>
                </c:pt>
                <c:pt idx="193">
                  <c:v>20657</c:v>
                </c:pt>
                <c:pt idx="194">
                  <c:v>18140</c:v>
                </c:pt>
                <c:pt idx="195">
                  <c:v>20554</c:v>
                </c:pt>
                <c:pt idx="196">
                  <c:v>14712</c:v>
                </c:pt>
                <c:pt idx="197">
                  <c:v>15190</c:v>
                </c:pt>
                <c:pt idx="198">
                  <c:v>19939</c:v>
                </c:pt>
                <c:pt idx="199">
                  <c:v>20885</c:v>
                </c:pt>
                <c:pt idx="200">
                  <c:v>23023</c:v>
                </c:pt>
                <c:pt idx="201">
                  <c:v>24034</c:v>
                </c:pt>
                <c:pt idx="202">
                  <c:v>22484</c:v>
                </c:pt>
                <c:pt idx="203">
                  <c:v>18479</c:v>
                </c:pt>
                <c:pt idx="204">
                  <c:v>17513</c:v>
                </c:pt>
                <c:pt idx="205">
                  <c:v>22931</c:v>
                </c:pt>
                <c:pt idx="206">
                  <c:v>9501</c:v>
                </c:pt>
                <c:pt idx="207">
                  <c:v>23237</c:v>
                </c:pt>
                <c:pt idx="208">
                  <c:v>18751</c:v>
                </c:pt>
                <c:pt idx="209">
                  <c:v>20391</c:v>
                </c:pt>
                <c:pt idx="210">
                  <c:v>15938</c:v>
                </c:pt>
                <c:pt idx="211">
                  <c:v>2835</c:v>
                </c:pt>
                <c:pt idx="212">
                  <c:v>10865</c:v>
                </c:pt>
                <c:pt idx="213">
                  <c:v>19101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54-CF42-9CA2-1915F9C64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406848"/>
        <c:axId val="1861873072"/>
      </c:scatterChart>
      <c:valAx>
        <c:axId val="187740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Precipitation (in)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73072"/>
        <c:crosses val="autoZero"/>
        <c:crossBetween val="midCat"/>
      </c:valAx>
      <c:valAx>
        <c:axId val="186187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Crossings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4068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vs High</a:t>
            </a:r>
            <a:r>
              <a:rPr lang="en-US" baseline="0"/>
              <a:t> Temp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46322372345502266"/>
                  <c:y val="4.2356792144026184E-2"/>
                </c:manualLayout>
              </c:layout>
              <c:numFmt formatCode="General" sourceLinked="0"/>
            </c:trendlineLbl>
          </c:trendline>
          <c:xVal>
            <c:numRef>
              <c:f>'Multivariate Regression'!$L$2:$L$215</c:f>
              <c:numCache>
                <c:formatCode>0.0</c:formatCode>
                <c:ptCount val="214"/>
                <c:pt idx="0">
                  <c:v>46</c:v>
                </c:pt>
                <c:pt idx="1">
                  <c:v>62.1</c:v>
                </c:pt>
                <c:pt idx="2">
                  <c:v>63</c:v>
                </c:pt>
                <c:pt idx="3">
                  <c:v>51.1</c:v>
                </c:pt>
                <c:pt idx="4">
                  <c:v>63</c:v>
                </c:pt>
                <c:pt idx="5">
                  <c:v>48.9</c:v>
                </c:pt>
                <c:pt idx="6">
                  <c:v>48</c:v>
                </c:pt>
                <c:pt idx="7">
                  <c:v>55.9</c:v>
                </c:pt>
                <c:pt idx="8">
                  <c:v>66</c:v>
                </c:pt>
                <c:pt idx="9">
                  <c:v>73.900000000000006</c:v>
                </c:pt>
                <c:pt idx="10">
                  <c:v>80.099999999999994</c:v>
                </c:pt>
                <c:pt idx="11">
                  <c:v>73.900000000000006</c:v>
                </c:pt>
                <c:pt idx="12">
                  <c:v>64</c:v>
                </c:pt>
                <c:pt idx="13">
                  <c:v>64.900000000000006</c:v>
                </c:pt>
                <c:pt idx="14">
                  <c:v>64.900000000000006</c:v>
                </c:pt>
                <c:pt idx="15">
                  <c:v>84.9</c:v>
                </c:pt>
                <c:pt idx="16">
                  <c:v>73.900000000000006</c:v>
                </c:pt>
                <c:pt idx="17">
                  <c:v>66</c:v>
                </c:pt>
                <c:pt idx="18">
                  <c:v>52</c:v>
                </c:pt>
                <c:pt idx="19">
                  <c:v>64.900000000000006</c:v>
                </c:pt>
                <c:pt idx="20">
                  <c:v>53.1</c:v>
                </c:pt>
                <c:pt idx="21">
                  <c:v>55.9</c:v>
                </c:pt>
                <c:pt idx="22">
                  <c:v>64.900000000000006</c:v>
                </c:pt>
                <c:pt idx="23">
                  <c:v>60.1</c:v>
                </c:pt>
                <c:pt idx="24">
                  <c:v>54</c:v>
                </c:pt>
                <c:pt idx="25">
                  <c:v>59</c:v>
                </c:pt>
                <c:pt idx="26">
                  <c:v>68</c:v>
                </c:pt>
                <c:pt idx="27">
                  <c:v>82.9</c:v>
                </c:pt>
                <c:pt idx="28">
                  <c:v>84</c:v>
                </c:pt>
                <c:pt idx="29">
                  <c:v>64</c:v>
                </c:pt>
                <c:pt idx="30">
                  <c:v>72</c:v>
                </c:pt>
                <c:pt idx="31">
                  <c:v>73.900000000000006</c:v>
                </c:pt>
                <c:pt idx="32">
                  <c:v>64.900000000000006</c:v>
                </c:pt>
                <c:pt idx="33">
                  <c:v>63</c:v>
                </c:pt>
                <c:pt idx="34">
                  <c:v>59</c:v>
                </c:pt>
                <c:pt idx="35">
                  <c:v>64.900000000000006</c:v>
                </c:pt>
                <c:pt idx="36">
                  <c:v>54</c:v>
                </c:pt>
                <c:pt idx="37">
                  <c:v>57</c:v>
                </c:pt>
                <c:pt idx="38">
                  <c:v>61</c:v>
                </c:pt>
                <c:pt idx="39">
                  <c:v>70</c:v>
                </c:pt>
                <c:pt idx="40">
                  <c:v>61</c:v>
                </c:pt>
                <c:pt idx="41">
                  <c:v>62.1</c:v>
                </c:pt>
                <c:pt idx="42">
                  <c:v>51.1</c:v>
                </c:pt>
                <c:pt idx="43">
                  <c:v>64.900000000000006</c:v>
                </c:pt>
                <c:pt idx="44">
                  <c:v>66.900000000000006</c:v>
                </c:pt>
                <c:pt idx="45">
                  <c:v>78.099999999999994</c:v>
                </c:pt>
                <c:pt idx="46">
                  <c:v>90</c:v>
                </c:pt>
                <c:pt idx="47">
                  <c:v>91.9</c:v>
                </c:pt>
                <c:pt idx="48">
                  <c:v>90</c:v>
                </c:pt>
                <c:pt idx="49">
                  <c:v>64</c:v>
                </c:pt>
                <c:pt idx="50">
                  <c:v>66.900000000000006</c:v>
                </c:pt>
                <c:pt idx="51">
                  <c:v>61</c:v>
                </c:pt>
                <c:pt idx="52">
                  <c:v>68</c:v>
                </c:pt>
                <c:pt idx="53">
                  <c:v>66.900000000000006</c:v>
                </c:pt>
                <c:pt idx="54">
                  <c:v>57.9</c:v>
                </c:pt>
                <c:pt idx="55">
                  <c:v>73</c:v>
                </c:pt>
                <c:pt idx="56">
                  <c:v>71.099999999999994</c:v>
                </c:pt>
                <c:pt idx="57">
                  <c:v>71.099999999999994</c:v>
                </c:pt>
                <c:pt idx="58">
                  <c:v>57.9</c:v>
                </c:pt>
                <c:pt idx="59">
                  <c:v>59</c:v>
                </c:pt>
                <c:pt idx="60">
                  <c:v>75</c:v>
                </c:pt>
                <c:pt idx="61">
                  <c:v>78.099999999999994</c:v>
                </c:pt>
                <c:pt idx="62">
                  <c:v>73.900000000000006</c:v>
                </c:pt>
                <c:pt idx="63">
                  <c:v>72</c:v>
                </c:pt>
                <c:pt idx="64">
                  <c:v>68</c:v>
                </c:pt>
                <c:pt idx="65">
                  <c:v>66.900000000000006</c:v>
                </c:pt>
                <c:pt idx="66">
                  <c:v>55.9</c:v>
                </c:pt>
                <c:pt idx="67">
                  <c:v>66.900000000000006</c:v>
                </c:pt>
                <c:pt idx="68">
                  <c:v>68</c:v>
                </c:pt>
                <c:pt idx="69">
                  <c:v>80.099999999999994</c:v>
                </c:pt>
                <c:pt idx="70">
                  <c:v>84</c:v>
                </c:pt>
                <c:pt idx="71">
                  <c:v>90</c:v>
                </c:pt>
                <c:pt idx="72">
                  <c:v>91.9</c:v>
                </c:pt>
                <c:pt idx="73">
                  <c:v>93.9</c:v>
                </c:pt>
                <c:pt idx="74">
                  <c:v>84</c:v>
                </c:pt>
                <c:pt idx="75">
                  <c:v>75</c:v>
                </c:pt>
                <c:pt idx="76">
                  <c:v>68</c:v>
                </c:pt>
                <c:pt idx="77">
                  <c:v>73</c:v>
                </c:pt>
                <c:pt idx="78">
                  <c:v>84</c:v>
                </c:pt>
                <c:pt idx="79">
                  <c:v>87.1</c:v>
                </c:pt>
                <c:pt idx="80">
                  <c:v>82</c:v>
                </c:pt>
                <c:pt idx="81">
                  <c:v>82</c:v>
                </c:pt>
                <c:pt idx="82">
                  <c:v>82</c:v>
                </c:pt>
                <c:pt idx="83">
                  <c:v>82.9</c:v>
                </c:pt>
                <c:pt idx="84">
                  <c:v>82.9</c:v>
                </c:pt>
                <c:pt idx="85">
                  <c:v>82</c:v>
                </c:pt>
                <c:pt idx="86">
                  <c:v>78.099999999999994</c:v>
                </c:pt>
                <c:pt idx="87">
                  <c:v>75.900000000000006</c:v>
                </c:pt>
                <c:pt idx="88">
                  <c:v>78.099999999999994</c:v>
                </c:pt>
                <c:pt idx="89">
                  <c:v>81</c:v>
                </c:pt>
                <c:pt idx="90">
                  <c:v>88</c:v>
                </c:pt>
                <c:pt idx="91">
                  <c:v>84.9</c:v>
                </c:pt>
                <c:pt idx="92">
                  <c:v>87.1</c:v>
                </c:pt>
                <c:pt idx="93">
                  <c:v>87.1</c:v>
                </c:pt>
                <c:pt idx="94">
                  <c:v>82.9</c:v>
                </c:pt>
                <c:pt idx="95">
                  <c:v>84.9</c:v>
                </c:pt>
                <c:pt idx="96">
                  <c:v>75</c:v>
                </c:pt>
                <c:pt idx="97">
                  <c:v>79</c:v>
                </c:pt>
                <c:pt idx="98">
                  <c:v>82.9</c:v>
                </c:pt>
                <c:pt idx="99">
                  <c:v>81</c:v>
                </c:pt>
                <c:pt idx="100">
                  <c:v>82.9</c:v>
                </c:pt>
                <c:pt idx="101">
                  <c:v>84</c:v>
                </c:pt>
                <c:pt idx="102">
                  <c:v>87.1</c:v>
                </c:pt>
                <c:pt idx="103">
                  <c:v>89.1</c:v>
                </c:pt>
                <c:pt idx="104">
                  <c:v>69.099999999999994</c:v>
                </c:pt>
                <c:pt idx="105">
                  <c:v>82.9</c:v>
                </c:pt>
                <c:pt idx="106">
                  <c:v>84.9</c:v>
                </c:pt>
                <c:pt idx="107">
                  <c:v>84.9</c:v>
                </c:pt>
                <c:pt idx="108">
                  <c:v>87.1</c:v>
                </c:pt>
                <c:pt idx="109">
                  <c:v>91</c:v>
                </c:pt>
                <c:pt idx="110">
                  <c:v>93</c:v>
                </c:pt>
                <c:pt idx="111">
                  <c:v>91</c:v>
                </c:pt>
                <c:pt idx="112">
                  <c:v>91</c:v>
                </c:pt>
                <c:pt idx="113">
                  <c:v>78.099999999999994</c:v>
                </c:pt>
                <c:pt idx="114">
                  <c:v>69.099999999999994</c:v>
                </c:pt>
                <c:pt idx="115">
                  <c:v>71.099999999999994</c:v>
                </c:pt>
                <c:pt idx="116">
                  <c:v>75.900000000000006</c:v>
                </c:pt>
                <c:pt idx="117">
                  <c:v>77</c:v>
                </c:pt>
                <c:pt idx="118">
                  <c:v>84.9</c:v>
                </c:pt>
                <c:pt idx="119">
                  <c:v>75.900000000000006</c:v>
                </c:pt>
                <c:pt idx="120">
                  <c:v>81</c:v>
                </c:pt>
                <c:pt idx="121">
                  <c:v>88</c:v>
                </c:pt>
                <c:pt idx="122">
                  <c:v>91</c:v>
                </c:pt>
                <c:pt idx="123">
                  <c:v>86</c:v>
                </c:pt>
                <c:pt idx="124">
                  <c:v>86</c:v>
                </c:pt>
                <c:pt idx="125">
                  <c:v>82.9</c:v>
                </c:pt>
                <c:pt idx="126">
                  <c:v>77</c:v>
                </c:pt>
                <c:pt idx="127">
                  <c:v>75.900000000000006</c:v>
                </c:pt>
                <c:pt idx="128">
                  <c:v>71.099999999999994</c:v>
                </c:pt>
                <c:pt idx="129">
                  <c:v>77</c:v>
                </c:pt>
                <c:pt idx="130">
                  <c:v>82.9</c:v>
                </c:pt>
                <c:pt idx="131">
                  <c:v>82.9</c:v>
                </c:pt>
                <c:pt idx="132">
                  <c:v>81</c:v>
                </c:pt>
                <c:pt idx="133">
                  <c:v>75.900000000000006</c:v>
                </c:pt>
                <c:pt idx="134">
                  <c:v>82</c:v>
                </c:pt>
                <c:pt idx="135">
                  <c:v>80.099999999999994</c:v>
                </c:pt>
                <c:pt idx="136">
                  <c:v>73</c:v>
                </c:pt>
                <c:pt idx="137">
                  <c:v>84.9</c:v>
                </c:pt>
                <c:pt idx="138">
                  <c:v>82</c:v>
                </c:pt>
                <c:pt idx="139">
                  <c:v>81</c:v>
                </c:pt>
                <c:pt idx="140">
                  <c:v>84.9</c:v>
                </c:pt>
                <c:pt idx="141">
                  <c:v>81</c:v>
                </c:pt>
                <c:pt idx="142">
                  <c:v>84.9</c:v>
                </c:pt>
                <c:pt idx="143">
                  <c:v>88</c:v>
                </c:pt>
                <c:pt idx="144">
                  <c:v>80.099999999999994</c:v>
                </c:pt>
                <c:pt idx="145">
                  <c:v>79</c:v>
                </c:pt>
                <c:pt idx="146">
                  <c:v>78.099999999999994</c:v>
                </c:pt>
                <c:pt idx="147">
                  <c:v>77</c:v>
                </c:pt>
                <c:pt idx="148">
                  <c:v>77</c:v>
                </c:pt>
                <c:pt idx="149">
                  <c:v>75</c:v>
                </c:pt>
                <c:pt idx="150">
                  <c:v>68</c:v>
                </c:pt>
                <c:pt idx="151">
                  <c:v>75.900000000000006</c:v>
                </c:pt>
                <c:pt idx="152">
                  <c:v>81</c:v>
                </c:pt>
                <c:pt idx="153">
                  <c:v>70</c:v>
                </c:pt>
                <c:pt idx="154">
                  <c:v>66.900000000000006</c:v>
                </c:pt>
                <c:pt idx="155">
                  <c:v>69.099999999999994</c:v>
                </c:pt>
                <c:pt idx="156">
                  <c:v>79</c:v>
                </c:pt>
                <c:pt idx="157">
                  <c:v>84</c:v>
                </c:pt>
                <c:pt idx="158">
                  <c:v>70</c:v>
                </c:pt>
                <c:pt idx="159">
                  <c:v>71.099999999999994</c:v>
                </c:pt>
                <c:pt idx="160">
                  <c:v>70</c:v>
                </c:pt>
                <c:pt idx="161">
                  <c:v>69.099999999999994</c:v>
                </c:pt>
                <c:pt idx="162">
                  <c:v>72</c:v>
                </c:pt>
                <c:pt idx="163">
                  <c:v>75.900000000000006</c:v>
                </c:pt>
                <c:pt idx="164">
                  <c:v>78.099999999999994</c:v>
                </c:pt>
                <c:pt idx="165">
                  <c:v>82</c:v>
                </c:pt>
                <c:pt idx="166">
                  <c:v>81</c:v>
                </c:pt>
                <c:pt idx="167">
                  <c:v>81</c:v>
                </c:pt>
                <c:pt idx="168">
                  <c:v>82</c:v>
                </c:pt>
                <c:pt idx="169">
                  <c:v>80.099999999999994</c:v>
                </c:pt>
                <c:pt idx="170">
                  <c:v>73</c:v>
                </c:pt>
                <c:pt idx="171">
                  <c:v>78.099999999999994</c:v>
                </c:pt>
                <c:pt idx="172">
                  <c:v>78.099999999999994</c:v>
                </c:pt>
                <c:pt idx="173">
                  <c:v>80.099999999999994</c:v>
                </c:pt>
                <c:pt idx="174">
                  <c:v>82</c:v>
                </c:pt>
                <c:pt idx="175">
                  <c:v>86</c:v>
                </c:pt>
                <c:pt idx="176">
                  <c:v>90</c:v>
                </c:pt>
                <c:pt idx="177">
                  <c:v>87.1</c:v>
                </c:pt>
                <c:pt idx="178">
                  <c:v>82</c:v>
                </c:pt>
                <c:pt idx="179">
                  <c:v>84.9</c:v>
                </c:pt>
                <c:pt idx="180">
                  <c:v>78.099999999999994</c:v>
                </c:pt>
                <c:pt idx="181">
                  <c:v>66.900000000000006</c:v>
                </c:pt>
                <c:pt idx="182">
                  <c:v>64</c:v>
                </c:pt>
                <c:pt idx="183">
                  <c:v>66.900000000000006</c:v>
                </c:pt>
                <c:pt idx="184">
                  <c:v>72</c:v>
                </c:pt>
                <c:pt idx="185">
                  <c:v>70</c:v>
                </c:pt>
                <c:pt idx="186">
                  <c:v>75</c:v>
                </c:pt>
                <c:pt idx="187">
                  <c:v>82</c:v>
                </c:pt>
                <c:pt idx="188">
                  <c:v>81</c:v>
                </c:pt>
                <c:pt idx="189">
                  <c:v>80.099999999999994</c:v>
                </c:pt>
                <c:pt idx="190">
                  <c:v>77</c:v>
                </c:pt>
                <c:pt idx="191">
                  <c:v>75.900000000000006</c:v>
                </c:pt>
                <c:pt idx="192">
                  <c:v>80.099999999999994</c:v>
                </c:pt>
                <c:pt idx="193">
                  <c:v>75</c:v>
                </c:pt>
                <c:pt idx="194">
                  <c:v>63</c:v>
                </c:pt>
                <c:pt idx="195">
                  <c:v>64.900000000000006</c:v>
                </c:pt>
                <c:pt idx="196">
                  <c:v>71.099999999999994</c:v>
                </c:pt>
                <c:pt idx="197">
                  <c:v>72</c:v>
                </c:pt>
                <c:pt idx="198">
                  <c:v>60.1</c:v>
                </c:pt>
                <c:pt idx="199">
                  <c:v>57.9</c:v>
                </c:pt>
                <c:pt idx="200">
                  <c:v>71.099999999999994</c:v>
                </c:pt>
                <c:pt idx="201">
                  <c:v>70</c:v>
                </c:pt>
                <c:pt idx="202">
                  <c:v>73</c:v>
                </c:pt>
                <c:pt idx="203">
                  <c:v>78.099999999999994</c:v>
                </c:pt>
                <c:pt idx="204">
                  <c:v>75.900000000000006</c:v>
                </c:pt>
                <c:pt idx="205">
                  <c:v>73.900000000000006</c:v>
                </c:pt>
                <c:pt idx="206">
                  <c:v>73</c:v>
                </c:pt>
                <c:pt idx="207">
                  <c:v>64.900000000000006</c:v>
                </c:pt>
                <c:pt idx="208">
                  <c:v>57</c:v>
                </c:pt>
                <c:pt idx="209">
                  <c:v>62.1</c:v>
                </c:pt>
                <c:pt idx="210">
                  <c:v>68</c:v>
                </c:pt>
                <c:pt idx="211">
                  <c:v>64.900000000000006</c:v>
                </c:pt>
                <c:pt idx="212">
                  <c:v>55</c:v>
                </c:pt>
                <c:pt idx="213">
                  <c:v>54</c:v>
                </c:pt>
              </c:numCache>
            </c:numRef>
          </c:xVal>
          <c:yVal>
            <c:numRef>
              <c:f>'Multivariate Regression'!$I$2:$I$215</c:f>
              <c:numCache>
                <c:formatCode>#,##0</c:formatCode>
                <c:ptCount val="214"/>
                <c:pt idx="0">
                  <c:v>5397</c:v>
                </c:pt>
                <c:pt idx="1">
                  <c:v>13033</c:v>
                </c:pt>
                <c:pt idx="2">
                  <c:v>16325</c:v>
                </c:pt>
                <c:pt idx="3">
                  <c:v>6581</c:v>
                </c:pt>
                <c:pt idx="4">
                  <c:v>17991</c:v>
                </c:pt>
                <c:pt idx="5">
                  <c:v>4896</c:v>
                </c:pt>
                <c:pt idx="6">
                  <c:v>10341</c:v>
                </c:pt>
                <c:pt idx="7">
                  <c:v>11610</c:v>
                </c:pt>
                <c:pt idx="8">
                  <c:v>14899</c:v>
                </c:pt>
                <c:pt idx="9">
                  <c:v>21295</c:v>
                </c:pt>
                <c:pt idx="10">
                  <c:v>24714</c:v>
                </c:pt>
                <c:pt idx="11">
                  <c:v>19355</c:v>
                </c:pt>
                <c:pt idx="12">
                  <c:v>20880</c:v>
                </c:pt>
                <c:pt idx="13">
                  <c:v>18015</c:v>
                </c:pt>
                <c:pt idx="14">
                  <c:v>14362</c:v>
                </c:pt>
                <c:pt idx="15">
                  <c:v>16408</c:v>
                </c:pt>
                <c:pt idx="16">
                  <c:v>21086</c:v>
                </c:pt>
                <c:pt idx="17">
                  <c:v>22459</c:v>
                </c:pt>
                <c:pt idx="18">
                  <c:v>15827</c:v>
                </c:pt>
                <c:pt idx="19">
                  <c:v>12290</c:v>
                </c:pt>
                <c:pt idx="20">
                  <c:v>10914</c:v>
                </c:pt>
                <c:pt idx="21">
                  <c:v>8944</c:v>
                </c:pt>
                <c:pt idx="22">
                  <c:v>15740</c:v>
                </c:pt>
                <c:pt idx="23">
                  <c:v>17855</c:v>
                </c:pt>
                <c:pt idx="24">
                  <c:v>5493</c:v>
                </c:pt>
                <c:pt idx="25">
                  <c:v>9819</c:v>
                </c:pt>
                <c:pt idx="26">
                  <c:v>18581</c:v>
                </c:pt>
                <c:pt idx="27">
                  <c:v>22787</c:v>
                </c:pt>
                <c:pt idx="28">
                  <c:v>19043</c:v>
                </c:pt>
                <c:pt idx="29">
                  <c:v>13932</c:v>
                </c:pt>
                <c:pt idx="30">
                  <c:v>21203</c:v>
                </c:pt>
                <c:pt idx="31">
                  <c:v>23696</c:v>
                </c:pt>
                <c:pt idx="32">
                  <c:v>22575</c:v>
                </c:pt>
                <c:pt idx="33">
                  <c:v>21610</c:v>
                </c:pt>
                <c:pt idx="34">
                  <c:v>5356</c:v>
                </c:pt>
                <c:pt idx="35">
                  <c:v>15174</c:v>
                </c:pt>
                <c:pt idx="36">
                  <c:v>15878</c:v>
                </c:pt>
                <c:pt idx="37">
                  <c:v>19379</c:v>
                </c:pt>
                <c:pt idx="38">
                  <c:v>21083</c:v>
                </c:pt>
                <c:pt idx="39">
                  <c:v>21261</c:v>
                </c:pt>
                <c:pt idx="40">
                  <c:v>20725</c:v>
                </c:pt>
                <c:pt idx="41">
                  <c:v>19024</c:v>
                </c:pt>
                <c:pt idx="42">
                  <c:v>2374</c:v>
                </c:pt>
                <c:pt idx="43">
                  <c:v>9865</c:v>
                </c:pt>
                <c:pt idx="44">
                  <c:v>19081</c:v>
                </c:pt>
                <c:pt idx="45">
                  <c:v>26142</c:v>
                </c:pt>
                <c:pt idx="46">
                  <c:v>26084</c:v>
                </c:pt>
                <c:pt idx="47">
                  <c:v>23474</c:v>
                </c:pt>
                <c:pt idx="48">
                  <c:v>21515</c:v>
                </c:pt>
                <c:pt idx="49">
                  <c:v>15165</c:v>
                </c:pt>
                <c:pt idx="50">
                  <c:v>16684</c:v>
                </c:pt>
                <c:pt idx="51">
                  <c:v>6126</c:v>
                </c:pt>
                <c:pt idx="52">
                  <c:v>21799</c:v>
                </c:pt>
                <c:pt idx="53">
                  <c:v>20190</c:v>
                </c:pt>
                <c:pt idx="54">
                  <c:v>4789</c:v>
                </c:pt>
                <c:pt idx="55">
                  <c:v>16139</c:v>
                </c:pt>
                <c:pt idx="56">
                  <c:v>16430</c:v>
                </c:pt>
                <c:pt idx="57">
                  <c:v>15693</c:v>
                </c:pt>
                <c:pt idx="58">
                  <c:v>7008</c:v>
                </c:pt>
                <c:pt idx="59">
                  <c:v>18036</c:v>
                </c:pt>
                <c:pt idx="60">
                  <c:v>19504</c:v>
                </c:pt>
                <c:pt idx="61">
                  <c:v>25441</c:v>
                </c:pt>
                <c:pt idx="62">
                  <c:v>23539</c:v>
                </c:pt>
                <c:pt idx="63">
                  <c:v>17393</c:v>
                </c:pt>
                <c:pt idx="64">
                  <c:v>11978</c:v>
                </c:pt>
                <c:pt idx="65">
                  <c:v>15358</c:v>
                </c:pt>
                <c:pt idx="66">
                  <c:v>10593</c:v>
                </c:pt>
                <c:pt idx="67">
                  <c:v>23095</c:v>
                </c:pt>
                <c:pt idx="68">
                  <c:v>23402</c:v>
                </c:pt>
                <c:pt idx="69">
                  <c:v>23159</c:v>
                </c:pt>
                <c:pt idx="70">
                  <c:v>19075</c:v>
                </c:pt>
                <c:pt idx="71">
                  <c:v>15184</c:v>
                </c:pt>
                <c:pt idx="72">
                  <c:v>21200</c:v>
                </c:pt>
                <c:pt idx="73">
                  <c:v>21577</c:v>
                </c:pt>
                <c:pt idx="74">
                  <c:v>19997</c:v>
                </c:pt>
                <c:pt idx="75">
                  <c:v>26360</c:v>
                </c:pt>
                <c:pt idx="76">
                  <c:v>17168</c:v>
                </c:pt>
                <c:pt idx="77">
                  <c:v>10448</c:v>
                </c:pt>
                <c:pt idx="78">
                  <c:v>14510</c:v>
                </c:pt>
                <c:pt idx="79">
                  <c:v>13087</c:v>
                </c:pt>
                <c:pt idx="80">
                  <c:v>24946</c:v>
                </c:pt>
                <c:pt idx="81">
                  <c:v>25633</c:v>
                </c:pt>
                <c:pt idx="82">
                  <c:v>25588</c:v>
                </c:pt>
                <c:pt idx="83">
                  <c:v>16907</c:v>
                </c:pt>
                <c:pt idx="84">
                  <c:v>14850</c:v>
                </c:pt>
                <c:pt idx="85">
                  <c:v>17431</c:v>
                </c:pt>
                <c:pt idx="86">
                  <c:v>24422</c:v>
                </c:pt>
                <c:pt idx="87">
                  <c:v>22580</c:v>
                </c:pt>
                <c:pt idx="88">
                  <c:v>26712</c:v>
                </c:pt>
                <c:pt idx="89">
                  <c:v>24838</c:v>
                </c:pt>
                <c:pt idx="90">
                  <c:v>20344</c:v>
                </c:pt>
                <c:pt idx="91">
                  <c:v>11867</c:v>
                </c:pt>
                <c:pt idx="92">
                  <c:v>13995</c:v>
                </c:pt>
                <c:pt idx="93">
                  <c:v>16067</c:v>
                </c:pt>
                <c:pt idx="94">
                  <c:v>13925</c:v>
                </c:pt>
                <c:pt idx="95">
                  <c:v>23110</c:v>
                </c:pt>
                <c:pt idx="96">
                  <c:v>21861</c:v>
                </c:pt>
                <c:pt idx="97">
                  <c:v>12805</c:v>
                </c:pt>
                <c:pt idx="98">
                  <c:v>17258</c:v>
                </c:pt>
                <c:pt idx="99">
                  <c:v>18320</c:v>
                </c:pt>
                <c:pt idx="100">
                  <c:v>24827</c:v>
                </c:pt>
                <c:pt idx="101">
                  <c:v>21743</c:v>
                </c:pt>
                <c:pt idx="102">
                  <c:v>21174</c:v>
                </c:pt>
                <c:pt idx="103">
                  <c:v>18290</c:v>
                </c:pt>
                <c:pt idx="104">
                  <c:v>8210</c:v>
                </c:pt>
                <c:pt idx="105">
                  <c:v>17259</c:v>
                </c:pt>
                <c:pt idx="106">
                  <c:v>17539</c:v>
                </c:pt>
                <c:pt idx="107">
                  <c:v>23837</c:v>
                </c:pt>
                <c:pt idx="108">
                  <c:v>25038</c:v>
                </c:pt>
                <c:pt idx="109">
                  <c:v>22847</c:v>
                </c:pt>
                <c:pt idx="110">
                  <c:v>20405</c:v>
                </c:pt>
                <c:pt idx="111">
                  <c:v>19773</c:v>
                </c:pt>
                <c:pt idx="112">
                  <c:v>14422</c:v>
                </c:pt>
                <c:pt idx="113">
                  <c:v>13297</c:v>
                </c:pt>
                <c:pt idx="114">
                  <c:v>11862</c:v>
                </c:pt>
                <c:pt idx="115">
                  <c:v>23586</c:v>
                </c:pt>
                <c:pt idx="116">
                  <c:v>26969</c:v>
                </c:pt>
                <c:pt idx="117">
                  <c:v>23129</c:v>
                </c:pt>
                <c:pt idx="118">
                  <c:v>21741</c:v>
                </c:pt>
                <c:pt idx="119">
                  <c:v>14814</c:v>
                </c:pt>
                <c:pt idx="120">
                  <c:v>18696</c:v>
                </c:pt>
                <c:pt idx="121">
                  <c:v>24284</c:v>
                </c:pt>
                <c:pt idx="122">
                  <c:v>24518</c:v>
                </c:pt>
                <c:pt idx="123">
                  <c:v>20298</c:v>
                </c:pt>
                <c:pt idx="124">
                  <c:v>23206</c:v>
                </c:pt>
                <c:pt idx="125">
                  <c:v>16432</c:v>
                </c:pt>
                <c:pt idx="126">
                  <c:v>17005</c:v>
                </c:pt>
                <c:pt idx="127">
                  <c:v>18059</c:v>
                </c:pt>
                <c:pt idx="128">
                  <c:v>7723</c:v>
                </c:pt>
                <c:pt idx="129">
                  <c:v>24277</c:v>
                </c:pt>
                <c:pt idx="130">
                  <c:v>26855</c:v>
                </c:pt>
                <c:pt idx="131">
                  <c:v>24941</c:v>
                </c:pt>
                <c:pt idx="132">
                  <c:v>22180</c:v>
                </c:pt>
                <c:pt idx="133">
                  <c:v>18730</c:v>
                </c:pt>
                <c:pt idx="134">
                  <c:v>18209</c:v>
                </c:pt>
                <c:pt idx="135">
                  <c:v>23159</c:v>
                </c:pt>
                <c:pt idx="136">
                  <c:v>17823</c:v>
                </c:pt>
                <c:pt idx="137">
                  <c:v>24959</c:v>
                </c:pt>
                <c:pt idx="138">
                  <c:v>24609</c:v>
                </c:pt>
                <c:pt idx="139">
                  <c:v>9305</c:v>
                </c:pt>
                <c:pt idx="140">
                  <c:v>20134</c:v>
                </c:pt>
                <c:pt idx="141">
                  <c:v>16774</c:v>
                </c:pt>
                <c:pt idx="142">
                  <c:v>22295</c:v>
                </c:pt>
                <c:pt idx="143">
                  <c:v>22075</c:v>
                </c:pt>
                <c:pt idx="144">
                  <c:v>22999</c:v>
                </c:pt>
                <c:pt idx="145">
                  <c:v>24887</c:v>
                </c:pt>
                <c:pt idx="146">
                  <c:v>22544</c:v>
                </c:pt>
                <c:pt idx="147">
                  <c:v>17509</c:v>
                </c:pt>
                <c:pt idx="148">
                  <c:v>16765</c:v>
                </c:pt>
                <c:pt idx="149">
                  <c:v>23500</c:v>
                </c:pt>
                <c:pt idx="150">
                  <c:v>12017</c:v>
                </c:pt>
                <c:pt idx="151">
                  <c:v>24141</c:v>
                </c:pt>
                <c:pt idx="152">
                  <c:v>23454</c:v>
                </c:pt>
                <c:pt idx="153">
                  <c:v>20530</c:v>
                </c:pt>
                <c:pt idx="154">
                  <c:v>11947</c:v>
                </c:pt>
                <c:pt idx="155">
                  <c:v>7061</c:v>
                </c:pt>
                <c:pt idx="156">
                  <c:v>16860</c:v>
                </c:pt>
                <c:pt idx="157">
                  <c:v>23931</c:v>
                </c:pt>
                <c:pt idx="158">
                  <c:v>10165</c:v>
                </c:pt>
                <c:pt idx="159">
                  <c:v>23948</c:v>
                </c:pt>
                <c:pt idx="160">
                  <c:v>23659</c:v>
                </c:pt>
                <c:pt idx="161">
                  <c:v>17964</c:v>
                </c:pt>
                <c:pt idx="162">
                  <c:v>20787</c:v>
                </c:pt>
                <c:pt idx="163">
                  <c:v>25680</c:v>
                </c:pt>
                <c:pt idx="164">
                  <c:v>26622</c:v>
                </c:pt>
                <c:pt idx="165">
                  <c:v>24763</c:v>
                </c:pt>
                <c:pt idx="166">
                  <c:v>23042</c:v>
                </c:pt>
                <c:pt idx="167">
                  <c:v>23944</c:v>
                </c:pt>
                <c:pt idx="168">
                  <c:v>17520</c:v>
                </c:pt>
                <c:pt idx="169">
                  <c:v>17242</c:v>
                </c:pt>
                <c:pt idx="170">
                  <c:v>20583</c:v>
                </c:pt>
                <c:pt idx="171">
                  <c:v>16638</c:v>
                </c:pt>
                <c:pt idx="172">
                  <c:v>23210</c:v>
                </c:pt>
                <c:pt idx="173">
                  <c:v>23923</c:v>
                </c:pt>
                <c:pt idx="174">
                  <c:v>22686</c:v>
                </c:pt>
                <c:pt idx="175">
                  <c:v>18552</c:v>
                </c:pt>
                <c:pt idx="176">
                  <c:v>16103</c:v>
                </c:pt>
                <c:pt idx="177">
                  <c:v>24152</c:v>
                </c:pt>
                <c:pt idx="178">
                  <c:v>25162</c:v>
                </c:pt>
                <c:pt idx="179">
                  <c:v>24821</c:v>
                </c:pt>
                <c:pt idx="180">
                  <c:v>25117</c:v>
                </c:pt>
                <c:pt idx="181">
                  <c:v>22545</c:v>
                </c:pt>
                <c:pt idx="182">
                  <c:v>13888</c:v>
                </c:pt>
                <c:pt idx="183">
                  <c:v>15975</c:v>
                </c:pt>
                <c:pt idx="184">
                  <c:v>23784</c:v>
                </c:pt>
                <c:pt idx="185">
                  <c:v>25280</c:v>
                </c:pt>
                <c:pt idx="186">
                  <c:v>25477</c:v>
                </c:pt>
                <c:pt idx="187">
                  <c:v>23942</c:v>
                </c:pt>
                <c:pt idx="188">
                  <c:v>22197</c:v>
                </c:pt>
                <c:pt idx="189">
                  <c:v>18218</c:v>
                </c:pt>
                <c:pt idx="190">
                  <c:v>9174</c:v>
                </c:pt>
                <c:pt idx="191">
                  <c:v>8940</c:v>
                </c:pt>
                <c:pt idx="192">
                  <c:v>26050</c:v>
                </c:pt>
                <c:pt idx="193">
                  <c:v>20657</c:v>
                </c:pt>
                <c:pt idx="194">
                  <c:v>18140</c:v>
                </c:pt>
                <c:pt idx="195">
                  <c:v>20554</c:v>
                </c:pt>
                <c:pt idx="196">
                  <c:v>14712</c:v>
                </c:pt>
                <c:pt idx="197">
                  <c:v>15190</c:v>
                </c:pt>
                <c:pt idx="198">
                  <c:v>19939</c:v>
                </c:pt>
                <c:pt idx="199">
                  <c:v>20885</c:v>
                </c:pt>
                <c:pt idx="200">
                  <c:v>23023</c:v>
                </c:pt>
                <c:pt idx="201">
                  <c:v>24034</c:v>
                </c:pt>
                <c:pt idx="202">
                  <c:v>22484</c:v>
                </c:pt>
                <c:pt idx="203">
                  <c:v>18479</c:v>
                </c:pt>
                <c:pt idx="204">
                  <c:v>17513</c:v>
                </c:pt>
                <c:pt idx="205">
                  <c:v>22931</c:v>
                </c:pt>
                <c:pt idx="206">
                  <c:v>9501</c:v>
                </c:pt>
                <c:pt idx="207">
                  <c:v>23237</c:v>
                </c:pt>
                <c:pt idx="208">
                  <c:v>18751</c:v>
                </c:pt>
                <c:pt idx="209">
                  <c:v>20391</c:v>
                </c:pt>
                <c:pt idx="210">
                  <c:v>15938</c:v>
                </c:pt>
                <c:pt idx="211">
                  <c:v>2835</c:v>
                </c:pt>
                <c:pt idx="212">
                  <c:v>10865</c:v>
                </c:pt>
                <c:pt idx="213">
                  <c:v>19101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3-3B47-8FD3-465468897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406848"/>
        <c:axId val="1861873072"/>
      </c:scatterChart>
      <c:valAx>
        <c:axId val="1877406848"/>
        <c:scaling>
          <c:orientation val="minMax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Highest Temperature (degF)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73072"/>
        <c:crosses val="autoZero"/>
        <c:crossBetween val="midCat"/>
      </c:valAx>
      <c:valAx>
        <c:axId val="186187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Crossings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4068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0</xdr:row>
      <xdr:rowOff>273050</xdr:rowOff>
    </xdr:from>
    <xdr:to>
      <xdr:col>23</xdr:col>
      <xdr:colOff>444500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AA6B1-9C95-B64C-9520-95E3C1E80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393700</xdr:colOff>
      <xdr:row>19</xdr:row>
      <xdr:rowOff>101600</xdr:rowOff>
    </xdr:from>
    <xdr:to>
      <xdr:col>23</xdr:col>
      <xdr:colOff>495300</xdr:colOff>
      <xdr:row>37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FC7D3-60F0-F64A-A6AE-7E7B58C95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1"/>
  <sheetViews>
    <sheetView workbookViewId="0">
      <selection activeCell="B195" sqref="B195"/>
    </sheetView>
  </sheetViews>
  <sheetFormatPr baseColWidth="10" defaultRowHeight="16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</v>
      </c>
    </row>
    <row r="2" spans="1:11">
      <c r="A2">
        <v>0</v>
      </c>
      <c r="B2" s="1">
        <v>42461</v>
      </c>
      <c r="C2" s="1">
        <v>42461</v>
      </c>
      <c r="D2">
        <v>78.099999999999994</v>
      </c>
      <c r="E2">
        <v>66</v>
      </c>
      <c r="F2">
        <v>0.01</v>
      </c>
      <c r="G2">
        <v>1704</v>
      </c>
      <c r="H2">
        <v>3126</v>
      </c>
      <c r="I2">
        <v>4115</v>
      </c>
      <c r="J2">
        <v>2552</v>
      </c>
      <c r="K2">
        <v>11497</v>
      </c>
    </row>
    <row r="3" spans="1:11">
      <c r="A3">
        <v>1</v>
      </c>
      <c r="B3" s="1">
        <v>42462</v>
      </c>
      <c r="C3" s="1">
        <v>42462</v>
      </c>
      <c r="D3">
        <v>55</v>
      </c>
      <c r="E3">
        <v>48.9</v>
      </c>
      <c r="F3">
        <v>0.15</v>
      </c>
      <c r="G3">
        <v>827</v>
      </c>
      <c r="H3">
        <v>1646</v>
      </c>
      <c r="I3">
        <v>2565</v>
      </c>
      <c r="J3">
        <v>1884</v>
      </c>
      <c r="K3">
        <v>6922</v>
      </c>
    </row>
    <row r="4" spans="1:11">
      <c r="A4">
        <v>2</v>
      </c>
      <c r="B4" s="1">
        <v>42463</v>
      </c>
      <c r="C4" s="1">
        <v>42463</v>
      </c>
      <c r="D4">
        <v>39.9</v>
      </c>
      <c r="E4">
        <v>34</v>
      </c>
      <c r="F4">
        <v>0.09</v>
      </c>
      <c r="G4">
        <v>526</v>
      </c>
      <c r="H4">
        <v>1232</v>
      </c>
      <c r="I4">
        <v>1695</v>
      </c>
      <c r="J4">
        <v>1306</v>
      </c>
      <c r="K4">
        <v>4759</v>
      </c>
    </row>
    <row r="5" spans="1:11">
      <c r="A5">
        <v>3</v>
      </c>
      <c r="B5" s="1">
        <v>42464</v>
      </c>
      <c r="C5" s="1">
        <v>42464</v>
      </c>
      <c r="D5">
        <v>44.1</v>
      </c>
      <c r="E5">
        <v>33.1</v>
      </c>
      <c r="F5" t="s">
        <v>10</v>
      </c>
      <c r="G5">
        <v>521</v>
      </c>
      <c r="H5">
        <v>1067</v>
      </c>
      <c r="I5">
        <v>1440</v>
      </c>
      <c r="J5">
        <v>1307</v>
      </c>
      <c r="K5">
        <v>4335</v>
      </c>
    </row>
    <row r="6" spans="1:11">
      <c r="A6">
        <v>4</v>
      </c>
      <c r="B6" s="1">
        <v>42465</v>
      </c>
      <c r="C6" s="1">
        <v>42465</v>
      </c>
      <c r="D6">
        <v>42.1</v>
      </c>
      <c r="E6">
        <v>26.1</v>
      </c>
      <c r="F6">
        <v>0</v>
      </c>
      <c r="G6">
        <v>1416</v>
      </c>
      <c r="H6">
        <v>2617</v>
      </c>
      <c r="I6">
        <v>3081</v>
      </c>
      <c r="J6">
        <v>2357</v>
      </c>
      <c r="K6">
        <v>9471</v>
      </c>
    </row>
    <row r="7" spans="1:11">
      <c r="A7">
        <v>5</v>
      </c>
      <c r="B7" s="1">
        <v>42466</v>
      </c>
      <c r="C7" s="1">
        <v>42466</v>
      </c>
      <c r="D7">
        <v>45</v>
      </c>
      <c r="E7">
        <v>30</v>
      </c>
      <c r="F7">
        <v>0</v>
      </c>
      <c r="G7">
        <v>1885</v>
      </c>
      <c r="H7">
        <v>3329</v>
      </c>
      <c r="I7">
        <v>3856</v>
      </c>
      <c r="J7">
        <v>2849</v>
      </c>
      <c r="K7">
        <v>11919</v>
      </c>
    </row>
    <row r="8" spans="1:11">
      <c r="A8">
        <v>6</v>
      </c>
      <c r="B8" s="1">
        <v>42467</v>
      </c>
      <c r="C8" s="1">
        <v>42467</v>
      </c>
      <c r="D8">
        <v>57</v>
      </c>
      <c r="E8">
        <v>53.1</v>
      </c>
      <c r="F8">
        <v>0.09</v>
      </c>
      <c r="G8">
        <v>1276</v>
      </c>
      <c r="H8">
        <v>2581</v>
      </c>
      <c r="I8">
        <v>3282</v>
      </c>
      <c r="J8">
        <v>2457</v>
      </c>
      <c r="K8">
        <v>9596</v>
      </c>
    </row>
    <row r="9" spans="1:11">
      <c r="A9">
        <v>7</v>
      </c>
      <c r="B9" s="1">
        <v>42468</v>
      </c>
      <c r="C9" s="1">
        <v>42468</v>
      </c>
      <c r="D9">
        <v>46.9</v>
      </c>
      <c r="E9">
        <v>44.1</v>
      </c>
      <c r="F9">
        <v>0.01</v>
      </c>
      <c r="G9">
        <v>1982</v>
      </c>
      <c r="H9">
        <v>3455</v>
      </c>
      <c r="I9">
        <v>4113</v>
      </c>
      <c r="J9">
        <v>3194</v>
      </c>
      <c r="K9">
        <v>12744</v>
      </c>
    </row>
    <row r="10" spans="1:11">
      <c r="A10">
        <v>8</v>
      </c>
      <c r="B10" s="1">
        <v>42469</v>
      </c>
      <c r="C10" s="1">
        <v>42469</v>
      </c>
      <c r="D10">
        <v>43</v>
      </c>
      <c r="E10">
        <v>37.9</v>
      </c>
      <c r="F10">
        <v>0.09</v>
      </c>
      <c r="G10">
        <v>504</v>
      </c>
      <c r="H10">
        <v>997</v>
      </c>
      <c r="I10">
        <v>1507</v>
      </c>
      <c r="J10">
        <v>1502</v>
      </c>
      <c r="K10">
        <v>4510</v>
      </c>
    </row>
    <row r="11" spans="1:11">
      <c r="A11">
        <v>9</v>
      </c>
      <c r="B11" s="1">
        <v>42470</v>
      </c>
      <c r="C11" s="1">
        <v>42470</v>
      </c>
      <c r="D11">
        <v>48.9</v>
      </c>
      <c r="E11">
        <v>30.9</v>
      </c>
      <c r="F11">
        <v>0</v>
      </c>
      <c r="G11">
        <v>1447</v>
      </c>
      <c r="H11">
        <v>2387</v>
      </c>
      <c r="I11">
        <v>3132</v>
      </c>
      <c r="J11">
        <v>2160</v>
      </c>
      <c r="K11">
        <v>9126</v>
      </c>
    </row>
    <row r="12" spans="1:11">
      <c r="A12">
        <v>10</v>
      </c>
      <c r="B12" s="1">
        <v>42471</v>
      </c>
      <c r="C12" s="1">
        <v>42471</v>
      </c>
      <c r="D12">
        <v>62.1</v>
      </c>
      <c r="E12">
        <v>46</v>
      </c>
      <c r="F12">
        <v>0.01</v>
      </c>
      <c r="G12">
        <v>2005</v>
      </c>
      <c r="H12">
        <v>3791</v>
      </c>
      <c r="I12">
        <v>4334</v>
      </c>
      <c r="J12">
        <v>3182</v>
      </c>
      <c r="K12">
        <v>13312</v>
      </c>
    </row>
    <row r="13" spans="1:11">
      <c r="A13">
        <v>11</v>
      </c>
      <c r="B13" s="1">
        <v>42472</v>
      </c>
      <c r="C13" s="1">
        <v>42472</v>
      </c>
      <c r="D13">
        <v>57</v>
      </c>
      <c r="E13">
        <v>45</v>
      </c>
      <c r="F13">
        <v>0.2</v>
      </c>
      <c r="G13">
        <v>1045</v>
      </c>
      <c r="H13">
        <v>2178</v>
      </c>
      <c r="I13">
        <v>2762</v>
      </c>
      <c r="J13">
        <v>2082</v>
      </c>
      <c r="K13">
        <v>8067</v>
      </c>
    </row>
    <row r="14" spans="1:11">
      <c r="A14">
        <v>12</v>
      </c>
      <c r="B14" s="1">
        <v>42473</v>
      </c>
      <c r="C14" s="1">
        <v>42473</v>
      </c>
      <c r="D14">
        <v>57</v>
      </c>
      <c r="E14">
        <v>39.9</v>
      </c>
      <c r="F14">
        <v>0</v>
      </c>
      <c r="G14">
        <v>2840</v>
      </c>
      <c r="H14">
        <v>5395</v>
      </c>
      <c r="I14">
        <v>5995</v>
      </c>
      <c r="J14">
        <v>4192</v>
      </c>
      <c r="K14">
        <v>18422</v>
      </c>
    </row>
    <row r="15" spans="1:11">
      <c r="A15">
        <v>13</v>
      </c>
      <c r="B15" s="1">
        <v>42474</v>
      </c>
      <c r="C15" s="1">
        <v>42474</v>
      </c>
      <c r="D15">
        <v>62.1</v>
      </c>
      <c r="E15">
        <v>44.6</v>
      </c>
      <c r="F15">
        <v>0</v>
      </c>
      <c r="G15">
        <v>2861</v>
      </c>
      <c r="H15">
        <v>5309</v>
      </c>
      <c r="I15">
        <v>6030</v>
      </c>
      <c r="J15">
        <v>4115</v>
      </c>
      <c r="K15">
        <v>18315</v>
      </c>
    </row>
    <row r="16" spans="1:11">
      <c r="A16">
        <v>14</v>
      </c>
      <c r="B16" s="1">
        <v>42475</v>
      </c>
      <c r="C16" s="1">
        <v>42475</v>
      </c>
      <c r="D16">
        <v>64</v>
      </c>
      <c r="E16">
        <v>44.1</v>
      </c>
      <c r="F16">
        <v>0</v>
      </c>
      <c r="G16">
        <v>2770</v>
      </c>
      <c r="H16">
        <v>5072</v>
      </c>
      <c r="I16">
        <v>5816</v>
      </c>
      <c r="J16">
        <v>3912</v>
      </c>
      <c r="K16">
        <v>17570</v>
      </c>
    </row>
    <row r="17" spans="1:11">
      <c r="A17">
        <v>15</v>
      </c>
      <c r="B17" s="1">
        <v>42476</v>
      </c>
      <c r="C17" s="1">
        <v>42476</v>
      </c>
      <c r="D17">
        <v>66</v>
      </c>
      <c r="E17">
        <v>45</v>
      </c>
      <c r="F17">
        <v>0</v>
      </c>
      <c r="G17">
        <v>2384</v>
      </c>
      <c r="H17">
        <v>4316</v>
      </c>
      <c r="I17">
        <v>5624</v>
      </c>
      <c r="J17">
        <v>4051</v>
      </c>
      <c r="K17">
        <v>16375</v>
      </c>
    </row>
    <row r="18" spans="1:11">
      <c r="A18">
        <v>16</v>
      </c>
      <c r="B18" s="1">
        <v>42477</v>
      </c>
      <c r="C18" s="1">
        <v>42477</v>
      </c>
      <c r="D18">
        <v>73.900000000000006</v>
      </c>
      <c r="E18">
        <v>46</v>
      </c>
      <c r="F18">
        <v>0</v>
      </c>
      <c r="G18">
        <v>3147</v>
      </c>
      <c r="H18">
        <v>4969</v>
      </c>
      <c r="I18">
        <v>5867</v>
      </c>
      <c r="J18">
        <v>4197</v>
      </c>
      <c r="K18">
        <v>18180</v>
      </c>
    </row>
    <row r="19" spans="1:11">
      <c r="A19">
        <v>17</v>
      </c>
      <c r="B19" s="1">
        <v>42478</v>
      </c>
      <c r="C19" s="1">
        <v>42478</v>
      </c>
      <c r="D19">
        <v>81</v>
      </c>
      <c r="E19">
        <v>52</v>
      </c>
      <c r="F19">
        <v>0</v>
      </c>
      <c r="G19">
        <v>3871</v>
      </c>
      <c r="H19">
        <v>6823</v>
      </c>
      <c r="I19">
        <v>7432</v>
      </c>
      <c r="J19">
        <v>4964</v>
      </c>
      <c r="K19">
        <v>23090</v>
      </c>
    </row>
    <row r="20" spans="1:11">
      <c r="A20">
        <v>18</v>
      </c>
      <c r="B20" s="1">
        <v>42479</v>
      </c>
      <c r="C20" s="1">
        <v>42479</v>
      </c>
      <c r="D20">
        <v>71.099999999999994</v>
      </c>
      <c r="E20">
        <v>63</v>
      </c>
      <c r="F20">
        <v>0</v>
      </c>
      <c r="G20">
        <v>3501</v>
      </c>
      <c r="H20">
        <v>6951</v>
      </c>
      <c r="I20">
        <v>7834</v>
      </c>
      <c r="J20">
        <v>5032</v>
      </c>
      <c r="K20">
        <v>23318</v>
      </c>
    </row>
    <row r="21" spans="1:11">
      <c r="A21">
        <v>19</v>
      </c>
      <c r="B21" s="1">
        <v>42480</v>
      </c>
      <c r="C21" s="1">
        <v>42480</v>
      </c>
      <c r="D21">
        <v>68</v>
      </c>
      <c r="E21">
        <v>50</v>
      </c>
      <c r="F21">
        <v>0</v>
      </c>
      <c r="G21">
        <v>3450</v>
      </c>
      <c r="H21">
        <v>6574</v>
      </c>
      <c r="I21">
        <v>7639</v>
      </c>
      <c r="J21">
        <v>4928</v>
      </c>
      <c r="K21">
        <v>22591</v>
      </c>
    </row>
    <row r="22" spans="1:11">
      <c r="A22">
        <v>20</v>
      </c>
      <c r="B22" s="1">
        <v>42481</v>
      </c>
      <c r="C22" s="1">
        <v>42481</v>
      </c>
      <c r="D22">
        <v>71.099999999999994</v>
      </c>
      <c r="E22">
        <v>50</v>
      </c>
      <c r="F22">
        <v>0</v>
      </c>
      <c r="G22">
        <v>3436</v>
      </c>
      <c r="H22">
        <v>6452</v>
      </c>
      <c r="I22">
        <v>7426</v>
      </c>
      <c r="J22">
        <v>4813</v>
      </c>
      <c r="K22">
        <v>22127</v>
      </c>
    </row>
    <row r="23" spans="1:11">
      <c r="A23">
        <v>21</v>
      </c>
      <c r="B23" s="1">
        <v>42482</v>
      </c>
      <c r="C23" s="1">
        <v>42482</v>
      </c>
      <c r="D23">
        <v>78.099999999999994</v>
      </c>
      <c r="E23">
        <v>63</v>
      </c>
      <c r="F23" t="s">
        <v>11</v>
      </c>
      <c r="G23">
        <v>2975</v>
      </c>
      <c r="H23">
        <v>4907</v>
      </c>
      <c r="I23">
        <v>6093</v>
      </c>
      <c r="J23">
        <v>3862</v>
      </c>
      <c r="K23">
        <v>17837</v>
      </c>
    </row>
    <row r="24" spans="1:11">
      <c r="A24">
        <v>22</v>
      </c>
      <c r="B24" s="1">
        <v>42483</v>
      </c>
      <c r="C24" s="1">
        <v>42483</v>
      </c>
      <c r="D24">
        <v>70</v>
      </c>
      <c r="E24">
        <v>61</v>
      </c>
      <c r="F24">
        <v>0.16</v>
      </c>
      <c r="G24">
        <v>2055</v>
      </c>
      <c r="H24">
        <v>3276</v>
      </c>
      <c r="I24">
        <v>4856</v>
      </c>
      <c r="J24">
        <v>3239</v>
      </c>
      <c r="K24">
        <v>13426</v>
      </c>
    </row>
    <row r="25" spans="1:11">
      <c r="A25">
        <v>23</v>
      </c>
      <c r="B25" s="1">
        <v>42484</v>
      </c>
      <c r="C25" s="1">
        <v>42484</v>
      </c>
      <c r="D25">
        <v>68</v>
      </c>
      <c r="E25">
        <v>48</v>
      </c>
      <c r="F25">
        <v>0</v>
      </c>
      <c r="G25">
        <v>2798</v>
      </c>
      <c r="H25">
        <v>4650</v>
      </c>
      <c r="I25">
        <v>5335</v>
      </c>
      <c r="J25">
        <v>3957</v>
      </c>
      <c r="K25">
        <v>16740</v>
      </c>
    </row>
    <row r="26" spans="1:11">
      <c r="A26">
        <v>24</v>
      </c>
      <c r="B26" s="1">
        <v>42485</v>
      </c>
      <c r="C26" s="1">
        <v>42485</v>
      </c>
      <c r="D26">
        <v>66.900000000000006</v>
      </c>
      <c r="E26">
        <v>54</v>
      </c>
      <c r="F26">
        <v>0</v>
      </c>
      <c r="G26">
        <v>3463</v>
      </c>
      <c r="H26">
        <v>5978</v>
      </c>
      <c r="I26">
        <v>6845</v>
      </c>
      <c r="J26">
        <v>4564</v>
      </c>
      <c r="K26">
        <v>20850</v>
      </c>
    </row>
    <row r="27" spans="1:11">
      <c r="A27">
        <v>25</v>
      </c>
      <c r="B27" s="1">
        <v>42486</v>
      </c>
      <c r="C27" s="1">
        <v>42486</v>
      </c>
      <c r="D27">
        <v>60.1</v>
      </c>
      <c r="E27">
        <v>46.9</v>
      </c>
      <c r="F27">
        <v>0.24</v>
      </c>
      <c r="G27">
        <v>1997</v>
      </c>
      <c r="H27">
        <v>3520</v>
      </c>
      <c r="I27">
        <v>4559</v>
      </c>
      <c r="J27">
        <v>2929</v>
      </c>
      <c r="K27">
        <v>13005</v>
      </c>
    </row>
    <row r="28" spans="1:11">
      <c r="A28">
        <v>26</v>
      </c>
      <c r="B28" s="1">
        <v>42487</v>
      </c>
      <c r="C28" s="1">
        <v>42487</v>
      </c>
      <c r="D28">
        <v>62.1</v>
      </c>
      <c r="E28">
        <v>46.9</v>
      </c>
      <c r="F28">
        <v>0</v>
      </c>
      <c r="G28">
        <v>3343</v>
      </c>
      <c r="H28">
        <v>5606</v>
      </c>
      <c r="I28">
        <v>6577</v>
      </c>
      <c r="J28">
        <v>4388</v>
      </c>
      <c r="K28">
        <v>19914</v>
      </c>
    </row>
    <row r="29" spans="1:11">
      <c r="A29">
        <v>27</v>
      </c>
      <c r="B29" s="1">
        <v>42488</v>
      </c>
      <c r="C29" s="1">
        <v>42488</v>
      </c>
      <c r="D29">
        <v>57.9</v>
      </c>
      <c r="E29">
        <v>48</v>
      </c>
      <c r="F29">
        <v>0</v>
      </c>
      <c r="G29">
        <v>2486</v>
      </c>
      <c r="H29">
        <v>4152</v>
      </c>
      <c r="I29">
        <v>5336</v>
      </c>
      <c r="J29">
        <v>3657</v>
      </c>
      <c r="K29">
        <v>15631</v>
      </c>
    </row>
    <row r="30" spans="1:11">
      <c r="A30">
        <v>28</v>
      </c>
      <c r="B30" s="1">
        <v>42489</v>
      </c>
      <c r="C30" s="1">
        <v>42489</v>
      </c>
      <c r="D30">
        <v>57</v>
      </c>
      <c r="E30">
        <v>46.9</v>
      </c>
      <c r="F30">
        <v>0.05</v>
      </c>
      <c r="G30">
        <v>2375</v>
      </c>
      <c r="H30">
        <v>4178</v>
      </c>
      <c r="I30">
        <v>5053</v>
      </c>
      <c r="J30">
        <v>3348</v>
      </c>
      <c r="K30">
        <v>14954</v>
      </c>
    </row>
    <row r="31" spans="1:11">
      <c r="A31">
        <v>29</v>
      </c>
      <c r="B31" s="1">
        <v>42490</v>
      </c>
      <c r="C31" s="1">
        <v>42490</v>
      </c>
      <c r="D31">
        <v>64</v>
      </c>
      <c r="E31">
        <v>48</v>
      </c>
      <c r="F31">
        <v>0</v>
      </c>
      <c r="G31">
        <v>3199</v>
      </c>
      <c r="H31">
        <v>4952</v>
      </c>
      <c r="I31">
        <v>5675</v>
      </c>
      <c r="J31">
        <v>3606</v>
      </c>
      <c r="K31">
        <v>17432</v>
      </c>
    </row>
    <row r="32" spans="1:11">
      <c r="A32">
        <v>30</v>
      </c>
      <c r="B32" s="1">
        <v>42461</v>
      </c>
      <c r="C32" s="1">
        <v>42461</v>
      </c>
      <c r="D32">
        <v>78.099999999999994</v>
      </c>
      <c r="E32">
        <v>66</v>
      </c>
      <c r="F32">
        <v>0.01</v>
      </c>
      <c r="G32">
        <v>1704</v>
      </c>
      <c r="H32">
        <v>3126</v>
      </c>
      <c r="I32">
        <v>4115</v>
      </c>
      <c r="J32">
        <v>2552</v>
      </c>
      <c r="K32">
        <v>11497</v>
      </c>
    </row>
    <row r="33" spans="1:11">
      <c r="A33">
        <v>31</v>
      </c>
      <c r="B33" s="1">
        <v>42462</v>
      </c>
      <c r="C33" s="1">
        <v>42462</v>
      </c>
      <c r="D33">
        <v>55</v>
      </c>
      <c r="E33">
        <v>48.9</v>
      </c>
      <c r="F33">
        <v>0.15</v>
      </c>
      <c r="G33">
        <v>827</v>
      </c>
      <c r="H33">
        <v>1646</v>
      </c>
      <c r="I33">
        <v>2565</v>
      </c>
      <c r="J33">
        <v>1884</v>
      </c>
      <c r="K33">
        <v>6922</v>
      </c>
    </row>
    <row r="34" spans="1:11">
      <c r="A34">
        <v>32</v>
      </c>
      <c r="B34" s="1">
        <v>42463</v>
      </c>
      <c r="C34" s="1">
        <v>42463</v>
      </c>
      <c r="D34">
        <v>39.9</v>
      </c>
      <c r="E34">
        <v>34</v>
      </c>
      <c r="F34">
        <v>0.09</v>
      </c>
      <c r="G34">
        <v>526</v>
      </c>
      <c r="H34">
        <v>1232</v>
      </c>
      <c r="I34">
        <v>1695</v>
      </c>
      <c r="J34">
        <v>1306</v>
      </c>
      <c r="K34">
        <v>4759</v>
      </c>
    </row>
    <row r="35" spans="1:11">
      <c r="A35">
        <v>33</v>
      </c>
      <c r="B35" s="1">
        <v>42464</v>
      </c>
      <c r="C35" s="1">
        <v>42464</v>
      </c>
      <c r="D35">
        <v>44.1</v>
      </c>
      <c r="E35">
        <v>33.1</v>
      </c>
      <c r="F35" t="s">
        <v>10</v>
      </c>
      <c r="G35">
        <v>521</v>
      </c>
      <c r="H35">
        <v>1067</v>
      </c>
      <c r="I35">
        <v>1440</v>
      </c>
      <c r="J35">
        <v>1307</v>
      </c>
      <c r="K35">
        <v>4335</v>
      </c>
    </row>
    <row r="36" spans="1:11">
      <c r="A36">
        <v>34</v>
      </c>
      <c r="B36" s="1">
        <v>42465</v>
      </c>
      <c r="C36" s="1">
        <v>42465</v>
      </c>
      <c r="D36">
        <v>42.1</v>
      </c>
      <c r="E36">
        <v>26.1</v>
      </c>
      <c r="F36">
        <v>0</v>
      </c>
      <c r="G36">
        <v>1416</v>
      </c>
      <c r="H36">
        <v>2617</v>
      </c>
      <c r="I36">
        <v>3081</v>
      </c>
      <c r="J36">
        <v>2357</v>
      </c>
      <c r="K36">
        <v>9471</v>
      </c>
    </row>
    <row r="37" spans="1:11">
      <c r="A37">
        <v>35</v>
      </c>
      <c r="B37" s="1">
        <v>42466</v>
      </c>
      <c r="C37" s="1">
        <v>42466</v>
      </c>
      <c r="D37">
        <v>45</v>
      </c>
      <c r="E37">
        <v>30</v>
      </c>
      <c r="F37">
        <v>0</v>
      </c>
      <c r="G37">
        <v>1885</v>
      </c>
      <c r="H37">
        <v>3329</v>
      </c>
      <c r="I37">
        <v>3856</v>
      </c>
      <c r="J37">
        <v>2849</v>
      </c>
      <c r="K37">
        <v>11919</v>
      </c>
    </row>
    <row r="38" spans="1:11">
      <c r="A38">
        <v>36</v>
      </c>
      <c r="B38" s="1">
        <v>42467</v>
      </c>
      <c r="C38" s="1">
        <v>42467</v>
      </c>
      <c r="D38">
        <v>57</v>
      </c>
      <c r="E38">
        <v>53.1</v>
      </c>
      <c r="F38">
        <v>0.09</v>
      </c>
      <c r="G38">
        <v>1276</v>
      </c>
      <c r="H38">
        <v>2581</v>
      </c>
      <c r="I38">
        <v>3282</v>
      </c>
      <c r="J38">
        <v>2457</v>
      </c>
      <c r="K38">
        <v>9596</v>
      </c>
    </row>
    <row r="39" spans="1:11">
      <c r="A39">
        <v>37</v>
      </c>
      <c r="B39" s="1">
        <v>42468</v>
      </c>
      <c r="C39" s="1">
        <v>42468</v>
      </c>
      <c r="D39">
        <v>46.9</v>
      </c>
      <c r="E39">
        <v>44.1</v>
      </c>
      <c r="F39">
        <v>0.01</v>
      </c>
      <c r="G39">
        <v>1982</v>
      </c>
      <c r="H39">
        <v>3455</v>
      </c>
      <c r="I39">
        <v>4113</v>
      </c>
      <c r="J39">
        <v>3194</v>
      </c>
      <c r="K39">
        <v>12744</v>
      </c>
    </row>
    <row r="40" spans="1:11">
      <c r="A40">
        <v>38</v>
      </c>
      <c r="B40" s="1">
        <v>42469</v>
      </c>
      <c r="C40" s="1">
        <v>42469</v>
      </c>
      <c r="D40">
        <v>43</v>
      </c>
      <c r="E40">
        <v>37.9</v>
      </c>
      <c r="F40">
        <v>0.09</v>
      </c>
      <c r="G40">
        <v>504</v>
      </c>
      <c r="H40">
        <v>997</v>
      </c>
      <c r="I40">
        <v>1507</v>
      </c>
      <c r="J40">
        <v>1502</v>
      </c>
      <c r="K40">
        <v>4510</v>
      </c>
    </row>
    <row r="41" spans="1:11">
      <c r="A41">
        <v>39</v>
      </c>
      <c r="B41" s="1">
        <v>42470</v>
      </c>
      <c r="C41" s="1">
        <v>42470</v>
      </c>
      <c r="D41">
        <v>48.9</v>
      </c>
      <c r="E41">
        <v>30.9</v>
      </c>
      <c r="F41">
        <v>0</v>
      </c>
      <c r="G41">
        <v>1447</v>
      </c>
      <c r="H41">
        <v>2387</v>
      </c>
      <c r="I41">
        <v>3132</v>
      </c>
      <c r="J41">
        <v>2160</v>
      </c>
      <c r="K41">
        <v>9126</v>
      </c>
    </row>
    <row r="42" spans="1:11">
      <c r="A42">
        <v>40</v>
      </c>
      <c r="B42" s="1">
        <v>42471</v>
      </c>
      <c r="C42" s="1">
        <v>42471</v>
      </c>
      <c r="D42">
        <v>62.1</v>
      </c>
      <c r="E42">
        <v>46</v>
      </c>
      <c r="F42">
        <v>0.01</v>
      </c>
      <c r="G42">
        <v>2005</v>
      </c>
      <c r="H42">
        <v>3791</v>
      </c>
      <c r="I42">
        <v>4334</v>
      </c>
      <c r="J42">
        <v>3182</v>
      </c>
      <c r="K42">
        <v>13312</v>
      </c>
    </row>
    <row r="43" spans="1:11">
      <c r="A43">
        <v>41</v>
      </c>
      <c r="B43" s="1">
        <v>42472</v>
      </c>
      <c r="C43" s="1">
        <v>42472</v>
      </c>
      <c r="D43">
        <v>57</v>
      </c>
      <c r="E43">
        <v>45</v>
      </c>
      <c r="F43">
        <v>0.2</v>
      </c>
      <c r="G43">
        <v>1045</v>
      </c>
      <c r="H43">
        <v>2178</v>
      </c>
      <c r="I43">
        <v>2762</v>
      </c>
      <c r="J43">
        <v>2082</v>
      </c>
      <c r="K43">
        <v>8067</v>
      </c>
    </row>
    <row r="44" spans="1:11">
      <c r="A44">
        <v>42</v>
      </c>
      <c r="B44" s="1">
        <v>42473</v>
      </c>
      <c r="C44" s="1">
        <v>42473</v>
      </c>
      <c r="D44">
        <v>57</v>
      </c>
      <c r="E44">
        <v>39.9</v>
      </c>
      <c r="F44">
        <v>0</v>
      </c>
      <c r="G44">
        <v>2840</v>
      </c>
      <c r="H44">
        <v>5395</v>
      </c>
      <c r="I44">
        <v>5995</v>
      </c>
      <c r="J44">
        <v>4192</v>
      </c>
      <c r="K44">
        <v>18422</v>
      </c>
    </row>
    <row r="45" spans="1:11">
      <c r="A45">
        <v>43</v>
      </c>
      <c r="B45" s="1">
        <v>42474</v>
      </c>
      <c r="C45" s="1">
        <v>42474</v>
      </c>
      <c r="D45">
        <v>62.1</v>
      </c>
      <c r="E45">
        <v>44.6</v>
      </c>
      <c r="F45">
        <v>0</v>
      </c>
      <c r="G45">
        <v>2861</v>
      </c>
      <c r="H45">
        <v>5309</v>
      </c>
      <c r="I45">
        <v>6030</v>
      </c>
      <c r="J45">
        <v>4115</v>
      </c>
      <c r="K45">
        <v>18315</v>
      </c>
    </row>
    <row r="46" spans="1:11">
      <c r="A46">
        <v>44</v>
      </c>
      <c r="B46" s="1">
        <v>42475</v>
      </c>
      <c r="C46" s="1">
        <v>42475</v>
      </c>
      <c r="D46">
        <v>64</v>
      </c>
      <c r="E46">
        <v>44.1</v>
      </c>
      <c r="F46">
        <v>0</v>
      </c>
      <c r="G46">
        <v>2770</v>
      </c>
      <c r="H46">
        <v>5072</v>
      </c>
      <c r="I46">
        <v>5816</v>
      </c>
      <c r="J46">
        <v>3912</v>
      </c>
      <c r="K46">
        <v>17570</v>
      </c>
    </row>
    <row r="47" spans="1:11">
      <c r="A47">
        <v>45</v>
      </c>
      <c r="B47" s="1">
        <v>42476</v>
      </c>
      <c r="C47" s="1">
        <v>42476</v>
      </c>
      <c r="D47">
        <v>66</v>
      </c>
      <c r="E47">
        <v>45</v>
      </c>
      <c r="F47">
        <v>0</v>
      </c>
      <c r="G47">
        <v>2384</v>
      </c>
      <c r="H47">
        <v>4316</v>
      </c>
      <c r="I47">
        <v>5624</v>
      </c>
      <c r="J47">
        <v>4051</v>
      </c>
      <c r="K47">
        <v>16375</v>
      </c>
    </row>
    <row r="48" spans="1:11">
      <c r="A48">
        <v>46</v>
      </c>
      <c r="B48" s="1">
        <v>42477</v>
      </c>
      <c r="C48" s="1">
        <v>42477</v>
      </c>
      <c r="D48">
        <v>73.900000000000006</v>
      </c>
      <c r="E48">
        <v>46</v>
      </c>
      <c r="F48">
        <v>0</v>
      </c>
      <c r="G48">
        <v>3147</v>
      </c>
      <c r="H48">
        <v>4969</v>
      </c>
      <c r="I48">
        <v>5867</v>
      </c>
      <c r="J48">
        <v>4197</v>
      </c>
      <c r="K48">
        <v>18180</v>
      </c>
    </row>
    <row r="49" spans="1:11">
      <c r="A49">
        <v>47</v>
      </c>
      <c r="B49" s="1">
        <v>42478</v>
      </c>
      <c r="C49" s="1">
        <v>42478</v>
      </c>
      <c r="D49">
        <v>81</v>
      </c>
      <c r="E49">
        <v>52</v>
      </c>
      <c r="F49">
        <v>0</v>
      </c>
      <c r="G49">
        <v>3871</v>
      </c>
      <c r="H49">
        <v>6823</v>
      </c>
      <c r="I49">
        <v>7432</v>
      </c>
      <c r="J49">
        <v>4964</v>
      </c>
      <c r="K49">
        <v>23090</v>
      </c>
    </row>
    <row r="50" spans="1:11">
      <c r="A50">
        <v>48</v>
      </c>
      <c r="B50" s="1">
        <v>42479</v>
      </c>
      <c r="C50" s="1">
        <v>42479</v>
      </c>
      <c r="D50">
        <v>71.099999999999994</v>
      </c>
      <c r="E50">
        <v>63</v>
      </c>
      <c r="F50">
        <v>0</v>
      </c>
      <c r="G50">
        <v>3501</v>
      </c>
      <c r="H50">
        <v>6951</v>
      </c>
      <c r="I50">
        <v>7834</v>
      </c>
      <c r="J50">
        <v>5032</v>
      </c>
      <c r="K50">
        <v>23318</v>
      </c>
    </row>
    <row r="51" spans="1:11">
      <c r="A51">
        <v>49</v>
      </c>
      <c r="B51" s="1">
        <v>42480</v>
      </c>
      <c r="C51" s="1">
        <v>42480</v>
      </c>
      <c r="D51">
        <v>68</v>
      </c>
      <c r="E51">
        <v>50</v>
      </c>
      <c r="F51">
        <v>0</v>
      </c>
      <c r="G51">
        <v>3450</v>
      </c>
      <c r="H51">
        <v>6574</v>
      </c>
      <c r="I51">
        <v>7639</v>
      </c>
      <c r="J51">
        <v>4928</v>
      </c>
      <c r="K51">
        <v>22591</v>
      </c>
    </row>
    <row r="52" spans="1:11">
      <c r="A52">
        <v>50</v>
      </c>
      <c r="B52" s="1">
        <v>42481</v>
      </c>
      <c r="C52" s="1">
        <v>42481</v>
      </c>
      <c r="D52">
        <v>71.099999999999994</v>
      </c>
      <c r="E52">
        <v>50</v>
      </c>
      <c r="F52">
        <v>0</v>
      </c>
      <c r="G52">
        <v>3436</v>
      </c>
      <c r="H52">
        <v>6452</v>
      </c>
      <c r="I52">
        <v>7426</v>
      </c>
      <c r="J52">
        <v>4813</v>
      </c>
      <c r="K52">
        <v>22127</v>
      </c>
    </row>
    <row r="53" spans="1:11">
      <c r="A53">
        <v>51</v>
      </c>
      <c r="B53" s="1">
        <v>42482</v>
      </c>
      <c r="C53" s="1">
        <v>42482</v>
      </c>
      <c r="D53">
        <v>78.099999999999994</v>
      </c>
      <c r="E53">
        <v>63</v>
      </c>
      <c r="F53" t="s">
        <v>11</v>
      </c>
      <c r="G53">
        <v>2975</v>
      </c>
      <c r="H53">
        <v>4907</v>
      </c>
      <c r="I53">
        <v>6093</v>
      </c>
      <c r="J53">
        <v>3862</v>
      </c>
      <c r="K53">
        <v>17837</v>
      </c>
    </row>
    <row r="54" spans="1:11">
      <c r="A54">
        <v>52</v>
      </c>
      <c r="B54" s="1">
        <v>42483</v>
      </c>
      <c r="C54" s="1">
        <v>42483</v>
      </c>
      <c r="D54">
        <v>70</v>
      </c>
      <c r="E54">
        <v>61</v>
      </c>
      <c r="F54">
        <v>0.16</v>
      </c>
      <c r="G54">
        <v>2055</v>
      </c>
      <c r="H54">
        <v>3276</v>
      </c>
      <c r="I54">
        <v>4856</v>
      </c>
      <c r="J54">
        <v>3239</v>
      </c>
      <c r="K54">
        <v>13426</v>
      </c>
    </row>
    <row r="55" spans="1:11">
      <c r="A55">
        <v>53</v>
      </c>
      <c r="B55" s="1">
        <v>42484</v>
      </c>
      <c r="C55" s="1">
        <v>42484</v>
      </c>
      <c r="D55">
        <v>68</v>
      </c>
      <c r="E55">
        <v>48</v>
      </c>
      <c r="F55">
        <v>0</v>
      </c>
      <c r="G55">
        <v>2798</v>
      </c>
      <c r="H55">
        <v>4650</v>
      </c>
      <c r="I55">
        <v>5335</v>
      </c>
      <c r="J55">
        <v>3957</v>
      </c>
      <c r="K55">
        <v>16740</v>
      </c>
    </row>
    <row r="56" spans="1:11">
      <c r="A56">
        <v>54</v>
      </c>
      <c r="B56" s="1">
        <v>42485</v>
      </c>
      <c r="C56" s="1">
        <v>42485</v>
      </c>
      <c r="D56">
        <v>66.900000000000006</v>
      </c>
      <c r="E56">
        <v>54</v>
      </c>
      <c r="F56">
        <v>0</v>
      </c>
      <c r="G56">
        <v>3463</v>
      </c>
      <c r="H56">
        <v>5978</v>
      </c>
      <c r="I56">
        <v>6845</v>
      </c>
      <c r="J56">
        <v>4564</v>
      </c>
      <c r="K56">
        <v>20850</v>
      </c>
    </row>
    <row r="57" spans="1:11">
      <c r="A57">
        <v>55</v>
      </c>
      <c r="B57" s="1">
        <v>42486</v>
      </c>
      <c r="C57" s="1">
        <v>42486</v>
      </c>
      <c r="D57">
        <v>60.1</v>
      </c>
      <c r="E57">
        <v>46.9</v>
      </c>
      <c r="F57">
        <v>0.24</v>
      </c>
      <c r="G57">
        <v>1997</v>
      </c>
      <c r="H57">
        <v>3520</v>
      </c>
      <c r="I57">
        <v>4559</v>
      </c>
      <c r="J57">
        <v>2929</v>
      </c>
      <c r="K57">
        <v>13005</v>
      </c>
    </row>
    <row r="58" spans="1:11">
      <c r="A58">
        <v>56</v>
      </c>
      <c r="B58" s="1">
        <v>42487</v>
      </c>
      <c r="C58" s="1">
        <v>42487</v>
      </c>
      <c r="D58">
        <v>62.1</v>
      </c>
      <c r="E58">
        <v>46.9</v>
      </c>
      <c r="F58">
        <v>0</v>
      </c>
      <c r="G58">
        <v>3343</v>
      </c>
      <c r="H58">
        <v>5606</v>
      </c>
      <c r="I58">
        <v>6577</v>
      </c>
      <c r="J58">
        <v>4388</v>
      </c>
      <c r="K58">
        <v>19914</v>
      </c>
    </row>
    <row r="59" spans="1:11">
      <c r="A59">
        <v>57</v>
      </c>
      <c r="B59" s="1">
        <v>42488</v>
      </c>
      <c r="C59" s="1">
        <v>42488</v>
      </c>
      <c r="D59">
        <v>57.9</v>
      </c>
      <c r="E59">
        <v>48</v>
      </c>
      <c r="F59">
        <v>0</v>
      </c>
      <c r="G59">
        <v>2486</v>
      </c>
      <c r="H59">
        <v>4152</v>
      </c>
      <c r="I59">
        <v>5336</v>
      </c>
      <c r="J59">
        <v>3657</v>
      </c>
      <c r="K59">
        <v>15631</v>
      </c>
    </row>
    <row r="60" spans="1:11">
      <c r="A60">
        <v>58</v>
      </c>
      <c r="B60" s="1">
        <v>42489</v>
      </c>
      <c r="C60" s="1">
        <v>42489</v>
      </c>
      <c r="D60">
        <v>57</v>
      </c>
      <c r="E60">
        <v>46.9</v>
      </c>
      <c r="F60">
        <v>0.05</v>
      </c>
      <c r="G60">
        <v>2375</v>
      </c>
      <c r="H60">
        <v>4178</v>
      </c>
      <c r="I60">
        <v>5053</v>
      </c>
      <c r="J60">
        <v>3348</v>
      </c>
      <c r="K60">
        <v>14954</v>
      </c>
    </row>
    <row r="61" spans="1:11">
      <c r="A61">
        <v>59</v>
      </c>
      <c r="B61" s="1">
        <v>42490</v>
      </c>
      <c r="C61" s="1">
        <v>42490</v>
      </c>
      <c r="D61">
        <v>64</v>
      </c>
      <c r="E61">
        <v>48</v>
      </c>
      <c r="F61">
        <v>0</v>
      </c>
      <c r="G61">
        <v>3199</v>
      </c>
      <c r="H61">
        <v>4952</v>
      </c>
      <c r="I61">
        <v>5675</v>
      </c>
      <c r="J61">
        <v>3606</v>
      </c>
      <c r="K61">
        <v>17432</v>
      </c>
    </row>
    <row r="62" spans="1:11">
      <c r="A62">
        <v>60</v>
      </c>
      <c r="B62" s="1">
        <v>42461</v>
      </c>
      <c r="C62" s="1">
        <v>42461</v>
      </c>
      <c r="D62">
        <v>78.099999999999994</v>
      </c>
      <c r="E62">
        <v>66</v>
      </c>
      <c r="F62">
        <v>0.01</v>
      </c>
      <c r="G62">
        <v>1704</v>
      </c>
      <c r="H62">
        <v>3126</v>
      </c>
      <c r="I62">
        <v>4115</v>
      </c>
      <c r="J62">
        <v>2552</v>
      </c>
      <c r="K62">
        <v>11497</v>
      </c>
    </row>
    <row r="63" spans="1:11">
      <c r="A63">
        <v>61</v>
      </c>
      <c r="B63" s="1">
        <v>42462</v>
      </c>
      <c r="C63" s="1">
        <v>42462</v>
      </c>
      <c r="D63">
        <v>55</v>
      </c>
      <c r="E63">
        <v>48.9</v>
      </c>
      <c r="F63">
        <v>0.15</v>
      </c>
      <c r="G63">
        <v>827</v>
      </c>
      <c r="H63">
        <v>1646</v>
      </c>
      <c r="I63">
        <v>2565</v>
      </c>
      <c r="J63">
        <v>1884</v>
      </c>
      <c r="K63">
        <v>6922</v>
      </c>
    </row>
    <row r="64" spans="1:11">
      <c r="A64">
        <v>62</v>
      </c>
      <c r="B64" s="1">
        <v>42463</v>
      </c>
      <c r="C64" s="1">
        <v>42463</v>
      </c>
      <c r="D64">
        <v>39.9</v>
      </c>
      <c r="E64">
        <v>34</v>
      </c>
      <c r="F64">
        <v>0.09</v>
      </c>
      <c r="G64">
        <v>526</v>
      </c>
      <c r="H64">
        <v>1232</v>
      </c>
      <c r="I64">
        <v>1695</v>
      </c>
      <c r="J64">
        <v>1306</v>
      </c>
      <c r="K64">
        <v>4759</v>
      </c>
    </row>
    <row r="65" spans="1:11">
      <c r="A65">
        <v>63</v>
      </c>
      <c r="B65" s="1">
        <v>42464</v>
      </c>
      <c r="C65" s="1">
        <v>42464</v>
      </c>
      <c r="D65">
        <v>44.1</v>
      </c>
      <c r="E65">
        <v>33.1</v>
      </c>
      <c r="F65" t="s">
        <v>10</v>
      </c>
      <c r="G65">
        <v>521</v>
      </c>
      <c r="H65">
        <v>1067</v>
      </c>
      <c r="I65">
        <v>1440</v>
      </c>
      <c r="J65">
        <v>1307</v>
      </c>
      <c r="K65">
        <v>4335</v>
      </c>
    </row>
    <row r="66" spans="1:11">
      <c r="A66">
        <v>64</v>
      </c>
      <c r="B66" s="1">
        <v>42465</v>
      </c>
      <c r="C66" s="1">
        <v>42465</v>
      </c>
      <c r="D66">
        <v>42.1</v>
      </c>
      <c r="E66">
        <v>26.1</v>
      </c>
      <c r="F66">
        <v>0</v>
      </c>
      <c r="G66">
        <v>1416</v>
      </c>
      <c r="H66">
        <v>2617</v>
      </c>
      <c r="I66">
        <v>3081</v>
      </c>
      <c r="J66">
        <v>2357</v>
      </c>
      <c r="K66">
        <v>9471</v>
      </c>
    </row>
    <row r="67" spans="1:11">
      <c r="A67">
        <v>65</v>
      </c>
      <c r="B67" s="1">
        <v>42466</v>
      </c>
      <c r="C67" s="1">
        <v>42466</v>
      </c>
      <c r="D67">
        <v>45</v>
      </c>
      <c r="E67">
        <v>30</v>
      </c>
      <c r="F67">
        <v>0</v>
      </c>
      <c r="G67">
        <v>1885</v>
      </c>
      <c r="H67">
        <v>3329</v>
      </c>
      <c r="I67">
        <v>3856</v>
      </c>
      <c r="J67">
        <v>2849</v>
      </c>
      <c r="K67">
        <v>11919</v>
      </c>
    </row>
    <row r="68" spans="1:11">
      <c r="A68">
        <v>66</v>
      </c>
      <c r="B68" s="1">
        <v>42467</v>
      </c>
      <c r="C68" s="1">
        <v>42467</v>
      </c>
      <c r="D68">
        <v>57</v>
      </c>
      <c r="E68">
        <v>53.1</v>
      </c>
      <c r="F68">
        <v>0.09</v>
      </c>
      <c r="G68">
        <v>1276</v>
      </c>
      <c r="H68">
        <v>2581</v>
      </c>
      <c r="I68">
        <v>3282</v>
      </c>
      <c r="J68">
        <v>2457</v>
      </c>
      <c r="K68">
        <v>9596</v>
      </c>
    </row>
    <row r="69" spans="1:11">
      <c r="A69">
        <v>67</v>
      </c>
      <c r="B69" s="1">
        <v>42468</v>
      </c>
      <c r="C69" s="1">
        <v>42468</v>
      </c>
      <c r="D69">
        <v>46.9</v>
      </c>
      <c r="E69">
        <v>44.1</v>
      </c>
      <c r="F69">
        <v>0.01</v>
      </c>
      <c r="G69">
        <v>1982</v>
      </c>
      <c r="H69">
        <v>3455</v>
      </c>
      <c r="I69">
        <v>4113</v>
      </c>
      <c r="J69">
        <v>3194</v>
      </c>
      <c r="K69">
        <v>12744</v>
      </c>
    </row>
    <row r="70" spans="1:11">
      <c r="A70">
        <v>68</v>
      </c>
      <c r="B70" s="1">
        <v>42469</v>
      </c>
      <c r="C70" s="1">
        <v>42469</v>
      </c>
      <c r="D70">
        <v>43</v>
      </c>
      <c r="E70">
        <v>37.9</v>
      </c>
      <c r="F70">
        <v>0.09</v>
      </c>
      <c r="G70">
        <v>504</v>
      </c>
      <c r="H70">
        <v>997</v>
      </c>
      <c r="I70">
        <v>1507</v>
      </c>
      <c r="J70">
        <v>1502</v>
      </c>
      <c r="K70">
        <v>4510</v>
      </c>
    </row>
    <row r="71" spans="1:11">
      <c r="A71">
        <v>69</v>
      </c>
      <c r="B71" s="1">
        <v>42470</v>
      </c>
      <c r="C71" s="1">
        <v>42470</v>
      </c>
      <c r="D71">
        <v>48.9</v>
      </c>
      <c r="E71">
        <v>30.9</v>
      </c>
      <c r="F71">
        <v>0</v>
      </c>
      <c r="G71">
        <v>1447</v>
      </c>
      <c r="H71">
        <v>2387</v>
      </c>
      <c r="I71">
        <v>3132</v>
      </c>
      <c r="J71">
        <v>2160</v>
      </c>
      <c r="K71">
        <v>9126</v>
      </c>
    </row>
    <row r="72" spans="1:11">
      <c r="A72">
        <v>70</v>
      </c>
      <c r="B72" s="1">
        <v>42471</v>
      </c>
      <c r="C72" s="1">
        <v>42471</v>
      </c>
      <c r="D72">
        <v>62.1</v>
      </c>
      <c r="E72">
        <v>46</v>
      </c>
      <c r="F72">
        <v>0.01</v>
      </c>
      <c r="G72">
        <v>2005</v>
      </c>
      <c r="H72">
        <v>3791</v>
      </c>
      <c r="I72">
        <v>4334</v>
      </c>
      <c r="J72">
        <v>3182</v>
      </c>
      <c r="K72">
        <v>13312</v>
      </c>
    </row>
    <row r="73" spans="1:11">
      <c r="A73">
        <v>71</v>
      </c>
      <c r="B73" s="1">
        <v>42472</v>
      </c>
      <c r="C73" s="1">
        <v>42472</v>
      </c>
      <c r="D73">
        <v>57</v>
      </c>
      <c r="E73">
        <v>45</v>
      </c>
      <c r="F73">
        <v>0.2</v>
      </c>
      <c r="G73">
        <v>1045</v>
      </c>
      <c r="H73">
        <v>2178</v>
      </c>
      <c r="I73">
        <v>2762</v>
      </c>
      <c r="J73">
        <v>2082</v>
      </c>
      <c r="K73">
        <v>8067</v>
      </c>
    </row>
    <row r="74" spans="1:11">
      <c r="A74">
        <v>72</v>
      </c>
      <c r="B74" s="1">
        <v>42473</v>
      </c>
      <c r="C74" s="1">
        <v>42473</v>
      </c>
      <c r="D74">
        <v>57</v>
      </c>
      <c r="E74">
        <v>39.9</v>
      </c>
      <c r="F74">
        <v>0</v>
      </c>
      <c r="G74">
        <v>2840</v>
      </c>
      <c r="H74">
        <v>5395</v>
      </c>
      <c r="I74">
        <v>5995</v>
      </c>
      <c r="J74">
        <v>4192</v>
      </c>
      <c r="K74">
        <v>18422</v>
      </c>
    </row>
    <row r="75" spans="1:11">
      <c r="A75">
        <v>73</v>
      </c>
      <c r="B75" s="1">
        <v>42474</v>
      </c>
      <c r="C75" s="1">
        <v>42474</v>
      </c>
      <c r="D75">
        <v>62.1</v>
      </c>
      <c r="E75">
        <v>44.6</v>
      </c>
      <c r="F75">
        <v>0</v>
      </c>
      <c r="G75">
        <v>2861</v>
      </c>
      <c r="H75">
        <v>5309</v>
      </c>
      <c r="I75">
        <v>6030</v>
      </c>
      <c r="J75">
        <v>4115</v>
      </c>
      <c r="K75">
        <v>18315</v>
      </c>
    </row>
    <row r="76" spans="1:11">
      <c r="A76">
        <v>74</v>
      </c>
      <c r="B76" s="1">
        <v>42475</v>
      </c>
      <c r="C76" s="1">
        <v>42475</v>
      </c>
      <c r="D76">
        <v>64</v>
      </c>
      <c r="E76">
        <v>44.1</v>
      </c>
      <c r="F76">
        <v>0</v>
      </c>
      <c r="G76">
        <v>2770</v>
      </c>
      <c r="H76">
        <v>5072</v>
      </c>
      <c r="I76">
        <v>5816</v>
      </c>
      <c r="J76">
        <v>3912</v>
      </c>
      <c r="K76">
        <v>17570</v>
      </c>
    </row>
    <row r="77" spans="1:11">
      <c r="A77">
        <v>75</v>
      </c>
      <c r="B77" s="1">
        <v>42476</v>
      </c>
      <c r="C77" s="1">
        <v>42476</v>
      </c>
      <c r="D77">
        <v>66</v>
      </c>
      <c r="E77">
        <v>45</v>
      </c>
      <c r="F77">
        <v>0</v>
      </c>
      <c r="G77">
        <v>2384</v>
      </c>
      <c r="H77">
        <v>4316</v>
      </c>
      <c r="I77">
        <v>5624</v>
      </c>
      <c r="J77">
        <v>4051</v>
      </c>
      <c r="K77">
        <v>16375</v>
      </c>
    </row>
    <row r="78" spans="1:11">
      <c r="A78">
        <v>76</v>
      </c>
      <c r="B78" s="1">
        <v>42477</v>
      </c>
      <c r="C78" s="1">
        <v>42477</v>
      </c>
      <c r="D78">
        <v>73.900000000000006</v>
      </c>
      <c r="E78">
        <v>46</v>
      </c>
      <c r="F78">
        <v>0</v>
      </c>
      <c r="G78">
        <v>3147</v>
      </c>
      <c r="H78">
        <v>4969</v>
      </c>
      <c r="I78">
        <v>5867</v>
      </c>
      <c r="J78">
        <v>4197</v>
      </c>
      <c r="K78">
        <v>18180</v>
      </c>
    </row>
    <row r="79" spans="1:11">
      <c r="A79">
        <v>77</v>
      </c>
      <c r="B79" s="1">
        <v>42478</v>
      </c>
      <c r="C79" s="1">
        <v>42478</v>
      </c>
      <c r="D79">
        <v>81</v>
      </c>
      <c r="E79">
        <v>52</v>
      </c>
      <c r="F79">
        <v>0</v>
      </c>
      <c r="G79">
        <v>3871</v>
      </c>
      <c r="H79">
        <v>6823</v>
      </c>
      <c r="I79">
        <v>7432</v>
      </c>
      <c r="J79">
        <v>4964</v>
      </c>
      <c r="K79">
        <v>23090</v>
      </c>
    </row>
    <row r="80" spans="1:11">
      <c r="A80">
        <v>78</v>
      </c>
      <c r="B80" s="1">
        <v>42479</v>
      </c>
      <c r="C80" s="1">
        <v>42479</v>
      </c>
      <c r="D80">
        <v>71.099999999999994</v>
      </c>
      <c r="E80">
        <v>63</v>
      </c>
      <c r="F80">
        <v>0</v>
      </c>
      <c r="G80">
        <v>3501</v>
      </c>
      <c r="H80">
        <v>6951</v>
      </c>
      <c r="I80">
        <v>7834</v>
      </c>
      <c r="J80">
        <v>5032</v>
      </c>
      <c r="K80">
        <v>23318</v>
      </c>
    </row>
    <row r="81" spans="1:11">
      <c r="A81">
        <v>79</v>
      </c>
      <c r="B81" s="1">
        <v>42480</v>
      </c>
      <c r="C81" s="1">
        <v>42480</v>
      </c>
      <c r="D81">
        <v>68</v>
      </c>
      <c r="E81">
        <v>50</v>
      </c>
      <c r="F81">
        <v>0</v>
      </c>
      <c r="G81">
        <v>3450</v>
      </c>
      <c r="H81">
        <v>6574</v>
      </c>
      <c r="I81">
        <v>7639</v>
      </c>
      <c r="J81">
        <v>4928</v>
      </c>
      <c r="K81">
        <v>22591</v>
      </c>
    </row>
    <row r="82" spans="1:11">
      <c r="A82">
        <v>80</v>
      </c>
      <c r="B82" s="1">
        <v>42481</v>
      </c>
      <c r="C82" s="1">
        <v>42481</v>
      </c>
      <c r="D82">
        <v>71.099999999999994</v>
      </c>
      <c r="E82">
        <v>50</v>
      </c>
      <c r="F82">
        <v>0</v>
      </c>
      <c r="G82">
        <v>3436</v>
      </c>
      <c r="H82">
        <v>6452</v>
      </c>
      <c r="I82">
        <v>7426</v>
      </c>
      <c r="J82">
        <v>4813</v>
      </c>
      <c r="K82">
        <v>22127</v>
      </c>
    </row>
    <row r="83" spans="1:11">
      <c r="A83">
        <v>81</v>
      </c>
      <c r="B83" s="1">
        <v>42482</v>
      </c>
      <c r="C83" s="1">
        <v>42482</v>
      </c>
      <c r="D83">
        <v>78.099999999999994</v>
      </c>
      <c r="E83">
        <v>63</v>
      </c>
      <c r="F83" t="s">
        <v>11</v>
      </c>
      <c r="G83">
        <v>2975</v>
      </c>
      <c r="H83">
        <v>4907</v>
      </c>
      <c r="I83">
        <v>6093</v>
      </c>
      <c r="J83">
        <v>3862</v>
      </c>
      <c r="K83">
        <v>17837</v>
      </c>
    </row>
    <row r="84" spans="1:11">
      <c r="A84">
        <v>82</v>
      </c>
      <c r="B84" s="1">
        <v>42483</v>
      </c>
      <c r="C84" s="1">
        <v>42483</v>
      </c>
      <c r="D84">
        <v>70</v>
      </c>
      <c r="E84">
        <v>61</v>
      </c>
      <c r="F84">
        <v>0.16</v>
      </c>
      <c r="G84">
        <v>2055</v>
      </c>
      <c r="H84">
        <v>3276</v>
      </c>
      <c r="I84">
        <v>4856</v>
      </c>
      <c r="J84">
        <v>3239</v>
      </c>
      <c r="K84">
        <v>13426</v>
      </c>
    </row>
    <row r="85" spans="1:11">
      <c r="A85">
        <v>83</v>
      </c>
      <c r="B85" s="1">
        <v>42484</v>
      </c>
      <c r="C85" s="1">
        <v>42484</v>
      </c>
      <c r="D85">
        <v>68</v>
      </c>
      <c r="E85">
        <v>48</v>
      </c>
      <c r="F85">
        <v>0</v>
      </c>
      <c r="G85">
        <v>2798</v>
      </c>
      <c r="H85">
        <v>4650</v>
      </c>
      <c r="I85">
        <v>5335</v>
      </c>
      <c r="J85">
        <v>3957</v>
      </c>
      <c r="K85">
        <v>16740</v>
      </c>
    </row>
    <row r="86" spans="1:11">
      <c r="A86">
        <v>84</v>
      </c>
      <c r="B86" s="1">
        <v>42485</v>
      </c>
      <c r="C86" s="1">
        <v>42485</v>
      </c>
      <c r="D86">
        <v>66.900000000000006</v>
      </c>
      <c r="E86">
        <v>54</v>
      </c>
      <c r="F86">
        <v>0</v>
      </c>
      <c r="G86">
        <v>3463</v>
      </c>
      <c r="H86">
        <v>5978</v>
      </c>
      <c r="I86">
        <v>6845</v>
      </c>
      <c r="J86">
        <v>4564</v>
      </c>
      <c r="K86">
        <v>20850</v>
      </c>
    </row>
    <row r="87" spans="1:11">
      <c r="A87">
        <v>85</v>
      </c>
      <c r="B87" s="1">
        <v>42486</v>
      </c>
      <c r="C87" s="1">
        <v>42486</v>
      </c>
      <c r="D87">
        <v>60.1</v>
      </c>
      <c r="E87">
        <v>46.9</v>
      </c>
      <c r="F87">
        <v>0.24</v>
      </c>
      <c r="G87">
        <v>1997</v>
      </c>
      <c r="H87">
        <v>3520</v>
      </c>
      <c r="I87">
        <v>4559</v>
      </c>
      <c r="J87">
        <v>2929</v>
      </c>
      <c r="K87">
        <v>13005</v>
      </c>
    </row>
    <row r="88" spans="1:11">
      <c r="A88">
        <v>86</v>
      </c>
      <c r="B88" s="1">
        <v>42487</v>
      </c>
      <c r="C88" s="1">
        <v>42487</v>
      </c>
      <c r="D88">
        <v>62.1</v>
      </c>
      <c r="E88">
        <v>46.9</v>
      </c>
      <c r="F88">
        <v>0</v>
      </c>
      <c r="G88">
        <v>3343</v>
      </c>
      <c r="H88">
        <v>5606</v>
      </c>
      <c r="I88">
        <v>6577</v>
      </c>
      <c r="J88">
        <v>4388</v>
      </c>
      <c r="K88">
        <v>19914</v>
      </c>
    </row>
    <row r="89" spans="1:11">
      <c r="A89">
        <v>87</v>
      </c>
      <c r="B89" s="1">
        <v>42488</v>
      </c>
      <c r="C89" s="1">
        <v>42488</v>
      </c>
      <c r="D89">
        <v>57.9</v>
      </c>
      <c r="E89">
        <v>48</v>
      </c>
      <c r="F89">
        <v>0</v>
      </c>
      <c r="G89">
        <v>2486</v>
      </c>
      <c r="H89">
        <v>4152</v>
      </c>
      <c r="I89">
        <v>5336</v>
      </c>
      <c r="J89">
        <v>3657</v>
      </c>
      <c r="K89">
        <v>15631</v>
      </c>
    </row>
    <row r="90" spans="1:11">
      <c r="A90">
        <v>88</v>
      </c>
      <c r="B90" s="1">
        <v>42489</v>
      </c>
      <c r="C90" s="1">
        <v>42489</v>
      </c>
      <c r="D90">
        <v>57</v>
      </c>
      <c r="E90">
        <v>46.9</v>
      </c>
      <c r="F90">
        <v>0.05</v>
      </c>
      <c r="G90">
        <v>2375</v>
      </c>
      <c r="H90">
        <v>4178</v>
      </c>
      <c r="I90">
        <v>5053</v>
      </c>
      <c r="J90">
        <v>3348</v>
      </c>
      <c r="K90">
        <v>14954</v>
      </c>
    </row>
    <row r="91" spans="1:11">
      <c r="A91">
        <v>89</v>
      </c>
      <c r="B91" s="1">
        <v>42490</v>
      </c>
      <c r="C91" s="1">
        <v>42490</v>
      </c>
      <c r="D91">
        <v>64</v>
      </c>
      <c r="E91">
        <v>48</v>
      </c>
      <c r="F91">
        <v>0</v>
      </c>
      <c r="G91">
        <v>3199</v>
      </c>
      <c r="H91">
        <v>4952</v>
      </c>
      <c r="I91">
        <v>5675</v>
      </c>
      <c r="J91">
        <v>3606</v>
      </c>
      <c r="K91">
        <v>17432</v>
      </c>
    </row>
    <row r="92" spans="1:11">
      <c r="A92">
        <v>90</v>
      </c>
      <c r="B92" s="1">
        <v>42461</v>
      </c>
      <c r="C92" s="1">
        <v>42461</v>
      </c>
      <c r="D92">
        <v>78.099999999999994</v>
      </c>
      <c r="E92">
        <v>66</v>
      </c>
      <c r="F92">
        <v>0.01</v>
      </c>
      <c r="G92">
        <v>1704</v>
      </c>
      <c r="H92">
        <v>3126</v>
      </c>
      <c r="I92">
        <v>4115</v>
      </c>
      <c r="J92">
        <v>2552</v>
      </c>
      <c r="K92">
        <v>11497</v>
      </c>
    </row>
    <row r="93" spans="1:11">
      <c r="A93">
        <v>91</v>
      </c>
      <c r="B93" s="1">
        <v>42462</v>
      </c>
      <c r="C93" s="1">
        <v>42462</v>
      </c>
      <c r="D93">
        <v>55</v>
      </c>
      <c r="E93">
        <v>48.9</v>
      </c>
      <c r="F93">
        <v>0.15</v>
      </c>
      <c r="G93">
        <v>827</v>
      </c>
      <c r="H93">
        <v>1646</v>
      </c>
      <c r="I93">
        <v>2565</v>
      </c>
      <c r="J93">
        <v>1884</v>
      </c>
      <c r="K93">
        <v>6922</v>
      </c>
    </row>
    <row r="94" spans="1:11">
      <c r="A94">
        <v>92</v>
      </c>
      <c r="B94" s="1">
        <v>42463</v>
      </c>
      <c r="C94" s="1">
        <v>42463</v>
      </c>
      <c r="D94">
        <v>39.9</v>
      </c>
      <c r="E94">
        <v>34</v>
      </c>
      <c r="F94">
        <v>0.09</v>
      </c>
      <c r="G94">
        <v>526</v>
      </c>
      <c r="H94">
        <v>1232</v>
      </c>
      <c r="I94">
        <v>1695</v>
      </c>
      <c r="J94">
        <v>1306</v>
      </c>
      <c r="K94">
        <v>4759</v>
      </c>
    </row>
    <row r="95" spans="1:11">
      <c r="A95">
        <v>93</v>
      </c>
      <c r="B95" s="1">
        <v>42464</v>
      </c>
      <c r="C95" s="1">
        <v>42464</v>
      </c>
      <c r="D95">
        <v>44.1</v>
      </c>
      <c r="E95">
        <v>33.1</v>
      </c>
      <c r="F95" t="s">
        <v>10</v>
      </c>
      <c r="G95">
        <v>521</v>
      </c>
      <c r="H95">
        <v>1067</v>
      </c>
      <c r="I95">
        <v>1440</v>
      </c>
      <c r="J95">
        <v>1307</v>
      </c>
      <c r="K95">
        <v>4335</v>
      </c>
    </row>
    <row r="96" spans="1:11">
      <c r="A96">
        <v>94</v>
      </c>
      <c r="B96" s="1">
        <v>42465</v>
      </c>
      <c r="C96" s="1">
        <v>42465</v>
      </c>
      <c r="D96">
        <v>42.1</v>
      </c>
      <c r="E96">
        <v>26.1</v>
      </c>
      <c r="F96">
        <v>0</v>
      </c>
      <c r="G96">
        <v>1416</v>
      </c>
      <c r="H96">
        <v>2617</v>
      </c>
      <c r="I96">
        <v>3081</v>
      </c>
      <c r="J96">
        <v>2357</v>
      </c>
      <c r="K96">
        <v>9471</v>
      </c>
    </row>
    <row r="97" spans="1:11">
      <c r="A97">
        <v>95</v>
      </c>
      <c r="B97" s="1">
        <v>42466</v>
      </c>
      <c r="C97" s="1">
        <v>42466</v>
      </c>
      <c r="D97">
        <v>45</v>
      </c>
      <c r="E97">
        <v>30</v>
      </c>
      <c r="F97">
        <v>0</v>
      </c>
      <c r="G97">
        <v>1885</v>
      </c>
      <c r="H97">
        <v>3329</v>
      </c>
      <c r="I97">
        <v>3856</v>
      </c>
      <c r="J97">
        <v>2849</v>
      </c>
      <c r="K97">
        <v>11919</v>
      </c>
    </row>
    <row r="98" spans="1:11">
      <c r="A98">
        <v>96</v>
      </c>
      <c r="B98" s="1">
        <v>42467</v>
      </c>
      <c r="C98" s="1">
        <v>42467</v>
      </c>
      <c r="D98">
        <v>57</v>
      </c>
      <c r="E98">
        <v>53.1</v>
      </c>
      <c r="F98">
        <v>0.09</v>
      </c>
      <c r="G98">
        <v>1276</v>
      </c>
      <c r="H98">
        <v>2581</v>
      </c>
      <c r="I98">
        <v>3282</v>
      </c>
      <c r="J98">
        <v>2457</v>
      </c>
      <c r="K98">
        <v>9596</v>
      </c>
    </row>
    <row r="99" spans="1:11">
      <c r="A99">
        <v>97</v>
      </c>
      <c r="B99" s="1">
        <v>42468</v>
      </c>
      <c r="C99" s="1">
        <v>42468</v>
      </c>
      <c r="D99">
        <v>46.9</v>
      </c>
      <c r="E99">
        <v>44.1</v>
      </c>
      <c r="F99">
        <v>0.01</v>
      </c>
      <c r="G99">
        <v>1982</v>
      </c>
      <c r="H99">
        <v>3455</v>
      </c>
      <c r="I99">
        <v>4113</v>
      </c>
      <c r="J99">
        <v>3194</v>
      </c>
      <c r="K99">
        <v>12744</v>
      </c>
    </row>
    <row r="100" spans="1:11">
      <c r="A100">
        <v>98</v>
      </c>
      <c r="B100" s="1">
        <v>42469</v>
      </c>
      <c r="C100" s="1">
        <v>42469</v>
      </c>
      <c r="D100">
        <v>43</v>
      </c>
      <c r="E100">
        <v>37.9</v>
      </c>
      <c r="F100">
        <v>0.09</v>
      </c>
      <c r="G100">
        <v>504</v>
      </c>
      <c r="H100">
        <v>997</v>
      </c>
      <c r="I100">
        <v>1507</v>
      </c>
      <c r="J100">
        <v>1502</v>
      </c>
      <c r="K100">
        <v>4510</v>
      </c>
    </row>
    <row r="101" spans="1:11">
      <c r="A101">
        <v>99</v>
      </c>
      <c r="B101" s="1">
        <v>42470</v>
      </c>
      <c r="C101" s="1">
        <v>42470</v>
      </c>
      <c r="D101">
        <v>48.9</v>
      </c>
      <c r="E101">
        <v>30.9</v>
      </c>
      <c r="F101">
        <v>0</v>
      </c>
      <c r="G101">
        <v>1447</v>
      </c>
      <c r="H101">
        <v>2387</v>
      </c>
      <c r="I101">
        <v>3132</v>
      </c>
      <c r="J101">
        <v>2160</v>
      </c>
      <c r="K101">
        <v>9126</v>
      </c>
    </row>
    <row r="102" spans="1:11">
      <c r="A102">
        <v>100</v>
      </c>
      <c r="B102" s="1">
        <v>42471</v>
      </c>
      <c r="C102" s="1">
        <v>42471</v>
      </c>
      <c r="D102">
        <v>62.1</v>
      </c>
      <c r="E102">
        <v>46</v>
      </c>
      <c r="F102">
        <v>0.01</v>
      </c>
      <c r="G102">
        <v>2005</v>
      </c>
      <c r="H102">
        <v>3791</v>
      </c>
      <c r="I102">
        <v>4334</v>
      </c>
      <c r="J102">
        <v>3182</v>
      </c>
      <c r="K102">
        <v>13312</v>
      </c>
    </row>
    <row r="103" spans="1:11">
      <c r="A103">
        <v>101</v>
      </c>
      <c r="B103" s="1">
        <v>42472</v>
      </c>
      <c r="C103" s="1">
        <v>42472</v>
      </c>
      <c r="D103">
        <v>57</v>
      </c>
      <c r="E103">
        <v>45</v>
      </c>
      <c r="F103">
        <v>0.2</v>
      </c>
      <c r="G103">
        <v>1045</v>
      </c>
      <c r="H103">
        <v>2178</v>
      </c>
      <c r="I103">
        <v>2762</v>
      </c>
      <c r="J103">
        <v>2082</v>
      </c>
      <c r="K103">
        <v>8067</v>
      </c>
    </row>
    <row r="104" spans="1:11">
      <c r="A104">
        <v>102</v>
      </c>
      <c r="B104" s="1">
        <v>42473</v>
      </c>
      <c r="C104" s="1">
        <v>42473</v>
      </c>
      <c r="D104">
        <v>57</v>
      </c>
      <c r="E104">
        <v>39.9</v>
      </c>
      <c r="F104">
        <v>0</v>
      </c>
      <c r="G104">
        <v>2840</v>
      </c>
      <c r="H104">
        <v>5395</v>
      </c>
      <c r="I104">
        <v>5995</v>
      </c>
      <c r="J104">
        <v>4192</v>
      </c>
      <c r="K104">
        <v>18422</v>
      </c>
    </row>
    <row r="105" spans="1:11">
      <c r="A105">
        <v>103</v>
      </c>
      <c r="B105" s="1">
        <v>42474</v>
      </c>
      <c r="C105" s="1">
        <v>42474</v>
      </c>
      <c r="D105">
        <v>62.1</v>
      </c>
      <c r="E105">
        <v>44.6</v>
      </c>
      <c r="F105">
        <v>0</v>
      </c>
      <c r="G105">
        <v>2861</v>
      </c>
      <c r="H105">
        <v>5309</v>
      </c>
      <c r="I105">
        <v>6030</v>
      </c>
      <c r="J105">
        <v>4115</v>
      </c>
      <c r="K105">
        <v>18315</v>
      </c>
    </row>
    <row r="106" spans="1:11">
      <c r="A106">
        <v>104</v>
      </c>
      <c r="B106" s="1">
        <v>42475</v>
      </c>
      <c r="C106" s="1">
        <v>42475</v>
      </c>
      <c r="D106">
        <v>64</v>
      </c>
      <c r="E106">
        <v>44.1</v>
      </c>
      <c r="F106">
        <v>0</v>
      </c>
      <c r="G106">
        <v>2770</v>
      </c>
      <c r="H106">
        <v>5072</v>
      </c>
      <c r="I106">
        <v>5816</v>
      </c>
      <c r="J106">
        <v>3912</v>
      </c>
      <c r="K106">
        <v>17570</v>
      </c>
    </row>
    <row r="107" spans="1:11">
      <c r="A107">
        <v>105</v>
      </c>
      <c r="B107" s="1">
        <v>42476</v>
      </c>
      <c r="C107" s="1">
        <v>42476</v>
      </c>
      <c r="D107">
        <v>66</v>
      </c>
      <c r="E107">
        <v>45</v>
      </c>
      <c r="F107">
        <v>0</v>
      </c>
      <c r="G107">
        <v>2384</v>
      </c>
      <c r="H107">
        <v>4316</v>
      </c>
      <c r="I107">
        <v>5624</v>
      </c>
      <c r="J107">
        <v>4051</v>
      </c>
      <c r="K107">
        <v>16375</v>
      </c>
    </row>
    <row r="108" spans="1:11">
      <c r="A108">
        <v>106</v>
      </c>
      <c r="B108" s="1">
        <v>42477</v>
      </c>
      <c r="C108" s="1">
        <v>42477</v>
      </c>
      <c r="D108">
        <v>73.900000000000006</v>
      </c>
      <c r="E108">
        <v>46</v>
      </c>
      <c r="F108">
        <v>0</v>
      </c>
      <c r="G108">
        <v>3147</v>
      </c>
      <c r="H108">
        <v>4969</v>
      </c>
      <c r="I108">
        <v>5867</v>
      </c>
      <c r="J108">
        <v>4197</v>
      </c>
      <c r="K108">
        <v>18180</v>
      </c>
    </row>
    <row r="109" spans="1:11">
      <c r="A109">
        <v>107</v>
      </c>
      <c r="B109" s="1">
        <v>42478</v>
      </c>
      <c r="C109" s="1">
        <v>42478</v>
      </c>
      <c r="D109">
        <v>81</v>
      </c>
      <c r="E109">
        <v>52</v>
      </c>
      <c r="F109">
        <v>0</v>
      </c>
      <c r="G109">
        <v>3871</v>
      </c>
      <c r="H109">
        <v>6823</v>
      </c>
      <c r="I109">
        <v>7432</v>
      </c>
      <c r="J109">
        <v>4964</v>
      </c>
      <c r="K109">
        <v>23090</v>
      </c>
    </row>
    <row r="110" spans="1:11">
      <c r="A110">
        <v>108</v>
      </c>
      <c r="B110" s="1">
        <v>42479</v>
      </c>
      <c r="C110" s="1">
        <v>42479</v>
      </c>
      <c r="D110">
        <v>71.099999999999994</v>
      </c>
      <c r="E110">
        <v>63</v>
      </c>
      <c r="F110">
        <v>0</v>
      </c>
      <c r="G110">
        <v>3501</v>
      </c>
      <c r="H110">
        <v>6951</v>
      </c>
      <c r="I110">
        <v>7834</v>
      </c>
      <c r="J110">
        <v>5032</v>
      </c>
      <c r="K110">
        <v>23318</v>
      </c>
    </row>
    <row r="111" spans="1:11">
      <c r="A111">
        <v>109</v>
      </c>
      <c r="B111" s="1">
        <v>42480</v>
      </c>
      <c r="C111" s="1">
        <v>42480</v>
      </c>
      <c r="D111">
        <v>68</v>
      </c>
      <c r="E111">
        <v>50</v>
      </c>
      <c r="F111">
        <v>0</v>
      </c>
      <c r="G111">
        <v>3450</v>
      </c>
      <c r="H111">
        <v>6574</v>
      </c>
      <c r="I111">
        <v>7639</v>
      </c>
      <c r="J111">
        <v>4928</v>
      </c>
      <c r="K111">
        <v>22591</v>
      </c>
    </row>
    <row r="112" spans="1:11">
      <c r="A112">
        <v>110</v>
      </c>
      <c r="B112" s="1">
        <v>42481</v>
      </c>
      <c r="C112" s="1">
        <v>42481</v>
      </c>
      <c r="D112">
        <v>71.099999999999994</v>
      </c>
      <c r="E112">
        <v>50</v>
      </c>
      <c r="F112">
        <v>0</v>
      </c>
      <c r="G112">
        <v>3436</v>
      </c>
      <c r="H112">
        <v>6452</v>
      </c>
      <c r="I112">
        <v>7426</v>
      </c>
      <c r="J112">
        <v>4813</v>
      </c>
      <c r="K112">
        <v>22127</v>
      </c>
    </row>
    <row r="113" spans="1:11">
      <c r="A113">
        <v>111</v>
      </c>
      <c r="B113" s="1">
        <v>42482</v>
      </c>
      <c r="C113" s="1">
        <v>42482</v>
      </c>
      <c r="D113">
        <v>78.099999999999994</v>
      </c>
      <c r="E113">
        <v>63</v>
      </c>
      <c r="F113" t="s">
        <v>11</v>
      </c>
      <c r="G113">
        <v>2975</v>
      </c>
      <c r="H113">
        <v>4907</v>
      </c>
      <c r="I113">
        <v>6093</v>
      </c>
      <c r="J113">
        <v>3862</v>
      </c>
      <c r="K113">
        <v>17837</v>
      </c>
    </row>
    <row r="114" spans="1:11">
      <c r="A114">
        <v>112</v>
      </c>
      <c r="B114" s="1">
        <v>42483</v>
      </c>
      <c r="C114" s="1">
        <v>42483</v>
      </c>
      <c r="D114">
        <v>70</v>
      </c>
      <c r="E114">
        <v>61</v>
      </c>
      <c r="F114">
        <v>0.16</v>
      </c>
      <c r="G114">
        <v>2055</v>
      </c>
      <c r="H114">
        <v>3276</v>
      </c>
      <c r="I114">
        <v>4856</v>
      </c>
      <c r="J114">
        <v>3239</v>
      </c>
      <c r="K114">
        <v>13426</v>
      </c>
    </row>
    <row r="115" spans="1:11">
      <c r="A115">
        <v>113</v>
      </c>
      <c r="B115" s="1">
        <v>42484</v>
      </c>
      <c r="C115" s="1">
        <v>42484</v>
      </c>
      <c r="D115">
        <v>68</v>
      </c>
      <c r="E115">
        <v>48</v>
      </c>
      <c r="F115">
        <v>0</v>
      </c>
      <c r="G115">
        <v>2798</v>
      </c>
      <c r="H115">
        <v>4650</v>
      </c>
      <c r="I115">
        <v>5335</v>
      </c>
      <c r="J115">
        <v>3957</v>
      </c>
      <c r="K115">
        <v>16740</v>
      </c>
    </row>
    <row r="116" spans="1:11">
      <c r="A116">
        <v>114</v>
      </c>
      <c r="B116" s="1">
        <v>42485</v>
      </c>
      <c r="C116" s="1">
        <v>42485</v>
      </c>
      <c r="D116">
        <v>66.900000000000006</v>
      </c>
      <c r="E116">
        <v>54</v>
      </c>
      <c r="F116">
        <v>0</v>
      </c>
      <c r="G116">
        <v>3463</v>
      </c>
      <c r="H116">
        <v>5978</v>
      </c>
      <c r="I116">
        <v>6845</v>
      </c>
      <c r="J116">
        <v>4564</v>
      </c>
      <c r="K116">
        <v>20850</v>
      </c>
    </row>
    <row r="117" spans="1:11">
      <c r="A117">
        <v>115</v>
      </c>
      <c r="B117" s="1">
        <v>42486</v>
      </c>
      <c r="C117" s="1">
        <v>42486</v>
      </c>
      <c r="D117">
        <v>60.1</v>
      </c>
      <c r="E117">
        <v>46.9</v>
      </c>
      <c r="F117">
        <v>0.24</v>
      </c>
      <c r="G117">
        <v>1997</v>
      </c>
      <c r="H117">
        <v>3520</v>
      </c>
      <c r="I117">
        <v>4559</v>
      </c>
      <c r="J117">
        <v>2929</v>
      </c>
      <c r="K117">
        <v>13005</v>
      </c>
    </row>
    <row r="118" spans="1:11">
      <c r="A118">
        <v>116</v>
      </c>
      <c r="B118" s="1">
        <v>42487</v>
      </c>
      <c r="C118" s="1">
        <v>42487</v>
      </c>
      <c r="D118">
        <v>62.1</v>
      </c>
      <c r="E118">
        <v>46.9</v>
      </c>
      <c r="F118">
        <v>0</v>
      </c>
      <c r="G118">
        <v>3343</v>
      </c>
      <c r="H118">
        <v>5606</v>
      </c>
      <c r="I118">
        <v>6577</v>
      </c>
      <c r="J118">
        <v>4388</v>
      </c>
      <c r="K118">
        <v>19914</v>
      </c>
    </row>
    <row r="119" spans="1:11">
      <c r="A119">
        <v>117</v>
      </c>
      <c r="B119" s="1">
        <v>42488</v>
      </c>
      <c r="C119" s="1">
        <v>42488</v>
      </c>
      <c r="D119">
        <v>57.9</v>
      </c>
      <c r="E119">
        <v>48</v>
      </c>
      <c r="F119">
        <v>0</v>
      </c>
      <c r="G119">
        <v>2486</v>
      </c>
      <c r="H119">
        <v>4152</v>
      </c>
      <c r="I119">
        <v>5336</v>
      </c>
      <c r="J119">
        <v>3657</v>
      </c>
      <c r="K119">
        <v>15631</v>
      </c>
    </row>
    <row r="120" spans="1:11">
      <c r="A120">
        <v>118</v>
      </c>
      <c r="B120" s="1">
        <v>42489</v>
      </c>
      <c r="C120" s="1">
        <v>42489</v>
      </c>
      <c r="D120">
        <v>57</v>
      </c>
      <c r="E120">
        <v>46.9</v>
      </c>
      <c r="F120">
        <v>0.05</v>
      </c>
      <c r="G120">
        <v>2375</v>
      </c>
      <c r="H120">
        <v>4178</v>
      </c>
      <c r="I120">
        <v>5053</v>
      </c>
      <c r="J120">
        <v>3348</v>
      </c>
      <c r="K120">
        <v>14954</v>
      </c>
    </row>
    <row r="121" spans="1:11">
      <c r="A121">
        <v>119</v>
      </c>
      <c r="B121" s="1">
        <v>42490</v>
      </c>
      <c r="C121" s="1">
        <v>42490</v>
      </c>
      <c r="D121">
        <v>64</v>
      </c>
      <c r="E121">
        <v>48</v>
      </c>
      <c r="F121">
        <v>0</v>
      </c>
      <c r="G121">
        <v>3199</v>
      </c>
      <c r="H121">
        <v>4952</v>
      </c>
      <c r="I121">
        <v>5675</v>
      </c>
      <c r="J121">
        <v>3606</v>
      </c>
      <c r="K121">
        <v>17432</v>
      </c>
    </row>
    <row r="122" spans="1:11">
      <c r="A122">
        <v>120</v>
      </c>
      <c r="B122" s="1">
        <v>42461</v>
      </c>
      <c r="C122" s="1">
        <v>42461</v>
      </c>
      <c r="D122">
        <v>78.099999999999994</v>
      </c>
      <c r="E122">
        <v>66</v>
      </c>
      <c r="F122">
        <v>0.01</v>
      </c>
      <c r="G122">
        <v>1704</v>
      </c>
      <c r="H122">
        <v>3126</v>
      </c>
      <c r="I122">
        <v>4115</v>
      </c>
      <c r="J122">
        <v>2552</v>
      </c>
      <c r="K122">
        <v>11497</v>
      </c>
    </row>
    <row r="123" spans="1:11">
      <c r="A123">
        <v>121</v>
      </c>
      <c r="B123" s="1">
        <v>42462</v>
      </c>
      <c r="C123" s="1">
        <v>42462</v>
      </c>
      <c r="D123">
        <v>55</v>
      </c>
      <c r="E123">
        <v>48.9</v>
      </c>
      <c r="F123">
        <v>0.15</v>
      </c>
      <c r="G123">
        <v>827</v>
      </c>
      <c r="H123">
        <v>1646</v>
      </c>
      <c r="I123">
        <v>2565</v>
      </c>
      <c r="J123">
        <v>1884</v>
      </c>
      <c r="K123">
        <v>6922</v>
      </c>
    </row>
    <row r="124" spans="1:11">
      <c r="A124">
        <v>122</v>
      </c>
      <c r="B124" s="1">
        <v>42463</v>
      </c>
      <c r="C124" s="1">
        <v>42463</v>
      </c>
      <c r="D124">
        <v>39.9</v>
      </c>
      <c r="E124">
        <v>34</v>
      </c>
      <c r="F124">
        <v>0.09</v>
      </c>
      <c r="G124">
        <v>526</v>
      </c>
      <c r="H124">
        <v>1232</v>
      </c>
      <c r="I124">
        <v>1695</v>
      </c>
      <c r="J124">
        <v>1306</v>
      </c>
      <c r="K124">
        <v>4759</v>
      </c>
    </row>
    <row r="125" spans="1:11">
      <c r="A125">
        <v>123</v>
      </c>
      <c r="B125" s="1">
        <v>42464</v>
      </c>
      <c r="C125" s="1">
        <v>42464</v>
      </c>
      <c r="D125">
        <v>44.1</v>
      </c>
      <c r="E125">
        <v>33.1</v>
      </c>
      <c r="F125" t="s">
        <v>10</v>
      </c>
      <c r="G125">
        <v>521</v>
      </c>
      <c r="H125">
        <v>1067</v>
      </c>
      <c r="I125">
        <v>1440</v>
      </c>
      <c r="J125">
        <v>1307</v>
      </c>
      <c r="K125">
        <v>4335</v>
      </c>
    </row>
    <row r="126" spans="1:11">
      <c r="A126">
        <v>124</v>
      </c>
      <c r="B126" s="1">
        <v>42465</v>
      </c>
      <c r="C126" s="1">
        <v>42465</v>
      </c>
      <c r="D126">
        <v>42.1</v>
      </c>
      <c r="E126">
        <v>26.1</v>
      </c>
      <c r="F126">
        <v>0</v>
      </c>
      <c r="G126">
        <v>1416</v>
      </c>
      <c r="H126">
        <v>2617</v>
      </c>
      <c r="I126">
        <v>3081</v>
      </c>
      <c r="J126">
        <v>2357</v>
      </c>
      <c r="K126">
        <v>9471</v>
      </c>
    </row>
    <row r="127" spans="1:11">
      <c r="A127">
        <v>125</v>
      </c>
      <c r="B127" s="1">
        <v>42466</v>
      </c>
      <c r="C127" s="1">
        <v>42466</v>
      </c>
      <c r="D127">
        <v>45</v>
      </c>
      <c r="E127">
        <v>30</v>
      </c>
      <c r="F127">
        <v>0</v>
      </c>
      <c r="G127">
        <v>1885</v>
      </c>
      <c r="H127">
        <v>3329</v>
      </c>
      <c r="I127">
        <v>3856</v>
      </c>
      <c r="J127">
        <v>2849</v>
      </c>
      <c r="K127">
        <v>11919</v>
      </c>
    </row>
    <row r="128" spans="1:11">
      <c r="A128">
        <v>126</v>
      </c>
      <c r="B128" s="1">
        <v>42467</v>
      </c>
      <c r="C128" s="1">
        <v>42467</v>
      </c>
      <c r="D128">
        <v>57</v>
      </c>
      <c r="E128">
        <v>53.1</v>
      </c>
      <c r="F128">
        <v>0.09</v>
      </c>
      <c r="G128">
        <v>1276</v>
      </c>
      <c r="H128">
        <v>2581</v>
      </c>
      <c r="I128">
        <v>3282</v>
      </c>
      <c r="J128">
        <v>2457</v>
      </c>
      <c r="K128">
        <v>9596</v>
      </c>
    </row>
    <row r="129" spans="1:11">
      <c r="A129">
        <v>127</v>
      </c>
      <c r="B129" s="1">
        <v>42468</v>
      </c>
      <c r="C129" s="1">
        <v>42468</v>
      </c>
      <c r="D129">
        <v>46.9</v>
      </c>
      <c r="E129">
        <v>44.1</v>
      </c>
      <c r="F129">
        <v>0.01</v>
      </c>
      <c r="G129">
        <v>1982</v>
      </c>
      <c r="H129">
        <v>3455</v>
      </c>
      <c r="I129">
        <v>4113</v>
      </c>
      <c r="J129">
        <v>3194</v>
      </c>
      <c r="K129">
        <v>12744</v>
      </c>
    </row>
    <row r="130" spans="1:11">
      <c r="A130">
        <v>128</v>
      </c>
      <c r="B130" s="1">
        <v>42469</v>
      </c>
      <c r="C130" s="1">
        <v>42469</v>
      </c>
      <c r="D130">
        <v>43</v>
      </c>
      <c r="E130">
        <v>37.9</v>
      </c>
      <c r="F130">
        <v>0.09</v>
      </c>
      <c r="G130">
        <v>504</v>
      </c>
      <c r="H130">
        <v>997</v>
      </c>
      <c r="I130">
        <v>1507</v>
      </c>
      <c r="J130">
        <v>1502</v>
      </c>
      <c r="K130">
        <v>4510</v>
      </c>
    </row>
    <row r="131" spans="1:11">
      <c r="A131">
        <v>129</v>
      </c>
      <c r="B131" s="1">
        <v>42470</v>
      </c>
      <c r="C131" s="1">
        <v>42470</v>
      </c>
      <c r="D131">
        <v>48.9</v>
      </c>
      <c r="E131">
        <v>30.9</v>
      </c>
      <c r="F131">
        <v>0</v>
      </c>
      <c r="G131">
        <v>1447</v>
      </c>
      <c r="H131">
        <v>2387</v>
      </c>
      <c r="I131">
        <v>3132</v>
      </c>
      <c r="J131">
        <v>2160</v>
      </c>
      <c r="K131">
        <v>9126</v>
      </c>
    </row>
    <row r="132" spans="1:11">
      <c r="A132">
        <v>130</v>
      </c>
      <c r="B132" s="1">
        <v>42471</v>
      </c>
      <c r="C132" s="1">
        <v>42471</v>
      </c>
      <c r="D132">
        <v>62.1</v>
      </c>
      <c r="E132">
        <v>46</v>
      </c>
      <c r="F132">
        <v>0.01</v>
      </c>
      <c r="G132">
        <v>2005</v>
      </c>
      <c r="H132">
        <v>3791</v>
      </c>
      <c r="I132">
        <v>4334</v>
      </c>
      <c r="J132">
        <v>3182</v>
      </c>
      <c r="K132">
        <v>13312</v>
      </c>
    </row>
    <row r="133" spans="1:11">
      <c r="A133">
        <v>131</v>
      </c>
      <c r="B133" s="1">
        <v>42472</v>
      </c>
      <c r="C133" s="1">
        <v>42472</v>
      </c>
      <c r="D133">
        <v>57</v>
      </c>
      <c r="E133">
        <v>45</v>
      </c>
      <c r="F133">
        <v>0.2</v>
      </c>
      <c r="G133">
        <v>1045</v>
      </c>
      <c r="H133">
        <v>2178</v>
      </c>
      <c r="I133">
        <v>2762</v>
      </c>
      <c r="J133">
        <v>2082</v>
      </c>
      <c r="K133">
        <v>8067</v>
      </c>
    </row>
    <row r="134" spans="1:11">
      <c r="A134">
        <v>132</v>
      </c>
      <c r="B134" s="1">
        <v>42473</v>
      </c>
      <c r="C134" s="1">
        <v>42473</v>
      </c>
      <c r="D134">
        <v>57</v>
      </c>
      <c r="E134">
        <v>39.9</v>
      </c>
      <c r="F134">
        <v>0</v>
      </c>
      <c r="G134">
        <v>2840</v>
      </c>
      <c r="H134">
        <v>5395</v>
      </c>
      <c r="I134">
        <v>5995</v>
      </c>
      <c r="J134">
        <v>4192</v>
      </c>
      <c r="K134">
        <v>18422</v>
      </c>
    </row>
    <row r="135" spans="1:11">
      <c r="A135">
        <v>133</v>
      </c>
      <c r="B135" s="1">
        <v>42474</v>
      </c>
      <c r="C135" s="1">
        <v>42474</v>
      </c>
      <c r="D135">
        <v>62.1</v>
      </c>
      <c r="E135">
        <v>44.6</v>
      </c>
      <c r="F135">
        <v>0</v>
      </c>
      <c r="G135">
        <v>2861</v>
      </c>
      <c r="H135">
        <v>5309</v>
      </c>
      <c r="I135">
        <v>6030</v>
      </c>
      <c r="J135">
        <v>4115</v>
      </c>
      <c r="K135">
        <v>18315</v>
      </c>
    </row>
    <row r="136" spans="1:11">
      <c r="A136">
        <v>134</v>
      </c>
      <c r="B136" s="1">
        <v>42475</v>
      </c>
      <c r="C136" s="1">
        <v>42475</v>
      </c>
      <c r="D136">
        <v>64</v>
      </c>
      <c r="E136">
        <v>44.1</v>
      </c>
      <c r="F136">
        <v>0</v>
      </c>
      <c r="G136">
        <v>2770</v>
      </c>
      <c r="H136">
        <v>5072</v>
      </c>
      <c r="I136">
        <v>5816</v>
      </c>
      <c r="J136">
        <v>3912</v>
      </c>
      <c r="K136">
        <v>17570</v>
      </c>
    </row>
    <row r="137" spans="1:11">
      <c r="A137">
        <v>135</v>
      </c>
      <c r="B137" s="1">
        <v>42476</v>
      </c>
      <c r="C137" s="1">
        <v>42476</v>
      </c>
      <c r="D137">
        <v>66</v>
      </c>
      <c r="E137">
        <v>45</v>
      </c>
      <c r="F137">
        <v>0</v>
      </c>
      <c r="G137">
        <v>2384</v>
      </c>
      <c r="H137">
        <v>4316</v>
      </c>
      <c r="I137">
        <v>5624</v>
      </c>
      <c r="J137">
        <v>4051</v>
      </c>
      <c r="K137">
        <v>16375</v>
      </c>
    </row>
    <row r="138" spans="1:11">
      <c r="A138">
        <v>136</v>
      </c>
      <c r="B138" s="1">
        <v>42477</v>
      </c>
      <c r="C138" s="1">
        <v>42477</v>
      </c>
      <c r="D138">
        <v>73.900000000000006</v>
      </c>
      <c r="E138">
        <v>46</v>
      </c>
      <c r="F138">
        <v>0</v>
      </c>
      <c r="G138">
        <v>3147</v>
      </c>
      <c r="H138">
        <v>4969</v>
      </c>
      <c r="I138">
        <v>5867</v>
      </c>
      <c r="J138">
        <v>4197</v>
      </c>
      <c r="K138">
        <v>18180</v>
      </c>
    </row>
    <row r="139" spans="1:11">
      <c r="A139">
        <v>137</v>
      </c>
      <c r="B139" s="1">
        <v>42478</v>
      </c>
      <c r="C139" s="1">
        <v>42478</v>
      </c>
      <c r="D139">
        <v>81</v>
      </c>
      <c r="E139">
        <v>52</v>
      </c>
      <c r="F139">
        <v>0</v>
      </c>
      <c r="G139">
        <v>3871</v>
      </c>
      <c r="H139">
        <v>6823</v>
      </c>
      <c r="I139">
        <v>7432</v>
      </c>
      <c r="J139">
        <v>4964</v>
      </c>
      <c r="K139">
        <v>23090</v>
      </c>
    </row>
    <row r="140" spans="1:11">
      <c r="A140">
        <v>138</v>
      </c>
      <c r="B140" s="1">
        <v>42479</v>
      </c>
      <c r="C140" s="1">
        <v>42479</v>
      </c>
      <c r="D140">
        <v>71.099999999999994</v>
      </c>
      <c r="E140">
        <v>63</v>
      </c>
      <c r="F140">
        <v>0</v>
      </c>
      <c r="G140">
        <v>3501</v>
      </c>
      <c r="H140">
        <v>6951</v>
      </c>
      <c r="I140">
        <v>7834</v>
      </c>
      <c r="J140">
        <v>5032</v>
      </c>
      <c r="K140">
        <v>23318</v>
      </c>
    </row>
    <row r="141" spans="1:11">
      <c r="A141">
        <v>139</v>
      </c>
      <c r="B141" s="1">
        <v>42480</v>
      </c>
      <c r="C141" s="1">
        <v>42480</v>
      </c>
      <c r="D141">
        <v>68</v>
      </c>
      <c r="E141">
        <v>50</v>
      </c>
      <c r="F141">
        <v>0</v>
      </c>
      <c r="G141">
        <v>3450</v>
      </c>
      <c r="H141">
        <v>6574</v>
      </c>
      <c r="I141">
        <v>7639</v>
      </c>
      <c r="J141">
        <v>4928</v>
      </c>
      <c r="K141">
        <v>22591</v>
      </c>
    </row>
    <row r="142" spans="1:11">
      <c r="A142">
        <v>140</v>
      </c>
      <c r="B142" s="1">
        <v>42481</v>
      </c>
      <c r="C142" s="1">
        <v>42481</v>
      </c>
      <c r="D142">
        <v>71.099999999999994</v>
      </c>
      <c r="E142">
        <v>50</v>
      </c>
      <c r="F142">
        <v>0</v>
      </c>
      <c r="G142">
        <v>3436</v>
      </c>
      <c r="H142">
        <v>6452</v>
      </c>
      <c r="I142">
        <v>7426</v>
      </c>
      <c r="J142">
        <v>4813</v>
      </c>
      <c r="K142">
        <v>22127</v>
      </c>
    </row>
    <row r="143" spans="1:11">
      <c r="A143">
        <v>141</v>
      </c>
      <c r="B143" s="1">
        <v>42482</v>
      </c>
      <c r="C143" s="1">
        <v>42482</v>
      </c>
      <c r="D143">
        <v>78.099999999999994</v>
      </c>
      <c r="E143">
        <v>63</v>
      </c>
      <c r="F143" t="s">
        <v>11</v>
      </c>
      <c r="G143">
        <v>2975</v>
      </c>
      <c r="H143">
        <v>4907</v>
      </c>
      <c r="I143">
        <v>6093</v>
      </c>
      <c r="J143">
        <v>3862</v>
      </c>
      <c r="K143">
        <v>17837</v>
      </c>
    </row>
    <row r="144" spans="1:11">
      <c r="A144">
        <v>142</v>
      </c>
      <c r="B144" s="1">
        <v>42483</v>
      </c>
      <c r="C144" s="1">
        <v>42483</v>
      </c>
      <c r="D144">
        <v>70</v>
      </c>
      <c r="E144">
        <v>61</v>
      </c>
      <c r="F144">
        <v>0.16</v>
      </c>
      <c r="G144">
        <v>2055</v>
      </c>
      <c r="H144">
        <v>3276</v>
      </c>
      <c r="I144">
        <v>4856</v>
      </c>
      <c r="J144">
        <v>3239</v>
      </c>
      <c r="K144">
        <v>13426</v>
      </c>
    </row>
    <row r="145" spans="1:11">
      <c r="A145">
        <v>143</v>
      </c>
      <c r="B145" s="1">
        <v>42484</v>
      </c>
      <c r="C145" s="1">
        <v>42484</v>
      </c>
      <c r="D145">
        <v>68</v>
      </c>
      <c r="E145">
        <v>48</v>
      </c>
      <c r="F145">
        <v>0</v>
      </c>
      <c r="G145">
        <v>2798</v>
      </c>
      <c r="H145">
        <v>4650</v>
      </c>
      <c r="I145">
        <v>5335</v>
      </c>
      <c r="J145">
        <v>3957</v>
      </c>
      <c r="K145">
        <v>16740</v>
      </c>
    </row>
    <row r="146" spans="1:11">
      <c r="A146">
        <v>144</v>
      </c>
      <c r="B146" s="1">
        <v>42485</v>
      </c>
      <c r="C146" s="1">
        <v>42485</v>
      </c>
      <c r="D146">
        <v>66.900000000000006</v>
      </c>
      <c r="E146">
        <v>54</v>
      </c>
      <c r="F146">
        <v>0</v>
      </c>
      <c r="G146">
        <v>3463</v>
      </c>
      <c r="H146">
        <v>5978</v>
      </c>
      <c r="I146">
        <v>6845</v>
      </c>
      <c r="J146">
        <v>4564</v>
      </c>
      <c r="K146">
        <v>20850</v>
      </c>
    </row>
    <row r="147" spans="1:11">
      <c r="A147">
        <v>145</v>
      </c>
      <c r="B147" s="1">
        <v>42486</v>
      </c>
      <c r="C147" s="1">
        <v>42486</v>
      </c>
      <c r="D147">
        <v>60.1</v>
      </c>
      <c r="E147">
        <v>46.9</v>
      </c>
      <c r="F147">
        <v>0.24</v>
      </c>
      <c r="G147">
        <v>1997</v>
      </c>
      <c r="H147">
        <v>3520</v>
      </c>
      <c r="I147">
        <v>4559</v>
      </c>
      <c r="J147">
        <v>2929</v>
      </c>
      <c r="K147">
        <v>13005</v>
      </c>
    </row>
    <row r="148" spans="1:11">
      <c r="A148">
        <v>146</v>
      </c>
      <c r="B148" s="1">
        <v>42487</v>
      </c>
      <c r="C148" s="1">
        <v>42487</v>
      </c>
      <c r="D148">
        <v>62.1</v>
      </c>
      <c r="E148">
        <v>46.9</v>
      </c>
      <c r="F148">
        <v>0</v>
      </c>
      <c r="G148">
        <v>3343</v>
      </c>
      <c r="H148">
        <v>5606</v>
      </c>
      <c r="I148">
        <v>6577</v>
      </c>
      <c r="J148">
        <v>4388</v>
      </c>
      <c r="K148">
        <v>19914</v>
      </c>
    </row>
    <row r="149" spans="1:11">
      <c r="A149">
        <v>147</v>
      </c>
      <c r="B149" s="1">
        <v>42488</v>
      </c>
      <c r="C149" s="1">
        <v>42488</v>
      </c>
      <c r="D149">
        <v>57.9</v>
      </c>
      <c r="E149">
        <v>48</v>
      </c>
      <c r="F149">
        <v>0</v>
      </c>
      <c r="G149">
        <v>2486</v>
      </c>
      <c r="H149">
        <v>4152</v>
      </c>
      <c r="I149">
        <v>5336</v>
      </c>
      <c r="J149">
        <v>3657</v>
      </c>
      <c r="K149">
        <v>15631</v>
      </c>
    </row>
    <row r="150" spans="1:11">
      <c r="A150">
        <v>148</v>
      </c>
      <c r="B150" s="1">
        <v>42489</v>
      </c>
      <c r="C150" s="1">
        <v>42489</v>
      </c>
      <c r="D150">
        <v>57</v>
      </c>
      <c r="E150">
        <v>46.9</v>
      </c>
      <c r="F150">
        <v>0.05</v>
      </c>
      <c r="G150">
        <v>2375</v>
      </c>
      <c r="H150">
        <v>4178</v>
      </c>
      <c r="I150">
        <v>5053</v>
      </c>
      <c r="J150">
        <v>3348</v>
      </c>
      <c r="K150">
        <v>14954</v>
      </c>
    </row>
    <row r="151" spans="1:11">
      <c r="A151">
        <v>149</v>
      </c>
      <c r="B151" s="1">
        <v>42490</v>
      </c>
      <c r="C151" s="1">
        <v>42490</v>
      </c>
      <c r="D151">
        <v>64</v>
      </c>
      <c r="E151">
        <v>48</v>
      </c>
      <c r="F151">
        <v>0</v>
      </c>
      <c r="G151">
        <v>3199</v>
      </c>
      <c r="H151">
        <v>4952</v>
      </c>
      <c r="I151">
        <v>5675</v>
      </c>
      <c r="J151">
        <v>3606</v>
      </c>
      <c r="K151">
        <v>17432</v>
      </c>
    </row>
    <row r="152" spans="1:11">
      <c r="A152">
        <v>150</v>
      </c>
      <c r="B152" s="1">
        <v>42461</v>
      </c>
      <c r="C152" s="1">
        <v>42461</v>
      </c>
      <c r="D152">
        <v>78.099999999999994</v>
      </c>
      <c r="E152">
        <v>66</v>
      </c>
      <c r="F152">
        <v>0.01</v>
      </c>
      <c r="G152">
        <v>1704</v>
      </c>
      <c r="H152">
        <v>3126</v>
      </c>
      <c r="I152">
        <v>4115</v>
      </c>
      <c r="J152">
        <v>2552</v>
      </c>
      <c r="K152">
        <v>11497</v>
      </c>
    </row>
    <row r="153" spans="1:11">
      <c r="A153">
        <v>151</v>
      </c>
      <c r="B153" s="1">
        <v>42462</v>
      </c>
      <c r="C153" s="1">
        <v>42462</v>
      </c>
      <c r="D153">
        <v>55</v>
      </c>
      <c r="E153">
        <v>48.9</v>
      </c>
      <c r="F153">
        <v>0.15</v>
      </c>
      <c r="G153">
        <v>827</v>
      </c>
      <c r="H153">
        <v>1646</v>
      </c>
      <c r="I153">
        <v>2565</v>
      </c>
      <c r="J153">
        <v>1884</v>
      </c>
      <c r="K153">
        <v>6922</v>
      </c>
    </row>
    <row r="154" spans="1:11">
      <c r="A154">
        <v>152</v>
      </c>
      <c r="B154" s="1">
        <v>42463</v>
      </c>
      <c r="C154" s="1">
        <v>42463</v>
      </c>
      <c r="D154">
        <v>39.9</v>
      </c>
      <c r="E154">
        <v>34</v>
      </c>
      <c r="F154">
        <v>0.09</v>
      </c>
      <c r="G154">
        <v>526</v>
      </c>
      <c r="H154">
        <v>1232</v>
      </c>
      <c r="I154">
        <v>1695</v>
      </c>
      <c r="J154">
        <v>1306</v>
      </c>
      <c r="K154">
        <v>4759</v>
      </c>
    </row>
    <row r="155" spans="1:11">
      <c r="A155">
        <v>153</v>
      </c>
      <c r="B155" s="1">
        <v>42464</v>
      </c>
      <c r="C155" s="1">
        <v>42464</v>
      </c>
      <c r="D155">
        <v>44.1</v>
      </c>
      <c r="E155">
        <v>33.1</v>
      </c>
      <c r="F155" t="s">
        <v>10</v>
      </c>
      <c r="G155">
        <v>521</v>
      </c>
      <c r="H155">
        <v>1067</v>
      </c>
      <c r="I155">
        <v>1440</v>
      </c>
      <c r="J155">
        <v>1307</v>
      </c>
      <c r="K155">
        <v>4335</v>
      </c>
    </row>
    <row r="156" spans="1:11">
      <c r="A156">
        <v>154</v>
      </c>
      <c r="B156" s="1">
        <v>42465</v>
      </c>
      <c r="C156" s="1">
        <v>42465</v>
      </c>
      <c r="D156">
        <v>42.1</v>
      </c>
      <c r="E156">
        <v>26.1</v>
      </c>
      <c r="F156">
        <v>0</v>
      </c>
      <c r="G156">
        <v>1416</v>
      </c>
      <c r="H156">
        <v>2617</v>
      </c>
      <c r="I156">
        <v>3081</v>
      </c>
      <c r="J156">
        <v>2357</v>
      </c>
      <c r="K156">
        <v>9471</v>
      </c>
    </row>
    <row r="157" spans="1:11">
      <c r="A157">
        <v>155</v>
      </c>
      <c r="B157" s="1">
        <v>42466</v>
      </c>
      <c r="C157" s="1">
        <v>42466</v>
      </c>
      <c r="D157">
        <v>45</v>
      </c>
      <c r="E157">
        <v>30</v>
      </c>
      <c r="F157">
        <v>0</v>
      </c>
      <c r="G157">
        <v>1885</v>
      </c>
      <c r="H157">
        <v>3329</v>
      </c>
      <c r="I157">
        <v>3856</v>
      </c>
      <c r="J157">
        <v>2849</v>
      </c>
      <c r="K157">
        <v>11919</v>
      </c>
    </row>
    <row r="158" spans="1:11">
      <c r="A158">
        <v>156</v>
      </c>
      <c r="B158" s="1">
        <v>42467</v>
      </c>
      <c r="C158" s="1">
        <v>42467</v>
      </c>
      <c r="D158">
        <v>57</v>
      </c>
      <c r="E158">
        <v>53.1</v>
      </c>
      <c r="F158">
        <v>0.09</v>
      </c>
      <c r="G158">
        <v>1276</v>
      </c>
      <c r="H158">
        <v>2581</v>
      </c>
      <c r="I158">
        <v>3282</v>
      </c>
      <c r="J158">
        <v>2457</v>
      </c>
      <c r="K158">
        <v>9596</v>
      </c>
    </row>
    <row r="159" spans="1:11">
      <c r="A159">
        <v>157</v>
      </c>
      <c r="B159" s="1">
        <v>42468</v>
      </c>
      <c r="C159" s="1">
        <v>42468</v>
      </c>
      <c r="D159">
        <v>46.9</v>
      </c>
      <c r="E159">
        <v>44.1</v>
      </c>
      <c r="F159">
        <v>0.01</v>
      </c>
      <c r="G159">
        <v>1982</v>
      </c>
      <c r="H159">
        <v>3455</v>
      </c>
      <c r="I159">
        <v>4113</v>
      </c>
      <c r="J159">
        <v>3194</v>
      </c>
      <c r="K159">
        <v>12744</v>
      </c>
    </row>
    <row r="160" spans="1:11">
      <c r="A160">
        <v>158</v>
      </c>
      <c r="B160" s="1">
        <v>42469</v>
      </c>
      <c r="C160" s="1">
        <v>42469</v>
      </c>
      <c r="D160">
        <v>43</v>
      </c>
      <c r="E160">
        <v>37.9</v>
      </c>
      <c r="F160">
        <v>0.09</v>
      </c>
      <c r="G160">
        <v>504</v>
      </c>
      <c r="H160">
        <v>997</v>
      </c>
      <c r="I160">
        <v>1507</v>
      </c>
      <c r="J160">
        <v>1502</v>
      </c>
      <c r="K160">
        <v>4510</v>
      </c>
    </row>
    <row r="161" spans="1:11">
      <c r="A161">
        <v>159</v>
      </c>
      <c r="B161" s="1">
        <v>42470</v>
      </c>
      <c r="C161" s="1">
        <v>42470</v>
      </c>
      <c r="D161">
        <v>48.9</v>
      </c>
      <c r="E161">
        <v>30.9</v>
      </c>
      <c r="F161">
        <v>0</v>
      </c>
      <c r="G161">
        <v>1447</v>
      </c>
      <c r="H161">
        <v>2387</v>
      </c>
      <c r="I161">
        <v>3132</v>
      </c>
      <c r="J161">
        <v>2160</v>
      </c>
      <c r="K161">
        <v>9126</v>
      </c>
    </row>
    <row r="162" spans="1:11">
      <c r="A162">
        <v>160</v>
      </c>
      <c r="B162" s="1">
        <v>42471</v>
      </c>
      <c r="C162" s="1">
        <v>42471</v>
      </c>
      <c r="D162">
        <v>62.1</v>
      </c>
      <c r="E162">
        <v>46</v>
      </c>
      <c r="F162">
        <v>0.01</v>
      </c>
      <c r="G162">
        <v>2005</v>
      </c>
      <c r="H162">
        <v>3791</v>
      </c>
      <c r="I162">
        <v>4334</v>
      </c>
      <c r="J162">
        <v>3182</v>
      </c>
      <c r="K162">
        <v>13312</v>
      </c>
    </row>
    <row r="163" spans="1:11">
      <c r="A163">
        <v>161</v>
      </c>
      <c r="B163" s="1">
        <v>42472</v>
      </c>
      <c r="C163" s="1">
        <v>42472</v>
      </c>
      <c r="D163">
        <v>57</v>
      </c>
      <c r="E163">
        <v>45</v>
      </c>
      <c r="F163">
        <v>0.2</v>
      </c>
      <c r="G163">
        <v>1045</v>
      </c>
      <c r="H163">
        <v>2178</v>
      </c>
      <c r="I163">
        <v>2762</v>
      </c>
      <c r="J163">
        <v>2082</v>
      </c>
      <c r="K163">
        <v>8067</v>
      </c>
    </row>
    <row r="164" spans="1:11">
      <c r="A164">
        <v>162</v>
      </c>
      <c r="B164" s="1">
        <v>42473</v>
      </c>
      <c r="C164" s="1">
        <v>42473</v>
      </c>
      <c r="D164">
        <v>57</v>
      </c>
      <c r="E164">
        <v>39.9</v>
      </c>
      <c r="F164">
        <v>0</v>
      </c>
      <c r="G164">
        <v>2840</v>
      </c>
      <c r="H164">
        <v>5395</v>
      </c>
      <c r="I164">
        <v>5995</v>
      </c>
      <c r="J164">
        <v>4192</v>
      </c>
      <c r="K164">
        <v>18422</v>
      </c>
    </row>
    <row r="165" spans="1:11">
      <c r="A165">
        <v>163</v>
      </c>
      <c r="B165" s="1">
        <v>42474</v>
      </c>
      <c r="C165" s="1">
        <v>42474</v>
      </c>
      <c r="D165">
        <v>62.1</v>
      </c>
      <c r="E165">
        <v>44.6</v>
      </c>
      <c r="F165">
        <v>0</v>
      </c>
      <c r="G165">
        <v>2861</v>
      </c>
      <c r="H165">
        <v>5309</v>
      </c>
      <c r="I165">
        <v>6030</v>
      </c>
      <c r="J165">
        <v>4115</v>
      </c>
      <c r="K165">
        <v>18315</v>
      </c>
    </row>
    <row r="166" spans="1:11">
      <c r="A166">
        <v>164</v>
      </c>
      <c r="B166" s="1">
        <v>42475</v>
      </c>
      <c r="C166" s="1">
        <v>42475</v>
      </c>
      <c r="D166">
        <v>64</v>
      </c>
      <c r="E166">
        <v>44.1</v>
      </c>
      <c r="F166">
        <v>0</v>
      </c>
      <c r="G166">
        <v>2770</v>
      </c>
      <c r="H166">
        <v>5072</v>
      </c>
      <c r="I166">
        <v>5816</v>
      </c>
      <c r="J166">
        <v>3912</v>
      </c>
      <c r="K166">
        <v>17570</v>
      </c>
    </row>
    <row r="167" spans="1:11">
      <c r="A167">
        <v>165</v>
      </c>
      <c r="B167" s="1">
        <v>42476</v>
      </c>
      <c r="C167" s="1">
        <v>42476</v>
      </c>
      <c r="D167">
        <v>66</v>
      </c>
      <c r="E167">
        <v>45</v>
      </c>
      <c r="F167">
        <v>0</v>
      </c>
      <c r="G167">
        <v>2384</v>
      </c>
      <c r="H167">
        <v>4316</v>
      </c>
      <c r="I167">
        <v>5624</v>
      </c>
      <c r="J167">
        <v>4051</v>
      </c>
      <c r="K167">
        <v>16375</v>
      </c>
    </row>
    <row r="168" spans="1:11">
      <c r="A168">
        <v>166</v>
      </c>
      <c r="B168" s="1">
        <v>42477</v>
      </c>
      <c r="C168" s="1">
        <v>42477</v>
      </c>
      <c r="D168">
        <v>73.900000000000006</v>
      </c>
      <c r="E168">
        <v>46</v>
      </c>
      <c r="F168">
        <v>0</v>
      </c>
      <c r="G168">
        <v>3147</v>
      </c>
      <c r="H168">
        <v>4969</v>
      </c>
      <c r="I168">
        <v>5867</v>
      </c>
      <c r="J168">
        <v>4197</v>
      </c>
      <c r="K168">
        <v>18180</v>
      </c>
    </row>
    <row r="169" spans="1:11">
      <c r="A169">
        <v>167</v>
      </c>
      <c r="B169" s="1">
        <v>42478</v>
      </c>
      <c r="C169" s="1">
        <v>42478</v>
      </c>
      <c r="D169">
        <v>81</v>
      </c>
      <c r="E169">
        <v>52</v>
      </c>
      <c r="F169">
        <v>0</v>
      </c>
      <c r="G169">
        <v>3871</v>
      </c>
      <c r="H169">
        <v>6823</v>
      </c>
      <c r="I169">
        <v>7432</v>
      </c>
      <c r="J169">
        <v>4964</v>
      </c>
      <c r="K169">
        <v>23090</v>
      </c>
    </row>
    <row r="170" spans="1:11">
      <c r="A170">
        <v>168</v>
      </c>
      <c r="B170" s="1">
        <v>42479</v>
      </c>
      <c r="C170" s="1">
        <v>42479</v>
      </c>
      <c r="D170">
        <v>71.099999999999994</v>
      </c>
      <c r="E170">
        <v>63</v>
      </c>
      <c r="F170">
        <v>0</v>
      </c>
      <c r="G170">
        <v>3501</v>
      </c>
      <c r="H170">
        <v>6951</v>
      </c>
      <c r="I170">
        <v>7834</v>
      </c>
      <c r="J170">
        <v>5032</v>
      </c>
      <c r="K170">
        <v>23318</v>
      </c>
    </row>
    <row r="171" spans="1:11">
      <c r="A171">
        <v>169</v>
      </c>
      <c r="B171" s="1">
        <v>42480</v>
      </c>
      <c r="C171" s="1">
        <v>42480</v>
      </c>
      <c r="D171">
        <v>68</v>
      </c>
      <c r="E171">
        <v>50</v>
      </c>
      <c r="F171">
        <v>0</v>
      </c>
      <c r="G171">
        <v>3450</v>
      </c>
      <c r="H171">
        <v>6574</v>
      </c>
      <c r="I171">
        <v>7639</v>
      </c>
      <c r="J171">
        <v>4928</v>
      </c>
      <c r="K171">
        <v>22591</v>
      </c>
    </row>
    <row r="172" spans="1:11">
      <c r="A172">
        <v>170</v>
      </c>
      <c r="B172" s="1">
        <v>42481</v>
      </c>
      <c r="C172" s="1">
        <v>42481</v>
      </c>
      <c r="D172">
        <v>71.099999999999994</v>
      </c>
      <c r="E172">
        <v>50</v>
      </c>
      <c r="F172">
        <v>0</v>
      </c>
      <c r="G172">
        <v>3436</v>
      </c>
      <c r="H172">
        <v>6452</v>
      </c>
      <c r="I172">
        <v>7426</v>
      </c>
      <c r="J172">
        <v>4813</v>
      </c>
      <c r="K172">
        <v>22127</v>
      </c>
    </row>
    <row r="173" spans="1:11">
      <c r="A173">
        <v>171</v>
      </c>
      <c r="B173" s="1">
        <v>42482</v>
      </c>
      <c r="C173" s="1">
        <v>42482</v>
      </c>
      <c r="D173">
        <v>78.099999999999994</v>
      </c>
      <c r="E173">
        <v>63</v>
      </c>
      <c r="F173" t="s">
        <v>11</v>
      </c>
      <c r="G173">
        <v>2975</v>
      </c>
      <c r="H173">
        <v>4907</v>
      </c>
      <c r="I173">
        <v>6093</v>
      </c>
      <c r="J173">
        <v>3862</v>
      </c>
      <c r="K173">
        <v>17837</v>
      </c>
    </row>
    <row r="174" spans="1:11">
      <c r="A174">
        <v>172</v>
      </c>
      <c r="B174" s="1">
        <v>42483</v>
      </c>
      <c r="C174" s="1">
        <v>42483</v>
      </c>
      <c r="D174">
        <v>70</v>
      </c>
      <c r="E174">
        <v>61</v>
      </c>
      <c r="F174">
        <v>0.16</v>
      </c>
      <c r="G174">
        <v>2055</v>
      </c>
      <c r="H174">
        <v>3276</v>
      </c>
      <c r="I174">
        <v>4856</v>
      </c>
      <c r="J174">
        <v>3239</v>
      </c>
      <c r="K174">
        <v>13426</v>
      </c>
    </row>
    <row r="175" spans="1:11">
      <c r="A175">
        <v>173</v>
      </c>
      <c r="B175" s="1">
        <v>42484</v>
      </c>
      <c r="C175" s="1">
        <v>42484</v>
      </c>
      <c r="D175">
        <v>68</v>
      </c>
      <c r="E175">
        <v>48</v>
      </c>
      <c r="F175">
        <v>0</v>
      </c>
      <c r="G175">
        <v>2798</v>
      </c>
      <c r="H175">
        <v>4650</v>
      </c>
      <c r="I175">
        <v>5335</v>
      </c>
      <c r="J175">
        <v>3957</v>
      </c>
      <c r="K175">
        <v>16740</v>
      </c>
    </row>
    <row r="176" spans="1:11">
      <c r="A176">
        <v>174</v>
      </c>
      <c r="B176" s="1">
        <v>42485</v>
      </c>
      <c r="C176" s="1">
        <v>42485</v>
      </c>
      <c r="D176">
        <v>66.900000000000006</v>
      </c>
      <c r="E176">
        <v>54</v>
      </c>
      <c r="F176">
        <v>0</v>
      </c>
      <c r="G176">
        <v>3463</v>
      </c>
      <c r="H176">
        <v>5978</v>
      </c>
      <c r="I176">
        <v>6845</v>
      </c>
      <c r="J176">
        <v>4564</v>
      </c>
      <c r="K176">
        <v>20850</v>
      </c>
    </row>
    <row r="177" spans="1:11">
      <c r="A177">
        <v>175</v>
      </c>
      <c r="B177" s="1">
        <v>42486</v>
      </c>
      <c r="C177" s="1">
        <v>42486</v>
      </c>
      <c r="D177">
        <v>60.1</v>
      </c>
      <c r="E177">
        <v>46.9</v>
      </c>
      <c r="F177">
        <v>0.24</v>
      </c>
      <c r="G177">
        <v>1997</v>
      </c>
      <c r="H177">
        <v>3520</v>
      </c>
      <c r="I177">
        <v>4559</v>
      </c>
      <c r="J177">
        <v>2929</v>
      </c>
      <c r="K177">
        <v>13005</v>
      </c>
    </row>
    <row r="178" spans="1:11">
      <c r="A178">
        <v>176</v>
      </c>
      <c r="B178" s="1">
        <v>42487</v>
      </c>
      <c r="C178" s="1">
        <v>42487</v>
      </c>
      <c r="D178">
        <v>62.1</v>
      </c>
      <c r="E178">
        <v>46.9</v>
      </c>
      <c r="F178">
        <v>0</v>
      </c>
      <c r="G178">
        <v>3343</v>
      </c>
      <c r="H178">
        <v>5606</v>
      </c>
      <c r="I178">
        <v>6577</v>
      </c>
      <c r="J178">
        <v>4388</v>
      </c>
      <c r="K178">
        <v>19914</v>
      </c>
    </row>
    <row r="179" spans="1:11">
      <c r="A179">
        <v>177</v>
      </c>
      <c r="B179" s="1">
        <v>42488</v>
      </c>
      <c r="C179" s="1">
        <v>42488</v>
      </c>
      <c r="D179">
        <v>57.9</v>
      </c>
      <c r="E179">
        <v>48</v>
      </c>
      <c r="F179">
        <v>0</v>
      </c>
      <c r="G179">
        <v>2486</v>
      </c>
      <c r="H179">
        <v>4152</v>
      </c>
      <c r="I179">
        <v>5336</v>
      </c>
      <c r="J179">
        <v>3657</v>
      </c>
      <c r="K179">
        <v>15631</v>
      </c>
    </row>
    <row r="180" spans="1:11">
      <c r="A180">
        <v>178</v>
      </c>
      <c r="B180" s="1">
        <v>42489</v>
      </c>
      <c r="C180" s="1">
        <v>42489</v>
      </c>
      <c r="D180">
        <v>57</v>
      </c>
      <c r="E180">
        <v>46.9</v>
      </c>
      <c r="F180">
        <v>0.05</v>
      </c>
      <c r="G180">
        <v>2375</v>
      </c>
      <c r="H180">
        <v>4178</v>
      </c>
      <c r="I180">
        <v>5053</v>
      </c>
      <c r="J180">
        <v>3348</v>
      </c>
      <c r="K180">
        <v>14954</v>
      </c>
    </row>
    <row r="181" spans="1:11">
      <c r="A181">
        <v>179</v>
      </c>
      <c r="B181" s="1">
        <v>42490</v>
      </c>
      <c r="C181" s="1">
        <v>42490</v>
      </c>
      <c r="D181">
        <v>64</v>
      </c>
      <c r="E181">
        <v>48</v>
      </c>
      <c r="F181">
        <v>0</v>
      </c>
      <c r="G181">
        <v>3199</v>
      </c>
      <c r="H181">
        <v>4952</v>
      </c>
      <c r="I181">
        <v>5675</v>
      </c>
      <c r="J181">
        <v>3606</v>
      </c>
      <c r="K181">
        <v>17432</v>
      </c>
    </row>
    <row r="182" spans="1:11">
      <c r="A182">
        <v>180</v>
      </c>
      <c r="B182" s="1">
        <v>42461</v>
      </c>
      <c r="C182" s="1">
        <v>42461</v>
      </c>
      <c r="D182">
        <v>78.099999999999994</v>
      </c>
      <c r="E182">
        <v>66</v>
      </c>
      <c r="F182">
        <v>0.01</v>
      </c>
      <c r="G182">
        <v>1704</v>
      </c>
      <c r="H182">
        <v>3126</v>
      </c>
      <c r="I182">
        <v>4115</v>
      </c>
      <c r="J182">
        <v>2552</v>
      </c>
      <c r="K182">
        <v>11497</v>
      </c>
    </row>
    <row r="183" spans="1:11">
      <c r="A183">
        <v>181</v>
      </c>
      <c r="B183" s="1">
        <v>42462</v>
      </c>
      <c r="C183" s="1">
        <v>42462</v>
      </c>
      <c r="D183">
        <v>55</v>
      </c>
      <c r="E183">
        <v>48.9</v>
      </c>
      <c r="F183">
        <v>0.15</v>
      </c>
      <c r="G183">
        <v>827</v>
      </c>
      <c r="H183">
        <v>1646</v>
      </c>
      <c r="I183">
        <v>2565</v>
      </c>
      <c r="J183">
        <v>1884</v>
      </c>
      <c r="K183">
        <v>6922</v>
      </c>
    </row>
    <row r="184" spans="1:11">
      <c r="A184">
        <v>182</v>
      </c>
      <c r="B184" s="1">
        <v>42463</v>
      </c>
      <c r="C184" s="1">
        <v>42463</v>
      </c>
      <c r="D184">
        <v>39.9</v>
      </c>
      <c r="E184">
        <v>34</v>
      </c>
      <c r="F184">
        <v>0.09</v>
      </c>
      <c r="G184">
        <v>526</v>
      </c>
      <c r="H184">
        <v>1232</v>
      </c>
      <c r="I184">
        <v>1695</v>
      </c>
      <c r="J184">
        <v>1306</v>
      </c>
      <c r="K184">
        <v>4759</v>
      </c>
    </row>
    <row r="185" spans="1:11">
      <c r="A185">
        <v>183</v>
      </c>
      <c r="B185" s="1">
        <v>42464</v>
      </c>
      <c r="C185" s="1">
        <v>42464</v>
      </c>
      <c r="D185">
        <v>44.1</v>
      </c>
      <c r="E185">
        <v>33.1</v>
      </c>
      <c r="F185" t="s">
        <v>10</v>
      </c>
      <c r="G185">
        <v>521</v>
      </c>
      <c r="H185">
        <v>1067</v>
      </c>
      <c r="I185">
        <v>1440</v>
      </c>
      <c r="J185">
        <v>1307</v>
      </c>
      <c r="K185">
        <v>4335</v>
      </c>
    </row>
    <row r="186" spans="1:11">
      <c r="A186">
        <v>184</v>
      </c>
      <c r="B186" s="1">
        <v>42465</v>
      </c>
      <c r="C186" s="1">
        <v>42465</v>
      </c>
      <c r="D186">
        <v>42.1</v>
      </c>
      <c r="E186">
        <v>26.1</v>
      </c>
      <c r="F186">
        <v>0</v>
      </c>
      <c r="G186">
        <v>1416</v>
      </c>
      <c r="H186">
        <v>2617</v>
      </c>
      <c r="I186">
        <v>3081</v>
      </c>
      <c r="J186">
        <v>2357</v>
      </c>
      <c r="K186">
        <v>9471</v>
      </c>
    </row>
    <row r="187" spans="1:11">
      <c r="A187">
        <v>185</v>
      </c>
      <c r="B187" s="1">
        <v>42466</v>
      </c>
      <c r="C187" s="1">
        <v>42466</v>
      </c>
      <c r="D187">
        <v>45</v>
      </c>
      <c r="E187">
        <v>30</v>
      </c>
      <c r="F187">
        <v>0</v>
      </c>
      <c r="G187">
        <v>1885</v>
      </c>
      <c r="H187">
        <v>3329</v>
      </c>
      <c r="I187">
        <v>3856</v>
      </c>
      <c r="J187">
        <v>2849</v>
      </c>
      <c r="K187">
        <v>11919</v>
      </c>
    </row>
    <row r="188" spans="1:11">
      <c r="A188">
        <v>186</v>
      </c>
      <c r="B188" s="1">
        <v>42467</v>
      </c>
      <c r="C188" s="1">
        <v>42467</v>
      </c>
      <c r="D188">
        <v>57</v>
      </c>
      <c r="E188">
        <v>53.1</v>
      </c>
      <c r="F188">
        <v>0.09</v>
      </c>
      <c r="G188">
        <v>1276</v>
      </c>
      <c r="H188">
        <v>2581</v>
      </c>
      <c r="I188">
        <v>3282</v>
      </c>
      <c r="J188">
        <v>2457</v>
      </c>
      <c r="K188">
        <v>9596</v>
      </c>
    </row>
    <row r="189" spans="1:11">
      <c r="A189">
        <v>187</v>
      </c>
      <c r="B189" s="1">
        <v>42468</v>
      </c>
      <c r="C189" s="1">
        <v>42468</v>
      </c>
      <c r="D189">
        <v>46.9</v>
      </c>
      <c r="E189">
        <v>44.1</v>
      </c>
      <c r="F189">
        <v>0.01</v>
      </c>
      <c r="G189">
        <v>1982</v>
      </c>
      <c r="H189">
        <v>3455</v>
      </c>
      <c r="I189">
        <v>4113</v>
      </c>
      <c r="J189">
        <v>3194</v>
      </c>
      <c r="K189">
        <v>12744</v>
      </c>
    </row>
    <row r="190" spans="1:11">
      <c r="A190">
        <v>188</v>
      </c>
      <c r="B190" s="1">
        <v>42469</v>
      </c>
      <c r="C190" s="1">
        <v>42469</v>
      </c>
      <c r="D190">
        <v>43</v>
      </c>
      <c r="E190">
        <v>37.9</v>
      </c>
      <c r="F190">
        <v>0.09</v>
      </c>
      <c r="G190">
        <v>504</v>
      </c>
      <c r="H190">
        <v>997</v>
      </c>
      <c r="I190">
        <v>1507</v>
      </c>
      <c r="J190">
        <v>1502</v>
      </c>
      <c r="K190">
        <v>4510</v>
      </c>
    </row>
    <row r="191" spans="1:11">
      <c r="A191">
        <v>189</v>
      </c>
      <c r="B191" s="1">
        <v>42470</v>
      </c>
      <c r="C191" s="1">
        <v>42470</v>
      </c>
      <c r="D191">
        <v>48.9</v>
      </c>
      <c r="E191">
        <v>30.9</v>
      </c>
      <c r="F191">
        <v>0</v>
      </c>
      <c r="G191">
        <v>1447</v>
      </c>
      <c r="H191">
        <v>2387</v>
      </c>
      <c r="I191">
        <v>3132</v>
      </c>
      <c r="J191">
        <v>2160</v>
      </c>
      <c r="K191">
        <v>9126</v>
      </c>
    </row>
    <row r="192" spans="1:11">
      <c r="A192">
        <v>190</v>
      </c>
      <c r="B192" s="1">
        <v>42471</v>
      </c>
      <c r="C192" s="1">
        <v>42471</v>
      </c>
      <c r="D192">
        <v>62.1</v>
      </c>
      <c r="E192">
        <v>46</v>
      </c>
      <c r="F192">
        <v>0.01</v>
      </c>
      <c r="G192">
        <v>2005</v>
      </c>
      <c r="H192">
        <v>3791</v>
      </c>
      <c r="I192">
        <v>4334</v>
      </c>
      <c r="J192">
        <v>3182</v>
      </c>
      <c r="K192">
        <v>13312</v>
      </c>
    </row>
    <row r="193" spans="1:11">
      <c r="A193">
        <v>191</v>
      </c>
      <c r="B193" s="1">
        <v>42472</v>
      </c>
      <c r="C193" s="1">
        <v>42472</v>
      </c>
      <c r="D193">
        <v>57</v>
      </c>
      <c r="E193">
        <v>45</v>
      </c>
      <c r="F193">
        <v>0.2</v>
      </c>
      <c r="G193">
        <v>1045</v>
      </c>
      <c r="H193">
        <v>2178</v>
      </c>
      <c r="I193">
        <v>2762</v>
      </c>
      <c r="J193">
        <v>2082</v>
      </c>
      <c r="K193">
        <v>8067</v>
      </c>
    </row>
    <row r="194" spans="1:11">
      <c r="A194">
        <v>192</v>
      </c>
      <c r="B194" s="1">
        <v>42473</v>
      </c>
      <c r="C194" s="1">
        <v>42473</v>
      </c>
      <c r="D194">
        <v>57</v>
      </c>
      <c r="E194">
        <v>39.9</v>
      </c>
      <c r="F194">
        <v>0</v>
      </c>
      <c r="G194">
        <v>2840</v>
      </c>
      <c r="H194">
        <v>5395</v>
      </c>
      <c r="I194">
        <v>5995</v>
      </c>
      <c r="J194">
        <v>4192</v>
      </c>
      <c r="K194">
        <v>18422</v>
      </c>
    </row>
    <row r="195" spans="1:11">
      <c r="A195">
        <v>193</v>
      </c>
      <c r="B195" s="1">
        <v>42474</v>
      </c>
      <c r="C195" s="1">
        <v>42474</v>
      </c>
      <c r="D195">
        <v>62.1</v>
      </c>
      <c r="E195">
        <v>44.6</v>
      </c>
      <c r="F195">
        <v>0</v>
      </c>
      <c r="G195">
        <v>2861</v>
      </c>
      <c r="H195">
        <v>5309</v>
      </c>
      <c r="I195">
        <v>6030</v>
      </c>
      <c r="J195">
        <v>4115</v>
      </c>
      <c r="K195">
        <v>18315</v>
      </c>
    </row>
    <row r="196" spans="1:11">
      <c r="A196">
        <v>194</v>
      </c>
      <c r="B196" s="1">
        <v>42475</v>
      </c>
      <c r="C196" s="1">
        <v>42475</v>
      </c>
      <c r="D196">
        <v>64</v>
      </c>
      <c r="E196">
        <v>44.1</v>
      </c>
      <c r="F196">
        <v>0</v>
      </c>
      <c r="G196">
        <v>2770</v>
      </c>
      <c r="H196">
        <v>5072</v>
      </c>
      <c r="I196">
        <v>5816</v>
      </c>
      <c r="J196">
        <v>3912</v>
      </c>
      <c r="K196">
        <v>17570</v>
      </c>
    </row>
    <row r="197" spans="1:11">
      <c r="A197">
        <v>195</v>
      </c>
      <c r="B197" s="1">
        <v>42476</v>
      </c>
      <c r="C197" s="1">
        <v>42476</v>
      </c>
      <c r="D197">
        <v>66</v>
      </c>
      <c r="E197">
        <v>45</v>
      </c>
      <c r="F197">
        <v>0</v>
      </c>
      <c r="G197">
        <v>2384</v>
      </c>
      <c r="H197">
        <v>4316</v>
      </c>
      <c r="I197">
        <v>5624</v>
      </c>
      <c r="J197">
        <v>4051</v>
      </c>
      <c r="K197">
        <v>16375</v>
      </c>
    </row>
    <row r="198" spans="1:11">
      <c r="A198">
        <v>196</v>
      </c>
      <c r="B198" s="1">
        <v>42477</v>
      </c>
      <c r="C198" s="1">
        <v>42477</v>
      </c>
      <c r="D198">
        <v>73.900000000000006</v>
      </c>
      <c r="E198">
        <v>46</v>
      </c>
      <c r="F198">
        <v>0</v>
      </c>
      <c r="G198">
        <v>3147</v>
      </c>
      <c r="H198">
        <v>4969</v>
      </c>
      <c r="I198">
        <v>5867</v>
      </c>
      <c r="J198">
        <v>4197</v>
      </c>
      <c r="K198">
        <v>18180</v>
      </c>
    </row>
    <row r="199" spans="1:11">
      <c r="A199">
        <v>197</v>
      </c>
      <c r="B199" s="1">
        <v>42478</v>
      </c>
      <c r="C199" s="1">
        <v>42478</v>
      </c>
      <c r="D199">
        <v>81</v>
      </c>
      <c r="E199">
        <v>52</v>
      </c>
      <c r="F199">
        <v>0</v>
      </c>
      <c r="G199">
        <v>3871</v>
      </c>
      <c r="H199">
        <v>6823</v>
      </c>
      <c r="I199">
        <v>7432</v>
      </c>
      <c r="J199">
        <v>4964</v>
      </c>
      <c r="K199">
        <v>23090</v>
      </c>
    </row>
    <row r="200" spans="1:11">
      <c r="A200">
        <v>198</v>
      </c>
      <c r="B200" s="1">
        <v>42479</v>
      </c>
      <c r="C200" s="1">
        <v>42479</v>
      </c>
      <c r="D200">
        <v>71.099999999999994</v>
      </c>
      <c r="E200">
        <v>63</v>
      </c>
      <c r="F200">
        <v>0</v>
      </c>
      <c r="G200">
        <v>3501</v>
      </c>
      <c r="H200">
        <v>6951</v>
      </c>
      <c r="I200">
        <v>7834</v>
      </c>
      <c r="J200">
        <v>5032</v>
      </c>
      <c r="K200">
        <v>23318</v>
      </c>
    </row>
    <row r="201" spans="1:11">
      <c r="A201">
        <v>199</v>
      </c>
      <c r="B201" s="1">
        <v>42480</v>
      </c>
      <c r="C201" s="1">
        <v>42480</v>
      </c>
      <c r="D201">
        <v>68</v>
      </c>
      <c r="E201">
        <v>50</v>
      </c>
      <c r="F201">
        <v>0</v>
      </c>
      <c r="G201">
        <v>3450</v>
      </c>
      <c r="H201">
        <v>6574</v>
      </c>
      <c r="I201">
        <v>7639</v>
      </c>
      <c r="J201">
        <v>4928</v>
      </c>
      <c r="K201">
        <v>22591</v>
      </c>
    </row>
    <row r="202" spans="1:11">
      <c r="A202">
        <v>200</v>
      </c>
      <c r="B202" s="1">
        <v>42481</v>
      </c>
      <c r="C202" s="1">
        <v>42481</v>
      </c>
      <c r="D202">
        <v>71.099999999999994</v>
      </c>
      <c r="E202">
        <v>50</v>
      </c>
      <c r="F202">
        <v>0</v>
      </c>
      <c r="G202">
        <v>3436</v>
      </c>
      <c r="H202">
        <v>6452</v>
      </c>
      <c r="I202">
        <v>7426</v>
      </c>
      <c r="J202">
        <v>4813</v>
      </c>
      <c r="K202">
        <v>22127</v>
      </c>
    </row>
    <row r="203" spans="1:11">
      <c r="A203">
        <v>201</v>
      </c>
      <c r="B203" s="1">
        <v>42482</v>
      </c>
      <c r="C203" s="1">
        <v>42482</v>
      </c>
      <c r="D203">
        <v>78.099999999999994</v>
      </c>
      <c r="E203">
        <v>63</v>
      </c>
      <c r="F203" t="s">
        <v>11</v>
      </c>
      <c r="G203">
        <v>2975</v>
      </c>
      <c r="H203">
        <v>4907</v>
      </c>
      <c r="I203">
        <v>6093</v>
      </c>
      <c r="J203">
        <v>3862</v>
      </c>
      <c r="K203">
        <v>17837</v>
      </c>
    </row>
    <row r="204" spans="1:11">
      <c r="A204">
        <v>202</v>
      </c>
      <c r="B204" s="1">
        <v>42483</v>
      </c>
      <c r="C204" s="1">
        <v>42483</v>
      </c>
      <c r="D204">
        <v>70</v>
      </c>
      <c r="E204">
        <v>61</v>
      </c>
      <c r="F204">
        <v>0.16</v>
      </c>
      <c r="G204">
        <v>2055</v>
      </c>
      <c r="H204">
        <v>3276</v>
      </c>
      <c r="I204">
        <v>4856</v>
      </c>
      <c r="J204">
        <v>3239</v>
      </c>
      <c r="K204">
        <v>13426</v>
      </c>
    </row>
    <row r="205" spans="1:11">
      <c r="A205">
        <v>203</v>
      </c>
      <c r="B205" s="1">
        <v>42484</v>
      </c>
      <c r="C205" s="1">
        <v>42484</v>
      </c>
      <c r="D205">
        <v>68</v>
      </c>
      <c r="E205">
        <v>48</v>
      </c>
      <c r="F205">
        <v>0</v>
      </c>
      <c r="G205">
        <v>2798</v>
      </c>
      <c r="H205">
        <v>4650</v>
      </c>
      <c r="I205">
        <v>5335</v>
      </c>
      <c r="J205">
        <v>3957</v>
      </c>
      <c r="K205">
        <v>16740</v>
      </c>
    </row>
    <row r="206" spans="1:11">
      <c r="A206">
        <v>204</v>
      </c>
      <c r="B206" s="1">
        <v>42485</v>
      </c>
      <c r="C206" s="1">
        <v>42485</v>
      </c>
      <c r="D206">
        <v>66.900000000000006</v>
      </c>
      <c r="E206">
        <v>54</v>
      </c>
      <c r="F206">
        <v>0</v>
      </c>
      <c r="G206">
        <v>3463</v>
      </c>
      <c r="H206">
        <v>5978</v>
      </c>
      <c r="I206">
        <v>6845</v>
      </c>
      <c r="J206">
        <v>4564</v>
      </c>
      <c r="K206">
        <v>20850</v>
      </c>
    </row>
    <row r="207" spans="1:11">
      <c r="A207">
        <v>205</v>
      </c>
      <c r="B207" s="1">
        <v>42486</v>
      </c>
      <c r="C207" s="1">
        <v>42486</v>
      </c>
      <c r="D207">
        <v>60.1</v>
      </c>
      <c r="E207">
        <v>46.9</v>
      </c>
      <c r="F207">
        <v>0.24</v>
      </c>
      <c r="G207">
        <v>1997</v>
      </c>
      <c r="H207">
        <v>3520</v>
      </c>
      <c r="I207">
        <v>4559</v>
      </c>
      <c r="J207">
        <v>2929</v>
      </c>
      <c r="K207">
        <v>13005</v>
      </c>
    </row>
    <row r="208" spans="1:11">
      <c r="A208">
        <v>206</v>
      </c>
      <c r="B208" s="1">
        <v>42487</v>
      </c>
      <c r="C208" s="1">
        <v>42487</v>
      </c>
      <c r="D208">
        <v>62.1</v>
      </c>
      <c r="E208">
        <v>46.9</v>
      </c>
      <c r="F208">
        <v>0</v>
      </c>
      <c r="G208">
        <v>3343</v>
      </c>
      <c r="H208">
        <v>5606</v>
      </c>
      <c r="I208">
        <v>6577</v>
      </c>
      <c r="J208">
        <v>4388</v>
      </c>
      <c r="K208">
        <v>19914</v>
      </c>
    </row>
    <row r="209" spans="1:11">
      <c r="A209">
        <v>207</v>
      </c>
      <c r="B209" s="1">
        <v>42488</v>
      </c>
      <c r="C209" s="1">
        <v>42488</v>
      </c>
      <c r="D209">
        <v>57.9</v>
      </c>
      <c r="E209">
        <v>48</v>
      </c>
      <c r="F209">
        <v>0</v>
      </c>
      <c r="G209">
        <v>2486</v>
      </c>
      <c r="H209">
        <v>4152</v>
      </c>
      <c r="I209">
        <v>5336</v>
      </c>
      <c r="J209">
        <v>3657</v>
      </c>
      <c r="K209">
        <v>15631</v>
      </c>
    </row>
    <row r="210" spans="1:11">
      <c r="A210">
        <v>208</v>
      </c>
      <c r="B210" s="1">
        <v>42489</v>
      </c>
      <c r="C210" s="1">
        <v>42489</v>
      </c>
      <c r="D210">
        <v>57</v>
      </c>
      <c r="E210">
        <v>46.9</v>
      </c>
      <c r="F210">
        <v>0.05</v>
      </c>
      <c r="G210">
        <v>2375</v>
      </c>
      <c r="H210">
        <v>4178</v>
      </c>
      <c r="I210">
        <v>5053</v>
      </c>
      <c r="J210">
        <v>3348</v>
      </c>
      <c r="K210">
        <v>14954</v>
      </c>
    </row>
    <row r="211" spans="1:11">
      <c r="A211">
        <v>209</v>
      </c>
      <c r="B211" s="1">
        <v>42490</v>
      </c>
      <c r="C211" s="1">
        <v>42490</v>
      </c>
      <c r="D211">
        <v>64</v>
      </c>
      <c r="E211">
        <v>48</v>
      </c>
      <c r="F211">
        <v>0</v>
      </c>
      <c r="G211">
        <v>3199</v>
      </c>
      <c r="H211">
        <v>4952</v>
      </c>
      <c r="I211">
        <v>5675</v>
      </c>
      <c r="J211">
        <v>3606</v>
      </c>
      <c r="K211">
        <v>17432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1"/>
  <sheetViews>
    <sheetView workbookViewId="0">
      <selection activeCell="E9" sqref="E9"/>
    </sheetView>
  </sheetViews>
  <sheetFormatPr baseColWidth="10" defaultRowHeight="16"/>
  <cols>
    <col min="2" max="2" width="23.1640625" customWidth="1"/>
    <col min="3" max="3" width="28.6640625" style="2" customWidth="1"/>
    <col min="13" max="13" width="20" customWidth="1"/>
  </cols>
  <sheetData>
    <row r="1" spans="1:13">
      <c r="B1" t="s">
        <v>0</v>
      </c>
      <c r="C1" s="2" t="s">
        <v>1</v>
      </c>
      <c r="D1" t="s">
        <v>13</v>
      </c>
      <c r="E1" t="s">
        <v>15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12</v>
      </c>
    </row>
    <row r="2" spans="1:13">
      <c r="A2">
        <v>0</v>
      </c>
      <c r="B2" s="1">
        <v>42461</v>
      </c>
      <c r="C2" s="2">
        <v>42461</v>
      </c>
      <c r="D2" s="3">
        <f>(WEEKDAY(C2))</f>
        <v>6</v>
      </c>
      <c r="E2" s="3">
        <f>MOD(D2+1,7)+1</f>
        <v>1</v>
      </c>
      <c r="F2">
        <v>78.099999999999994</v>
      </c>
      <c r="G2">
        <v>66</v>
      </c>
      <c r="H2">
        <v>0.01</v>
      </c>
      <c r="I2">
        <v>1704</v>
      </c>
      <c r="J2">
        <v>3126</v>
      </c>
      <c r="K2">
        <v>4115</v>
      </c>
      <c r="L2">
        <v>2552</v>
      </c>
      <c r="M2">
        <v>11497</v>
      </c>
    </row>
    <row r="3" spans="1:13">
      <c r="A3">
        <v>30</v>
      </c>
      <c r="B3" s="1">
        <v>42461</v>
      </c>
      <c r="C3" s="2">
        <v>42461</v>
      </c>
      <c r="D3" s="3">
        <f t="shared" ref="D3:D66" si="0">(WEEKDAY(C3))</f>
        <v>6</v>
      </c>
      <c r="E3" s="3">
        <f t="shared" ref="E3:E66" si="1">MOD(D3+1,7)+1</f>
        <v>1</v>
      </c>
      <c r="F3">
        <v>78.099999999999994</v>
      </c>
      <c r="G3">
        <v>66</v>
      </c>
      <c r="H3">
        <v>0.01</v>
      </c>
      <c r="I3">
        <v>1704</v>
      </c>
      <c r="J3">
        <v>3126</v>
      </c>
      <c r="K3">
        <v>4115</v>
      </c>
      <c r="L3">
        <v>2552</v>
      </c>
      <c r="M3">
        <v>11497</v>
      </c>
    </row>
    <row r="4" spans="1:13">
      <c r="A4">
        <v>60</v>
      </c>
      <c r="B4" s="1">
        <v>42461</v>
      </c>
      <c r="C4" s="2">
        <v>42461</v>
      </c>
      <c r="D4" s="3">
        <f t="shared" si="0"/>
        <v>6</v>
      </c>
      <c r="E4" s="3">
        <f t="shared" si="1"/>
        <v>1</v>
      </c>
      <c r="F4">
        <v>78.099999999999994</v>
      </c>
      <c r="G4">
        <v>66</v>
      </c>
      <c r="H4">
        <v>0.01</v>
      </c>
      <c r="I4">
        <v>1704</v>
      </c>
      <c r="J4">
        <v>3126</v>
      </c>
      <c r="K4">
        <v>4115</v>
      </c>
      <c r="L4">
        <v>2552</v>
      </c>
      <c r="M4">
        <v>11497</v>
      </c>
    </row>
    <row r="5" spans="1:13">
      <c r="A5">
        <v>90</v>
      </c>
      <c r="B5" s="1">
        <v>42461</v>
      </c>
      <c r="C5" s="2">
        <v>42461</v>
      </c>
      <c r="D5" s="3">
        <f t="shared" si="0"/>
        <v>6</v>
      </c>
      <c r="E5" s="3">
        <f t="shared" si="1"/>
        <v>1</v>
      </c>
      <c r="F5">
        <v>78.099999999999994</v>
      </c>
      <c r="G5">
        <v>66</v>
      </c>
      <c r="H5">
        <v>0.01</v>
      </c>
      <c r="I5">
        <v>1704</v>
      </c>
      <c r="J5">
        <v>3126</v>
      </c>
      <c r="K5">
        <v>4115</v>
      </c>
      <c r="L5">
        <v>2552</v>
      </c>
      <c r="M5">
        <v>11497</v>
      </c>
    </row>
    <row r="6" spans="1:13">
      <c r="A6">
        <v>120</v>
      </c>
      <c r="B6" s="1">
        <v>42461</v>
      </c>
      <c r="C6" s="2">
        <v>42461</v>
      </c>
      <c r="D6" s="3">
        <f t="shared" si="0"/>
        <v>6</v>
      </c>
      <c r="E6" s="3">
        <f t="shared" si="1"/>
        <v>1</v>
      </c>
      <c r="F6">
        <v>78.099999999999994</v>
      </c>
      <c r="G6">
        <v>66</v>
      </c>
      <c r="H6">
        <v>0.01</v>
      </c>
      <c r="I6">
        <v>1704</v>
      </c>
      <c r="J6">
        <v>3126</v>
      </c>
      <c r="K6">
        <v>4115</v>
      </c>
      <c r="L6">
        <v>2552</v>
      </c>
      <c r="M6">
        <v>11497</v>
      </c>
    </row>
    <row r="7" spans="1:13">
      <c r="A7">
        <v>150</v>
      </c>
      <c r="B7" s="1">
        <v>42461</v>
      </c>
      <c r="C7" s="2">
        <v>42461</v>
      </c>
      <c r="D7" s="3">
        <f t="shared" si="0"/>
        <v>6</v>
      </c>
      <c r="E7" s="3">
        <f t="shared" si="1"/>
        <v>1</v>
      </c>
      <c r="F7">
        <v>78.099999999999994</v>
      </c>
      <c r="G7">
        <v>66</v>
      </c>
      <c r="H7">
        <v>0.01</v>
      </c>
      <c r="I7">
        <v>1704</v>
      </c>
      <c r="J7">
        <v>3126</v>
      </c>
      <c r="K7">
        <v>4115</v>
      </c>
      <c r="L7">
        <v>2552</v>
      </c>
      <c r="M7">
        <v>11497</v>
      </c>
    </row>
    <row r="8" spans="1:13">
      <c r="A8">
        <v>180</v>
      </c>
      <c r="B8" s="1">
        <v>42461</v>
      </c>
      <c r="C8" s="2">
        <v>42461</v>
      </c>
      <c r="D8" s="3">
        <f t="shared" si="0"/>
        <v>6</v>
      </c>
      <c r="E8" s="3">
        <f t="shared" si="1"/>
        <v>1</v>
      </c>
      <c r="F8">
        <v>78.099999999999994</v>
      </c>
      <c r="G8">
        <v>66</v>
      </c>
      <c r="H8">
        <v>0.01</v>
      </c>
      <c r="I8">
        <v>1704</v>
      </c>
      <c r="J8">
        <v>3126</v>
      </c>
      <c r="K8">
        <v>4115</v>
      </c>
      <c r="L8">
        <v>2552</v>
      </c>
      <c r="M8">
        <v>11497</v>
      </c>
    </row>
    <row r="9" spans="1:13">
      <c r="A9">
        <v>1</v>
      </c>
      <c r="B9" s="1">
        <v>42462</v>
      </c>
      <c r="C9" s="2">
        <v>42462</v>
      </c>
      <c r="D9" s="3">
        <f t="shared" si="0"/>
        <v>7</v>
      </c>
      <c r="E9" s="3">
        <f t="shared" si="1"/>
        <v>2</v>
      </c>
      <c r="F9">
        <v>55</v>
      </c>
      <c r="G9">
        <v>48.9</v>
      </c>
      <c r="H9">
        <v>0.15</v>
      </c>
      <c r="I9">
        <v>827</v>
      </c>
      <c r="J9">
        <v>1646</v>
      </c>
      <c r="K9">
        <v>2565</v>
      </c>
      <c r="L9">
        <v>1884</v>
      </c>
      <c r="M9">
        <v>6922</v>
      </c>
    </row>
    <row r="10" spans="1:13">
      <c r="A10">
        <v>31</v>
      </c>
      <c r="B10" s="1">
        <v>42462</v>
      </c>
      <c r="C10" s="2">
        <v>42462</v>
      </c>
      <c r="D10" s="3">
        <f t="shared" si="0"/>
        <v>7</v>
      </c>
      <c r="E10" s="3">
        <f t="shared" si="1"/>
        <v>2</v>
      </c>
      <c r="F10">
        <v>55</v>
      </c>
      <c r="G10">
        <v>48.9</v>
      </c>
      <c r="H10">
        <v>0.15</v>
      </c>
      <c r="I10">
        <v>827</v>
      </c>
      <c r="J10">
        <v>1646</v>
      </c>
      <c r="K10">
        <v>2565</v>
      </c>
      <c r="L10">
        <v>1884</v>
      </c>
      <c r="M10">
        <v>6922</v>
      </c>
    </row>
    <row r="11" spans="1:13">
      <c r="A11">
        <v>61</v>
      </c>
      <c r="B11" s="1">
        <v>42462</v>
      </c>
      <c r="C11" s="2">
        <v>42462</v>
      </c>
      <c r="D11" s="3">
        <f t="shared" si="0"/>
        <v>7</v>
      </c>
      <c r="E11" s="3">
        <f t="shared" si="1"/>
        <v>2</v>
      </c>
      <c r="F11">
        <v>55</v>
      </c>
      <c r="G11">
        <v>48.9</v>
      </c>
      <c r="H11">
        <v>0.15</v>
      </c>
      <c r="I11">
        <v>827</v>
      </c>
      <c r="J11">
        <v>1646</v>
      </c>
      <c r="K11">
        <v>2565</v>
      </c>
      <c r="L11">
        <v>1884</v>
      </c>
      <c r="M11">
        <v>6922</v>
      </c>
    </row>
    <row r="12" spans="1:13">
      <c r="A12">
        <v>91</v>
      </c>
      <c r="B12" s="1">
        <v>42462</v>
      </c>
      <c r="C12" s="2">
        <v>42462</v>
      </c>
      <c r="D12" s="3">
        <f t="shared" si="0"/>
        <v>7</v>
      </c>
      <c r="E12" s="3">
        <f t="shared" si="1"/>
        <v>2</v>
      </c>
      <c r="F12">
        <v>55</v>
      </c>
      <c r="G12">
        <v>48.9</v>
      </c>
      <c r="H12">
        <v>0.15</v>
      </c>
      <c r="I12">
        <v>827</v>
      </c>
      <c r="J12">
        <v>1646</v>
      </c>
      <c r="K12">
        <v>2565</v>
      </c>
      <c r="L12">
        <v>1884</v>
      </c>
      <c r="M12">
        <v>6922</v>
      </c>
    </row>
    <row r="13" spans="1:13">
      <c r="A13">
        <v>121</v>
      </c>
      <c r="B13" s="1">
        <v>42462</v>
      </c>
      <c r="C13" s="2">
        <v>42462</v>
      </c>
      <c r="D13" s="3">
        <f t="shared" si="0"/>
        <v>7</v>
      </c>
      <c r="E13" s="3">
        <f t="shared" si="1"/>
        <v>2</v>
      </c>
      <c r="F13">
        <v>55</v>
      </c>
      <c r="G13">
        <v>48.9</v>
      </c>
      <c r="H13">
        <v>0.15</v>
      </c>
      <c r="I13">
        <v>827</v>
      </c>
      <c r="J13">
        <v>1646</v>
      </c>
      <c r="K13">
        <v>2565</v>
      </c>
      <c r="L13">
        <v>1884</v>
      </c>
      <c r="M13">
        <v>6922</v>
      </c>
    </row>
    <row r="14" spans="1:13">
      <c r="A14">
        <v>151</v>
      </c>
      <c r="B14" s="1">
        <v>42462</v>
      </c>
      <c r="C14" s="2">
        <v>42462</v>
      </c>
      <c r="D14" s="3">
        <f t="shared" si="0"/>
        <v>7</v>
      </c>
      <c r="E14" s="3">
        <f t="shared" si="1"/>
        <v>2</v>
      </c>
      <c r="F14">
        <v>55</v>
      </c>
      <c r="G14">
        <v>48.9</v>
      </c>
      <c r="H14">
        <v>0.15</v>
      </c>
      <c r="I14">
        <v>827</v>
      </c>
      <c r="J14">
        <v>1646</v>
      </c>
      <c r="K14">
        <v>2565</v>
      </c>
      <c r="L14">
        <v>1884</v>
      </c>
      <c r="M14">
        <v>6922</v>
      </c>
    </row>
    <row r="15" spans="1:13">
      <c r="A15">
        <v>181</v>
      </c>
      <c r="B15" s="1">
        <v>42462</v>
      </c>
      <c r="C15" s="2">
        <v>42462</v>
      </c>
      <c r="D15" s="3">
        <f t="shared" si="0"/>
        <v>7</v>
      </c>
      <c r="E15" s="3">
        <f t="shared" si="1"/>
        <v>2</v>
      </c>
      <c r="F15">
        <v>55</v>
      </c>
      <c r="G15">
        <v>48.9</v>
      </c>
      <c r="H15">
        <v>0.15</v>
      </c>
      <c r="I15">
        <v>827</v>
      </c>
      <c r="J15">
        <v>1646</v>
      </c>
      <c r="K15">
        <v>2565</v>
      </c>
      <c r="L15">
        <v>1884</v>
      </c>
      <c r="M15">
        <v>6922</v>
      </c>
    </row>
    <row r="16" spans="1:13">
      <c r="A16">
        <v>2</v>
      </c>
      <c r="B16" s="1">
        <v>42463</v>
      </c>
      <c r="C16" s="2">
        <v>42463</v>
      </c>
      <c r="D16" s="3">
        <f t="shared" si="0"/>
        <v>1</v>
      </c>
      <c r="E16" s="3">
        <f t="shared" si="1"/>
        <v>3</v>
      </c>
      <c r="F16">
        <v>39.9</v>
      </c>
      <c r="G16">
        <v>34</v>
      </c>
      <c r="H16">
        <v>0.09</v>
      </c>
      <c r="I16">
        <v>526</v>
      </c>
      <c r="J16">
        <v>1232</v>
      </c>
      <c r="K16">
        <v>1695</v>
      </c>
      <c r="L16">
        <v>1306</v>
      </c>
      <c r="M16">
        <v>4759</v>
      </c>
    </row>
    <row r="17" spans="1:13">
      <c r="A17">
        <v>32</v>
      </c>
      <c r="B17" s="1">
        <v>42463</v>
      </c>
      <c r="C17" s="2">
        <v>42463</v>
      </c>
      <c r="D17" s="3">
        <f t="shared" si="0"/>
        <v>1</v>
      </c>
      <c r="E17" s="3">
        <f t="shared" si="1"/>
        <v>3</v>
      </c>
      <c r="F17">
        <v>39.9</v>
      </c>
      <c r="G17">
        <v>34</v>
      </c>
      <c r="H17">
        <v>0.09</v>
      </c>
      <c r="I17">
        <v>526</v>
      </c>
      <c r="J17">
        <v>1232</v>
      </c>
      <c r="K17">
        <v>1695</v>
      </c>
      <c r="L17">
        <v>1306</v>
      </c>
      <c r="M17">
        <v>4759</v>
      </c>
    </row>
    <row r="18" spans="1:13">
      <c r="A18">
        <v>62</v>
      </c>
      <c r="B18" s="1">
        <v>42463</v>
      </c>
      <c r="C18" s="2">
        <v>42463</v>
      </c>
      <c r="D18" s="3">
        <f t="shared" si="0"/>
        <v>1</v>
      </c>
      <c r="E18" s="3">
        <f t="shared" si="1"/>
        <v>3</v>
      </c>
      <c r="F18">
        <v>39.9</v>
      </c>
      <c r="G18">
        <v>34</v>
      </c>
      <c r="H18">
        <v>0.09</v>
      </c>
      <c r="I18">
        <v>526</v>
      </c>
      <c r="J18">
        <v>1232</v>
      </c>
      <c r="K18">
        <v>1695</v>
      </c>
      <c r="L18">
        <v>1306</v>
      </c>
      <c r="M18">
        <v>4759</v>
      </c>
    </row>
    <row r="19" spans="1:13">
      <c r="A19">
        <v>92</v>
      </c>
      <c r="B19" s="1">
        <v>42463</v>
      </c>
      <c r="C19" s="2">
        <v>42463</v>
      </c>
      <c r="D19" s="3">
        <f t="shared" si="0"/>
        <v>1</v>
      </c>
      <c r="E19" s="3">
        <f t="shared" si="1"/>
        <v>3</v>
      </c>
      <c r="F19">
        <v>39.9</v>
      </c>
      <c r="G19">
        <v>34</v>
      </c>
      <c r="H19">
        <v>0.09</v>
      </c>
      <c r="I19">
        <v>526</v>
      </c>
      <c r="J19">
        <v>1232</v>
      </c>
      <c r="K19">
        <v>1695</v>
      </c>
      <c r="L19">
        <v>1306</v>
      </c>
      <c r="M19">
        <v>4759</v>
      </c>
    </row>
    <row r="20" spans="1:13">
      <c r="A20">
        <v>122</v>
      </c>
      <c r="B20" s="1">
        <v>42463</v>
      </c>
      <c r="C20" s="2">
        <v>42463</v>
      </c>
      <c r="D20" s="3">
        <f t="shared" si="0"/>
        <v>1</v>
      </c>
      <c r="E20" s="3">
        <f t="shared" si="1"/>
        <v>3</v>
      </c>
      <c r="F20">
        <v>39.9</v>
      </c>
      <c r="G20">
        <v>34</v>
      </c>
      <c r="H20">
        <v>0.09</v>
      </c>
      <c r="I20">
        <v>526</v>
      </c>
      <c r="J20">
        <v>1232</v>
      </c>
      <c r="K20">
        <v>1695</v>
      </c>
      <c r="L20">
        <v>1306</v>
      </c>
      <c r="M20">
        <v>4759</v>
      </c>
    </row>
    <row r="21" spans="1:13">
      <c r="A21">
        <v>152</v>
      </c>
      <c r="B21" s="1">
        <v>42463</v>
      </c>
      <c r="C21" s="2">
        <v>42463</v>
      </c>
      <c r="D21" s="3">
        <f t="shared" si="0"/>
        <v>1</v>
      </c>
      <c r="E21" s="3">
        <f t="shared" si="1"/>
        <v>3</v>
      </c>
      <c r="F21">
        <v>39.9</v>
      </c>
      <c r="G21">
        <v>34</v>
      </c>
      <c r="H21">
        <v>0.09</v>
      </c>
      <c r="I21">
        <v>526</v>
      </c>
      <c r="J21">
        <v>1232</v>
      </c>
      <c r="K21">
        <v>1695</v>
      </c>
      <c r="L21">
        <v>1306</v>
      </c>
      <c r="M21">
        <v>4759</v>
      </c>
    </row>
    <row r="22" spans="1:13">
      <c r="A22">
        <v>182</v>
      </c>
      <c r="B22" s="1">
        <v>42463</v>
      </c>
      <c r="C22" s="2">
        <v>42463</v>
      </c>
      <c r="D22" s="3">
        <f t="shared" si="0"/>
        <v>1</v>
      </c>
      <c r="E22" s="3">
        <f t="shared" si="1"/>
        <v>3</v>
      </c>
      <c r="F22">
        <v>39.9</v>
      </c>
      <c r="G22">
        <v>34</v>
      </c>
      <c r="H22">
        <v>0.09</v>
      </c>
      <c r="I22">
        <v>526</v>
      </c>
      <c r="J22">
        <v>1232</v>
      </c>
      <c r="K22">
        <v>1695</v>
      </c>
      <c r="L22">
        <v>1306</v>
      </c>
      <c r="M22">
        <v>4759</v>
      </c>
    </row>
    <row r="23" spans="1:13">
      <c r="A23">
        <v>3</v>
      </c>
      <c r="B23" s="1">
        <v>42464</v>
      </c>
      <c r="C23" s="2">
        <v>42464</v>
      </c>
      <c r="D23" s="3">
        <f t="shared" si="0"/>
        <v>2</v>
      </c>
      <c r="E23" s="3">
        <f t="shared" si="1"/>
        <v>4</v>
      </c>
      <c r="F23">
        <v>44.1</v>
      </c>
      <c r="G23">
        <v>33.1</v>
      </c>
      <c r="H23" t="s">
        <v>10</v>
      </c>
      <c r="I23">
        <v>521</v>
      </c>
      <c r="J23">
        <v>1067</v>
      </c>
      <c r="K23">
        <v>1440</v>
      </c>
      <c r="L23">
        <v>1307</v>
      </c>
      <c r="M23">
        <v>4335</v>
      </c>
    </row>
    <row r="24" spans="1:13">
      <c r="A24">
        <v>33</v>
      </c>
      <c r="B24" s="1">
        <v>42464</v>
      </c>
      <c r="C24" s="2">
        <v>42464</v>
      </c>
      <c r="D24" s="3">
        <f t="shared" si="0"/>
        <v>2</v>
      </c>
      <c r="E24" s="3">
        <f t="shared" si="1"/>
        <v>4</v>
      </c>
      <c r="F24">
        <v>44.1</v>
      </c>
      <c r="G24">
        <v>33.1</v>
      </c>
      <c r="H24" t="s">
        <v>10</v>
      </c>
      <c r="I24">
        <v>521</v>
      </c>
      <c r="J24">
        <v>1067</v>
      </c>
      <c r="K24">
        <v>1440</v>
      </c>
      <c r="L24">
        <v>1307</v>
      </c>
      <c r="M24">
        <v>4335</v>
      </c>
    </row>
    <row r="25" spans="1:13">
      <c r="A25">
        <v>63</v>
      </c>
      <c r="B25" s="1">
        <v>42464</v>
      </c>
      <c r="C25" s="2">
        <v>42464</v>
      </c>
      <c r="D25" s="3">
        <f t="shared" si="0"/>
        <v>2</v>
      </c>
      <c r="E25" s="3">
        <f t="shared" si="1"/>
        <v>4</v>
      </c>
      <c r="F25">
        <v>44.1</v>
      </c>
      <c r="G25">
        <v>33.1</v>
      </c>
      <c r="H25" t="s">
        <v>10</v>
      </c>
      <c r="I25">
        <v>521</v>
      </c>
      <c r="J25">
        <v>1067</v>
      </c>
      <c r="K25">
        <v>1440</v>
      </c>
      <c r="L25">
        <v>1307</v>
      </c>
      <c r="M25">
        <v>4335</v>
      </c>
    </row>
    <row r="26" spans="1:13">
      <c r="A26">
        <v>93</v>
      </c>
      <c r="B26" s="1">
        <v>42464</v>
      </c>
      <c r="C26" s="2">
        <v>42464</v>
      </c>
      <c r="D26" s="3">
        <f t="shared" si="0"/>
        <v>2</v>
      </c>
      <c r="E26" s="3">
        <f t="shared" si="1"/>
        <v>4</v>
      </c>
      <c r="F26">
        <v>44.1</v>
      </c>
      <c r="G26">
        <v>33.1</v>
      </c>
      <c r="H26" t="s">
        <v>10</v>
      </c>
      <c r="I26">
        <v>521</v>
      </c>
      <c r="J26">
        <v>1067</v>
      </c>
      <c r="K26">
        <v>1440</v>
      </c>
      <c r="L26">
        <v>1307</v>
      </c>
      <c r="M26">
        <v>4335</v>
      </c>
    </row>
    <row r="27" spans="1:13">
      <c r="A27">
        <v>123</v>
      </c>
      <c r="B27" s="1">
        <v>42464</v>
      </c>
      <c r="C27" s="2">
        <v>42464</v>
      </c>
      <c r="D27" s="3">
        <f t="shared" si="0"/>
        <v>2</v>
      </c>
      <c r="E27" s="3">
        <f t="shared" si="1"/>
        <v>4</v>
      </c>
      <c r="F27">
        <v>44.1</v>
      </c>
      <c r="G27">
        <v>33.1</v>
      </c>
      <c r="H27" t="s">
        <v>10</v>
      </c>
      <c r="I27">
        <v>521</v>
      </c>
      <c r="J27">
        <v>1067</v>
      </c>
      <c r="K27">
        <v>1440</v>
      </c>
      <c r="L27">
        <v>1307</v>
      </c>
      <c r="M27">
        <v>4335</v>
      </c>
    </row>
    <row r="28" spans="1:13">
      <c r="A28">
        <v>153</v>
      </c>
      <c r="B28" s="1">
        <v>42464</v>
      </c>
      <c r="C28" s="2">
        <v>42464</v>
      </c>
      <c r="D28" s="3">
        <f t="shared" si="0"/>
        <v>2</v>
      </c>
      <c r="E28" s="3">
        <f t="shared" si="1"/>
        <v>4</v>
      </c>
      <c r="F28">
        <v>44.1</v>
      </c>
      <c r="G28">
        <v>33.1</v>
      </c>
      <c r="H28" t="s">
        <v>10</v>
      </c>
      <c r="I28">
        <v>521</v>
      </c>
      <c r="J28">
        <v>1067</v>
      </c>
      <c r="K28">
        <v>1440</v>
      </c>
      <c r="L28">
        <v>1307</v>
      </c>
      <c r="M28">
        <v>4335</v>
      </c>
    </row>
    <row r="29" spans="1:13">
      <c r="A29">
        <v>183</v>
      </c>
      <c r="B29" s="1">
        <v>42464</v>
      </c>
      <c r="C29" s="2">
        <v>42464</v>
      </c>
      <c r="D29" s="3">
        <f t="shared" si="0"/>
        <v>2</v>
      </c>
      <c r="E29" s="3">
        <f t="shared" si="1"/>
        <v>4</v>
      </c>
      <c r="F29">
        <v>44.1</v>
      </c>
      <c r="G29">
        <v>33.1</v>
      </c>
      <c r="H29" t="s">
        <v>10</v>
      </c>
      <c r="I29">
        <v>521</v>
      </c>
      <c r="J29">
        <v>1067</v>
      </c>
      <c r="K29">
        <v>1440</v>
      </c>
      <c r="L29">
        <v>1307</v>
      </c>
      <c r="M29">
        <v>4335</v>
      </c>
    </row>
    <row r="30" spans="1:13">
      <c r="A30">
        <v>4</v>
      </c>
      <c r="B30" s="1">
        <v>42465</v>
      </c>
      <c r="C30" s="2">
        <v>42465</v>
      </c>
      <c r="D30" s="3">
        <f t="shared" si="0"/>
        <v>3</v>
      </c>
      <c r="E30" s="3">
        <f t="shared" si="1"/>
        <v>5</v>
      </c>
      <c r="F30">
        <v>42.1</v>
      </c>
      <c r="G30">
        <v>26.1</v>
      </c>
      <c r="H30">
        <v>0</v>
      </c>
      <c r="I30">
        <v>1416</v>
      </c>
      <c r="J30">
        <v>2617</v>
      </c>
      <c r="K30">
        <v>3081</v>
      </c>
      <c r="L30">
        <v>2357</v>
      </c>
      <c r="M30">
        <v>9471</v>
      </c>
    </row>
    <row r="31" spans="1:13">
      <c r="A31">
        <v>34</v>
      </c>
      <c r="B31" s="1">
        <v>42465</v>
      </c>
      <c r="C31" s="2">
        <v>42465</v>
      </c>
      <c r="D31" s="3">
        <f t="shared" si="0"/>
        <v>3</v>
      </c>
      <c r="E31" s="3">
        <f t="shared" si="1"/>
        <v>5</v>
      </c>
      <c r="F31">
        <v>42.1</v>
      </c>
      <c r="G31">
        <v>26.1</v>
      </c>
      <c r="H31">
        <v>0</v>
      </c>
      <c r="I31">
        <v>1416</v>
      </c>
      <c r="J31">
        <v>2617</v>
      </c>
      <c r="K31">
        <v>3081</v>
      </c>
      <c r="L31">
        <v>2357</v>
      </c>
      <c r="M31">
        <v>9471</v>
      </c>
    </row>
    <row r="32" spans="1:13">
      <c r="A32">
        <v>64</v>
      </c>
      <c r="B32" s="1">
        <v>42465</v>
      </c>
      <c r="C32" s="2">
        <v>42465</v>
      </c>
      <c r="D32" s="3">
        <f t="shared" si="0"/>
        <v>3</v>
      </c>
      <c r="E32" s="3">
        <f t="shared" si="1"/>
        <v>5</v>
      </c>
      <c r="F32">
        <v>42.1</v>
      </c>
      <c r="G32">
        <v>26.1</v>
      </c>
      <c r="H32">
        <v>0</v>
      </c>
      <c r="I32">
        <v>1416</v>
      </c>
      <c r="J32">
        <v>2617</v>
      </c>
      <c r="K32">
        <v>3081</v>
      </c>
      <c r="L32">
        <v>2357</v>
      </c>
      <c r="M32">
        <v>9471</v>
      </c>
    </row>
    <row r="33" spans="1:13">
      <c r="A33">
        <v>94</v>
      </c>
      <c r="B33" s="1">
        <v>42465</v>
      </c>
      <c r="C33" s="2">
        <v>42465</v>
      </c>
      <c r="D33" s="3">
        <f t="shared" si="0"/>
        <v>3</v>
      </c>
      <c r="E33" s="3">
        <f t="shared" si="1"/>
        <v>5</v>
      </c>
      <c r="F33">
        <v>42.1</v>
      </c>
      <c r="G33">
        <v>26.1</v>
      </c>
      <c r="H33">
        <v>0</v>
      </c>
      <c r="I33">
        <v>1416</v>
      </c>
      <c r="J33">
        <v>2617</v>
      </c>
      <c r="K33">
        <v>3081</v>
      </c>
      <c r="L33">
        <v>2357</v>
      </c>
      <c r="M33">
        <v>9471</v>
      </c>
    </row>
    <row r="34" spans="1:13">
      <c r="A34">
        <v>124</v>
      </c>
      <c r="B34" s="1">
        <v>42465</v>
      </c>
      <c r="C34" s="2">
        <v>42465</v>
      </c>
      <c r="D34" s="3">
        <f t="shared" si="0"/>
        <v>3</v>
      </c>
      <c r="E34" s="3">
        <f t="shared" si="1"/>
        <v>5</v>
      </c>
      <c r="F34">
        <v>42.1</v>
      </c>
      <c r="G34">
        <v>26.1</v>
      </c>
      <c r="H34">
        <v>0</v>
      </c>
      <c r="I34">
        <v>1416</v>
      </c>
      <c r="J34">
        <v>2617</v>
      </c>
      <c r="K34">
        <v>3081</v>
      </c>
      <c r="L34">
        <v>2357</v>
      </c>
      <c r="M34">
        <v>9471</v>
      </c>
    </row>
    <row r="35" spans="1:13">
      <c r="A35">
        <v>154</v>
      </c>
      <c r="B35" s="1">
        <v>42465</v>
      </c>
      <c r="C35" s="2">
        <v>42465</v>
      </c>
      <c r="D35" s="3">
        <f t="shared" si="0"/>
        <v>3</v>
      </c>
      <c r="E35" s="3">
        <f t="shared" si="1"/>
        <v>5</v>
      </c>
      <c r="F35">
        <v>42.1</v>
      </c>
      <c r="G35">
        <v>26.1</v>
      </c>
      <c r="H35">
        <v>0</v>
      </c>
      <c r="I35">
        <v>1416</v>
      </c>
      <c r="J35">
        <v>2617</v>
      </c>
      <c r="K35">
        <v>3081</v>
      </c>
      <c r="L35">
        <v>2357</v>
      </c>
      <c r="M35">
        <v>9471</v>
      </c>
    </row>
    <row r="36" spans="1:13">
      <c r="A36">
        <v>184</v>
      </c>
      <c r="B36" s="1">
        <v>42465</v>
      </c>
      <c r="C36" s="2">
        <v>42465</v>
      </c>
      <c r="D36" s="3">
        <f t="shared" si="0"/>
        <v>3</v>
      </c>
      <c r="E36" s="3">
        <f t="shared" si="1"/>
        <v>5</v>
      </c>
      <c r="F36">
        <v>42.1</v>
      </c>
      <c r="G36">
        <v>26.1</v>
      </c>
      <c r="H36">
        <v>0</v>
      </c>
      <c r="I36">
        <v>1416</v>
      </c>
      <c r="J36">
        <v>2617</v>
      </c>
      <c r="K36">
        <v>3081</v>
      </c>
      <c r="L36">
        <v>2357</v>
      </c>
      <c r="M36">
        <v>9471</v>
      </c>
    </row>
    <row r="37" spans="1:13">
      <c r="A37">
        <v>5</v>
      </c>
      <c r="B37" s="1">
        <v>42466</v>
      </c>
      <c r="C37" s="2">
        <v>42466</v>
      </c>
      <c r="D37" s="3">
        <f t="shared" si="0"/>
        <v>4</v>
      </c>
      <c r="E37" s="3">
        <f t="shared" si="1"/>
        <v>6</v>
      </c>
      <c r="F37">
        <v>45</v>
      </c>
      <c r="G37">
        <v>30</v>
      </c>
      <c r="H37">
        <v>0</v>
      </c>
      <c r="I37">
        <v>1885</v>
      </c>
      <c r="J37">
        <v>3329</v>
      </c>
      <c r="K37">
        <v>3856</v>
      </c>
      <c r="L37">
        <v>2849</v>
      </c>
      <c r="M37">
        <v>11919</v>
      </c>
    </row>
    <row r="38" spans="1:13">
      <c r="A38">
        <v>35</v>
      </c>
      <c r="B38" s="1">
        <v>42466</v>
      </c>
      <c r="C38" s="2">
        <v>42466</v>
      </c>
      <c r="D38" s="3">
        <f t="shared" si="0"/>
        <v>4</v>
      </c>
      <c r="E38" s="3">
        <f t="shared" si="1"/>
        <v>6</v>
      </c>
      <c r="F38">
        <v>45</v>
      </c>
      <c r="G38">
        <v>30</v>
      </c>
      <c r="H38">
        <v>0</v>
      </c>
      <c r="I38">
        <v>1885</v>
      </c>
      <c r="J38">
        <v>3329</v>
      </c>
      <c r="K38">
        <v>3856</v>
      </c>
      <c r="L38">
        <v>2849</v>
      </c>
      <c r="M38">
        <v>11919</v>
      </c>
    </row>
    <row r="39" spans="1:13">
      <c r="A39">
        <v>65</v>
      </c>
      <c r="B39" s="1">
        <v>42466</v>
      </c>
      <c r="C39" s="2">
        <v>42466</v>
      </c>
      <c r="D39" s="3">
        <f t="shared" si="0"/>
        <v>4</v>
      </c>
      <c r="E39" s="3">
        <f t="shared" si="1"/>
        <v>6</v>
      </c>
      <c r="F39">
        <v>45</v>
      </c>
      <c r="G39">
        <v>30</v>
      </c>
      <c r="H39">
        <v>0</v>
      </c>
      <c r="I39">
        <v>1885</v>
      </c>
      <c r="J39">
        <v>3329</v>
      </c>
      <c r="K39">
        <v>3856</v>
      </c>
      <c r="L39">
        <v>2849</v>
      </c>
      <c r="M39">
        <v>11919</v>
      </c>
    </row>
    <row r="40" spans="1:13">
      <c r="A40">
        <v>95</v>
      </c>
      <c r="B40" s="1">
        <v>42466</v>
      </c>
      <c r="C40" s="2">
        <v>42466</v>
      </c>
      <c r="D40" s="3">
        <f t="shared" si="0"/>
        <v>4</v>
      </c>
      <c r="E40" s="3">
        <f t="shared" si="1"/>
        <v>6</v>
      </c>
      <c r="F40">
        <v>45</v>
      </c>
      <c r="G40">
        <v>30</v>
      </c>
      <c r="H40">
        <v>0</v>
      </c>
      <c r="I40">
        <v>1885</v>
      </c>
      <c r="J40">
        <v>3329</v>
      </c>
      <c r="K40">
        <v>3856</v>
      </c>
      <c r="L40">
        <v>2849</v>
      </c>
      <c r="M40">
        <v>11919</v>
      </c>
    </row>
    <row r="41" spans="1:13">
      <c r="A41">
        <v>125</v>
      </c>
      <c r="B41" s="1">
        <v>42466</v>
      </c>
      <c r="C41" s="2">
        <v>42466</v>
      </c>
      <c r="D41" s="3">
        <f t="shared" si="0"/>
        <v>4</v>
      </c>
      <c r="E41" s="3">
        <f t="shared" si="1"/>
        <v>6</v>
      </c>
      <c r="F41">
        <v>45</v>
      </c>
      <c r="G41">
        <v>30</v>
      </c>
      <c r="H41">
        <v>0</v>
      </c>
      <c r="I41">
        <v>1885</v>
      </c>
      <c r="J41">
        <v>3329</v>
      </c>
      <c r="K41">
        <v>3856</v>
      </c>
      <c r="L41">
        <v>2849</v>
      </c>
      <c r="M41">
        <v>11919</v>
      </c>
    </row>
    <row r="42" spans="1:13">
      <c r="A42">
        <v>155</v>
      </c>
      <c r="B42" s="1">
        <v>42466</v>
      </c>
      <c r="C42" s="2">
        <v>42466</v>
      </c>
      <c r="D42" s="3">
        <f t="shared" si="0"/>
        <v>4</v>
      </c>
      <c r="E42" s="3">
        <f t="shared" si="1"/>
        <v>6</v>
      </c>
      <c r="F42">
        <v>45</v>
      </c>
      <c r="G42">
        <v>30</v>
      </c>
      <c r="H42">
        <v>0</v>
      </c>
      <c r="I42">
        <v>1885</v>
      </c>
      <c r="J42">
        <v>3329</v>
      </c>
      <c r="K42">
        <v>3856</v>
      </c>
      <c r="L42">
        <v>2849</v>
      </c>
      <c r="M42">
        <v>11919</v>
      </c>
    </row>
    <row r="43" spans="1:13">
      <c r="A43">
        <v>185</v>
      </c>
      <c r="B43" s="1">
        <v>42466</v>
      </c>
      <c r="C43" s="2">
        <v>42466</v>
      </c>
      <c r="D43" s="3">
        <f t="shared" si="0"/>
        <v>4</v>
      </c>
      <c r="E43" s="3">
        <f t="shared" si="1"/>
        <v>6</v>
      </c>
      <c r="F43">
        <v>45</v>
      </c>
      <c r="G43">
        <v>30</v>
      </c>
      <c r="H43">
        <v>0</v>
      </c>
      <c r="I43">
        <v>1885</v>
      </c>
      <c r="J43">
        <v>3329</v>
      </c>
      <c r="K43">
        <v>3856</v>
      </c>
      <c r="L43">
        <v>2849</v>
      </c>
      <c r="M43">
        <v>11919</v>
      </c>
    </row>
    <row r="44" spans="1:13">
      <c r="A44">
        <v>6</v>
      </c>
      <c r="B44" s="1">
        <v>42467</v>
      </c>
      <c r="C44" s="2">
        <v>42467</v>
      </c>
      <c r="D44" s="3">
        <f t="shared" si="0"/>
        <v>5</v>
      </c>
      <c r="E44" s="3">
        <f t="shared" si="1"/>
        <v>7</v>
      </c>
      <c r="F44">
        <v>57</v>
      </c>
      <c r="G44">
        <v>53.1</v>
      </c>
      <c r="H44">
        <v>0.09</v>
      </c>
      <c r="I44">
        <v>1276</v>
      </c>
      <c r="J44">
        <v>2581</v>
      </c>
      <c r="K44">
        <v>3282</v>
      </c>
      <c r="L44">
        <v>2457</v>
      </c>
      <c r="M44">
        <v>9596</v>
      </c>
    </row>
    <row r="45" spans="1:13">
      <c r="A45">
        <v>36</v>
      </c>
      <c r="B45" s="1">
        <v>42467</v>
      </c>
      <c r="C45" s="2">
        <v>42467</v>
      </c>
      <c r="D45" s="3">
        <f t="shared" si="0"/>
        <v>5</v>
      </c>
      <c r="E45" s="3">
        <f t="shared" si="1"/>
        <v>7</v>
      </c>
      <c r="F45">
        <v>57</v>
      </c>
      <c r="G45">
        <v>53.1</v>
      </c>
      <c r="H45">
        <v>0.09</v>
      </c>
      <c r="I45">
        <v>1276</v>
      </c>
      <c r="J45">
        <v>2581</v>
      </c>
      <c r="K45">
        <v>3282</v>
      </c>
      <c r="L45">
        <v>2457</v>
      </c>
      <c r="M45">
        <v>9596</v>
      </c>
    </row>
    <row r="46" spans="1:13">
      <c r="A46">
        <v>66</v>
      </c>
      <c r="B46" s="1">
        <v>42467</v>
      </c>
      <c r="C46" s="2">
        <v>42467</v>
      </c>
      <c r="D46" s="3">
        <f t="shared" si="0"/>
        <v>5</v>
      </c>
      <c r="E46" s="3">
        <f t="shared" si="1"/>
        <v>7</v>
      </c>
      <c r="F46">
        <v>57</v>
      </c>
      <c r="G46">
        <v>53.1</v>
      </c>
      <c r="H46">
        <v>0.09</v>
      </c>
      <c r="I46">
        <v>1276</v>
      </c>
      <c r="J46">
        <v>2581</v>
      </c>
      <c r="K46">
        <v>3282</v>
      </c>
      <c r="L46">
        <v>2457</v>
      </c>
      <c r="M46">
        <v>9596</v>
      </c>
    </row>
    <row r="47" spans="1:13">
      <c r="A47">
        <v>96</v>
      </c>
      <c r="B47" s="1">
        <v>42467</v>
      </c>
      <c r="C47" s="2">
        <v>42467</v>
      </c>
      <c r="D47" s="3">
        <f t="shared" si="0"/>
        <v>5</v>
      </c>
      <c r="E47" s="3">
        <f t="shared" si="1"/>
        <v>7</v>
      </c>
      <c r="F47">
        <v>57</v>
      </c>
      <c r="G47">
        <v>53.1</v>
      </c>
      <c r="H47">
        <v>0.09</v>
      </c>
      <c r="I47">
        <v>1276</v>
      </c>
      <c r="J47">
        <v>2581</v>
      </c>
      <c r="K47">
        <v>3282</v>
      </c>
      <c r="L47">
        <v>2457</v>
      </c>
      <c r="M47">
        <v>9596</v>
      </c>
    </row>
    <row r="48" spans="1:13">
      <c r="A48">
        <v>126</v>
      </c>
      <c r="B48" s="1">
        <v>42467</v>
      </c>
      <c r="C48" s="2">
        <v>42467</v>
      </c>
      <c r="D48" s="3">
        <f t="shared" si="0"/>
        <v>5</v>
      </c>
      <c r="E48" s="3">
        <f t="shared" si="1"/>
        <v>7</v>
      </c>
      <c r="F48">
        <v>57</v>
      </c>
      <c r="G48">
        <v>53.1</v>
      </c>
      <c r="H48">
        <v>0.09</v>
      </c>
      <c r="I48">
        <v>1276</v>
      </c>
      <c r="J48">
        <v>2581</v>
      </c>
      <c r="K48">
        <v>3282</v>
      </c>
      <c r="L48">
        <v>2457</v>
      </c>
      <c r="M48">
        <v>9596</v>
      </c>
    </row>
    <row r="49" spans="1:13">
      <c r="A49">
        <v>156</v>
      </c>
      <c r="B49" s="1">
        <v>42467</v>
      </c>
      <c r="C49" s="2">
        <v>42467</v>
      </c>
      <c r="D49" s="3">
        <f t="shared" si="0"/>
        <v>5</v>
      </c>
      <c r="E49" s="3">
        <f t="shared" si="1"/>
        <v>7</v>
      </c>
      <c r="F49">
        <v>57</v>
      </c>
      <c r="G49">
        <v>53.1</v>
      </c>
      <c r="H49">
        <v>0.09</v>
      </c>
      <c r="I49">
        <v>1276</v>
      </c>
      <c r="J49">
        <v>2581</v>
      </c>
      <c r="K49">
        <v>3282</v>
      </c>
      <c r="L49">
        <v>2457</v>
      </c>
      <c r="M49">
        <v>9596</v>
      </c>
    </row>
    <row r="50" spans="1:13">
      <c r="A50">
        <v>186</v>
      </c>
      <c r="B50" s="1">
        <v>42467</v>
      </c>
      <c r="C50" s="2">
        <v>42467</v>
      </c>
      <c r="D50" s="3">
        <f t="shared" si="0"/>
        <v>5</v>
      </c>
      <c r="E50" s="3">
        <f t="shared" si="1"/>
        <v>7</v>
      </c>
      <c r="F50">
        <v>57</v>
      </c>
      <c r="G50">
        <v>53.1</v>
      </c>
      <c r="H50">
        <v>0.09</v>
      </c>
      <c r="I50">
        <v>1276</v>
      </c>
      <c r="J50">
        <v>2581</v>
      </c>
      <c r="K50">
        <v>3282</v>
      </c>
      <c r="L50">
        <v>2457</v>
      </c>
      <c r="M50">
        <v>9596</v>
      </c>
    </row>
    <row r="51" spans="1:13">
      <c r="A51">
        <v>7</v>
      </c>
      <c r="B51" s="1">
        <v>42468</v>
      </c>
      <c r="C51" s="2">
        <v>42468</v>
      </c>
      <c r="D51" s="3">
        <f t="shared" si="0"/>
        <v>6</v>
      </c>
      <c r="E51" s="3">
        <f t="shared" si="1"/>
        <v>1</v>
      </c>
      <c r="F51">
        <v>46.9</v>
      </c>
      <c r="G51">
        <v>44.1</v>
      </c>
      <c r="H51">
        <v>0.01</v>
      </c>
      <c r="I51">
        <v>1982</v>
      </c>
      <c r="J51">
        <v>3455</v>
      </c>
      <c r="K51">
        <v>4113</v>
      </c>
      <c r="L51">
        <v>3194</v>
      </c>
      <c r="M51">
        <v>12744</v>
      </c>
    </row>
    <row r="52" spans="1:13">
      <c r="A52">
        <v>37</v>
      </c>
      <c r="B52" s="1">
        <v>42468</v>
      </c>
      <c r="C52" s="2">
        <v>42468</v>
      </c>
      <c r="D52" s="3">
        <f t="shared" si="0"/>
        <v>6</v>
      </c>
      <c r="E52" s="3">
        <f t="shared" si="1"/>
        <v>1</v>
      </c>
      <c r="F52">
        <v>46.9</v>
      </c>
      <c r="G52">
        <v>44.1</v>
      </c>
      <c r="H52">
        <v>0.01</v>
      </c>
      <c r="I52">
        <v>1982</v>
      </c>
      <c r="J52">
        <v>3455</v>
      </c>
      <c r="K52">
        <v>4113</v>
      </c>
      <c r="L52">
        <v>3194</v>
      </c>
      <c r="M52">
        <v>12744</v>
      </c>
    </row>
    <row r="53" spans="1:13">
      <c r="A53">
        <v>67</v>
      </c>
      <c r="B53" s="1">
        <v>42468</v>
      </c>
      <c r="C53" s="2">
        <v>42468</v>
      </c>
      <c r="D53" s="3">
        <f t="shared" si="0"/>
        <v>6</v>
      </c>
      <c r="E53" s="3">
        <f t="shared" si="1"/>
        <v>1</v>
      </c>
      <c r="F53">
        <v>46.9</v>
      </c>
      <c r="G53">
        <v>44.1</v>
      </c>
      <c r="H53">
        <v>0.01</v>
      </c>
      <c r="I53">
        <v>1982</v>
      </c>
      <c r="J53">
        <v>3455</v>
      </c>
      <c r="K53">
        <v>4113</v>
      </c>
      <c r="L53">
        <v>3194</v>
      </c>
      <c r="M53">
        <v>12744</v>
      </c>
    </row>
    <row r="54" spans="1:13">
      <c r="A54">
        <v>97</v>
      </c>
      <c r="B54" s="1">
        <v>42468</v>
      </c>
      <c r="C54" s="2">
        <v>42468</v>
      </c>
      <c r="D54" s="3">
        <f t="shared" si="0"/>
        <v>6</v>
      </c>
      <c r="E54" s="3">
        <f t="shared" si="1"/>
        <v>1</v>
      </c>
      <c r="F54">
        <v>46.9</v>
      </c>
      <c r="G54">
        <v>44.1</v>
      </c>
      <c r="H54">
        <v>0.01</v>
      </c>
      <c r="I54">
        <v>1982</v>
      </c>
      <c r="J54">
        <v>3455</v>
      </c>
      <c r="K54">
        <v>4113</v>
      </c>
      <c r="L54">
        <v>3194</v>
      </c>
      <c r="M54">
        <v>12744</v>
      </c>
    </row>
    <row r="55" spans="1:13">
      <c r="A55">
        <v>127</v>
      </c>
      <c r="B55" s="1">
        <v>42468</v>
      </c>
      <c r="C55" s="2">
        <v>42468</v>
      </c>
      <c r="D55" s="3">
        <f t="shared" si="0"/>
        <v>6</v>
      </c>
      <c r="E55" s="3">
        <f t="shared" si="1"/>
        <v>1</v>
      </c>
      <c r="F55">
        <v>46.9</v>
      </c>
      <c r="G55">
        <v>44.1</v>
      </c>
      <c r="H55">
        <v>0.01</v>
      </c>
      <c r="I55">
        <v>1982</v>
      </c>
      <c r="J55">
        <v>3455</v>
      </c>
      <c r="K55">
        <v>4113</v>
      </c>
      <c r="L55">
        <v>3194</v>
      </c>
      <c r="M55">
        <v>12744</v>
      </c>
    </row>
    <row r="56" spans="1:13">
      <c r="A56">
        <v>157</v>
      </c>
      <c r="B56" s="1">
        <v>42468</v>
      </c>
      <c r="C56" s="2">
        <v>42468</v>
      </c>
      <c r="D56" s="3">
        <f t="shared" si="0"/>
        <v>6</v>
      </c>
      <c r="E56" s="3">
        <f t="shared" si="1"/>
        <v>1</v>
      </c>
      <c r="F56">
        <v>46.9</v>
      </c>
      <c r="G56">
        <v>44.1</v>
      </c>
      <c r="H56">
        <v>0.01</v>
      </c>
      <c r="I56">
        <v>1982</v>
      </c>
      <c r="J56">
        <v>3455</v>
      </c>
      <c r="K56">
        <v>4113</v>
      </c>
      <c r="L56">
        <v>3194</v>
      </c>
      <c r="M56">
        <v>12744</v>
      </c>
    </row>
    <row r="57" spans="1:13">
      <c r="A57">
        <v>187</v>
      </c>
      <c r="B57" s="1">
        <v>42468</v>
      </c>
      <c r="C57" s="2">
        <v>42468</v>
      </c>
      <c r="D57" s="3">
        <f t="shared" si="0"/>
        <v>6</v>
      </c>
      <c r="E57" s="3">
        <f t="shared" si="1"/>
        <v>1</v>
      </c>
      <c r="F57">
        <v>46.9</v>
      </c>
      <c r="G57">
        <v>44.1</v>
      </c>
      <c r="H57">
        <v>0.01</v>
      </c>
      <c r="I57">
        <v>1982</v>
      </c>
      <c r="J57">
        <v>3455</v>
      </c>
      <c r="K57">
        <v>4113</v>
      </c>
      <c r="L57">
        <v>3194</v>
      </c>
      <c r="M57">
        <v>12744</v>
      </c>
    </row>
    <row r="58" spans="1:13">
      <c r="A58">
        <v>8</v>
      </c>
      <c r="B58" s="1">
        <v>42469</v>
      </c>
      <c r="C58" s="2">
        <v>42469</v>
      </c>
      <c r="D58" s="3">
        <f t="shared" si="0"/>
        <v>7</v>
      </c>
      <c r="E58" s="3">
        <f t="shared" si="1"/>
        <v>2</v>
      </c>
      <c r="F58">
        <v>43</v>
      </c>
      <c r="G58">
        <v>37.9</v>
      </c>
      <c r="H58">
        <v>0.09</v>
      </c>
      <c r="I58">
        <v>504</v>
      </c>
      <c r="J58">
        <v>997</v>
      </c>
      <c r="K58">
        <v>1507</v>
      </c>
      <c r="L58">
        <v>1502</v>
      </c>
      <c r="M58">
        <v>4510</v>
      </c>
    </row>
    <row r="59" spans="1:13">
      <c r="A59">
        <v>38</v>
      </c>
      <c r="B59" s="1">
        <v>42469</v>
      </c>
      <c r="C59" s="2">
        <v>42469</v>
      </c>
      <c r="D59" s="3">
        <f t="shared" si="0"/>
        <v>7</v>
      </c>
      <c r="E59" s="3">
        <f t="shared" si="1"/>
        <v>2</v>
      </c>
      <c r="F59">
        <v>43</v>
      </c>
      <c r="G59">
        <v>37.9</v>
      </c>
      <c r="H59">
        <v>0.09</v>
      </c>
      <c r="I59">
        <v>504</v>
      </c>
      <c r="J59">
        <v>997</v>
      </c>
      <c r="K59">
        <v>1507</v>
      </c>
      <c r="L59">
        <v>1502</v>
      </c>
      <c r="M59">
        <v>4510</v>
      </c>
    </row>
    <row r="60" spans="1:13">
      <c r="A60">
        <v>68</v>
      </c>
      <c r="B60" s="1">
        <v>42469</v>
      </c>
      <c r="C60" s="2">
        <v>42469</v>
      </c>
      <c r="D60" s="3">
        <f t="shared" si="0"/>
        <v>7</v>
      </c>
      <c r="E60" s="3">
        <f t="shared" si="1"/>
        <v>2</v>
      </c>
      <c r="F60">
        <v>43</v>
      </c>
      <c r="G60">
        <v>37.9</v>
      </c>
      <c r="H60">
        <v>0.09</v>
      </c>
      <c r="I60">
        <v>504</v>
      </c>
      <c r="J60">
        <v>997</v>
      </c>
      <c r="K60">
        <v>1507</v>
      </c>
      <c r="L60">
        <v>1502</v>
      </c>
      <c r="M60">
        <v>4510</v>
      </c>
    </row>
    <row r="61" spans="1:13">
      <c r="A61">
        <v>98</v>
      </c>
      <c r="B61" s="1">
        <v>42469</v>
      </c>
      <c r="C61" s="2">
        <v>42469</v>
      </c>
      <c r="D61" s="3">
        <f t="shared" si="0"/>
        <v>7</v>
      </c>
      <c r="E61" s="3">
        <f t="shared" si="1"/>
        <v>2</v>
      </c>
      <c r="F61">
        <v>43</v>
      </c>
      <c r="G61">
        <v>37.9</v>
      </c>
      <c r="H61">
        <v>0.09</v>
      </c>
      <c r="I61">
        <v>504</v>
      </c>
      <c r="J61">
        <v>997</v>
      </c>
      <c r="K61">
        <v>1507</v>
      </c>
      <c r="L61">
        <v>1502</v>
      </c>
      <c r="M61">
        <v>4510</v>
      </c>
    </row>
    <row r="62" spans="1:13">
      <c r="A62">
        <v>128</v>
      </c>
      <c r="B62" s="1">
        <v>42469</v>
      </c>
      <c r="C62" s="2">
        <v>42469</v>
      </c>
      <c r="D62" s="3">
        <f t="shared" si="0"/>
        <v>7</v>
      </c>
      <c r="E62" s="3">
        <f t="shared" si="1"/>
        <v>2</v>
      </c>
      <c r="F62">
        <v>43</v>
      </c>
      <c r="G62">
        <v>37.9</v>
      </c>
      <c r="H62">
        <v>0.09</v>
      </c>
      <c r="I62">
        <v>504</v>
      </c>
      <c r="J62">
        <v>997</v>
      </c>
      <c r="K62">
        <v>1507</v>
      </c>
      <c r="L62">
        <v>1502</v>
      </c>
      <c r="M62">
        <v>4510</v>
      </c>
    </row>
    <row r="63" spans="1:13">
      <c r="A63">
        <v>158</v>
      </c>
      <c r="B63" s="1">
        <v>42469</v>
      </c>
      <c r="C63" s="2">
        <v>42469</v>
      </c>
      <c r="D63" s="3">
        <f t="shared" si="0"/>
        <v>7</v>
      </c>
      <c r="E63" s="3">
        <f t="shared" si="1"/>
        <v>2</v>
      </c>
      <c r="F63">
        <v>43</v>
      </c>
      <c r="G63">
        <v>37.9</v>
      </c>
      <c r="H63">
        <v>0.09</v>
      </c>
      <c r="I63">
        <v>504</v>
      </c>
      <c r="J63">
        <v>997</v>
      </c>
      <c r="K63">
        <v>1507</v>
      </c>
      <c r="L63">
        <v>1502</v>
      </c>
      <c r="M63">
        <v>4510</v>
      </c>
    </row>
    <row r="64" spans="1:13">
      <c r="A64">
        <v>188</v>
      </c>
      <c r="B64" s="1">
        <v>42469</v>
      </c>
      <c r="C64" s="2">
        <v>42469</v>
      </c>
      <c r="D64" s="3">
        <f t="shared" si="0"/>
        <v>7</v>
      </c>
      <c r="E64" s="3">
        <f t="shared" si="1"/>
        <v>2</v>
      </c>
      <c r="F64">
        <v>43</v>
      </c>
      <c r="G64">
        <v>37.9</v>
      </c>
      <c r="H64">
        <v>0.09</v>
      </c>
      <c r="I64">
        <v>504</v>
      </c>
      <c r="J64">
        <v>997</v>
      </c>
      <c r="K64">
        <v>1507</v>
      </c>
      <c r="L64">
        <v>1502</v>
      </c>
      <c r="M64">
        <v>4510</v>
      </c>
    </row>
    <row r="65" spans="1:13">
      <c r="A65">
        <v>9</v>
      </c>
      <c r="B65" s="1">
        <v>42470</v>
      </c>
      <c r="C65" s="2">
        <v>42470</v>
      </c>
      <c r="D65" s="3">
        <f t="shared" si="0"/>
        <v>1</v>
      </c>
      <c r="E65" s="3">
        <f t="shared" si="1"/>
        <v>3</v>
      </c>
      <c r="F65">
        <v>48.9</v>
      </c>
      <c r="G65">
        <v>30.9</v>
      </c>
      <c r="H65">
        <v>0</v>
      </c>
      <c r="I65">
        <v>1447</v>
      </c>
      <c r="J65">
        <v>2387</v>
      </c>
      <c r="K65">
        <v>3132</v>
      </c>
      <c r="L65">
        <v>2160</v>
      </c>
      <c r="M65">
        <v>9126</v>
      </c>
    </row>
    <row r="66" spans="1:13">
      <c r="A66">
        <v>39</v>
      </c>
      <c r="B66" s="1">
        <v>42470</v>
      </c>
      <c r="C66" s="2">
        <v>42470</v>
      </c>
      <c r="D66" s="3">
        <f t="shared" si="0"/>
        <v>1</v>
      </c>
      <c r="E66" s="3">
        <f t="shared" si="1"/>
        <v>3</v>
      </c>
      <c r="F66">
        <v>48.9</v>
      </c>
      <c r="G66">
        <v>30.9</v>
      </c>
      <c r="H66">
        <v>0</v>
      </c>
      <c r="I66">
        <v>1447</v>
      </c>
      <c r="J66">
        <v>2387</v>
      </c>
      <c r="K66">
        <v>3132</v>
      </c>
      <c r="L66">
        <v>2160</v>
      </c>
      <c r="M66">
        <v>9126</v>
      </c>
    </row>
    <row r="67" spans="1:13">
      <c r="A67">
        <v>69</v>
      </c>
      <c r="B67" s="1">
        <v>42470</v>
      </c>
      <c r="C67" s="2">
        <v>42470</v>
      </c>
      <c r="D67" s="3">
        <f t="shared" ref="D67:D130" si="2">(WEEKDAY(C67))</f>
        <v>1</v>
      </c>
      <c r="E67" s="3">
        <f t="shared" ref="E67:E130" si="3">MOD(D67+1,7)+1</f>
        <v>3</v>
      </c>
      <c r="F67">
        <v>48.9</v>
      </c>
      <c r="G67">
        <v>30.9</v>
      </c>
      <c r="H67">
        <v>0</v>
      </c>
      <c r="I67">
        <v>1447</v>
      </c>
      <c r="J67">
        <v>2387</v>
      </c>
      <c r="K67">
        <v>3132</v>
      </c>
      <c r="L67">
        <v>2160</v>
      </c>
      <c r="M67">
        <v>9126</v>
      </c>
    </row>
    <row r="68" spans="1:13">
      <c r="A68">
        <v>99</v>
      </c>
      <c r="B68" s="1">
        <v>42470</v>
      </c>
      <c r="C68" s="2">
        <v>42470</v>
      </c>
      <c r="D68" s="3">
        <f t="shared" si="2"/>
        <v>1</v>
      </c>
      <c r="E68" s="3">
        <f t="shared" si="3"/>
        <v>3</v>
      </c>
      <c r="F68">
        <v>48.9</v>
      </c>
      <c r="G68">
        <v>30.9</v>
      </c>
      <c r="H68">
        <v>0</v>
      </c>
      <c r="I68">
        <v>1447</v>
      </c>
      <c r="J68">
        <v>2387</v>
      </c>
      <c r="K68">
        <v>3132</v>
      </c>
      <c r="L68">
        <v>2160</v>
      </c>
      <c r="M68">
        <v>9126</v>
      </c>
    </row>
    <row r="69" spans="1:13">
      <c r="A69">
        <v>129</v>
      </c>
      <c r="B69" s="1">
        <v>42470</v>
      </c>
      <c r="C69" s="2">
        <v>42470</v>
      </c>
      <c r="D69" s="3">
        <f t="shared" si="2"/>
        <v>1</v>
      </c>
      <c r="E69" s="3">
        <f t="shared" si="3"/>
        <v>3</v>
      </c>
      <c r="F69">
        <v>48.9</v>
      </c>
      <c r="G69">
        <v>30.9</v>
      </c>
      <c r="H69">
        <v>0</v>
      </c>
      <c r="I69">
        <v>1447</v>
      </c>
      <c r="J69">
        <v>2387</v>
      </c>
      <c r="K69">
        <v>3132</v>
      </c>
      <c r="L69">
        <v>2160</v>
      </c>
      <c r="M69">
        <v>9126</v>
      </c>
    </row>
    <row r="70" spans="1:13">
      <c r="A70">
        <v>159</v>
      </c>
      <c r="B70" s="1">
        <v>42470</v>
      </c>
      <c r="C70" s="2">
        <v>42470</v>
      </c>
      <c r="D70" s="3">
        <f t="shared" si="2"/>
        <v>1</v>
      </c>
      <c r="E70" s="3">
        <f t="shared" si="3"/>
        <v>3</v>
      </c>
      <c r="F70">
        <v>48.9</v>
      </c>
      <c r="G70">
        <v>30.9</v>
      </c>
      <c r="H70">
        <v>0</v>
      </c>
      <c r="I70">
        <v>1447</v>
      </c>
      <c r="J70">
        <v>2387</v>
      </c>
      <c r="K70">
        <v>3132</v>
      </c>
      <c r="L70">
        <v>2160</v>
      </c>
      <c r="M70">
        <v>9126</v>
      </c>
    </row>
    <row r="71" spans="1:13">
      <c r="A71">
        <v>189</v>
      </c>
      <c r="B71" s="1">
        <v>42470</v>
      </c>
      <c r="C71" s="2">
        <v>42470</v>
      </c>
      <c r="D71" s="3">
        <f t="shared" si="2"/>
        <v>1</v>
      </c>
      <c r="E71" s="3">
        <f t="shared" si="3"/>
        <v>3</v>
      </c>
      <c r="F71">
        <v>48.9</v>
      </c>
      <c r="G71">
        <v>30.9</v>
      </c>
      <c r="H71">
        <v>0</v>
      </c>
      <c r="I71">
        <v>1447</v>
      </c>
      <c r="J71">
        <v>2387</v>
      </c>
      <c r="K71">
        <v>3132</v>
      </c>
      <c r="L71">
        <v>2160</v>
      </c>
      <c r="M71">
        <v>9126</v>
      </c>
    </row>
    <row r="72" spans="1:13">
      <c r="A72">
        <v>10</v>
      </c>
      <c r="B72" s="1">
        <v>42471</v>
      </c>
      <c r="C72" s="2">
        <v>42471</v>
      </c>
      <c r="D72" s="3">
        <f t="shared" si="2"/>
        <v>2</v>
      </c>
      <c r="E72" s="3">
        <f t="shared" si="3"/>
        <v>4</v>
      </c>
      <c r="F72">
        <v>62.1</v>
      </c>
      <c r="G72">
        <v>46</v>
      </c>
      <c r="H72">
        <v>0.01</v>
      </c>
      <c r="I72">
        <v>2005</v>
      </c>
      <c r="J72">
        <v>3791</v>
      </c>
      <c r="K72">
        <v>4334</v>
      </c>
      <c r="L72">
        <v>3182</v>
      </c>
      <c r="M72">
        <v>13312</v>
      </c>
    </row>
    <row r="73" spans="1:13">
      <c r="A73">
        <v>40</v>
      </c>
      <c r="B73" s="1">
        <v>42471</v>
      </c>
      <c r="C73" s="2">
        <v>42471</v>
      </c>
      <c r="D73" s="3">
        <f t="shared" si="2"/>
        <v>2</v>
      </c>
      <c r="E73" s="3">
        <f t="shared" si="3"/>
        <v>4</v>
      </c>
      <c r="F73">
        <v>62.1</v>
      </c>
      <c r="G73">
        <v>46</v>
      </c>
      <c r="H73">
        <v>0.01</v>
      </c>
      <c r="I73">
        <v>2005</v>
      </c>
      <c r="J73">
        <v>3791</v>
      </c>
      <c r="K73">
        <v>4334</v>
      </c>
      <c r="L73">
        <v>3182</v>
      </c>
      <c r="M73">
        <v>13312</v>
      </c>
    </row>
    <row r="74" spans="1:13">
      <c r="A74">
        <v>70</v>
      </c>
      <c r="B74" s="1">
        <v>42471</v>
      </c>
      <c r="C74" s="2">
        <v>42471</v>
      </c>
      <c r="D74" s="3">
        <f t="shared" si="2"/>
        <v>2</v>
      </c>
      <c r="E74" s="3">
        <f t="shared" si="3"/>
        <v>4</v>
      </c>
      <c r="F74">
        <v>62.1</v>
      </c>
      <c r="G74">
        <v>46</v>
      </c>
      <c r="H74">
        <v>0.01</v>
      </c>
      <c r="I74">
        <v>2005</v>
      </c>
      <c r="J74">
        <v>3791</v>
      </c>
      <c r="K74">
        <v>4334</v>
      </c>
      <c r="L74">
        <v>3182</v>
      </c>
      <c r="M74">
        <v>13312</v>
      </c>
    </row>
    <row r="75" spans="1:13">
      <c r="A75">
        <v>100</v>
      </c>
      <c r="B75" s="1">
        <v>42471</v>
      </c>
      <c r="C75" s="2">
        <v>42471</v>
      </c>
      <c r="D75" s="3">
        <f t="shared" si="2"/>
        <v>2</v>
      </c>
      <c r="E75" s="3">
        <f t="shared" si="3"/>
        <v>4</v>
      </c>
      <c r="F75">
        <v>62.1</v>
      </c>
      <c r="G75">
        <v>46</v>
      </c>
      <c r="H75">
        <v>0.01</v>
      </c>
      <c r="I75">
        <v>2005</v>
      </c>
      <c r="J75">
        <v>3791</v>
      </c>
      <c r="K75">
        <v>4334</v>
      </c>
      <c r="L75">
        <v>3182</v>
      </c>
      <c r="M75">
        <v>13312</v>
      </c>
    </row>
    <row r="76" spans="1:13">
      <c r="A76">
        <v>130</v>
      </c>
      <c r="B76" s="1">
        <v>42471</v>
      </c>
      <c r="C76" s="2">
        <v>42471</v>
      </c>
      <c r="D76" s="3">
        <f t="shared" si="2"/>
        <v>2</v>
      </c>
      <c r="E76" s="3">
        <f t="shared" si="3"/>
        <v>4</v>
      </c>
      <c r="F76">
        <v>62.1</v>
      </c>
      <c r="G76">
        <v>46</v>
      </c>
      <c r="H76">
        <v>0.01</v>
      </c>
      <c r="I76">
        <v>2005</v>
      </c>
      <c r="J76">
        <v>3791</v>
      </c>
      <c r="K76">
        <v>4334</v>
      </c>
      <c r="L76">
        <v>3182</v>
      </c>
      <c r="M76">
        <v>13312</v>
      </c>
    </row>
    <row r="77" spans="1:13">
      <c r="A77">
        <v>160</v>
      </c>
      <c r="B77" s="1">
        <v>42471</v>
      </c>
      <c r="C77" s="2">
        <v>42471</v>
      </c>
      <c r="D77" s="3">
        <f t="shared" si="2"/>
        <v>2</v>
      </c>
      <c r="E77" s="3">
        <f t="shared" si="3"/>
        <v>4</v>
      </c>
      <c r="F77">
        <v>62.1</v>
      </c>
      <c r="G77">
        <v>46</v>
      </c>
      <c r="H77">
        <v>0.01</v>
      </c>
      <c r="I77">
        <v>2005</v>
      </c>
      <c r="J77">
        <v>3791</v>
      </c>
      <c r="K77">
        <v>4334</v>
      </c>
      <c r="L77">
        <v>3182</v>
      </c>
      <c r="M77">
        <v>13312</v>
      </c>
    </row>
    <row r="78" spans="1:13">
      <c r="A78">
        <v>190</v>
      </c>
      <c r="B78" s="1">
        <v>42471</v>
      </c>
      <c r="C78" s="2">
        <v>42471</v>
      </c>
      <c r="D78" s="3">
        <f t="shared" si="2"/>
        <v>2</v>
      </c>
      <c r="E78" s="3">
        <f t="shared" si="3"/>
        <v>4</v>
      </c>
      <c r="F78">
        <v>62.1</v>
      </c>
      <c r="G78">
        <v>46</v>
      </c>
      <c r="H78">
        <v>0.01</v>
      </c>
      <c r="I78">
        <v>2005</v>
      </c>
      <c r="J78">
        <v>3791</v>
      </c>
      <c r="K78">
        <v>4334</v>
      </c>
      <c r="L78">
        <v>3182</v>
      </c>
      <c r="M78">
        <v>13312</v>
      </c>
    </row>
    <row r="79" spans="1:13">
      <c r="A79">
        <v>11</v>
      </c>
      <c r="B79" s="1">
        <v>42472</v>
      </c>
      <c r="C79" s="2">
        <v>42472</v>
      </c>
      <c r="D79" s="3">
        <f t="shared" si="2"/>
        <v>3</v>
      </c>
      <c r="E79" s="3">
        <f t="shared" si="3"/>
        <v>5</v>
      </c>
      <c r="F79">
        <v>57</v>
      </c>
      <c r="G79">
        <v>45</v>
      </c>
      <c r="H79">
        <v>0.2</v>
      </c>
      <c r="I79">
        <v>1045</v>
      </c>
      <c r="J79">
        <v>2178</v>
      </c>
      <c r="K79">
        <v>2762</v>
      </c>
      <c r="L79">
        <v>2082</v>
      </c>
      <c r="M79">
        <v>8067</v>
      </c>
    </row>
    <row r="80" spans="1:13">
      <c r="A80">
        <v>41</v>
      </c>
      <c r="B80" s="1">
        <v>42472</v>
      </c>
      <c r="C80" s="2">
        <v>42472</v>
      </c>
      <c r="D80" s="3">
        <f t="shared" si="2"/>
        <v>3</v>
      </c>
      <c r="E80" s="3">
        <f t="shared" si="3"/>
        <v>5</v>
      </c>
      <c r="F80">
        <v>57</v>
      </c>
      <c r="G80">
        <v>45</v>
      </c>
      <c r="H80">
        <v>0.2</v>
      </c>
      <c r="I80">
        <v>1045</v>
      </c>
      <c r="J80">
        <v>2178</v>
      </c>
      <c r="K80">
        <v>2762</v>
      </c>
      <c r="L80">
        <v>2082</v>
      </c>
      <c r="M80">
        <v>8067</v>
      </c>
    </row>
    <row r="81" spans="1:13">
      <c r="A81">
        <v>71</v>
      </c>
      <c r="B81" s="1">
        <v>42472</v>
      </c>
      <c r="C81" s="2">
        <v>42472</v>
      </c>
      <c r="D81" s="3">
        <f t="shared" si="2"/>
        <v>3</v>
      </c>
      <c r="E81" s="3">
        <f t="shared" si="3"/>
        <v>5</v>
      </c>
      <c r="F81">
        <v>57</v>
      </c>
      <c r="G81">
        <v>45</v>
      </c>
      <c r="H81">
        <v>0.2</v>
      </c>
      <c r="I81">
        <v>1045</v>
      </c>
      <c r="J81">
        <v>2178</v>
      </c>
      <c r="K81">
        <v>2762</v>
      </c>
      <c r="L81">
        <v>2082</v>
      </c>
      <c r="M81">
        <v>8067</v>
      </c>
    </row>
    <row r="82" spans="1:13">
      <c r="A82">
        <v>101</v>
      </c>
      <c r="B82" s="1">
        <v>42472</v>
      </c>
      <c r="C82" s="2">
        <v>42472</v>
      </c>
      <c r="D82" s="3">
        <f t="shared" si="2"/>
        <v>3</v>
      </c>
      <c r="E82" s="3">
        <f t="shared" si="3"/>
        <v>5</v>
      </c>
      <c r="F82">
        <v>57</v>
      </c>
      <c r="G82">
        <v>45</v>
      </c>
      <c r="H82">
        <v>0.2</v>
      </c>
      <c r="I82">
        <v>1045</v>
      </c>
      <c r="J82">
        <v>2178</v>
      </c>
      <c r="K82">
        <v>2762</v>
      </c>
      <c r="L82">
        <v>2082</v>
      </c>
      <c r="M82">
        <v>8067</v>
      </c>
    </row>
    <row r="83" spans="1:13">
      <c r="A83">
        <v>131</v>
      </c>
      <c r="B83" s="1">
        <v>42472</v>
      </c>
      <c r="C83" s="2">
        <v>42472</v>
      </c>
      <c r="D83" s="3">
        <f t="shared" si="2"/>
        <v>3</v>
      </c>
      <c r="E83" s="3">
        <f t="shared" si="3"/>
        <v>5</v>
      </c>
      <c r="F83">
        <v>57</v>
      </c>
      <c r="G83">
        <v>45</v>
      </c>
      <c r="H83">
        <v>0.2</v>
      </c>
      <c r="I83">
        <v>1045</v>
      </c>
      <c r="J83">
        <v>2178</v>
      </c>
      <c r="K83">
        <v>2762</v>
      </c>
      <c r="L83">
        <v>2082</v>
      </c>
      <c r="M83">
        <v>8067</v>
      </c>
    </row>
    <row r="84" spans="1:13">
      <c r="A84">
        <v>161</v>
      </c>
      <c r="B84" s="1">
        <v>42472</v>
      </c>
      <c r="C84" s="2">
        <v>42472</v>
      </c>
      <c r="D84" s="3">
        <f t="shared" si="2"/>
        <v>3</v>
      </c>
      <c r="E84" s="3">
        <f t="shared" si="3"/>
        <v>5</v>
      </c>
      <c r="F84">
        <v>57</v>
      </c>
      <c r="G84">
        <v>45</v>
      </c>
      <c r="H84">
        <v>0.2</v>
      </c>
      <c r="I84">
        <v>1045</v>
      </c>
      <c r="J84">
        <v>2178</v>
      </c>
      <c r="K84">
        <v>2762</v>
      </c>
      <c r="L84">
        <v>2082</v>
      </c>
      <c r="M84">
        <v>8067</v>
      </c>
    </row>
    <row r="85" spans="1:13">
      <c r="A85">
        <v>191</v>
      </c>
      <c r="B85" s="1">
        <v>42472</v>
      </c>
      <c r="C85" s="2">
        <v>42472</v>
      </c>
      <c r="D85" s="3">
        <f t="shared" si="2"/>
        <v>3</v>
      </c>
      <c r="E85" s="3">
        <f t="shared" si="3"/>
        <v>5</v>
      </c>
      <c r="F85">
        <v>57</v>
      </c>
      <c r="G85">
        <v>45</v>
      </c>
      <c r="H85">
        <v>0.2</v>
      </c>
      <c r="I85">
        <v>1045</v>
      </c>
      <c r="J85">
        <v>2178</v>
      </c>
      <c r="K85">
        <v>2762</v>
      </c>
      <c r="L85">
        <v>2082</v>
      </c>
      <c r="M85">
        <v>8067</v>
      </c>
    </row>
    <row r="86" spans="1:13">
      <c r="A86">
        <v>12</v>
      </c>
      <c r="B86" s="1">
        <v>42473</v>
      </c>
      <c r="C86" s="2">
        <v>42473</v>
      </c>
      <c r="D86" s="3">
        <f t="shared" si="2"/>
        <v>4</v>
      </c>
      <c r="E86" s="3">
        <f t="shared" si="3"/>
        <v>6</v>
      </c>
      <c r="F86">
        <v>57</v>
      </c>
      <c r="G86">
        <v>39.9</v>
      </c>
      <c r="H86">
        <v>0</v>
      </c>
      <c r="I86">
        <v>2840</v>
      </c>
      <c r="J86">
        <v>5395</v>
      </c>
      <c r="K86">
        <v>5995</v>
      </c>
      <c r="L86">
        <v>4192</v>
      </c>
      <c r="M86">
        <v>18422</v>
      </c>
    </row>
    <row r="87" spans="1:13">
      <c r="A87">
        <v>42</v>
      </c>
      <c r="B87" s="1">
        <v>42473</v>
      </c>
      <c r="C87" s="2">
        <v>42473</v>
      </c>
      <c r="D87" s="3">
        <f t="shared" si="2"/>
        <v>4</v>
      </c>
      <c r="E87" s="3">
        <f t="shared" si="3"/>
        <v>6</v>
      </c>
      <c r="F87">
        <v>57</v>
      </c>
      <c r="G87">
        <v>39.9</v>
      </c>
      <c r="H87">
        <v>0</v>
      </c>
      <c r="I87">
        <v>2840</v>
      </c>
      <c r="J87">
        <v>5395</v>
      </c>
      <c r="K87">
        <v>5995</v>
      </c>
      <c r="L87">
        <v>4192</v>
      </c>
      <c r="M87">
        <v>18422</v>
      </c>
    </row>
    <row r="88" spans="1:13">
      <c r="A88">
        <v>72</v>
      </c>
      <c r="B88" s="1">
        <v>42473</v>
      </c>
      <c r="C88" s="2">
        <v>42473</v>
      </c>
      <c r="D88" s="3">
        <f t="shared" si="2"/>
        <v>4</v>
      </c>
      <c r="E88" s="3">
        <f t="shared" si="3"/>
        <v>6</v>
      </c>
      <c r="F88">
        <v>57</v>
      </c>
      <c r="G88">
        <v>39.9</v>
      </c>
      <c r="H88">
        <v>0</v>
      </c>
      <c r="I88">
        <v>2840</v>
      </c>
      <c r="J88">
        <v>5395</v>
      </c>
      <c r="K88">
        <v>5995</v>
      </c>
      <c r="L88">
        <v>4192</v>
      </c>
      <c r="M88">
        <v>18422</v>
      </c>
    </row>
    <row r="89" spans="1:13">
      <c r="A89">
        <v>102</v>
      </c>
      <c r="B89" s="1">
        <v>42473</v>
      </c>
      <c r="C89" s="2">
        <v>42473</v>
      </c>
      <c r="D89" s="3">
        <f t="shared" si="2"/>
        <v>4</v>
      </c>
      <c r="E89" s="3">
        <f t="shared" si="3"/>
        <v>6</v>
      </c>
      <c r="F89">
        <v>57</v>
      </c>
      <c r="G89">
        <v>39.9</v>
      </c>
      <c r="H89">
        <v>0</v>
      </c>
      <c r="I89">
        <v>2840</v>
      </c>
      <c r="J89">
        <v>5395</v>
      </c>
      <c r="K89">
        <v>5995</v>
      </c>
      <c r="L89">
        <v>4192</v>
      </c>
      <c r="M89">
        <v>18422</v>
      </c>
    </row>
    <row r="90" spans="1:13">
      <c r="A90">
        <v>132</v>
      </c>
      <c r="B90" s="1">
        <v>42473</v>
      </c>
      <c r="C90" s="2">
        <v>42473</v>
      </c>
      <c r="D90" s="3">
        <f t="shared" si="2"/>
        <v>4</v>
      </c>
      <c r="E90" s="3">
        <f t="shared" si="3"/>
        <v>6</v>
      </c>
      <c r="F90">
        <v>57</v>
      </c>
      <c r="G90">
        <v>39.9</v>
      </c>
      <c r="H90">
        <v>0</v>
      </c>
      <c r="I90">
        <v>2840</v>
      </c>
      <c r="J90">
        <v>5395</v>
      </c>
      <c r="K90">
        <v>5995</v>
      </c>
      <c r="L90">
        <v>4192</v>
      </c>
      <c r="M90">
        <v>18422</v>
      </c>
    </row>
    <row r="91" spans="1:13">
      <c r="A91">
        <v>162</v>
      </c>
      <c r="B91" s="1">
        <v>42473</v>
      </c>
      <c r="C91" s="2">
        <v>42473</v>
      </c>
      <c r="D91" s="3">
        <f t="shared" si="2"/>
        <v>4</v>
      </c>
      <c r="E91" s="3">
        <f t="shared" si="3"/>
        <v>6</v>
      </c>
      <c r="F91">
        <v>57</v>
      </c>
      <c r="G91">
        <v>39.9</v>
      </c>
      <c r="H91">
        <v>0</v>
      </c>
      <c r="I91">
        <v>2840</v>
      </c>
      <c r="J91">
        <v>5395</v>
      </c>
      <c r="K91">
        <v>5995</v>
      </c>
      <c r="L91">
        <v>4192</v>
      </c>
      <c r="M91">
        <v>18422</v>
      </c>
    </row>
    <row r="92" spans="1:13">
      <c r="A92">
        <v>192</v>
      </c>
      <c r="B92" s="1">
        <v>42473</v>
      </c>
      <c r="C92" s="2">
        <v>42473</v>
      </c>
      <c r="D92" s="3">
        <f t="shared" si="2"/>
        <v>4</v>
      </c>
      <c r="E92" s="3">
        <f t="shared" si="3"/>
        <v>6</v>
      </c>
      <c r="F92">
        <v>57</v>
      </c>
      <c r="G92">
        <v>39.9</v>
      </c>
      <c r="H92">
        <v>0</v>
      </c>
      <c r="I92">
        <v>2840</v>
      </c>
      <c r="J92">
        <v>5395</v>
      </c>
      <c r="K92">
        <v>5995</v>
      </c>
      <c r="L92">
        <v>4192</v>
      </c>
      <c r="M92">
        <v>18422</v>
      </c>
    </row>
    <row r="93" spans="1:13">
      <c r="A93">
        <v>13</v>
      </c>
      <c r="B93" s="1">
        <v>42474</v>
      </c>
      <c r="C93" s="2">
        <v>42474</v>
      </c>
      <c r="D93" s="3">
        <f t="shared" si="2"/>
        <v>5</v>
      </c>
      <c r="E93" s="3">
        <f t="shared" si="3"/>
        <v>7</v>
      </c>
      <c r="F93">
        <v>62.1</v>
      </c>
      <c r="G93">
        <v>44.6</v>
      </c>
      <c r="H93">
        <v>0</v>
      </c>
      <c r="I93">
        <v>2861</v>
      </c>
      <c r="J93">
        <v>5309</v>
      </c>
      <c r="K93">
        <v>6030</v>
      </c>
      <c r="L93">
        <v>4115</v>
      </c>
      <c r="M93">
        <v>18315</v>
      </c>
    </row>
    <row r="94" spans="1:13">
      <c r="A94">
        <v>43</v>
      </c>
      <c r="B94" s="1">
        <v>42474</v>
      </c>
      <c r="C94" s="2">
        <v>42474</v>
      </c>
      <c r="D94" s="3">
        <f t="shared" si="2"/>
        <v>5</v>
      </c>
      <c r="E94" s="3">
        <f t="shared" si="3"/>
        <v>7</v>
      </c>
      <c r="F94">
        <v>62.1</v>
      </c>
      <c r="G94">
        <v>44.6</v>
      </c>
      <c r="H94">
        <v>0</v>
      </c>
      <c r="I94">
        <v>2861</v>
      </c>
      <c r="J94">
        <v>5309</v>
      </c>
      <c r="K94">
        <v>6030</v>
      </c>
      <c r="L94">
        <v>4115</v>
      </c>
      <c r="M94">
        <v>18315</v>
      </c>
    </row>
    <row r="95" spans="1:13">
      <c r="A95">
        <v>73</v>
      </c>
      <c r="B95" s="1">
        <v>42474</v>
      </c>
      <c r="C95" s="2">
        <v>42474</v>
      </c>
      <c r="D95" s="3">
        <f t="shared" si="2"/>
        <v>5</v>
      </c>
      <c r="E95" s="3">
        <f t="shared" si="3"/>
        <v>7</v>
      </c>
      <c r="F95">
        <v>62.1</v>
      </c>
      <c r="G95">
        <v>44.6</v>
      </c>
      <c r="H95">
        <v>0</v>
      </c>
      <c r="I95">
        <v>2861</v>
      </c>
      <c r="J95">
        <v>5309</v>
      </c>
      <c r="K95">
        <v>6030</v>
      </c>
      <c r="L95">
        <v>4115</v>
      </c>
      <c r="M95">
        <v>18315</v>
      </c>
    </row>
    <row r="96" spans="1:13">
      <c r="A96">
        <v>103</v>
      </c>
      <c r="B96" s="1">
        <v>42474</v>
      </c>
      <c r="C96" s="2">
        <v>42474</v>
      </c>
      <c r="D96" s="3">
        <f t="shared" si="2"/>
        <v>5</v>
      </c>
      <c r="E96" s="3">
        <f t="shared" si="3"/>
        <v>7</v>
      </c>
      <c r="F96">
        <v>62.1</v>
      </c>
      <c r="G96">
        <v>44.6</v>
      </c>
      <c r="H96">
        <v>0</v>
      </c>
      <c r="I96">
        <v>2861</v>
      </c>
      <c r="J96">
        <v>5309</v>
      </c>
      <c r="K96">
        <v>6030</v>
      </c>
      <c r="L96">
        <v>4115</v>
      </c>
      <c r="M96">
        <v>18315</v>
      </c>
    </row>
    <row r="97" spans="1:13">
      <c r="A97">
        <v>133</v>
      </c>
      <c r="B97" s="1">
        <v>42474</v>
      </c>
      <c r="C97" s="2">
        <v>42474</v>
      </c>
      <c r="D97" s="3">
        <f t="shared" si="2"/>
        <v>5</v>
      </c>
      <c r="E97" s="3">
        <f t="shared" si="3"/>
        <v>7</v>
      </c>
      <c r="F97">
        <v>62.1</v>
      </c>
      <c r="G97">
        <v>44.6</v>
      </c>
      <c r="H97">
        <v>0</v>
      </c>
      <c r="I97">
        <v>2861</v>
      </c>
      <c r="J97">
        <v>5309</v>
      </c>
      <c r="K97">
        <v>6030</v>
      </c>
      <c r="L97">
        <v>4115</v>
      </c>
      <c r="M97">
        <v>18315</v>
      </c>
    </row>
    <row r="98" spans="1:13">
      <c r="A98">
        <v>163</v>
      </c>
      <c r="B98" s="1">
        <v>42474</v>
      </c>
      <c r="C98" s="2">
        <v>42474</v>
      </c>
      <c r="D98" s="3">
        <f t="shared" si="2"/>
        <v>5</v>
      </c>
      <c r="E98" s="3">
        <f t="shared" si="3"/>
        <v>7</v>
      </c>
      <c r="F98">
        <v>62.1</v>
      </c>
      <c r="G98">
        <v>44.6</v>
      </c>
      <c r="H98">
        <v>0</v>
      </c>
      <c r="I98">
        <v>2861</v>
      </c>
      <c r="J98">
        <v>5309</v>
      </c>
      <c r="K98">
        <v>6030</v>
      </c>
      <c r="L98">
        <v>4115</v>
      </c>
      <c r="M98">
        <v>18315</v>
      </c>
    </row>
    <row r="99" spans="1:13">
      <c r="A99">
        <v>193</v>
      </c>
      <c r="B99" s="1">
        <v>42474</v>
      </c>
      <c r="C99" s="2">
        <v>42474</v>
      </c>
      <c r="D99" s="3">
        <f t="shared" si="2"/>
        <v>5</v>
      </c>
      <c r="E99" s="3">
        <f t="shared" si="3"/>
        <v>7</v>
      </c>
      <c r="F99">
        <v>62.1</v>
      </c>
      <c r="G99">
        <v>44.6</v>
      </c>
      <c r="H99">
        <v>0</v>
      </c>
      <c r="I99">
        <v>2861</v>
      </c>
      <c r="J99">
        <v>5309</v>
      </c>
      <c r="K99">
        <v>6030</v>
      </c>
      <c r="L99">
        <v>4115</v>
      </c>
      <c r="M99">
        <v>18315</v>
      </c>
    </row>
    <row r="100" spans="1:13">
      <c r="A100">
        <v>14</v>
      </c>
      <c r="B100" s="1">
        <v>42475</v>
      </c>
      <c r="C100" s="2">
        <v>42475</v>
      </c>
      <c r="D100" s="3">
        <f t="shared" si="2"/>
        <v>6</v>
      </c>
      <c r="E100" s="3">
        <f t="shared" si="3"/>
        <v>1</v>
      </c>
      <c r="F100">
        <v>64</v>
      </c>
      <c r="G100">
        <v>44.1</v>
      </c>
      <c r="H100">
        <v>0</v>
      </c>
      <c r="I100">
        <v>2770</v>
      </c>
      <c r="J100">
        <v>5072</v>
      </c>
      <c r="K100">
        <v>5816</v>
      </c>
      <c r="L100">
        <v>3912</v>
      </c>
      <c r="M100">
        <v>17570</v>
      </c>
    </row>
    <row r="101" spans="1:13">
      <c r="A101">
        <v>44</v>
      </c>
      <c r="B101" s="1">
        <v>42475</v>
      </c>
      <c r="C101" s="2">
        <v>42475</v>
      </c>
      <c r="D101" s="3">
        <f t="shared" si="2"/>
        <v>6</v>
      </c>
      <c r="E101" s="3">
        <f t="shared" si="3"/>
        <v>1</v>
      </c>
      <c r="F101">
        <v>64</v>
      </c>
      <c r="G101">
        <v>44.1</v>
      </c>
      <c r="H101">
        <v>0</v>
      </c>
      <c r="I101">
        <v>2770</v>
      </c>
      <c r="J101">
        <v>5072</v>
      </c>
      <c r="K101">
        <v>5816</v>
      </c>
      <c r="L101">
        <v>3912</v>
      </c>
      <c r="M101">
        <v>17570</v>
      </c>
    </row>
    <row r="102" spans="1:13">
      <c r="A102">
        <v>74</v>
      </c>
      <c r="B102" s="1">
        <v>42475</v>
      </c>
      <c r="C102" s="2">
        <v>42475</v>
      </c>
      <c r="D102" s="3">
        <f t="shared" si="2"/>
        <v>6</v>
      </c>
      <c r="E102" s="3">
        <f t="shared" si="3"/>
        <v>1</v>
      </c>
      <c r="F102">
        <v>64</v>
      </c>
      <c r="G102">
        <v>44.1</v>
      </c>
      <c r="H102">
        <v>0</v>
      </c>
      <c r="I102">
        <v>2770</v>
      </c>
      <c r="J102">
        <v>5072</v>
      </c>
      <c r="K102">
        <v>5816</v>
      </c>
      <c r="L102">
        <v>3912</v>
      </c>
      <c r="M102">
        <v>17570</v>
      </c>
    </row>
    <row r="103" spans="1:13">
      <c r="A103">
        <v>104</v>
      </c>
      <c r="B103" s="1">
        <v>42475</v>
      </c>
      <c r="C103" s="2">
        <v>42475</v>
      </c>
      <c r="D103" s="3">
        <f t="shared" si="2"/>
        <v>6</v>
      </c>
      <c r="E103" s="3">
        <f t="shared" si="3"/>
        <v>1</v>
      </c>
      <c r="F103">
        <v>64</v>
      </c>
      <c r="G103">
        <v>44.1</v>
      </c>
      <c r="H103">
        <v>0</v>
      </c>
      <c r="I103">
        <v>2770</v>
      </c>
      <c r="J103">
        <v>5072</v>
      </c>
      <c r="K103">
        <v>5816</v>
      </c>
      <c r="L103">
        <v>3912</v>
      </c>
      <c r="M103">
        <v>17570</v>
      </c>
    </row>
    <row r="104" spans="1:13">
      <c r="A104">
        <v>134</v>
      </c>
      <c r="B104" s="1">
        <v>42475</v>
      </c>
      <c r="C104" s="2">
        <v>42475</v>
      </c>
      <c r="D104" s="3">
        <f t="shared" si="2"/>
        <v>6</v>
      </c>
      <c r="E104" s="3">
        <f t="shared" si="3"/>
        <v>1</v>
      </c>
      <c r="F104">
        <v>64</v>
      </c>
      <c r="G104">
        <v>44.1</v>
      </c>
      <c r="H104">
        <v>0</v>
      </c>
      <c r="I104">
        <v>2770</v>
      </c>
      <c r="J104">
        <v>5072</v>
      </c>
      <c r="K104">
        <v>5816</v>
      </c>
      <c r="L104">
        <v>3912</v>
      </c>
      <c r="M104">
        <v>17570</v>
      </c>
    </row>
    <row r="105" spans="1:13">
      <c r="A105">
        <v>164</v>
      </c>
      <c r="B105" s="1">
        <v>42475</v>
      </c>
      <c r="C105" s="2">
        <v>42475</v>
      </c>
      <c r="D105" s="3">
        <f t="shared" si="2"/>
        <v>6</v>
      </c>
      <c r="E105" s="3">
        <f t="shared" si="3"/>
        <v>1</v>
      </c>
      <c r="F105">
        <v>64</v>
      </c>
      <c r="G105">
        <v>44.1</v>
      </c>
      <c r="H105">
        <v>0</v>
      </c>
      <c r="I105">
        <v>2770</v>
      </c>
      <c r="J105">
        <v>5072</v>
      </c>
      <c r="K105">
        <v>5816</v>
      </c>
      <c r="L105">
        <v>3912</v>
      </c>
      <c r="M105">
        <v>17570</v>
      </c>
    </row>
    <row r="106" spans="1:13">
      <c r="A106">
        <v>194</v>
      </c>
      <c r="B106" s="1">
        <v>42475</v>
      </c>
      <c r="C106" s="2">
        <v>42475</v>
      </c>
      <c r="D106" s="3">
        <f t="shared" si="2"/>
        <v>6</v>
      </c>
      <c r="E106" s="3">
        <f t="shared" si="3"/>
        <v>1</v>
      </c>
      <c r="F106">
        <v>64</v>
      </c>
      <c r="G106">
        <v>44.1</v>
      </c>
      <c r="H106">
        <v>0</v>
      </c>
      <c r="I106">
        <v>2770</v>
      </c>
      <c r="J106">
        <v>5072</v>
      </c>
      <c r="K106">
        <v>5816</v>
      </c>
      <c r="L106">
        <v>3912</v>
      </c>
      <c r="M106">
        <v>17570</v>
      </c>
    </row>
    <row r="107" spans="1:13">
      <c r="A107">
        <v>15</v>
      </c>
      <c r="B107" s="1">
        <v>42476</v>
      </c>
      <c r="C107" s="2">
        <v>42476</v>
      </c>
      <c r="D107" s="3">
        <f t="shared" si="2"/>
        <v>7</v>
      </c>
      <c r="E107" s="3">
        <f t="shared" si="3"/>
        <v>2</v>
      </c>
      <c r="F107">
        <v>66</v>
      </c>
      <c r="G107">
        <v>45</v>
      </c>
      <c r="H107">
        <v>0</v>
      </c>
      <c r="I107">
        <v>2384</v>
      </c>
      <c r="J107">
        <v>4316</v>
      </c>
      <c r="K107">
        <v>5624</v>
      </c>
      <c r="L107">
        <v>4051</v>
      </c>
      <c r="M107">
        <v>16375</v>
      </c>
    </row>
    <row r="108" spans="1:13">
      <c r="A108">
        <v>45</v>
      </c>
      <c r="B108" s="1">
        <v>42476</v>
      </c>
      <c r="C108" s="2">
        <v>42476</v>
      </c>
      <c r="D108" s="3">
        <f t="shared" si="2"/>
        <v>7</v>
      </c>
      <c r="E108" s="3">
        <f t="shared" si="3"/>
        <v>2</v>
      </c>
      <c r="F108">
        <v>66</v>
      </c>
      <c r="G108">
        <v>45</v>
      </c>
      <c r="H108">
        <v>0</v>
      </c>
      <c r="I108">
        <v>2384</v>
      </c>
      <c r="J108">
        <v>4316</v>
      </c>
      <c r="K108">
        <v>5624</v>
      </c>
      <c r="L108">
        <v>4051</v>
      </c>
      <c r="M108">
        <v>16375</v>
      </c>
    </row>
    <row r="109" spans="1:13">
      <c r="A109">
        <v>75</v>
      </c>
      <c r="B109" s="1">
        <v>42476</v>
      </c>
      <c r="C109" s="2">
        <v>42476</v>
      </c>
      <c r="D109" s="3">
        <f t="shared" si="2"/>
        <v>7</v>
      </c>
      <c r="E109" s="3">
        <f t="shared" si="3"/>
        <v>2</v>
      </c>
      <c r="F109">
        <v>66</v>
      </c>
      <c r="G109">
        <v>45</v>
      </c>
      <c r="H109">
        <v>0</v>
      </c>
      <c r="I109">
        <v>2384</v>
      </c>
      <c r="J109">
        <v>4316</v>
      </c>
      <c r="K109">
        <v>5624</v>
      </c>
      <c r="L109">
        <v>4051</v>
      </c>
      <c r="M109">
        <v>16375</v>
      </c>
    </row>
    <row r="110" spans="1:13">
      <c r="A110">
        <v>105</v>
      </c>
      <c r="B110" s="1">
        <v>42476</v>
      </c>
      <c r="C110" s="2">
        <v>42476</v>
      </c>
      <c r="D110" s="3">
        <f t="shared" si="2"/>
        <v>7</v>
      </c>
      <c r="E110" s="3">
        <f t="shared" si="3"/>
        <v>2</v>
      </c>
      <c r="F110">
        <v>66</v>
      </c>
      <c r="G110">
        <v>45</v>
      </c>
      <c r="H110">
        <v>0</v>
      </c>
      <c r="I110">
        <v>2384</v>
      </c>
      <c r="J110">
        <v>4316</v>
      </c>
      <c r="K110">
        <v>5624</v>
      </c>
      <c r="L110">
        <v>4051</v>
      </c>
      <c r="M110">
        <v>16375</v>
      </c>
    </row>
    <row r="111" spans="1:13">
      <c r="A111">
        <v>135</v>
      </c>
      <c r="B111" s="1">
        <v>42476</v>
      </c>
      <c r="C111" s="2">
        <v>42476</v>
      </c>
      <c r="D111" s="3">
        <f t="shared" si="2"/>
        <v>7</v>
      </c>
      <c r="E111" s="3">
        <f t="shared" si="3"/>
        <v>2</v>
      </c>
      <c r="F111">
        <v>66</v>
      </c>
      <c r="G111">
        <v>45</v>
      </c>
      <c r="H111">
        <v>0</v>
      </c>
      <c r="I111">
        <v>2384</v>
      </c>
      <c r="J111">
        <v>4316</v>
      </c>
      <c r="K111">
        <v>5624</v>
      </c>
      <c r="L111">
        <v>4051</v>
      </c>
      <c r="M111">
        <v>16375</v>
      </c>
    </row>
    <row r="112" spans="1:13">
      <c r="A112">
        <v>165</v>
      </c>
      <c r="B112" s="1">
        <v>42476</v>
      </c>
      <c r="C112" s="2">
        <v>42476</v>
      </c>
      <c r="D112" s="3">
        <f t="shared" si="2"/>
        <v>7</v>
      </c>
      <c r="E112" s="3">
        <f t="shared" si="3"/>
        <v>2</v>
      </c>
      <c r="F112">
        <v>66</v>
      </c>
      <c r="G112">
        <v>45</v>
      </c>
      <c r="H112">
        <v>0</v>
      </c>
      <c r="I112">
        <v>2384</v>
      </c>
      <c r="J112">
        <v>4316</v>
      </c>
      <c r="K112">
        <v>5624</v>
      </c>
      <c r="L112">
        <v>4051</v>
      </c>
      <c r="M112">
        <v>16375</v>
      </c>
    </row>
    <row r="113" spans="1:13">
      <c r="A113">
        <v>195</v>
      </c>
      <c r="B113" s="1">
        <v>42476</v>
      </c>
      <c r="C113" s="2">
        <v>42476</v>
      </c>
      <c r="D113" s="3">
        <f t="shared" si="2"/>
        <v>7</v>
      </c>
      <c r="E113" s="3">
        <f t="shared" si="3"/>
        <v>2</v>
      </c>
      <c r="F113">
        <v>66</v>
      </c>
      <c r="G113">
        <v>45</v>
      </c>
      <c r="H113">
        <v>0</v>
      </c>
      <c r="I113">
        <v>2384</v>
      </c>
      <c r="J113">
        <v>4316</v>
      </c>
      <c r="K113">
        <v>5624</v>
      </c>
      <c r="L113">
        <v>4051</v>
      </c>
      <c r="M113">
        <v>16375</v>
      </c>
    </row>
    <row r="114" spans="1:13">
      <c r="A114">
        <v>16</v>
      </c>
      <c r="B114" s="1">
        <v>42477</v>
      </c>
      <c r="C114" s="2">
        <v>42477</v>
      </c>
      <c r="D114" s="3">
        <f t="shared" si="2"/>
        <v>1</v>
      </c>
      <c r="E114" s="3">
        <f t="shared" si="3"/>
        <v>3</v>
      </c>
      <c r="F114">
        <v>73.900000000000006</v>
      </c>
      <c r="G114">
        <v>46</v>
      </c>
      <c r="H114">
        <v>0</v>
      </c>
      <c r="I114">
        <v>3147</v>
      </c>
      <c r="J114">
        <v>4969</v>
      </c>
      <c r="K114">
        <v>5867</v>
      </c>
      <c r="L114">
        <v>4197</v>
      </c>
      <c r="M114">
        <v>18180</v>
      </c>
    </row>
    <row r="115" spans="1:13">
      <c r="A115">
        <v>46</v>
      </c>
      <c r="B115" s="1">
        <v>42477</v>
      </c>
      <c r="C115" s="2">
        <v>42477</v>
      </c>
      <c r="D115" s="3">
        <f t="shared" si="2"/>
        <v>1</v>
      </c>
      <c r="E115" s="3">
        <f t="shared" si="3"/>
        <v>3</v>
      </c>
      <c r="F115">
        <v>73.900000000000006</v>
      </c>
      <c r="G115">
        <v>46</v>
      </c>
      <c r="H115">
        <v>0</v>
      </c>
      <c r="I115">
        <v>3147</v>
      </c>
      <c r="J115">
        <v>4969</v>
      </c>
      <c r="K115">
        <v>5867</v>
      </c>
      <c r="L115">
        <v>4197</v>
      </c>
      <c r="M115">
        <v>18180</v>
      </c>
    </row>
    <row r="116" spans="1:13">
      <c r="A116">
        <v>76</v>
      </c>
      <c r="B116" s="1">
        <v>42477</v>
      </c>
      <c r="C116" s="2">
        <v>42477</v>
      </c>
      <c r="D116" s="3">
        <f t="shared" si="2"/>
        <v>1</v>
      </c>
      <c r="E116" s="3">
        <f t="shared" si="3"/>
        <v>3</v>
      </c>
      <c r="F116">
        <v>73.900000000000006</v>
      </c>
      <c r="G116">
        <v>46</v>
      </c>
      <c r="H116">
        <v>0</v>
      </c>
      <c r="I116">
        <v>3147</v>
      </c>
      <c r="J116">
        <v>4969</v>
      </c>
      <c r="K116">
        <v>5867</v>
      </c>
      <c r="L116">
        <v>4197</v>
      </c>
      <c r="M116">
        <v>18180</v>
      </c>
    </row>
    <row r="117" spans="1:13">
      <c r="A117">
        <v>106</v>
      </c>
      <c r="B117" s="1">
        <v>42477</v>
      </c>
      <c r="C117" s="2">
        <v>42477</v>
      </c>
      <c r="D117" s="3">
        <f t="shared" si="2"/>
        <v>1</v>
      </c>
      <c r="E117" s="3">
        <f t="shared" si="3"/>
        <v>3</v>
      </c>
      <c r="F117">
        <v>73.900000000000006</v>
      </c>
      <c r="G117">
        <v>46</v>
      </c>
      <c r="H117">
        <v>0</v>
      </c>
      <c r="I117">
        <v>3147</v>
      </c>
      <c r="J117">
        <v>4969</v>
      </c>
      <c r="K117">
        <v>5867</v>
      </c>
      <c r="L117">
        <v>4197</v>
      </c>
      <c r="M117">
        <v>18180</v>
      </c>
    </row>
    <row r="118" spans="1:13">
      <c r="A118">
        <v>136</v>
      </c>
      <c r="B118" s="1">
        <v>42477</v>
      </c>
      <c r="C118" s="2">
        <v>42477</v>
      </c>
      <c r="D118" s="3">
        <f t="shared" si="2"/>
        <v>1</v>
      </c>
      <c r="E118" s="3">
        <f t="shared" si="3"/>
        <v>3</v>
      </c>
      <c r="F118">
        <v>73.900000000000006</v>
      </c>
      <c r="G118">
        <v>46</v>
      </c>
      <c r="H118">
        <v>0</v>
      </c>
      <c r="I118">
        <v>3147</v>
      </c>
      <c r="J118">
        <v>4969</v>
      </c>
      <c r="K118">
        <v>5867</v>
      </c>
      <c r="L118">
        <v>4197</v>
      </c>
      <c r="M118">
        <v>18180</v>
      </c>
    </row>
    <row r="119" spans="1:13">
      <c r="A119">
        <v>166</v>
      </c>
      <c r="B119" s="1">
        <v>42477</v>
      </c>
      <c r="C119" s="2">
        <v>42477</v>
      </c>
      <c r="D119" s="3">
        <f t="shared" si="2"/>
        <v>1</v>
      </c>
      <c r="E119" s="3">
        <f t="shared" si="3"/>
        <v>3</v>
      </c>
      <c r="F119">
        <v>73.900000000000006</v>
      </c>
      <c r="G119">
        <v>46</v>
      </c>
      <c r="H119">
        <v>0</v>
      </c>
      <c r="I119">
        <v>3147</v>
      </c>
      <c r="J119">
        <v>4969</v>
      </c>
      <c r="K119">
        <v>5867</v>
      </c>
      <c r="L119">
        <v>4197</v>
      </c>
      <c r="M119">
        <v>18180</v>
      </c>
    </row>
    <row r="120" spans="1:13">
      <c r="A120">
        <v>196</v>
      </c>
      <c r="B120" s="1">
        <v>42477</v>
      </c>
      <c r="C120" s="2">
        <v>42477</v>
      </c>
      <c r="D120" s="3">
        <f t="shared" si="2"/>
        <v>1</v>
      </c>
      <c r="E120" s="3">
        <f t="shared" si="3"/>
        <v>3</v>
      </c>
      <c r="F120">
        <v>73.900000000000006</v>
      </c>
      <c r="G120">
        <v>46</v>
      </c>
      <c r="H120">
        <v>0</v>
      </c>
      <c r="I120">
        <v>3147</v>
      </c>
      <c r="J120">
        <v>4969</v>
      </c>
      <c r="K120">
        <v>5867</v>
      </c>
      <c r="L120">
        <v>4197</v>
      </c>
      <c r="M120">
        <v>18180</v>
      </c>
    </row>
    <row r="121" spans="1:13">
      <c r="A121">
        <v>17</v>
      </c>
      <c r="B121" s="1">
        <v>42478</v>
      </c>
      <c r="C121" s="2">
        <v>42478</v>
      </c>
      <c r="D121" s="3">
        <f t="shared" si="2"/>
        <v>2</v>
      </c>
      <c r="E121" s="3">
        <f t="shared" si="3"/>
        <v>4</v>
      </c>
      <c r="F121">
        <v>81</v>
      </c>
      <c r="G121">
        <v>52</v>
      </c>
      <c r="H121">
        <v>0</v>
      </c>
      <c r="I121">
        <v>3871</v>
      </c>
      <c r="J121">
        <v>6823</v>
      </c>
      <c r="K121">
        <v>7432</v>
      </c>
      <c r="L121">
        <v>4964</v>
      </c>
      <c r="M121">
        <v>23090</v>
      </c>
    </row>
    <row r="122" spans="1:13">
      <c r="A122">
        <v>47</v>
      </c>
      <c r="B122" s="1">
        <v>42478</v>
      </c>
      <c r="C122" s="2">
        <v>42478</v>
      </c>
      <c r="D122" s="3">
        <f t="shared" si="2"/>
        <v>2</v>
      </c>
      <c r="E122" s="3">
        <f t="shared" si="3"/>
        <v>4</v>
      </c>
      <c r="F122">
        <v>81</v>
      </c>
      <c r="G122">
        <v>52</v>
      </c>
      <c r="H122">
        <v>0</v>
      </c>
      <c r="I122">
        <v>3871</v>
      </c>
      <c r="J122">
        <v>6823</v>
      </c>
      <c r="K122">
        <v>7432</v>
      </c>
      <c r="L122">
        <v>4964</v>
      </c>
      <c r="M122">
        <v>23090</v>
      </c>
    </row>
    <row r="123" spans="1:13">
      <c r="A123">
        <v>77</v>
      </c>
      <c r="B123" s="1">
        <v>42478</v>
      </c>
      <c r="C123" s="2">
        <v>42478</v>
      </c>
      <c r="D123" s="3">
        <f t="shared" si="2"/>
        <v>2</v>
      </c>
      <c r="E123" s="3">
        <f t="shared" si="3"/>
        <v>4</v>
      </c>
      <c r="F123">
        <v>81</v>
      </c>
      <c r="G123">
        <v>52</v>
      </c>
      <c r="H123">
        <v>0</v>
      </c>
      <c r="I123">
        <v>3871</v>
      </c>
      <c r="J123">
        <v>6823</v>
      </c>
      <c r="K123">
        <v>7432</v>
      </c>
      <c r="L123">
        <v>4964</v>
      </c>
      <c r="M123">
        <v>23090</v>
      </c>
    </row>
    <row r="124" spans="1:13">
      <c r="A124">
        <v>107</v>
      </c>
      <c r="B124" s="1">
        <v>42478</v>
      </c>
      <c r="C124" s="2">
        <v>42478</v>
      </c>
      <c r="D124" s="3">
        <f t="shared" si="2"/>
        <v>2</v>
      </c>
      <c r="E124" s="3">
        <f t="shared" si="3"/>
        <v>4</v>
      </c>
      <c r="F124">
        <v>81</v>
      </c>
      <c r="G124">
        <v>52</v>
      </c>
      <c r="H124">
        <v>0</v>
      </c>
      <c r="I124">
        <v>3871</v>
      </c>
      <c r="J124">
        <v>6823</v>
      </c>
      <c r="K124">
        <v>7432</v>
      </c>
      <c r="L124">
        <v>4964</v>
      </c>
      <c r="M124">
        <v>23090</v>
      </c>
    </row>
    <row r="125" spans="1:13">
      <c r="A125">
        <v>137</v>
      </c>
      <c r="B125" s="1">
        <v>42478</v>
      </c>
      <c r="C125" s="2">
        <v>42478</v>
      </c>
      <c r="D125" s="3">
        <f t="shared" si="2"/>
        <v>2</v>
      </c>
      <c r="E125" s="3">
        <f t="shared" si="3"/>
        <v>4</v>
      </c>
      <c r="F125">
        <v>81</v>
      </c>
      <c r="G125">
        <v>52</v>
      </c>
      <c r="H125">
        <v>0</v>
      </c>
      <c r="I125">
        <v>3871</v>
      </c>
      <c r="J125">
        <v>6823</v>
      </c>
      <c r="K125">
        <v>7432</v>
      </c>
      <c r="L125">
        <v>4964</v>
      </c>
      <c r="M125">
        <v>23090</v>
      </c>
    </row>
    <row r="126" spans="1:13">
      <c r="A126">
        <v>167</v>
      </c>
      <c r="B126" s="1">
        <v>42478</v>
      </c>
      <c r="C126" s="2">
        <v>42478</v>
      </c>
      <c r="D126" s="3">
        <f t="shared" si="2"/>
        <v>2</v>
      </c>
      <c r="E126" s="3">
        <f t="shared" si="3"/>
        <v>4</v>
      </c>
      <c r="F126">
        <v>81</v>
      </c>
      <c r="G126">
        <v>52</v>
      </c>
      <c r="H126">
        <v>0</v>
      </c>
      <c r="I126">
        <v>3871</v>
      </c>
      <c r="J126">
        <v>6823</v>
      </c>
      <c r="K126">
        <v>7432</v>
      </c>
      <c r="L126">
        <v>4964</v>
      </c>
      <c r="M126">
        <v>23090</v>
      </c>
    </row>
    <row r="127" spans="1:13">
      <c r="A127">
        <v>197</v>
      </c>
      <c r="B127" s="1">
        <v>42478</v>
      </c>
      <c r="C127" s="2">
        <v>42478</v>
      </c>
      <c r="D127" s="3">
        <f t="shared" si="2"/>
        <v>2</v>
      </c>
      <c r="E127" s="3">
        <f t="shared" si="3"/>
        <v>4</v>
      </c>
      <c r="F127">
        <v>81</v>
      </c>
      <c r="G127">
        <v>52</v>
      </c>
      <c r="H127">
        <v>0</v>
      </c>
      <c r="I127">
        <v>3871</v>
      </c>
      <c r="J127">
        <v>6823</v>
      </c>
      <c r="K127">
        <v>7432</v>
      </c>
      <c r="L127">
        <v>4964</v>
      </c>
      <c r="M127">
        <v>23090</v>
      </c>
    </row>
    <row r="128" spans="1:13">
      <c r="A128">
        <v>18</v>
      </c>
      <c r="B128" s="1">
        <v>42479</v>
      </c>
      <c r="C128" s="2">
        <v>42479</v>
      </c>
      <c r="D128" s="3">
        <f t="shared" si="2"/>
        <v>3</v>
      </c>
      <c r="E128" s="3">
        <f t="shared" si="3"/>
        <v>5</v>
      </c>
      <c r="F128">
        <v>71.099999999999994</v>
      </c>
      <c r="G128">
        <v>63</v>
      </c>
      <c r="H128">
        <v>0</v>
      </c>
      <c r="I128">
        <v>3501</v>
      </c>
      <c r="J128">
        <v>6951</v>
      </c>
      <c r="K128">
        <v>7834</v>
      </c>
      <c r="L128">
        <v>5032</v>
      </c>
      <c r="M128">
        <v>23318</v>
      </c>
    </row>
    <row r="129" spans="1:13">
      <c r="A129">
        <v>48</v>
      </c>
      <c r="B129" s="1">
        <v>42479</v>
      </c>
      <c r="C129" s="2">
        <v>42479</v>
      </c>
      <c r="D129" s="3">
        <f t="shared" si="2"/>
        <v>3</v>
      </c>
      <c r="E129" s="3">
        <f t="shared" si="3"/>
        <v>5</v>
      </c>
      <c r="F129">
        <v>71.099999999999994</v>
      </c>
      <c r="G129">
        <v>63</v>
      </c>
      <c r="H129">
        <v>0</v>
      </c>
      <c r="I129">
        <v>3501</v>
      </c>
      <c r="J129">
        <v>6951</v>
      </c>
      <c r="K129">
        <v>7834</v>
      </c>
      <c r="L129">
        <v>5032</v>
      </c>
      <c r="M129">
        <v>23318</v>
      </c>
    </row>
    <row r="130" spans="1:13">
      <c r="A130">
        <v>78</v>
      </c>
      <c r="B130" s="1">
        <v>42479</v>
      </c>
      <c r="C130" s="2">
        <v>42479</v>
      </c>
      <c r="D130" s="3">
        <f t="shared" si="2"/>
        <v>3</v>
      </c>
      <c r="E130" s="3">
        <f t="shared" si="3"/>
        <v>5</v>
      </c>
      <c r="F130">
        <v>71.099999999999994</v>
      </c>
      <c r="G130">
        <v>63</v>
      </c>
      <c r="H130">
        <v>0</v>
      </c>
      <c r="I130">
        <v>3501</v>
      </c>
      <c r="J130">
        <v>6951</v>
      </c>
      <c r="K130">
        <v>7834</v>
      </c>
      <c r="L130">
        <v>5032</v>
      </c>
      <c r="M130">
        <v>23318</v>
      </c>
    </row>
    <row r="131" spans="1:13">
      <c r="A131">
        <v>108</v>
      </c>
      <c r="B131" s="1">
        <v>42479</v>
      </c>
      <c r="C131" s="2">
        <v>42479</v>
      </c>
      <c r="D131" s="3">
        <f t="shared" ref="D131:D194" si="4">(WEEKDAY(C131))</f>
        <v>3</v>
      </c>
      <c r="E131" s="3">
        <f t="shared" ref="E131:E189" si="5">MOD(D131+1,7)+1</f>
        <v>5</v>
      </c>
      <c r="F131">
        <v>71.099999999999994</v>
      </c>
      <c r="G131">
        <v>63</v>
      </c>
      <c r="H131">
        <v>0</v>
      </c>
      <c r="I131">
        <v>3501</v>
      </c>
      <c r="J131">
        <v>6951</v>
      </c>
      <c r="K131">
        <v>7834</v>
      </c>
      <c r="L131">
        <v>5032</v>
      </c>
      <c r="M131">
        <v>23318</v>
      </c>
    </row>
    <row r="132" spans="1:13">
      <c r="A132">
        <v>138</v>
      </c>
      <c r="B132" s="1">
        <v>42479</v>
      </c>
      <c r="C132" s="2">
        <v>42479</v>
      </c>
      <c r="D132" s="3">
        <f t="shared" si="4"/>
        <v>3</v>
      </c>
      <c r="E132" s="3">
        <f t="shared" si="5"/>
        <v>5</v>
      </c>
      <c r="F132">
        <v>71.099999999999994</v>
      </c>
      <c r="G132">
        <v>63</v>
      </c>
      <c r="H132">
        <v>0</v>
      </c>
      <c r="I132">
        <v>3501</v>
      </c>
      <c r="J132">
        <v>6951</v>
      </c>
      <c r="K132">
        <v>7834</v>
      </c>
      <c r="L132">
        <v>5032</v>
      </c>
      <c r="M132">
        <v>23318</v>
      </c>
    </row>
    <row r="133" spans="1:13">
      <c r="A133">
        <v>168</v>
      </c>
      <c r="B133" s="1">
        <v>42479</v>
      </c>
      <c r="C133" s="2">
        <v>42479</v>
      </c>
      <c r="D133" s="3">
        <f t="shared" si="4"/>
        <v>3</v>
      </c>
      <c r="E133" s="3">
        <f t="shared" si="5"/>
        <v>5</v>
      </c>
      <c r="F133">
        <v>71.099999999999994</v>
      </c>
      <c r="G133">
        <v>63</v>
      </c>
      <c r="H133">
        <v>0</v>
      </c>
      <c r="I133">
        <v>3501</v>
      </c>
      <c r="J133">
        <v>6951</v>
      </c>
      <c r="K133">
        <v>7834</v>
      </c>
      <c r="L133">
        <v>5032</v>
      </c>
      <c r="M133">
        <v>23318</v>
      </c>
    </row>
    <row r="134" spans="1:13">
      <c r="A134">
        <v>198</v>
      </c>
      <c r="B134" s="1">
        <v>42479</v>
      </c>
      <c r="C134" s="2">
        <v>42479</v>
      </c>
      <c r="D134" s="3">
        <f t="shared" si="4"/>
        <v>3</v>
      </c>
      <c r="E134" s="3">
        <f t="shared" si="5"/>
        <v>5</v>
      </c>
      <c r="F134">
        <v>71.099999999999994</v>
      </c>
      <c r="G134">
        <v>63</v>
      </c>
      <c r="H134">
        <v>0</v>
      </c>
      <c r="I134">
        <v>3501</v>
      </c>
      <c r="J134">
        <v>6951</v>
      </c>
      <c r="K134">
        <v>7834</v>
      </c>
      <c r="L134">
        <v>5032</v>
      </c>
      <c r="M134">
        <v>23318</v>
      </c>
    </row>
    <row r="135" spans="1:13">
      <c r="A135">
        <v>19</v>
      </c>
      <c r="B135" s="1">
        <v>42480</v>
      </c>
      <c r="C135" s="2">
        <v>42480</v>
      </c>
      <c r="D135" s="3">
        <f t="shared" si="4"/>
        <v>4</v>
      </c>
      <c r="E135" s="3">
        <f t="shared" si="5"/>
        <v>6</v>
      </c>
      <c r="F135">
        <v>68</v>
      </c>
      <c r="G135">
        <v>50</v>
      </c>
      <c r="H135">
        <v>0</v>
      </c>
      <c r="I135">
        <v>3450</v>
      </c>
      <c r="J135">
        <v>6574</v>
      </c>
      <c r="K135">
        <v>7639</v>
      </c>
      <c r="L135">
        <v>4928</v>
      </c>
      <c r="M135">
        <v>22591</v>
      </c>
    </row>
    <row r="136" spans="1:13">
      <c r="A136">
        <v>49</v>
      </c>
      <c r="B136" s="1">
        <v>42480</v>
      </c>
      <c r="C136" s="2">
        <v>42480</v>
      </c>
      <c r="D136" s="3">
        <f t="shared" si="4"/>
        <v>4</v>
      </c>
      <c r="E136" s="3">
        <f t="shared" si="5"/>
        <v>6</v>
      </c>
      <c r="F136">
        <v>68</v>
      </c>
      <c r="G136">
        <v>50</v>
      </c>
      <c r="H136">
        <v>0</v>
      </c>
      <c r="I136">
        <v>3450</v>
      </c>
      <c r="J136">
        <v>6574</v>
      </c>
      <c r="K136">
        <v>7639</v>
      </c>
      <c r="L136">
        <v>4928</v>
      </c>
      <c r="M136">
        <v>22591</v>
      </c>
    </row>
    <row r="137" spans="1:13">
      <c r="A137">
        <v>79</v>
      </c>
      <c r="B137" s="1">
        <v>42480</v>
      </c>
      <c r="C137" s="2">
        <v>42480</v>
      </c>
      <c r="D137" s="3">
        <f t="shared" si="4"/>
        <v>4</v>
      </c>
      <c r="E137" s="3">
        <f t="shared" si="5"/>
        <v>6</v>
      </c>
      <c r="F137">
        <v>68</v>
      </c>
      <c r="G137">
        <v>50</v>
      </c>
      <c r="H137">
        <v>0</v>
      </c>
      <c r="I137">
        <v>3450</v>
      </c>
      <c r="J137">
        <v>6574</v>
      </c>
      <c r="K137">
        <v>7639</v>
      </c>
      <c r="L137">
        <v>4928</v>
      </c>
      <c r="M137">
        <v>22591</v>
      </c>
    </row>
    <row r="138" spans="1:13">
      <c r="A138">
        <v>109</v>
      </c>
      <c r="B138" s="1">
        <v>42480</v>
      </c>
      <c r="C138" s="2">
        <v>42480</v>
      </c>
      <c r="D138" s="3">
        <f t="shared" si="4"/>
        <v>4</v>
      </c>
      <c r="E138" s="3">
        <f t="shared" si="5"/>
        <v>6</v>
      </c>
      <c r="F138">
        <v>68</v>
      </c>
      <c r="G138">
        <v>50</v>
      </c>
      <c r="H138">
        <v>0</v>
      </c>
      <c r="I138">
        <v>3450</v>
      </c>
      <c r="J138">
        <v>6574</v>
      </c>
      <c r="K138">
        <v>7639</v>
      </c>
      <c r="L138">
        <v>4928</v>
      </c>
      <c r="M138">
        <v>22591</v>
      </c>
    </row>
    <row r="139" spans="1:13">
      <c r="A139">
        <v>139</v>
      </c>
      <c r="B139" s="1">
        <v>42480</v>
      </c>
      <c r="C139" s="2">
        <v>42480</v>
      </c>
      <c r="D139" s="3">
        <f t="shared" si="4"/>
        <v>4</v>
      </c>
      <c r="E139" s="3">
        <f t="shared" si="5"/>
        <v>6</v>
      </c>
      <c r="F139">
        <v>68</v>
      </c>
      <c r="G139">
        <v>50</v>
      </c>
      <c r="H139">
        <v>0</v>
      </c>
      <c r="I139">
        <v>3450</v>
      </c>
      <c r="J139">
        <v>6574</v>
      </c>
      <c r="K139">
        <v>7639</v>
      </c>
      <c r="L139">
        <v>4928</v>
      </c>
      <c r="M139">
        <v>22591</v>
      </c>
    </row>
    <row r="140" spans="1:13">
      <c r="A140">
        <v>169</v>
      </c>
      <c r="B140" s="1">
        <v>42480</v>
      </c>
      <c r="C140" s="2">
        <v>42480</v>
      </c>
      <c r="D140" s="3">
        <f t="shared" si="4"/>
        <v>4</v>
      </c>
      <c r="E140" s="3">
        <f t="shared" si="5"/>
        <v>6</v>
      </c>
      <c r="F140">
        <v>68</v>
      </c>
      <c r="G140">
        <v>50</v>
      </c>
      <c r="H140">
        <v>0</v>
      </c>
      <c r="I140">
        <v>3450</v>
      </c>
      <c r="J140">
        <v>6574</v>
      </c>
      <c r="K140">
        <v>7639</v>
      </c>
      <c r="L140">
        <v>4928</v>
      </c>
      <c r="M140">
        <v>22591</v>
      </c>
    </row>
    <row r="141" spans="1:13">
      <c r="A141">
        <v>199</v>
      </c>
      <c r="B141" s="1">
        <v>42480</v>
      </c>
      <c r="C141" s="2">
        <v>42480</v>
      </c>
      <c r="D141" s="3">
        <f t="shared" si="4"/>
        <v>4</v>
      </c>
      <c r="E141" s="3">
        <f t="shared" si="5"/>
        <v>6</v>
      </c>
      <c r="F141">
        <v>68</v>
      </c>
      <c r="G141">
        <v>50</v>
      </c>
      <c r="H141">
        <v>0</v>
      </c>
      <c r="I141">
        <v>3450</v>
      </c>
      <c r="J141">
        <v>6574</v>
      </c>
      <c r="K141">
        <v>7639</v>
      </c>
      <c r="L141">
        <v>4928</v>
      </c>
      <c r="M141">
        <v>22591</v>
      </c>
    </row>
    <row r="142" spans="1:13">
      <c r="A142">
        <v>20</v>
      </c>
      <c r="B142" s="1">
        <v>42481</v>
      </c>
      <c r="C142" s="2">
        <v>42481</v>
      </c>
      <c r="D142" s="3">
        <f t="shared" si="4"/>
        <v>5</v>
      </c>
      <c r="E142" s="3">
        <f t="shared" si="5"/>
        <v>7</v>
      </c>
      <c r="F142">
        <v>71.099999999999994</v>
      </c>
      <c r="G142">
        <v>50</v>
      </c>
      <c r="H142">
        <v>0</v>
      </c>
      <c r="I142">
        <v>3436</v>
      </c>
      <c r="J142">
        <v>6452</v>
      </c>
      <c r="K142">
        <v>7426</v>
      </c>
      <c r="L142">
        <v>4813</v>
      </c>
      <c r="M142">
        <v>22127</v>
      </c>
    </row>
    <row r="143" spans="1:13">
      <c r="A143">
        <v>50</v>
      </c>
      <c r="B143" s="1">
        <v>42481</v>
      </c>
      <c r="C143" s="2">
        <v>42481</v>
      </c>
      <c r="D143" s="3">
        <f t="shared" si="4"/>
        <v>5</v>
      </c>
      <c r="E143" s="3">
        <f t="shared" si="5"/>
        <v>7</v>
      </c>
      <c r="F143">
        <v>71.099999999999994</v>
      </c>
      <c r="G143">
        <v>50</v>
      </c>
      <c r="H143">
        <v>0</v>
      </c>
      <c r="I143">
        <v>3436</v>
      </c>
      <c r="J143">
        <v>6452</v>
      </c>
      <c r="K143">
        <v>7426</v>
      </c>
      <c r="L143">
        <v>4813</v>
      </c>
      <c r="M143">
        <v>22127</v>
      </c>
    </row>
    <row r="144" spans="1:13">
      <c r="A144">
        <v>80</v>
      </c>
      <c r="B144" s="1">
        <v>42481</v>
      </c>
      <c r="C144" s="2">
        <v>42481</v>
      </c>
      <c r="D144" s="3">
        <f t="shared" si="4"/>
        <v>5</v>
      </c>
      <c r="E144" s="3">
        <f t="shared" si="5"/>
        <v>7</v>
      </c>
      <c r="F144">
        <v>71.099999999999994</v>
      </c>
      <c r="G144">
        <v>50</v>
      </c>
      <c r="H144">
        <v>0</v>
      </c>
      <c r="I144">
        <v>3436</v>
      </c>
      <c r="J144">
        <v>6452</v>
      </c>
      <c r="K144">
        <v>7426</v>
      </c>
      <c r="L144">
        <v>4813</v>
      </c>
      <c r="M144">
        <v>22127</v>
      </c>
    </row>
    <row r="145" spans="1:13">
      <c r="A145">
        <v>110</v>
      </c>
      <c r="B145" s="1">
        <v>42481</v>
      </c>
      <c r="C145" s="2">
        <v>42481</v>
      </c>
      <c r="D145" s="3">
        <f t="shared" si="4"/>
        <v>5</v>
      </c>
      <c r="E145" s="3">
        <f t="shared" si="5"/>
        <v>7</v>
      </c>
      <c r="F145">
        <v>71.099999999999994</v>
      </c>
      <c r="G145">
        <v>50</v>
      </c>
      <c r="H145">
        <v>0</v>
      </c>
      <c r="I145">
        <v>3436</v>
      </c>
      <c r="J145">
        <v>6452</v>
      </c>
      <c r="K145">
        <v>7426</v>
      </c>
      <c r="L145">
        <v>4813</v>
      </c>
      <c r="M145">
        <v>22127</v>
      </c>
    </row>
    <row r="146" spans="1:13">
      <c r="A146">
        <v>140</v>
      </c>
      <c r="B146" s="1">
        <v>42481</v>
      </c>
      <c r="C146" s="2">
        <v>42481</v>
      </c>
      <c r="D146" s="3">
        <f t="shared" si="4"/>
        <v>5</v>
      </c>
      <c r="E146" s="3">
        <f t="shared" si="5"/>
        <v>7</v>
      </c>
      <c r="F146">
        <v>71.099999999999994</v>
      </c>
      <c r="G146">
        <v>50</v>
      </c>
      <c r="H146">
        <v>0</v>
      </c>
      <c r="I146">
        <v>3436</v>
      </c>
      <c r="J146">
        <v>6452</v>
      </c>
      <c r="K146">
        <v>7426</v>
      </c>
      <c r="L146">
        <v>4813</v>
      </c>
      <c r="M146">
        <v>22127</v>
      </c>
    </row>
    <row r="147" spans="1:13">
      <c r="A147">
        <v>170</v>
      </c>
      <c r="B147" s="1">
        <v>42481</v>
      </c>
      <c r="C147" s="2">
        <v>42481</v>
      </c>
      <c r="D147" s="3">
        <f t="shared" si="4"/>
        <v>5</v>
      </c>
      <c r="E147" s="3">
        <f t="shared" si="5"/>
        <v>7</v>
      </c>
      <c r="F147">
        <v>71.099999999999994</v>
      </c>
      <c r="G147">
        <v>50</v>
      </c>
      <c r="H147">
        <v>0</v>
      </c>
      <c r="I147">
        <v>3436</v>
      </c>
      <c r="J147">
        <v>6452</v>
      </c>
      <c r="K147">
        <v>7426</v>
      </c>
      <c r="L147">
        <v>4813</v>
      </c>
      <c r="M147">
        <v>22127</v>
      </c>
    </row>
    <row r="148" spans="1:13">
      <c r="A148">
        <v>200</v>
      </c>
      <c r="B148" s="1">
        <v>42481</v>
      </c>
      <c r="C148" s="2">
        <v>42481</v>
      </c>
      <c r="D148" s="3">
        <f t="shared" si="4"/>
        <v>5</v>
      </c>
      <c r="E148" s="3">
        <f t="shared" si="5"/>
        <v>7</v>
      </c>
      <c r="F148">
        <v>71.099999999999994</v>
      </c>
      <c r="G148">
        <v>50</v>
      </c>
      <c r="H148">
        <v>0</v>
      </c>
      <c r="I148">
        <v>3436</v>
      </c>
      <c r="J148">
        <v>6452</v>
      </c>
      <c r="K148">
        <v>7426</v>
      </c>
      <c r="L148">
        <v>4813</v>
      </c>
      <c r="M148">
        <v>22127</v>
      </c>
    </row>
    <row r="149" spans="1:13">
      <c r="A149">
        <v>21</v>
      </c>
      <c r="B149" s="1">
        <v>42482</v>
      </c>
      <c r="C149" s="2">
        <v>42482</v>
      </c>
      <c r="D149" s="3">
        <f t="shared" si="4"/>
        <v>6</v>
      </c>
      <c r="E149" s="3">
        <f t="shared" si="5"/>
        <v>1</v>
      </c>
      <c r="F149">
        <v>78.099999999999994</v>
      </c>
      <c r="G149">
        <v>63</v>
      </c>
      <c r="H149" t="s">
        <v>11</v>
      </c>
      <c r="I149">
        <v>2975</v>
      </c>
      <c r="J149">
        <v>4907</v>
      </c>
      <c r="K149">
        <v>6093</v>
      </c>
      <c r="L149">
        <v>3862</v>
      </c>
      <c r="M149">
        <v>17837</v>
      </c>
    </row>
    <row r="150" spans="1:13">
      <c r="A150">
        <v>51</v>
      </c>
      <c r="B150" s="1">
        <v>42482</v>
      </c>
      <c r="C150" s="2">
        <v>42482</v>
      </c>
      <c r="D150" s="3">
        <f t="shared" si="4"/>
        <v>6</v>
      </c>
      <c r="E150" s="3">
        <f t="shared" si="5"/>
        <v>1</v>
      </c>
      <c r="F150">
        <v>78.099999999999994</v>
      </c>
      <c r="G150">
        <v>63</v>
      </c>
      <c r="H150" t="s">
        <v>11</v>
      </c>
      <c r="I150">
        <v>2975</v>
      </c>
      <c r="J150">
        <v>4907</v>
      </c>
      <c r="K150">
        <v>6093</v>
      </c>
      <c r="L150">
        <v>3862</v>
      </c>
      <c r="M150">
        <v>17837</v>
      </c>
    </row>
    <row r="151" spans="1:13">
      <c r="A151">
        <v>81</v>
      </c>
      <c r="B151" s="1">
        <v>42482</v>
      </c>
      <c r="C151" s="2">
        <v>42482</v>
      </c>
      <c r="D151" s="3">
        <f t="shared" si="4"/>
        <v>6</v>
      </c>
      <c r="E151" s="3">
        <f t="shared" si="5"/>
        <v>1</v>
      </c>
      <c r="F151">
        <v>78.099999999999994</v>
      </c>
      <c r="G151">
        <v>63</v>
      </c>
      <c r="H151" t="s">
        <v>11</v>
      </c>
      <c r="I151">
        <v>2975</v>
      </c>
      <c r="J151">
        <v>4907</v>
      </c>
      <c r="K151">
        <v>6093</v>
      </c>
      <c r="L151">
        <v>3862</v>
      </c>
      <c r="M151">
        <v>17837</v>
      </c>
    </row>
    <row r="152" spans="1:13">
      <c r="A152">
        <v>111</v>
      </c>
      <c r="B152" s="1">
        <v>42482</v>
      </c>
      <c r="C152" s="2">
        <v>42482</v>
      </c>
      <c r="D152" s="3">
        <f t="shared" si="4"/>
        <v>6</v>
      </c>
      <c r="E152" s="3">
        <f t="shared" si="5"/>
        <v>1</v>
      </c>
      <c r="F152">
        <v>78.099999999999994</v>
      </c>
      <c r="G152">
        <v>63</v>
      </c>
      <c r="H152" t="s">
        <v>11</v>
      </c>
      <c r="I152">
        <v>2975</v>
      </c>
      <c r="J152">
        <v>4907</v>
      </c>
      <c r="K152">
        <v>6093</v>
      </c>
      <c r="L152">
        <v>3862</v>
      </c>
      <c r="M152">
        <v>17837</v>
      </c>
    </row>
    <row r="153" spans="1:13">
      <c r="A153">
        <v>141</v>
      </c>
      <c r="B153" s="1">
        <v>42482</v>
      </c>
      <c r="C153" s="2">
        <v>42482</v>
      </c>
      <c r="D153" s="3">
        <f t="shared" si="4"/>
        <v>6</v>
      </c>
      <c r="E153" s="3">
        <f t="shared" si="5"/>
        <v>1</v>
      </c>
      <c r="F153">
        <v>78.099999999999994</v>
      </c>
      <c r="G153">
        <v>63</v>
      </c>
      <c r="H153" t="s">
        <v>11</v>
      </c>
      <c r="I153">
        <v>2975</v>
      </c>
      <c r="J153">
        <v>4907</v>
      </c>
      <c r="K153">
        <v>6093</v>
      </c>
      <c r="L153">
        <v>3862</v>
      </c>
      <c r="M153">
        <v>17837</v>
      </c>
    </row>
    <row r="154" spans="1:13">
      <c r="A154">
        <v>171</v>
      </c>
      <c r="B154" s="1">
        <v>42482</v>
      </c>
      <c r="C154" s="2">
        <v>42482</v>
      </c>
      <c r="D154" s="3">
        <f t="shared" si="4"/>
        <v>6</v>
      </c>
      <c r="E154" s="3">
        <f t="shared" si="5"/>
        <v>1</v>
      </c>
      <c r="F154">
        <v>78.099999999999994</v>
      </c>
      <c r="G154">
        <v>63</v>
      </c>
      <c r="H154" t="s">
        <v>11</v>
      </c>
      <c r="I154">
        <v>2975</v>
      </c>
      <c r="J154">
        <v>4907</v>
      </c>
      <c r="K154">
        <v>6093</v>
      </c>
      <c r="L154">
        <v>3862</v>
      </c>
      <c r="M154">
        <v>17837</v>
      </c>
    </row>
    <row r="155" spans="1:13">
      <c r="A155">
        <v>201</v>
      </c>
      <c r="B155" s="1">
        <v>42482</v>
      </c>
      <c r="C155" s="2">
        <v>42482</v>
      </c>
      <c r="D155" s="3">
        <f t="shared" si="4"/>
        <v>6</v>
      </c>
      <c r="E155" s="3">
        <f t="shared" si="5"/>
        <v>1</v>
      </c>
      <c r="F155">
        <v>78.099999999999994</v>
      </c>
      <c r="G155">
        <v>63</v>
      </c>
      <c r="H155" t="s">
        <v>11</v>
      </c>
      <c r="I155">
        <v>2975</v>
      </c>
      <c r="J155">
        <v>4907</v>
      </c>
      <c r="K155">
        <v>6093</v>
      </c>
      <c r="L155">
        <v>3862</v>
      </c>
      <c r="M155">
        <v>17837</v>
      </c>
    </row>
    <row r="156" spans="1:13">
      <c r="A156">
        <v>22</v>
      </c>
      <c r="B156" s="1">
        <v>42483</v>
      </c>
      <c r="C156" s="2">
        <v>42483</v>
      </c>
      <c r="D156" s="3">
        <f t="shared" si="4"/>
        <v>7</v>
      </c>
      <c r="E156" s="3">
        <f t="shared" si="5"/>
        <v>2</v>
      </c>
      <c r="F156">
        <v>70</v>
      </c>
      <c r="G156">
        <v>61</v>
      </c>
      <c r="H156">
        <v>0.16</v>
      </c>
      <c r="I156">
        <v>2055</v>
      </c>
      <c r="J156">
        <v>3276</v>
      </c>
      <c r="K156">
        <v>4856</v>
      </c>
      <c r="L156">
        <v>3239</v>
      </c>
      <c r="M156">
        <v>13426</v>
      </c>
    </row>
    <row r="157" spans="1:13">
      <c r="A157">
        <v>52</v>
      </c>
      <c r="B157" s="1">
        <v>42483</v>
      </c>
      <c r="C157" s="2">
        <v>42483</v>
      </c>
      <c r="D157" s="3">
        <f t="shared" si="4"/>
        <v>7</v>
      </c>
      <c r="E157" s="3">
        <f t="shared" si="5"/>
        <v>2</v>
      </c>
      <c r="F157">
        <v>70</v>
      </c>
      <c r="G157">
        <v>61</v>
      </c>
      <c r="H157">
        <v>0.16</v>
      </c>
      <c r="I157">
        <v>2055</v>
      </c>
      <c r="J157">
        <v>3276</v>
      </c>
      <c r="K157">
        <v>4856</v>
      </c>
      <c r="L157">
        <v>3239</v>
      </c>
      <c r="M157">
        <v>13426</v>
      </c>
    </row>
    <row r="158" spans="1:13">
      <c r="A158">
        <v>82</v>
      </c>
      <c r="B158" s="1">
        <v>42483</v>
      </c>
      <c r="C158" s="2">
        <v>42483</v>
      </c>
      <c r="D158" s="3">
        <f t="shared" si="4"/>
        <v>7</v>
      </c>
      <c r="E158" s="3">
        <f t="shared" si="5"/>
        <v>2</v>
      </c>
      <c r="F158">
        <v>70</v>
      </c>
      <c r="G158">
        <v>61</v>
      </c>
      <c r="H158">
        <v>0.16</v>
      </c>
      <c r="I158">
        <v>2055</v>
      </c>
      <c r="J158">
        <v>3276</v>
      </c>
      <c r="K158">
        <v>4856</v>
      </c>
      <c r="L158">
        <v>3239</v>
      </c>
      <c r="M158">
        <v>13426</v>
      </c>
    </row>
    <row r="159" spans="1:13">
      <c r="A159">
        <v>112</v>
      </c>
      <c r="B159" s="1">
        <v>42483</v>
      </c>
      <c r="C159" s="2">
        <v>42483</v>
      </c>
      <c r="D159" s="3">
        <f t="shared" si="4"/>
        <v>7</v>
      </c>
      <c r="E159" s="3">
        <f t="shared" si="5"/>
        <v>2</v>
      </c>
      <c r="F159">
        <v>70</v>
      </c>
      <c r="G159">
        <v>61</v>
      </c>
      <c r="H159">
        <v>0.16</v>
      </c>
      <c r="I159">
        <v>2055</v>
      </c>
      <c r="J159">
        <v>3276</v>
      </c>
      <c r="K159">
        <v>4856</v>
      </c>
      <c r="L159">
        <v>3239</v>
      </c>
      <c r="M159">
        <v>13426</v>
      </c>
    </row>
    <row r="160" spans="1:13">
      <c r="A160">
        <v>142</v>
      </c>
      <c r="B160" s="1">
        <v>42483</v>
      </c>
      <c r="C160" s="2">
        <v>42483</v>
      </c>
      <c r="D160" s="3">
        <f t="shared" si="4"/>
        <v>7</v>
      </c>
      <c r="E160" s="3">
        <f t="shared" si="5"/>
        <v>2</v>
      </c>
      <c r="F160">
        <v>70</v>
      </c>
      <c r="G160">
        <v>61</v>
      </c>
      <c r="H160">
        <v>0.16</v>
      </c>
      <c r="I160">
        <v>2055</v>
      </c>
      <c r="J160">
        <v>3276</v>
      </c>
      <c r="K160">
        <v>4856</v>
      </c>
      <c r="L160">
        <v>3239</v>
      </c>
      <c r="M160">
        <v>13426</v>
      </c>
    </row>
    <row r="161" spans="1:13">
      <c r="A161">
        <v>172</v>
      </c>
      <c r="B161" s="1">
        <v>42483</v>
      </c>
      <c r="C161" s="2">
        <v>42483</v>
      </c>
      <c r="D161" s="3">
        <f t="shared" si="4"/>
        <v>7</v>
      </c>
      <c r="E161" s="3">
        <f t="shared" si="5"/>
        <v>2</v>
      </c>
      <c r="F161">
        <v>70</v>
      </c>
      <c r="G161">
        <v>61</v>
      </c>
      <c r="H161">
        <v>0.16</v>
      </c>
      <c r="I161">
        <v>2055</v>
      </c>
      <c r="J161">
        <v>3276</v>
      </c>
      <c r="K161">
        <v>4856</v>
      </c>
      <c r="L161">
        <v>3239</v>
      </c>
      <c r="M161">
        <v>13426</v>
      </c>
    </row>
    <row r="162" spans="1:13">
      <c r="A162">
        <v>202</v>
      </c>
      <c r="B162" s="1">
        <v>42483</v>
      </c>
      <c r="C162" s="2">
        <v>42483</v>
      </c>
      <c r="D162" s="3">
        <f t="shared" si="4"/>
        <v>7</v>
      </c>
      <c r="E162" s="3">
        <f t="shared" si="5"/>
        <v>2</v>
      </c>
      <c r="F162">
        <v>70</v>
      </c>
      <c r="G162">
        <v>61</v>
      </c>
      <c r="H162">
        <v>0.16</v>
      </c>
      <c r="I162">
        <v>2055</v>
      </c>
      <c r="J162">
        <v>3276</v>
      </c>
      <c r="K162">
        <v>4856</v>
      </c>
      <c r="L162">
        <v>3239</v>
      </c>
      <c r="M162">
        <v>13426</v>
      </c>
    </row>
    <row r="163" spans="1:13">
      <c r="A163">
        <v>23</v>
      </c>
      <c r="B163" s="1">
        <v>42484</v>
      </c>
      <c r="C163" s="2">
        <v>42484</v>
      </c>
      <c r="D163" s="3">
        <f t="shared" si="4"/>
        <v>1</v>
      </c>
      <c r="E163" s="3">
        <f t="shared" si="5"/>
        <v>3</v>
      </c>
      <c r="F163">
        <v>68</v>
      </c>
      <c r="G163">
        <v>48</v>
      </c>
      <c r="H163">
        <v>0</v>
      </c>
      <c r="I163">
        <v>2798</v>
      </c>
      <c r="J163">
        <v>4650</v>
      </c>
      <c r="K163">
        <v>5335</v>
      </c>
      <c r="L163">
        <v>3957</v>
      </c>
      <c r="M163">
        <v>16740</v>
      </c>
    </row>
    <row r="164" spans="1:13">
      <c r="A164">
        <v>53</v>
      </c>
      <c r="B164" s="1">
        <v>42484</v>
      </c>
      <c r="C164" s="2">
        <v>42484</v>
      </c>
      <c r="D164" s="3">
        <f t="shared" si="4"/>
        <v>1</v>
      </c>
      <c r="E164" s="3">
        <f t="shared" si="5"/>
        <v>3</v>
      </c>
      <c r="F164">
        <v>68</v>
      </c>
      <c r="G164">
        <v>48</v>
      </c>
      <c r="H164">
        <v>0</v>
      </c>
      <c r="I164">
        <v>2798</v>
      </c>
      <c r="J164">
        <v>4650</v>
      </c>
      <c r="K164">
        <v>5335</v>
      </c>
      <c r="L164">
        <v>3957</v>
      </c>
      <c r="M164">
        <v>16740</v>
      </c>
    </row>
    <row r="165" spans="1:13">
      <c r="A165">
        <v>83</v>
      </c>
      <c r="B165" s="1">
        <v>42484</v>
      </c>
      <c r="C165" s="2">
        <v>42484</v>
      </c>
      <c r="D165" s="3">
        <f t="shared" si="4"/>
        <v>1</v>
      </c>
      <c r="E165" s="3">
        <f t="shared" si="5"/>
        <v>3</v>
      </c>
      <c r="F165">
        <v>68</v>
      </c>
      <c r="G165">
        <v>48</v>
      </c>
      <c r="H165">
        <v>0</v>
      </c>
      <c r="I165">
        <v>2798</v>
      </c>
      <c r="J165">
        <v>4650</v>
      </c>
      <c r="K165">
        <v>5335</v>
      </c>
      <c r="L165">
        <v>3957</v>
      </c>
      <c r="M165">
        <v>16740</v>
      </c>
    </row>
    <row r="166" spans="1:13">
      <c r="A166">
        <v>113</v>
      </c>
      <c r="B166" s="1">
        <v>42484</v>
      </c>
      <c r="C166" s="2">
        <v>42484</v>
      </c>
      <c r="D166" s="3">
        <f t="shared" si="4"/>
        <v>1</v>
      </c>
      <c r="E166" s="3">
        <f t="shared" si="5"/>
        <v>3</v>
      </c>
      <c r="F166">
        <v>68</v>
      </c>
      <c r="G166">
        <v>48</v>
      </c>
      <c r="H166">
        <v>0</v>
      </c>
      <c r="I166">
        <v>2798</v>
      </c>
      <c r="J166">
        <v>4650</v>
      </c>
      <c r="K166">
        <v>5335</v>
      </c>
      <c r="L166">
        <v>3957</v>
      </c>
      <c r="M166">
        <v>16740</v>
      </c>
    </row>
    <row r="167" spans="1:13">
      <c r="A167">
        <v>143</v>
      </c>
      <c r="B167" s="1">
        <v>42484</v>
      </c>
      <c r="C167" s="2">
        <v>42484</v>
      </c>
      <c r="D167" s="3">
        <f t="shared" si="4"/>
        <v>1</v>
      </c>
      <c r="E167" s="3">
        <f t="shared" si="5"/>
        <v>3</v>
      </c>
      <c r="F167">
        <v>68</v>
      </c>
      <c r="G167">
        <v>48</v>
      </c>
      <c r="H167">
        <v>0</v>
      </c>
      <c r="I167">
        <v>2798</v>
      </c>
      <c r="J167">
        <v>4650</v>
      </c>
      <c r="K167">
        <v>5335</v>
      </c>
      <c r="L167">
        <v>3957</v>
      </c>
      <c r="M167">
        <v>16740</v>
      </c>
    </row>
    <row r="168" spans="1:13">
      <c r="A168">
        <v>173</v>
      </c>
      <c r="B168" s="1">
        <v>42484</v>
      </c>
      <c r="C168" s="2">
        <v>42484</v>
      </c>
      <c r="D168" s="3">
        <f t="shared" si="4"/>
        <v>1</v>
      </c>
      <c r="E168" s="3">
        <f t="shared" si="5"/>
        <v>3</v>
      </c>
      <c r="F168">
        <v>68</v>
      </c>
      <c r="G168">
        <v>48</v>
      </c>
      <c r="H168">
        <v>0</v>
      </c>
      <c r="I168">
        <v>2798</v>
      </c>
      <c r="J168">
        <v>4650</v>
      </c>
      <c r="K168">
        <v>5335</v>
      </c>
      <c r="L168">
        <v>3957</v>
      </c>
      <c r="M168">
        <v>16740</v>
      </c>
    </row>
    <row r="169" spans="1:13">
      <c r="A169">
        <v>203</v>
      </c>
      <c r="B169" s="1">
        <v>42484</v>
      </c>
      <c r="C169" s="2">
        <v>42484</v>
      </c>
      <c r="D169" s="3">
        <f t="shared" si="4"/>
        <v>1</v>
      </c>
      <c r="E169" s="3">
        <f t="shared" si="5"/>
        <v>3</v>
      </c>
      <c r="F169">
        <v>68</v>
      </c>
      <c r="G169">
        <v>48</v>
      </c>
      <c r="H169">
        <v>0</v>
      </c>
      <c r="I169">
        <v>2798</v>
      </c>
      <c r="J169">
        <v>4650</v>
      </c>
      <c r="K169">
        <v>5335</v>
      </c>
      <c r="L169">
        <v>3957</v>
      </c>
      <c r="M169">
        <v>16740</v>
      </c>
    </row>
    <row r="170" spans="1:13">
      <c r="A170">
        <v>24</v>
      </c>
      <c r="B170" s="1">
        <v>42485</v>
      </c>
      <c r="C170" s="2">
        <v>42485</v>
      </c>
      <c r="D170" s="3">
        <f t="shared" si="4"/>
        <v>2</v>
      </c>
      <c r="E170" s="3">
        <f t="shared" si="5"/>
        <v>4</v>
      </c>
      <c r="F170">
        <v>66.900000000000006</v>
      </c>
      <c r="G170">
        <v>54</v>
      </c>
      <c r="H170">
        <v>0</v>
      </c>
      <c r="I170">
        <v>3463</v>
      </c>
      <c r="J170">
        <v>5978</v>
      </c>
      <c r="K170">
        <v>6845</v>
      </c>
      <c r="L170">
        <v>4564</v>
      </c>
      <c r="M170">
        <v>20850</v>
      </c>
    </row>
    <row r="171" spans="1:13">
      <c r="A171">
        <v>54</v>
      </c>
      <c r="B171" s="1">
        <v>42485</v>
      </c>
      <c r="C171" s="2">
        <v>42485</v>
      </c>
      <c r="D171" s="3">
        <f t="shared" si="4"/>
        <v>2</v>
      </c>
      <c r="E171" s="3">
        <f t="shared" si="5"/>
        <v>4</v>
      </c>
      <c r="F171">
        <v>66.900000000000006</v>
      </c>
      <c r="G171">
        <v>54</v>
      </c>
      <c r="H171">
        <v>0</v>
      </c>
      <c r="I171">
        <v>3463</v>
      </c>
      <c r="J171">
        <v>5978</v>
      </c>
      <c r="K171">
        <v>6845</v>
      </c>
      <c r="L171">
        <v>4564</v>
      </c>
      <c r="M171">
        <v>20850</v>
      </c>
    </row>
    <row r="172" spans="1:13">
      <c r="A172">
        <v>84</v>
      </c>
      <c r="B172" s="1">
        <v>42485</v>
      </c>
      <c r="C172" s="2">
        <v>42485</v>
      </c>
      <c r="D172" s="3">
        <f t="shared" si="4"/>
        <v>2</v>
      </c>
      <c r="E172" s="3">
        <f t="shared" si="5"/>
        <v>4</v>
      </c>
      <c r="F172">
        <v>66.900000000000006</v>
      </c>
      <c r="G172">
        <v>54</v>
      </c>
      <c r="H172">
        <v>0</v>
      </c>
      <c r="I172">
        <v>3463</v>
      </c>
      <c r="J172">
        <v>5978</v>
      </c>
      <c r="K172">
        <v>6845</v>
      </c>
      <c r="L172">
        <v>4564</v>
      </c>
      <c r="M172">
        <v>20850</v>
      </c>
    </row>
    <row r="173" spans="1:13">
      <c r="A173">
        <v>114</v>
      </c>
      <c r="B173" s="1">
        <v>42485</v>
      </c>
      <c r="C173" s="2">
        <v>42485</v>
      </c>
      <c r="D173" s="3">
        <f t="shared" si="4"/>
        <v>2</v>
      </c>
      <c r="E173" s="3">
        <f t="shared" si="5"/>
        <v>4</v>
      </c>
      <c r="F173">
        <v>66.900000000000006</v>
      </c>
      <c r="G173">
        <v>54</v>
      </c>
      <c r="H173">
        <v>0</v>
      </c>
      <c r="I173">
        <v>3463</v>
      </c>
      <c r="J173">
        <v>5978</v>
      </c>
      <c r="K173">
        <v>6845</v>
      </c>
      <c r="L173">
        <v>4564</v>
      </c>
      <c r="M173">
        <v>20850</v>
      </c>
    </row>
    <row r="174" spans="1:13">
      <c r="A174">
        <v>144</v>
      </c>
      <c r="B174" s="1">
        <v>42485</v>
      </c>
      <c r="C174" s="2">
        <v>42485</v>
      </c>
      <c r="D174" s="3">
        <f t="shared" si="4"/>
        <v>2</v>
      </c>
      <c r="E174" s="3">
        <f t="shared" si="5"/>
        <v>4</v>
      </c>
      <c r="F174">
        <v>66.900000000000006</v>
      </c>
      <c r="G174">
        <v>54</v>
      </c>
      <c r="H174">
        <v>0</v>
      </c>
      <c r="I174">
        <v>3463</v>
      </c>
      <c r="J174">
        <v>5978</v>
      </c>
      <c r="K174">
        <v>6845</v>
      </c>
      <c r="L174">
        <v>4564</v>
      </c>
      <c r="M174">
        <v>20850</v>
      </c>
    </row>
    <row r="175" spans="1:13">
      <c r="A175">
        <v>174</v>
      </c>
      <c r="B175" s="1">
        <v>42485</v>
      </c>
      <c r="C175" s="2">
        <v>42485</v>
      </c>
      <c r="D175" s="3">
        <f t="shared" si="4"/>
        <v>2</v>
      </c>
      <c r="E175" s="3">
        <f t="shared" si="5"/>
        <v>4</v>
      </c>
      <c r="F175">
        <v>66.900000000000006</v>
      </c>
      <c r="G175">
        <v>54</v>
      </c>
      <c r="H175">
        <v>0</v>
      </c>
      <c r="I175">
        <v>3463</v>
      </c>
      <c r="J175">
        <v>5978</v>
      </c>
      <c r="K175">
        <v>6845</v>
      </c>
      <c r="L175">
        <v>4564</v>
      </c>
      <c r="M175">
        <v>20850</v>
      </c>
    </row>
    <row r="176" spans="1:13">
      <c r="A176">
        <v>204</v>
      </c>
      <c r="B176" s="1">
        <v>42485</v>
      </c>
      <c r="C176" s="2">
        <v>42485</v>
      </c>
      <c r="D176" s="3">
        <f t="shared" si="4"/>
        <v>2</v>
      </c>
      <c r="E176" s="3">
        <f t="shared" si="5"/>
        <v>4</v>
      </c>
      <c r="F176">
        <v>66.900000000000006</v>
      </c>
      <c r="G176">
        <v>54</v>
      </c>
      <c r="H176">
        <v>0</v>
      </c>
      <c r="I176">
        <v>3463</v>
      </c>
      <c r="J176">
        <v>5978</v>
      </c>
      <c r="K176">
        <v>6845</v>
      </c>
      <c r="L176">
        <v>4564</v>
      </c>
      <c r="M176">
        <v>20850</v>
      </c>
    </row>
    <row r="177" spans="1:13">
      <c r="A177">
        <v>25</v>
      </c>
      <c r="B177" s="1">
        <v>42486</v>
      </c>
      <c r="C177" s="2">
        <v>42486</v>
      </c>
      <c r="D177" s="3">
        <f t="shared" si="4"/>
        <v>3</v>
      </c>
      <c r="E177" s="3">
        <f t="shared" si="5"/>
        <v>5</v>
      </c>
      <c r="F177">
        <v>60.1</v>
      </c>
      <c r="G177">
        <v>46.9</v>
      </c>
      <c r="H177">
        <v>0.24</v>
      </c>
      <c r="I177">
        <v>1997</v>
      </c>
      <c r="J177">
        <v>3520</v>
      </c>
      <c r="K177">
        <v>4559</v>
      </c>
      <c r="L177">
        <v>2929</v>
      </c>
      <c r="M177">
        <v>13005</v>
      </c>
    </row>
    <row r="178" spans="1:13">
      <c r="A178">
        <v>55</v>
      </c>
      <c r="B178" s="1">
        <v>42486</v>
      </c>
      <c r="C178" s="2">
        <v>42486</v>
      </c>
      <c r="D178" s="3">
        <f t="shared" si="4"/>
        <v>3</v>
      </c>
      <c r="E178" s="3">
        <f t="shared" si="5"/>
        <v>5</v>
      </c>
      <c r="F178">
        <v>60.1</v>
      </c>
      <c r="G178">
        <v>46.9</v>
      </c>
      <c r="H178">
        <v>0.24</v>
      </c>
      <c r="I178">
        <v>1997</v>
      </c>
      <c r="J178">
        <v>3520</v>
      </c>
      <c r="K178">
        <v>4559</v>
      </c>
      <c r="L178">
        <v>2929</v>
      </c>
      <c r="M178">
        <v>13005</v>
      </c>
    </row>
    <row r="179" spans="1:13">
      <c r="A179">
        <v>85</v>
      </c>
      <c r="B179" s="1">
        <v>42486</v>
      </c>
      <c r="C179" s="2">
        <v>42486</v>
      </c>
      <c r="D179" s="3">
        <f t="shared" si="4"/>
        <v>3</v>
      </c>
      <c r="E179" s="3">
        <f t="shared" si="5"/>
        <v>5</v>
      </c>
      <c r="F179">
        <v>60.1</v>
      </c>
      <c r="G179">
        <v>46.9</v>
      </c>
      <c r="H179">
        <v>0.24</v>
      </c>
      <c r="I179">
        <v>1997</v>
      </c>
      <c r="J179">
        <v>3520</v>
      </c>
      <c r="K179">
        <v>4559</v>
      </c>
      <c r="L179">
        <v>2929</v>
      </c>
      <c r="M179">
        <v>13005</v>
      </c>
    </row>
    <row r="180" spans="1:13">
      <c r="A180">
        <v>115</v>
      </c>
      <c r="B180" s="1">
        <v>42486</v>
      </c>
      <c r="C180" s="2">
        <v>42486</v>
      </c>
      <c r="D180" s="3">
        <f t="shared" si="4"/>
        <v>3</v>
      </c>
      <c r="E180" s="3">
        <f t="shared" si="5"/>
        <v>5</v>
      </c>
      <c r="F180">
        <v>60.1</v>
      </c>
      <c r="G180">
        <v>46.9</v>
      </c>
      <c r="H180">
        <v>0.24</v>
      </c>
      <c r="I180">
        <v>1997</v>
      </c>
      <c r="J180">
        <v>3520</v>
      </c>
      <c r="K180">
        <v>4559</v>
      </c>
      <c r="L180">
        <v>2929</v>
      </c>
      <c r="M180">
        <v>13005</v>
      </c>
    </row>
    <row r="181" spans="1:13">
      <c r="A181">
        <v>145</v>
      </c>
      <c r="B181" s="1">
        <v>42486</v>
      </c>
      <c r="C181" s="2">
        <v>42486</v>
      </c>
      <c r="D181" s="3">
        <f t="shared" si="4"/>
        <v>3</v>
      </c>
      <c r="E181" s="3">
        <f t="shared" si="5"/>
        <v>5</v>
      </c>
      <c r="F181">
        <v>60.1</v>
      </c>
      <c r="G181">
        <v>46.9</v>
      </c>
      <c r="H181">
        <v>0.24</v>
      </c>
      <c r="I181">
        <v>1997</v>
      </c>
      <c r="J181">
        <v>3520</v>
      </c>
      <c r="K181">
        <v>4559</v>
      </c>
      <c r="L181">
        <v>2929</v>
      </c>
      <c r="M181">
        <v>13005</v>
      </c>
    </row>
    <row r="182" spans="1:13">
      <c r="A182">
        <v>175</v>
      </c>
      <c r="B182" s="1">
        <v>42486</v>
      </c>
      <c r="C182" s="2">
        <v>42486</v>
      </c>
      <c r="D182" s="3">
        <f t="shared" si="4"/>
        <v>3</v>
      </c>
      <c r="E182" s="3">
        <f t="shared" si="5"/>
        <v>5</v>
      </c>
      <c r="F182">
        <v>60.1</v>
      </c>
      <c r="G182">
        <v>46.9</v>
      </c>
      <c r="H182">
        <v>0.24</v>
      </c>
      <c r="I182">
        <v>1997</v>
      </c>
      <c r="J182">
        <v>3520</v>
      </c>
      <c r="K182">
        <v>4559</v>
      </c>
      <c r="L182">
        <v>2929</v>
      </c>
      <c r="M182">
        <v>13005</v>
      </c>
    </row>
    <row r="183" spans="1:13">
      <c r="A183">
        <v>205</v>
      </c>
      <c r="B183" s="1">
        <v>42486</v>
      </c>
      <c r="C183" s="2">
        <v>42486</v>
      </c>
      <c r="D183" s="3">
        <f t="shared" si="4"/>
        <v>3</v>
      </c>
      <c r="E183" s="3">
        <f t="shared" si="5"/>
        <v>5</v>
      </c>
      <c r="F183">
        <v>60.1</v>
      </c>
      <c r="G183">
        <v>46.9</v>
      </c>
      <c r="H183">
        <v>0.24</v>
      </c>
      <c r="I183">
        <v>1997</v>
      </c>
      <c r="J183">
        <v>3520</v>
      </c>
      <c r="K183">
        <v>4559</v>
      </c>
      <c r="L183">
        <v>2929</v>
      </c>
      <c r="M183">
        <v>13005</v>
      </c>
    </row>
    <row r="184" spans="1:13">
      <c r="A184">
        <v>26</v>
      </c>
      <c r="B184" s="1">
        <v>42487</v>
      </c>
      <c r="C184" s="2">
        <v>42487</v>
      </c>
      <c r="D184" s="3">
        <f t="shared" si="4"/>
        <v>4</v>
      </c>
      <c r="E184" s="3">
        <f t="shared" si="5"/>
        <v>6</v>
      </c>
      <c r="F184">
        <v>62.1</v>
      </c>
      <c r="G184">
        <v>46.9</v>
      </c>
      <c r="H184">
        <v>0</v>
      </c>
      <c r="I184">
        <v>3343</v>
      </c>
      <c r="J184">
        <v>5606</v>
      </c>
      <c r="K184">
        <v>6577</v>
      </c>
      <c r="L184">
        <v>4388</v>
      </c>
      <c r="M184">
        <v>19914</v>
      </c>
    </row>
    <row r="185" spans="1:13">
      <c r="A185">
        <v>56</v>
      </c>
      <c r="B185" s="1">
        <v>42487</v>
      </c>
      <c r="C185" s="2">
        <v>42487</v>
      </c>
      <c r="D185" s="3">
        <f t="shared" si="4"/>
        <v>4</v>
      </c>
      <c r="E185" s="3">
        <f t="shared" si="5"/>
        <v>6</v>
      </c>
      <c r="F185">
        <v>62.1</v>
      </c>
      <c r="G185">
        <v>46.9</v>
      </c>
      <c r="H185">
        <v>0</v>
      </c>
      <c r="I185">
        <v>3343</v>
      </c>
      <c r="J185">
        <v>5606</v>
      </c>
      <c r="K185">
        <v>6577</v>
      </c>
      <c r="L185">
        <v>4388</v>
      </c>
      <c r="M185">
        <v>19914</v>
      </c>
    </row>
    <row r="186" spans="1:13">
      <c r="A186">
        <v>86</v>
      </c>
      <c r="B186" s="1">
        <v>42487</v>
      </c>
      <c r="C186" s="2">
        <v>42487</v>
      </c>
      <c r="D186" s="3">
        <f t="shared" si="4"/>
        <v>4</v>
      </c>
      <c r="E186" s="3">
        <f t="shared" si="5"/>
        <v>6</v>
      </c>
      <c r="F186">
        <v>62.1</v>
      </c>
      <c r="G186">
        <v>46.9</v>
      </c>
      <c r="H186">
        <v>0</v>
      </c>
      <c r="I186">
        <v>3343</v>
      </c>
      <c r="J186">
        <v>5606</v>
      </c>
      <c r="K186">
        <v>6577</v>
      </c>
      <c r="L186">
        <v>4388</v>
      </c>
      <c r="M186">
        <v>19914</v>
      </c>
    </row>
    <row r="187" spans="1:13">
      <c r="A187">
        <v>116</v>
      </c>
      <c r="B187" s="1">
        <v>42487</v>
      </c>
      <c r="C187" s="2">
        <v>42487</v>
      </c>
      <c r="D187" s="3">
        <f t="shared" si="4"/>
        <v>4</v>
      </c>
      <c r="E187" s="3">
        <f t="shared" si="5"/>
        <v>6</v>
      </c>
      <c r="F187">
        <v>62.1</v>
      </c>
      <c r="G187">
        <v>46.9</v>
      </c>
      <c r="H187">
        <v>0</v>
      </c>
      <c r="I187">
        <v>3343</v>
      </c>
      <c r="J187">
        <v>5606</v>
      </c>
      <c r="K187">
        <v>6577</v>
      </c>
      <c r="L187">
        <v>4388</v>
      </c>
      <c r="M187">
        <v>19914</v>
      </c>
    </row>
    <row r="188" spans="1:13">
      <c r="A188">
        <v>146</v>
      </c>
      <c r="B188" s="1">
        <v>42487</v>
      </c>
      <c r="C188" s="2">
        <v>42487</v>
      </c>
      <c r="D188" s="3">
        <f t="shared" si="4"/>
        <v>4</v>
      </c>
      <c r="E188" s="3">
        <f t="shared" si="5"/>
        <v>6</v>
      </c>
      <c r="F188">
        <v>62.1</v>
      </c>
      <c r="G188">
        <v>46.9</v>
      </c>
      <c r="H188">
        <v>0</v>
      </c>
      <c r="I188">
        <v>3343</v>
      </c>
      <c r="J188">
        <v>5606</v>
      </c>
      <c r="K188">
        <v>6577</v>
      </c>
      <c r="L188">
        <v>4388</v>
      </c>
      <c r="M188">
        <v>19914</v>
      </c>
    </row>
    <row r="189" spans="1:13">
      <c r="A189">
        <v>176</v>
      </c>
      <c r="B189" s="1">
        <v>42487</v>
      </c>
      <c r="C189" s="2">
        <v>42487</v>
      </c>
      <c r="D189" s="3">
        <f t="shared" si="4"/>
        <v>4</v>
      </c>
      <c r="E189" s="3">
        <f t="shared" si="5"/>
        <v>6</v>
      </c>
      <c r="F189">
        <v>62.1</v>
      </c>
      <c r="G189">
        <v>46.9</v>
      </c>
      <c r="H189">
        <v>0</v>
      </c>
      <c r="I189">
        <v>3343</v>
      </c>
      <c r="J189">
        <v>5606</v>
      </c>
      <c r="K189">
        <v>6577</v>
      </c>
      <c r="L189">
        <v>4388</v>
      </c>
      <c r="M189">
        <v>19914</v>
      </c>
    </row>
    <row r="190" spans="1:13">
      <c r="A190">
        <v>206</v>
      </c>
      <c r="B190" s="1">
        <v>42487</v>
      </c>
      <c r="C190" s="2">
        <v>42487</v>
      </c>
      <c r="D190" s="3">
        <f t="shared" si="4"/>
        <v>4</v>
      </c>
      <c r="E190" s="3"/>
      <c r="F190">
        <v>62.1</v>
      </c>
      <c r="G190">
        <v>46.9</v>
      </c>
      <c r="H190">
        <v>0</v>
      </c>
      <c r="I190">
        <v>3343</v>
      </c>
      <c r="J190">
        <v>5606</v>
      </c>
      <c r="K190">
        <v>6577</v>
      </c>
      <c r="L190">
        <v>4388</v>
      </c>
      <c r="M190">
        <v>19914</v>
      </c>
    </row>
    <row r="191" spans="1:13">
      <c r="A191">
        <v>27</v>
      </c>
      <c r="B191" s="1">
        <v>42488</v>
      </c>
      <c r="C191" s="2">
        <v>42488</v>
      </c>
      <c r="D191" s="3">
        <f t="shared" si="4"/>
        <v>5</v>
      </c>
      <c r="E191" s="3"/>
      <c r="F191">
        <v>57.9</v>
      </c>
      <c r="G191">
        <v>48</v>
      </c>
      <c r="H191">
        <v>0</v>
      </c>
      <c r="I191">
        <v>2486</v>
      </c>
      <c r="J191">
        <v>4152</v>
      </c>
      <c r="K191">
        <v>5336</v>
      </c>
      <c r="L191">
        <v>3657</v>
      </c>
      <c r="M191">
        <v>15631</v>
      </c>
    </row>
    <row r="192" spans="1:13">
      <c r="A192">
        <v>57</v>
      </c>
      <c r="B192" s="1">
        <v>42488</v>
      </c>
      <c r="C192" s="2">
        <v>42488</v>
      </c>
      <c r="D192" s="3">
        <f t="shared" si="4"/>
        <v>5</v>
      </c>
      <c r="E192" s="3"/>
      <c r="F192">
        <v>57.9</v>
      </c>
      <c r="G192">
        <v>48</v>
      </c>
      <c r="H192">
        <v>0</v>
      </c>
      <c r="I192">
        <v>2486</v>
      </c>
      <c r="J192">
        <v>4152</v>
      </c>
      <c r="K192">
        <v>5336</v>
      </c>
      <c r="L192">
        <v>3657</v>
      </c>
      <c r="M192">
        <v>15631</v>
      </c>
    </row>
    <row r="193" spans="1:13">
      <c r="A193">
        <v>87</v>
      </c>
      <c r="B193" s="1">
        <v>42488</v>
      </c>
      <c r="C193" s="2">
        <v>42488</v>
      </c>
      <c r="D193" s="3">
        <f t="shared" si="4"/>
        <v>5</v>
      </c>
      <c r="E193" s="3"/>
      <c r="F193">
        <v>57.9</v>
      </c>
      <c r="G193">
        <v>48</v>
      </c>
      <c r="H193">
        <v>0</v>
      </c>
      <c r="I193">
        <v>2486</v>
      </c>
      <c r="J193">
        <v>4152</v>
      </c>
      <c r="K193">
        <v>5336</v>
      </c>
      <c r="L193">
        <v>3657</v>
      </c>
      <c r="M193">
        <v>15631</v>
      </c>
    </row>
    <row r="194" spans="1:13">
      <c r="A194">
        <v>117</v>
      </c>
      <c r="B194" s="1">
        <v>42488</v>
      </c>
      <c r="C194" s="2">
        <v>42488</v>
      </c>
      <c r="D194" s="3">
        <f t="shared" si="4"/>
        <v>5</v>
      </c>
      <c r="E194" s="3"/>
      <c r="F194">
        <v>57.9</v>
      </c>
      <c r="G194">
        <v>48</v>
      </c>
      <c r="H194">
        <v>0</v>
      </c>
      <c r="I194">
        <v>2486</v>
      </c>
      <c r="J194">
        <v>4152</v>
      </c>
      <c r="K194">
        <v>5336</v>
      </c>
      <c r="L194">
        <v>3657</v>
      </c>
      <c r="M194">
        <v>15631</v>
      </c>
    </row>
    <row r="195" spans="1:13">
      <c r="A195">
        <v>147</v>
      </c>
      <c r="B195" s="1">
        <v>42488</v>
      </c>
      <c r="C195" s="2">
        <v>42488</v>
      </c>
      <c r="D195" s="3">
        <f t="shared" ref="D195:D211" si="6">(WEEKDAY(C195))</f>
        <v>5</v>
      </c>
      <c r="E195" s="3"/>
      <c r="F195">
        <v>57.9</v>
      </c>
      <c r="G195">
        <v>48</v>
      </c>
      <c r="H195">
        <v>0</v>
      </c>
      <c r="I195">
        <v>2486</v>
      </c>
      <c r="J195">
        <v>4152</v>
      </c>
      <c r="K195">
        <v>5336</v>
      </c>
      <c r="L195">
        <v>3657</v>
      </c>
      <c r="M195">
        <v>15631</v>
      </c>
    </row>
    <row r="196" spans="1:13">
      <c r="A196">
        <v>177</v>
      </c>
      <c r="B196" s="1">
        <v>42488</v>
      </c>
      <c r="C196" s="2">
        <v>42488</v>
      </c>
      <c r="D196" s="3">
        <f t="shared" si="6"/>
        <v>5</v>
      </c>
      <c r="E196" s="3"/>
      <c r="F196">
        <v>57.9</v>
      </c>
      <c r="G196">
        <v>48</v>
      </c>
      <c r="H196">
        <v>0</v>
      </c>
      <c r="I196">
        <v>2486</v>
      </c>
      <c r="J196">
        <v>4152</v>
      </c>
      <c r="K196">
        <v>5336</v>
      </c>
      <c r="L196">
        <v>3657</v>
      </c>
      <c r="M196">
        <v>15631</v>
      </c>
    </row>
    <row r="197" spans="1:13">
      <c r="A197">
        <v>207</v>
      </c>
      <c r="B197" s="1">
        <v>42488</v>
      </c>
      <c r="C197" s="2">
        <v>42488</v>
      </c>
      <c r="D197" s="3">
        <f t="shared" si="6"/>
        <v>5</v>
      </c>
      <c r="E197" s="3"/>
      <c r="F197">
        <v>57.9</v>
      </c>
      <c r="G197">
        <v>48</v>
      </c>
      <c r="H197">
        <v>0</v>
      </c>
      <c r="I197">
        <v>2486</v>
      </c>
      <c r="J197">
        <v>4152</v>
      </c>
      <c r="K197">
        <v>5336</v>
      </c>
      <c r="L197">
        <v>3657</v>
      </c>
      <c r="M197">
        <v>15631</v>
      </c>
    </row>
    <row r="198" spans="1:13">
      <c r="A198">
        <v>28</v>
      </c>
      <c r="B198" s="1">
        <v>42489</v>
      </c>
      <c r="C198" s="2">
        <v>42489</v>
      </c>
      <c r="D198" s="3">
        <f t="shared" si="6"/>
        <v>6</v>
      </c>
      <c r="E198" s="3"/>
      <c r="F198">
        <v>57</v>
      </c>
      <c r="G198">
        <v>46.9</v>
      </c>
      <c r="H198">
        <v>0.05</v>
      </c>
      <c r="I198">
        <v>2375</v>
      </c>
      <c r="J198">
        <v>4178</v>
      </c>
      <c r="K198">
        <v>5053</v>
      </c>
      <c r="L198">
        <v>3348</v>
      </c>
      <c r="M198">
        <v>14954</v>
      </c>
    </row>
    <row r="199" spans="1:13">
      <c r="A199">
        <v>58</v>
      </c>
      <c r="B199" s="1">
        <v>42489</v>
      </c>
      <c r="C199" s="2">
        <v>42489</v>
      </c>
      <c r="D199" s="3">
        <f t="shared" si="6"/>
        <v>6</v>
      </c>
      <c r="E199" s="3"/>
      <c r="F199">
        <v>57</v>
      </c>
      <c r="G199">
        <v>46.9</v>
      </c>
      <c r="H199">
        <v>0.05</v>
      </c>
      <c r="I199">
        <v>2375</v>
      </c>
      <c r="J199">
        <v>4178</v>
      </c>
      <c r="K199">
        <v>5053</v>
      </c>
      <c r="L199">
        <v>3348</v>
      </c>
      <c r="M199">
        <v>14954</v>
      </c>
    </row>
    <row r="200" spans="1:13">
      <c r="A200">
        <v>88</v>
      </c>
      <c r="B200" s="1">
        <v>42489</v>
      </c>
      <c r="C200" s="2">
        <v>42489</v>
      </c>
      <c r="D200" s="3">
        <f t="shared" si="6"/>
        <v>6</v>
      </c>
      <c r="E200" s="3"/>
      <c r="F200">
        <v>57</v>
      </c>
      <c r="G200">
        <v>46.9</v>
      </c>
      <c r="H200">
        <v>0.05</v>
      </c>
      <c r="I200">
        <v>2375</v>
      </c>
      <c r="J200">
        <v>4178</v>
      </c>
      <c r="K200">
        <v>5053</v>
      </c>
      <c r="L200">
        <v>3348</v>
      </c>
      <c r="M200">
        <v>14954</v>
      </c>
    </row>
    <row r="201" spans="1:13">
      <c r="A201">
        <v>118</v>
      </c>
      <c r="B201" s="1">
        <v>42489</v>
      </c>
      <c r="C201" s="2">
        <v>42489</v>
      </c>
      <c r="D201" s="3">
        <f t="shared" si="6"/>
        <v>6</v>
      </c>
      <c r="E201" s="3"/>
      <c r="F201">
        <v>57</v>
      </c>
      <c r="G201">
        <v>46.9</v>
      </c>
      <c r="H201">
        <v>0.05</v>
      </c>
      <c r="I201">
        <v>2375</v>
      </c>
      <c r="J201">
        <v>4178</v>
      </c>
      <c r="K201">
        <v>5053</v>
      </c>
      <c r="L201">
        <v>3348</v>
      </c>
      <c r="M201">
        <v>14954</v>
      </c>
    </row>
    <row r="202" spans="1:13">
      <c r="A202">
        <v>148</v>
      </c>
      <c r="B202" s="1">
        <v>42489</v>
      </c>
      <c r="C202" s="2">
        <v>42489</v>
      </c>
      <c r="D202" s="3">
        <f t="shared" si="6"/>
        <v>6</v>
      </c>
      <c r="E202" s="3"/>
      <c r="F202">
        <v>57</v>
      </c>
      <c r="G202">
        <v>46.9</v>
      </c>
      <c r="H202">
        <v>0.05</v>
      </c>
      <c r="I202">
        <v>2375</v>
      </c>
      <c r="J202">
        <v>4178</v>
      </c>
      <c r="K202">
        <v>5053</v>
      </c>
      <c r="L202">
        <v>3348</v>
      </c>
      <c r="M202">
        <v>14954</v>
      </c>
    </row>
    <row r="203" spans="1:13">
      <c r="A203">
        <v>178</v>
      </c>
      <c r="B203" s="1">
        <v>42489</v>
      </c>
      <c r="C203" s="2">
        <v>42489</v>
      </c>
      <c r="D203" s="3">
        <f t="shared" si="6"/>
        <v>6</v>
      </c>
      <c r="E203" s="3"/>
      <c r="F203">
        <v>57</v>
      </c>
      <c r="G203">
        <v>46.9</v>
      </c>
      <c r="H203">
        <v>0.05</v>
      </c>
      <c r="I203">
        <v>2375</v>
      </c>
      <c r="J203">
        <v>4178</v>
      </c>
      <c r="K203">
        <v>5053</v>
      </c>
      <c r="L203">
        <v>3348</v>
      </c>
      <c r="M203">
        <v>14954</v>
      </c>
    </row>
    <row r="204" spans="1:13">
      <c r="A204">
        <v>208</v>
      </c>
      <c r="B204" s="1">
        <v>42489</v>
      </c>
      <c r="C204" s="2">
        <v>42489</v>
      </c>
      <c r="D204" s="3">
        <f t="shared" si="6"/>
        <v>6</v>
      </c>
      <c r="E204" s="3"/>
      <c r="F204">
        <v>57</v>
      </c>
      <c r="G204">
        <v>46.9</v>
      </c>
      <c r="H204">
        <v>0.05</v>
      </c>
      <c r="I204">
        <v>2375</v>
      </c>
      <c r="J204">
        <v>4178</v>
      </c>
      <c r="K204">
        <v>5053</v>
      </c>
      <c r="L204">
        <v>3348</v>
      </c>
      <c r="M204">
        <v>14954</v>
      </c>
    </row>
    <row r="205" spans="1:13">
      <c r="A205">
        <v>29</v>
      </c>
      <c r="B205" s="1">
        <v>42490</v>
      </c>
      <c r="C205" s="2">
        <v>42490</v>
      </c>
      <c r="D205" s="3">
        <f t="shared" si="6"/>
        <v>7</v>
      </c>
      <c r="E205" s="3"/>
      <c r="F205">
        <v>64</v>
      </c>
      <c r="G205">
        <v>48</v>
      </c>
      <c r="H205">
        <v>0</v>
      </c>
      <c r="I205">
        <v>3199</v>
      </c>
      <c r="J205">
        <v>4952</v>
      </c>
      <c r="K205">
        <v>5675</v>
      </c>
      <c r="L205">
        <v>3606</v>
      </c>
      <c r="M205">
        <v>17432</v>
      </c>
    </row>
    <row r="206" spans="1:13">
      <c r="A206">
        <v>59</v>
      </c>
      <c r="B206" s="1">
        <v>42490</v>
      </c>
      <c r="C206" s="2">
        <v>42490</v>
      </c>
      <c r="D206" s="3">
        <f t="shared" si="6"/>
        <v>7</v>
      </c>
      <c r="E206" s="3"/>
      <c r="F206">
        <v>64</v>
      </c>
      <c r="G206">
        <v>48</v>
      </c>
      <c r="H206">
        <v>0</v>
      </c>
      <c r="I206">
        <v>3199</v>
      </c>
      <c r="J206">
        <v>4952</v>
      </c>
      <c r="K206">
        <v>5675</v>
      </c>
      <c r="L206">
        <v>3606</v>
      </c>
      <c r="M206">
        <v>17432</v>
      </c>
    </row>
    <row r="207" spans="1:13">
      <c r="A207">
        <v>89</v>
      </c>
      <c r="B207" s="1">
        <v>42490</v>
      </c>
      <c r="C207" s="2">
        <v>42490</v>
      </c>
      <c r="D207" s="3">
        <f t="shared" si="6"/>
        <v>7</v>
      </c>
      <c r="E207" s="3"/>
      <c r="F207">
        <v>64</v>
      </c>
      <c r="G207">
        <v>48</v>
      </c>
      <c r="H207">
        <v>0</v>
      </c>
      <c r="I207">
        <v>3199</v>
      </c>
      <c r="J207">
        <v>4952</v>
      </c>
      <c r="K207">
        <v>5675</v>
      </c>
      <c r="L207">
        <v>3606</v>
      </c>
      <c r="M207">
        <v>17432</v>
      </c>
    </row>
    <row r="208" spans="1:13">
      <c r="A208">
        <v>119</v>
      </c>
      <c r="B208" s="1">
        <v>42490</v>
      </c>
      <c r="C208" s="2">
        <v>42490</v>
      </c>
      <c r="D208" s="3">
        <f t="shared" si="6"/>
        <v>7</v>
      </c>
      <c r="E208" s="3"/>
      <c r="F208">
        <v>64</v>
      </c>
      <c r="G208">
        <v>48</v>
      </c>
      <c r="H208">
        <v>0</v>
      </c>
      <c r="I208">
        <v>3199</v>
      </c>
      <c r="J208">
        <v>4952</v>
      </c>
      <c r="K208">
        <v>5675</v>
      </c>
      <c r="L208">
        <v>3606</v>
      </c>
      <c r="M208">
        <v>17432</v>
      </c>
    </row>
    <row r="209" spans="1:13">
      <c r="A209">
        <v>149</v>
      </c>
      <c r="B209" s="1">
        <v>42490</v>
      </c>
      <c r="C209" s="2">
        <v>42490</v>
      </c>
      <c r="D209" s="3">
        <f t="shared" si="6"/>
        <v>7</v>
      </c>
      <c r="E209" s="3"/>
      <c r="F209">
        <v>64</v>
      </c>
      <c r="G209">
        <v>48</v>
      </c>
      <c r="H209">
        <v>0</v>
      </c>
      <c r="I209">
        <v>3199</v>
      </c>
      <c r="J209">
        <v>4952</v>
      </c>
      <c r="K209">
        <v>5675</v>
      </c>
      <c r="L209">
        <v>3606</v>
      </c>
      <c r="M209">
        <v>17432</v>
      </c>
    </row>
    <row r="210" spans="1:13">
      <c r="A210">
        <v>179</v>
      </c>
      <c r="B210" s="1">
        <v>42490</v>
      </c>
      <c r="C210" s="2">
        <v>42490</v>
      </c>
      <c r="D210" s="3">
        <f t="shared" si="6"/>
        <v>7</v>
      </c>
      <c r="E210" s="3"/>
      <c r="F210">
        <v>64</v>
      </c>
      <c r="G210">
        <v>48</v>
      </c>
      <c r="H210">
        <v>0</v>
      </c>
      <c r="I210">
        <v>3199</v>
      </c>
      <c r="J210">
        <v>4952</v>
      </c>
      <c r="K210">
        <v>5675</v>
      </c>
      <c r="L210">
        <v>3606</v>
      </c>
      <c r="M210">
        <v>17432</v>
      </c>
    </row>
    <row r="211" spans="1:13">
      <c r="A211">
        <v>209</v>
      </c>
      <c r="B211" s="1">
        <v>42490</v>
      </c>
      <c r="C211" s="2">
        <v>42490</v>
      </c>
      <c r="D211" s="3">
        <f t="shared" si="6"/>
        <v>7</v>
      </c>
      <c r="E211" s="3"/>
      <c r="F211">
        <v>64</v>
      </c>
      <c r="G211">
        <v>48</v>
      </c>
      <c r="H211">
        <v>0</v>
      </c>
      <c r="I211">
        <v>3199</v>
      </c>
      <c r="J211">
        <v>4952</v>
      </c>
      <c r="K211">
        <v>5675</v>
      </c>
      <c r="L211">
        <v>3606</v>
      </c>
      <c r="M211">
        <v>17432</v>
      </c>
    </row>
  </sheetData>
  <sortState xmlns:xlrd2="http://schemas.microsoft.com/office/spreadsheetml/2017/richdata2" ref="A2:M212">
    <sortCondition ref="C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5"/>
  <sheetViews>
    <sheetView workbookViewId="0">
      <selection activeCell="A3" sqref="A3"/>
    </sheetView>
  </sheetViews>
  <sheetFormatPr baseColWidth="10" defaultRowHeight="16"/>
  <sheetData>
    <row r="1" spans="1:10" ht="33" thickBot="1">
      <c r="A1" s="4" t="s">
        <v>0</v>
      </c>
      <c r="B1" s="5" t="s">
        <v>1</v>
      </c>
      <c r="C1" s="6" t="s">
        <v>16</v>
      </c>
      <c r="D1" s="6" t="s">
        <v>17</v>
      </c>
      <c r="E1" s="7" t="s">
        <v>4</v>
      </c>
      <c r="F1" s="8" t="s">
        <v>5</v>
      </c>
      <c r="G1" s="6" t="s">
        <v>6</v>
      </c>
      <c r="H1" s="6" t="s">
        <v>7</v>
      </c>
      <c r="I1" s="9" t="s">
        <v>8</v>
      </c>
      <c r="J1" s="10" t="s">
        <v>9</v>
      </c>
    </row>
    <row r="2" spans="1:10">
      <c r="A2" s="11">
        <v>42826</v>
      </c>
      <c r="B2" s="12">
        <v>42826</v>
      </c>
      <c r="C2" s="13">
        <v>46</v>
      </c>
      <c r="D2" s="14">
        <v>37</v>
      </c>
      <c r="E2" s="15">
        <v>0</v>
      </c>
      <c r="F2" s="16">
        <v>606</v>
      </c>
      <c r="G2" s="17">
        <v>1446</v>
      </c>
      <c r="H2" s="17">
        <v>1915</v>
      </c>
      <c r="I2" s="18">
        <v>1430</v>
      </c>
      <c r="J2" s="19">
        <v>5397</v>
      </c>
    </row>
    <row r="3" spans="1:10">
      <c r="A3" s="20">
        <v>42827</v>
      </c>
      <c r="B3" s="21">
        <v>42827</v>
      </c>
      <c r="C3" s="22">
        <v>62.1</v>
      </c>
      <c r="D3" s="23">
        <v>41</v>
      </c>
      <c r="E3" s="24">
        <v>0</v>
      </c>
      <c r="F3" s="25">
        <v>2021</v>
      </c>
      <c r="G3" s="26">
        <v>3943</v>
      </c>
      <c r="H3" s="26">
        <v>4207</v>
      </c>
      <c r="I3" s="27">
        <v>2862</v>
      </c>
      <c r="J3" s="28">
        <v>13033</v>
      </c>
    </row>
    <row r="4" spans="1:10">
      <c r="A4" s="20">
        <v>42828</v>
      </c>
      <c r="B4" s="21">
        <v>42828</v>
      </c>
      <c r="C4" s="29">
        <v>63</v>
      </c>
      <c r="D4" s="23">
        <v>50</v>
      </c>
      <c r="E4" s="30">
        <v>0.03</v>
      </c>
      <c r="F4" s="25">
        <v>2470</v>
      </c>
      <c r="G4" s="26">
        <v>4988</v>
      </c>
      <c r="H4" s="26">
        <v>5178</v>
      </c>
      <c r="I4" s="27">
        <v>3689</v>
      </c>
      <c r="J4" s="28">
        <v>16325</v>
      </c>
    </row>
    <row r="5" spans="1:10">
      <c r="A5" s="20">
        <v>42829</v>
      </c>
      <c r="B5" s="21">
        <v>42829</v>
      </c>
      <c r="C5" s="29">
        <v>51.1</v>
      </c>
      <c r="D5" s="31">
        <v>46</v>
      </c>
      <c r="E5" s="24">
        <v>1.18</v>
      </c>
      <c r="F5" s="25">
        <v>723</v>
      </c>
      <c r="G5" s="26">
        <v>1913</v>
      </c>
      <c r="H5" s="26">
        <v>2279</v>
      </c>
      <c r="I5" s="27">
        <v>1666</v>
      </c>
      <c r="J5" s="28">
        <v>6581</v>
      </c>
    </row>
    <row r="6" spans="1:10">
      <c r="A6" s="32">
        <v>42830</v>
      </c>
      <c r="B6" s="33">
        <v>42830</v>
      </c>
      <c r="C6" s="34">
        <v>63</v>
      </c>
      <c r="D6" s="35">
        <v>46</v>
      </c>
      <c r="E6" s="36">
        <v>0</v>
      </c>
      <c r="F6" s="37">
        <v>2807</v>
      </c>
      <c r="G6" s="38">
        <v>5276</v>
      </c>
      <c r="H6" s="38">
        <v>5711</v>
      </c>
      <c r="I6" s="39">
        <v>4197</v>
      </c>
      <c r="J6" s="40">
        <v>17991</v>
      </c>
    </row>
    <row r="7" spans="1:10">
      <c r="A7" s="20">
        <v>42831</v>
      </c>
      <c r="B7" s="21">
        <v>42831</v>
      </c>
      <c r="C7" s="29">
        <v>48.9</v>
      </c>
      <c r="D7" s="23">
        <v>41</v>
      </c>
      <c r="E7" s="24">
        <v>0.73</v>
      </c>
      <c r="F7" s="25">
        <v>461</v>
      </c>
      <c r="G7" s="26">
        <v>1324</v>
      </c>
      <c r="H7" s="26">
        <v>1739</v>
      </c>
      <c r="I7" s="27">
        <v>1372</v>
      </c>
      <c r="J7" s="28">
        <v>4896</v>
      </c>
    </row>
    <row r="8" spans="1:10" ht="17">
      <c r="A8" s="20">
        <v>42832</v>
      </c>
      <c r="B8" s="21">
        <v>42832</v>
      </c>
      <c r="C8" s="29">
        <v>48</v>
      </c>
      <c r="D8" s="31">
        <v>43</v>
      </c>
      <c r="E8" s="30" t="s">
        <v>11</v>
      </c>
      <c r="F8" s="25">
        <v>1222</v>
      </c>
      <c r="G8" s="26">
        <v>2955</v>
      </c>
      <c r="H8" s="26">
        <v>3399</v>
      </c>
      <c r="I8" s="27">
        <v>2765</v>
      </c>
      <c r="J8" s="28">
        <v>10341</v>
      </c>
    </row>
    <row r="9" spans="1:10">
      <c r="A9" s="20">
        <v>42833</v>
      </c>
      <c r="B9" s="21">
        <v>42833</v>
      </c>
      <c r="C9" s="29">
        <v>55.9</v>
      </c>
      <c r="D9" s="23">
        <v>39.9</v>
      </c>
      <c r="E9" s="24">
        <v>0</v>
      </c>
      <c r="F9" s="25">
        <v>1674</v>
      </c>
      <c r="G9" s="26">
        <v>3163</v>
      </c>
      <c r="H9" s="26">
        <v>4082</v>
      </c>
      <c r="I9" s="27">
        <v>2691</v>
      </c>
      <c r="J9" s="28">
        <v>11610</v>
      </c>
    </row>
    <row r="10" spans="1:10">
      <c r="A10" s="20">
        <v>42834</v>
      </c>
      <c r="B10" s="21">
        <v>42834</v>
      </c>
      <c r="C10" s="29">
        <v>66</v>
      </c>
      <c r="D10" s="23">
        <v>45</v>
      </c>
      <c r="E10" s="30">
        <v>0</v>
      </c>
      <c r="F10" s="25">
        <v>2375</v>
      </c>
      <c r="G10" s="26">
        <v>4377</v>
      </c>
      <c r="H10" s="26">
        <v>4886</v>
      </c>
      <c r="I10" s="27">
        <v>3261</v>
      </c>
      <c r="J10" s="28">
        <v>14899</v>
      </c>
    </row>
    <row r="11" spans="1:10">
      <c r="A11" s="32">
        <v>42835</v>
      </c>
      <c r="B11" s="33">
        <v>42835</v>
      </c>
      <c r="C11" s="41">
        <v>73.900000000000006</v>
      </c>
      <c r="D11" s="42">
        <v>55</v>
      </c>
      <c r="E11" s="43">
        <v>0</v>
      </c>
      <c r="F11" s="37">
        <v>3324</v>
      </c>
      <c r="G11" s="38">
        <v>6359</v>
      </c>
      <c r="H11" s="38">
        <v>6881</v>
      </c>
      <c r="I11" s="39">
        <v>4731</v>
      </c>
      <c r="J11" s="40">
        <v>21295</v>
      </c>
    </row>
    <row r="12" spans="1:10">
      <c r="A12" s="32">
        <v>42836</v>
      </c>
      <c r="B12" s="33">
        <v>42836</v>
      </c>
      <c r="C12" s="34">
        <v>80.099999999999994</v>
      </c>
      <c r="D12" s="35">
        <v>62.1</v>
      </c>
      <c r="E12" s="36">
        <v>0</v>
      </c>
      <c r="F12" s="37">
        <v>3887</v>
      </c>
      <c r="G12" s="38">
        <v>7247</v>
      </c>
      <c r="H12" s="38">
        <v>8079</v>
      </c>
      <c r="I12" s="39">
        <v>5501</v>
      </c>
      <c r="J12" s="40">
        <v>24714</v>
      </c>
    </row>
    <row r="13" spans="1:10">
      <c r="A13" s="20">
        <v>42837</v>
      </c>
      <c r="B13" s="21">
        <v>42837</v>
      </c>
      <c r="C13" s="22">
        <v>73.900000000000006</v>
      </c>
      <c r="D13" s="23">
        <v>57.9</v>
      </c>
      <c r="E13" s="24">
        <v>0.02</v>
      </c>
      <c r="F13" s="25">
        <v>2565</v>
      </c>
      <c r="G13" s="26">
        <v>5633</v>
      </c>
      <c r="H13" s="26">
        <v>6620</v>
      </c>
      <c r="I13" s="27">
        <v>4537</v>
      </c>
      <c r="J13" s="28">
        <v>19355</v>
      </c>
    </row>
    <row r="14" spans="1:10">
      <c r="A14" s="32">
        <v>42838</v>
      </c>
      <c r="B14" s="33">
        <v>42838</v>
      </c>
      <c r="C14" s="34">
        <v>64</v>
      </c>
      <c r="D14" s="42">
        <v>48.9</v>
      </c>
      <c r="E14" s="36">
        <v>0</v>
      </c>
      <c r="F14" s="37">
        <v>3353</v>
      </c>
      <c r="G14" s="38">
        <v>6052</v>
      </c>
      <c r="H14" s="38">
        <v>6775</v>
      </c>
      <c r="I14" s="39">
        <v>4700</v>
      </c>
      <c r="J14" s="40">
        <v>20880</v>
      </c>
    </row>
    <row r="15" spans="1:10">
      <c r="A15" s="32">
        <v>42839</v>
      </c>
      <c r="B15" s="33">
        <v>42839</v>
      </c>
      <c r="C15" s="34">
        <v>64.900000000000006</v>
      </c>
      <c r="D15" s="35">
        <v>48.9</v>
      </c>
      <c r="E15" s="43">
        <v>0</v>
      </c>
      <c r="F15" s="37">
        <v>2942</v>
      </c>
      <c r="G15" s="38">
        <v>5054</v>
      </c>
      <c r="H15" s="38">
        <v>5877</v>
      </c>
      <c r="I15" s="39">
        <v>4142</v>
      </c>
      <c r="J15" s="40">
        <v>18015</v>
      </c>
    </row>
    <row r="16" spans="1:10">
      <c r="A16" s="20">
        <v>42840</v>
      </c>
      <c r="B16" s="21">
        <v>42840</v>
      </c>
      <c r="C16" s="29">
        <v>64.900000000000006</v>
      </c>
      <c r="D16" s="23">
        <v>52</v>
      </c>
      <c r="E16" s="30">
        <v>0</v>
      </c>
      <c r="F16" s="25">
        <v>2253</v>
      </c>
      <c r="G16" s="26">
        <v>3853</v>
      </c>
      <c r="H16" s="26">
        <v>4965</v>
      </c>
      <c r="I16" s="27">
        <v>3291</v>
      </c>
      <c r="J16" s="28">
        <v>14362</v>
      </c>
    </row>
    <row r="17" spans="1:10" ht="17">
      <c r="A17" s="20">
        <v>42841</v>
      </c>
      <c r="B17" s="21">
        <v>42841</v>
      </c>
      <c r="C17" s="29">
        <v>84.9</v>
      </c>
      <c r="D17" s="31">
        <v>62.1</v>
      </c>
      <c r="E17" s="24" t="s">
        <v>11</v>
      </c>
      <c r="F17" s="25">
        <v>2877</v>
      </c>
      <c r="G17" s="26">
        <v>4585</v>
      </c>
      <c r="H17" s="26">
        <v>5259</v>
      </c>
      <c r="I17" s="27">
        <v>3687</v>
      </c>
      <c r="J17" s="28">
        <v>16408</v>
      </c>
    </row>
    <row r="18" spans="1:10" ht="17">
      <c r="A18" s="20">
        <v>42842</v>
      </c>
      <c r="B18" s="21">
        <v>42842</v>
      </c>
      <c r="C18" s="29">
        <v>73.900000000000006</v>
      </c>
      <c r="D18" s="23">
        <v>64</v>
      </c>
      <c r="E18" s="30" t="s">
        <v>11</v>
      </c>
      <c r="F18" s="25">
        <v>3152</v>
      </c>
      <c r="G18" s="26">
        <v>6352</v>
      </c>
      <c r="H18" s="26">
        <v>6924</v>
      </c>
      <c r="I18" s="27">
        <v>4658</v>
      </c>
      <c r="J18" s="28">
        <v>21086</v>
      </c>
    </row>
    <row r="19" spans="1:10">
      <c r="A19" s="32">
        <v>42843</v>
      </c>
      <c r="B19" s="33">
        <v>42843</v>
      </c>
      <c r="C19" s="34">
        <v>66</v>
      </c>
      <c r="D19" s="35">
        <v>50</v>
      </c>
      <c r="E19" s="43">
        <v>0</v>
      </c>
      <c r="F19" s="37">
        <v>3415</v>
      </c>
      <c r="G19" s="38">
        <v>6691</v>
      </c>
      <c r="H19" s="38">
        <v>7341</v>
      </c>
      <c r="I19" s="39">
        <v>5012</v>
      </c>
      <c r="J19" s="40">
        <v>22459</v>
      </c>
    </row>
    <row r="20" spans="1:10" ht="17">
      <c r="A20" s="20">
        <v>42844</v>
      </c>
      <c r="B20" s="21">
        <v>42844</v>
      </c>
      <c r="C20" s="22">
        <v>52</v>
      </c>
      <c r="D20" s="31">
        <v>45</v>
      </c>
      <c r="E20" s="30" t="s">
        <v>11</v>
      </c>
      <c r="F20" s="25">
        <v>1965</v>
      </c>
      <c r="G20" s="26">
        <v>4632</v>
      </c>
      <c r="H20" s="26">
        <v>5234</v>
      </c>
      <c r="I20" s="27">
        <v>3996</v>
      </c>
      <c r="J20" s="28">
        <v>15827</v>
      </c>
    </row>
    <row r="21" spans="1:10">
      <c r="A21" s="20">
        <v>42845</v>
      </c>
      <c r="B21" s="21">
        <v>42845</v>
      </c>
      <c r="C21" s="29">
        <v>64.900000000000006</v>
      </c>
      <c r="D21" s="23">
        <v>50</v>
      </c>
      <c r="E21" s="24">
        <v>0.17</v>
      </c>
      <c r="F21" s="25">
        <v>1567</v>
      </c>
      <c r="G21" s="26">
        <v>3365</v>
      </c>
      <c r="H21" s="26">
        <v>4302</v>
      </c>
      <c r="I21" s="27">
        <v>3056</v>
      </c>
      <c r="J21" s="28">
        <v>12290</v>
      </c>
    </row>
    <row r="22" spans="1:10">
      <c r="A22" s="20">
        <v>42846</v>
      </c>
      <c r="B22" s="21">
        <v>42846</v>
      </c>
      <c r="C22" s="29">
        <v>53.1</v>
      </c>
      <c r="D22" s="23">
        <v>48</v>
      </c>
      <c r="E22" s="30">
        <v>0.28999999999999998</v>
      </c>
      <c r="F22" s="25">
        <v>1426</v>
      </c>
      <c r="G22" s="26">
        <v>3142</v>
      </c>
      <c r="H22" s="26">
        <v>3674</v>
      </c>
      <c r="I22" s="27">
        <v>2672</v>
      </c>
      <c r="J22" s="28">
        <v>10914</v>
      </c>
    </row>
    <row r="23" spans="1:10">
      <c r="A23" s="20">
        <v>42847</v>
      </c>
      <c r="B23" s="21">
        <v>42847</v>
      </c>
      <c r="C23" s="29">
        <v>55.9</v>
      </c>
      <c r="D23" s="31">
        <v>52</v>
      </c>
      <c r="E23" s="24">
        <v>0.11</v>
      </c>
      <c r="F23" s="25">
        <v>1318</v>
      </c>
      <c r="G23" s="26">
        <v>2297</v>
      </c>
      <c r="H23" s="26">
        <v>2963</v>
      </c>
      <c r="I23" s="27">
        <v>2366</v>
      </c>
      <c r="J23" s="28">
        <v>8944</v>
      </c>
    </row>
    <row r="24" spans="1:10">
      <c r="A24" s="20">
        <v>42848</v>
      </c>
      <c r="B24" s="21">
        <v>42848</v>
      </c>
      <c r="C24" s="29">
        <v>64.900000000000006</v>
      </c>
      <c r="D24" s="23">
        <v>46.9</v>
      </c>
      <c r="E24" s="30">
        <v>0</v>
      </c>
      <c r="F24" s="25">
        <v>2520</v>
      </c>
      <c r="G24" s="26">
        <v>4681</v>
      </c>
      <c r="H24" s="26">
        <v>5105</v>
      </c>
      <c r="I24" s="27">
        <v>3434</v>
      </c>
      <c r="J24" s="28">
        <v>15740</v>
      </c>
    </row>
    <row r="25" spans="1:10" ht="17">
      <c r="A25" s="20">
        <v>42849</v>
      </c>
      <c r="B25" s="21">
        <v>42849</v>
      </c>
      <c r="C25" s="29">
        <v>60.1</v>
      </c>
      <c r="D25" s="23">
        <v>50</v>
      </c>
      <c r="E25" s="24" t="s">
        <v>11</v>
      </c>
      <c r="F25" s="25">
        <v>2544</v>
      </c>
      <c r="G25" s="26">
        <v>5366</v>
      </c>
      <c r="H25" s="26">
        <v>5762</v>
      </c>
      <c r="I25" s="27">
        <v>4183</v>
      </c>
      <c r="J25" s="28">
        <v>17855</v>
      </c>
    </row>
    <row r="26" spans="1:10">
      <c r="A26" s="20">
        <v>42850</v>
      </c>
      <c r="B26" s="21">
        <v>42850</v>
      </c>
      <c r="C26" s="29">
        <v>54</v>
      </c>
      <c r="D26" s="31">
        <v>50</v>
      </c>
      <c r="E26" s="30">
        <v>0.91</v>
      </c>
      <c r="F26" s="25">
        <v>611</v>
      </c>
      <c r="G26" s="26">
        <v>1402</v>
      </c>
      <c r="H26" s="26">
        <v>1902</v>
      </c>
      <c r="I26" s="27">
        <v>1578</v>
      </c>
      <c r="J26" s="28">
        <v>5493</v>
      </c>
    </row>
    <row r="27" spans="1:10">
      <c r="A27" s="20">
        <v>42851</v>
      </c>
      <c r="B27" s="21">
        <v>42851</v>
      </c>
      <c r="C27" s="29">
        <v>59</v>
      </c>
      <c r="D27" s="23">
        <v>54</v>
      </c>
      <c r="E27" s="24">
        <v>0.34</v>
      </c>
      <c r="F27" s="25">
        <v>1247</v>
      </c>
      <c r="G27" s="26">
        <v>2774</v>
      </c>
      <c r="H27" s="26">
        <v>3429</v>
      </c>
      <c r="I27" s="27">
        <v>2369</v>
      </c>
      <c r="J27" s="28">
        <v>9819</v>
      </c>
    </row>
    <row r="28" spans="1:10">
      <c r="A28" s="32">
        <v>42852</v>
      </c>
      <c r="B28" s="33">
        <v>42852</v>
      </c>
      <c r="C28" s="41">
        <v>68</v>
      </c>
      <c r="D28" s="35">
        <v>59</v>
      </c>
      <c r="E28" s="36">
        <v>0</v>
      </c>
      <c r="F28" s="37">
        <v>2959</v>
      </c>
      <c r="G28" s="38">
        <v>5311</v>
      </c>
      <c r="H28" s="38">
        <v>6026</v>
      </c>
      <c r="I28" s="39">
        <v>4285</v>
      </c>
      <c r="J28" s="40">
        <v>18581</v>
      </c>
    </row>
    <row r="29" spans="1:10">
      <c r="A29" s="32">
        <v>42853</v>
      </c>
      <c r="B29" s="33">
        <v>42853</v>
      </c>
      <c r="C29" s="34">
        <v>82.9</v>
      </c>
      <c r="D29" s="42">
        <v>57.9</v>
      </c>
      <c r="E29" s="43">
        <v>0</v>
      </c>
      <c r="F29" s="37">
        <v>3679</v>
      </c>
      <c r="G29" s="38">
        <v>6774</v>
      </c>
      <c r="H29" s="38">
        <v>7196</v>
      </c>
      <c r="I29" s="39">
        <v>5138</v>
      </c>
      <c r="J29" s="40">
        <v>22787</v>
      </c>
    </row>
    <row r="30" spans="1:10">
      <c r="A30" s="20">
        <v>42854</v>
      </c>
      <c r="B30" s="21">
        <v>42854</v>
      </c>
      <c r="C30" s="22">
        <v>84</v>
      </c>
      <c r="D30" s="23">
        <v>64</v>
      </c>
      <c r="E30" s="30">
        <v>0.06</v>
      </c>
      <c r="F30" s="25">
        <v>3315</v>
      </c>
      <c r="G30" s="26">
        <v>5605</v>
      </c>
      <c r="H30" s="26">
        <v>6045</v>
      </c>
      <c r="I30" s="27">
        <v>4078</v>
      </c>
      <c r="J30" s="28">
        <v>19043</v>
      </c>
    </row>
    <row r="31" spans="1:10" ht="17" thickBot="1">
      <c r="A31" s="44">
        <v>42855</v>
      </c>
      <c r="B31" s="45">
        <v>42855</v>
      </c>
      <c r="C31" s="46">
        <v>64</v>
      </c>
      <c r="D31" s="47">
        <v>54</v>
      </c>
      <c r="E31" s="48">
        <v>0</v>
      </c>
      <c r="F31" s="49">
        <v>2225</v>
      </c>
      <c r="G31" s="50">
        <v>4057</v>
      </c>
      <c r="H31" s="50">
        <v>4513</v>
      </c>
      <c r="I31" s="51">
        <v>3137</v>
      </c>
      <c r="J31" s="52">
        <v>13932</v>
      </c>
    </row>
    <row r="32" spans="1:10">
      <c r="A32" s="53">
        <v>42856</v>
      </c>
      <c r="B32" s="54">
        <v>42856</v>
      </c>
      <c r="C32" s="55">
        <v>72</v>
      </c>
      <c r="D32" s="56">
        <v>50</v>
      </c>
      <c r="E32" s="57">
        <v>0</v>
      </c>
      <c r="F32" s="58">
        <v>3084</v>
      </c>
      <c r="G32" s="59">
        <v>6506</v>
      </c>
      <c r="H32" s="59">
        <v>6793</v>
      </c>
      <c r="I32" s="60">
        <v>4820</v>
      </c>
      <c r="J32" s="61">
        <v>21203</v>
      </c>
    </row>
    <row r="33" spans="1:10">
      <c r="A33" s="32">
        <v>42857</v>
      </c>
      <c r="B33" s="33">
        <v>42857</v>
      </c>
      <c r="C33" s="41">
        <v>73.900000000000006</v>
      </c>
      <c r="D33" s="35">
        <v>66.900000000000006</v>
      </c>
      <c r="E33" s="36">
        <v>0</v>
      </c>
      <c r="F33" s="37">
        <v>3423</v>
      </c>
      <c r="G33" s="38">
        <v>7035</v>
      </c>
      <c r="H33" s="38">
        <v>7789</v>
      </c>
      <c r="I33" s="39">
        <v>5449</v>
      </c>
      <c r="J33" s="40">
        <v>23696</v>
      </c>
    </row>
    <row r="34" spans="1:10">
      <c r="A34" s="32">
        <v>42858</v>
      </c>
      <c r="B34" s="33">
        <v>42858</v>
      </c>
      <c r="C34" s="34">
        <v>64.900000000000006</v>
      </c>
      <c r="D34" s="35">
        <v>57.9</v>
      </c>
      <c r="E34" s="36">
        <v>0</v>
      </c>
      <c r="F34" s="37">
        <v>3342</v>
      </c>
      <c r="G34" s="38">
        <v>6984</v>
      </c>
      <c r="H34" s="38">
        <v>7445</v>
      </c>
      <c r="I34" s="39">
        <v>4804</v>
      </c>
      <c r="J34" s="40">
        <v>22575</v>
      </c>
    </row>
    <row r="35" spans="1:10">
      <c r="A35" s="32">
        <v>42859</v>
      </c>
      <c r="B35" s="33">
        <v>42859</v>
      </c>
      <c r="C35" s="34">
        <v>63</v>
      </c>
      <c r="D35" s="42">
        <v>50</v>
      </c>
      <c r="E35" s="43">
        <v>0</v>
      </c>
      <c r="F35" s="37">
        <v>3019</v>
      </c>
      <c r="G35" s="38">
        <v>6525</v>
      </c>
      <c r="H35" s="38">
        <v>6922</v>
      </c>
      <c r="I35" s="39">
        <v>5144</v>
      </c>
      <c r="J35" s="40">
        <v>21610</v>
      </c>
    </row>
    <row r="36" spans="1:10">
      <c r="A36" s="20">
        <v>42860</v>
      </c>
      <c r="B36" s="21">
        <v>42860</v>
      </c>
      <c r="C36" s="29">
        <v>59</v>
      </c>
      <c r="D36" s="23">
        <v>52</v>
      </c>
      <c r="E36" s="30">
        <v>3.02</v>
      </c>
      <c r="F36" s="25">
        <v>513</v>
      </c>
      <c r="G36" s="26">
        <v>1471</v>
      </c>
      <c r="H36" s="26">
        <v>1951</v>
      </c>
      <c r="I36" s="27">
        <v>1421</v>
      </c>
      <c r="J36" s="28">
        <v>5356</v>
      </c>
    </row>
    <row r="37" spans="1:10">
      <c r="A37" s="20">
        <v>42861</v>
      </c>
      <c r="B37" s="21">
        <v>42861</v>
      </c>
      <c r="C37" s="29">
        <v>64.900000000000006</v>
      </c>
      <c r="D37" s="23">
        <v>57</v>
      </c>
      <c r="E37" s="24">
        <v>0.18</v>
      </c>
      <c r="F37" s="25">
        <v>1892</v>
      </c>
      <c r="G37" s="26">
        <v>3815</v>
      </c>
      <c r="H37" s="26">
        <v>5502</v>
      </c>
      <c r="I37" s="27">
        <v>3965</v>
      </c>
      <c r="J37" s="28">
        <v>15174</v>
      </c>
    </row>
    <row r="38" spans="1:10">
      <c r="A38" s="20">
        <v>42862</v>
      </c>
      <c r="B38" s="21">
        <v>42862</v>
      </c>
      <c r="C38" s="29">
        <v>54</v>
      </c>
      <c r="D38" s="31">
        <v>48.9</v>
      </c>
      <c r="E38" s="30">
        <v>0.01</v>
      </c>
      <c r="F38" s="25">
        <v>3539</v>
      </c>
      <c r="G38" s="26">
        <v>3547</v>
      </c>
      <c r="H38" s="26">
        <v>4941</v>
      </c>
      <c r="I38" s="27">
        <v>3851</v>
      </c>
      <c r="J38" s="28">
        <v>15878</v>
      </c>
    </row>
    <row r="39" spans="1:10">
      <c r="A39" s="62">
        <v>42863</v>
      </c>
      <c r="B39" s="63">
        <v>42863</v>
      </c>
      <c r="C39" s="64">
        <v>57</v>
      </c>
      <c r="D39" s="65">
        <v>45</v>
      </c>
      <c r="E39" s="66">
        <v>0</v>
      </c>
      <c r="F39" s="67">
        <v>2886</v>
      </c>
      <c r="G39" s="68">
        <v>5812</v>
      </c>
      <c r="H39" s="68">
        <v>6249</v>
      </c>
      <c r="I39" s="69">
        <v>4432</v>
      </c>
      <c r="J39" s="70">
        <v>19379</v>
      </c>
    </row>
    <row r="40" spans="1:10">
      <c r="A40" s="62">
        <v>42864</v>
      </c>
      <c r="B40" s="63">
        <v>42864</v>
      </c>
      <c r="C40" s="64">
        <v>61</v>
      </c>
      <c r="D40" s="65">
        <v>48</v>
      </c>
      <c r="E40" s="71">
        <v>0</v>
      </c>
      <c r="F40" s="67">
        <v>2718</v>
      </c>
      <c r="G40" s="68">
        <v>6455</v>
      </c>
      <c r="H40" s="68">
        <v>6910</v>
      </c>
      <c r="I40" s="69">
        <v>5000</v>
      </c>
      <c r="J40" s="70">
        <v>21083</v>
      </c>
    </row>
    <row r="41" spans="1:10">
      <c r="A41" s="62">
        <v>42865</v>
      </c>
      <c r="B41" s="63">
        <v>42865</v>
      </c>
      <c r="C41" s="72">
        <v>70</v>
      </c>
      <c r="D41" s="73">
        <v>51.1</v>
      </c>
      <c r="E41" s="66">
        <v>0</v>
      </c>
      <c r="F41" s="67">
        <v>2810</v>
      </c>
      <c r="G41" s="68">
        <v>6396</v>
      </c>
      <c r="H41" s="68">
        <v>7075</v>
      </c>
      <c r="I41" s="69">
        <v>4980</v>
      </c>
      <c r="J41" s="70">
        <v>21261</v>
      </c>
    </row>
    <row r="42" spans="1:10">
      <c r="A42" s="62">
        <v>42866</v>
      </c>
      <c r="B42" s="63">
        <v>42866</v>
      </c>
      <c r="C42" s="64">
        <v>61</v>
      </c>
      <c r="D42" s="65">
        <v>51.8</v>
      </c>
      <c r="E42" s="71">
        <v>0</v>
      </c>
      <c r="F42" s="67">
        <v>2657</v>
      </c>
      <c r="G42" s="68">
        <v>6179</v>
      </c>
      <c r="H42" s="68">
        <v>6750</v>
      </c>
      <c r="I42" s="69">
        <v>5139</v>
      </c>
      <c r="J42" s="70">
        <v>20725</v>
      </c>
    </row>
    <row r="43" spans="1:10">
      <c r="A43" s="62">
        <v>42867</v>
      </c>
      <c r="B43" s="63">
        <v>42867</v>
      </c>
      <c r="C43" s="72">
        <v>62.1</v>
      </c>
      <c r="D43" s="65">
        <v>51.1</v>
      </c>
      <c r="E43" s="66">
        <v>0</v>
      </c>
      <c r="F43" s="67">
        <v>2640</v>
      </c>
      <c r="G43" s="68">
        <v>5367</v>
      </c>
      <c r="H43" s="68">
        <v>6325</v>
      </c>
      <c r="I43" s="69">
        <v>4692</v>
      </c>
      <c r="J43" s="70">
        <v>19024</v>
      </c>
    </row>
    <row r="44" spans="1:10">
      <c r="A44" s="20">
        <v>42868</v>
      </c>
      <c r="B44" s="21">
        <v>42868</v>
      </c>
      <c r="C44" s="29">
        <v>51.1</v>
      </c>
      <c r="D44" s="31">
        <v>45</v>
      </c>
      <c r="E44" s="30">
        <v>1.31</v>
      </c>
      <c r="F44" s="25">
        <v>151</v>
      </c>
      <c r="G44" s="26">
        <v>484</v>
      </c>
      <c r="H44" s="26">
        <v>874</v>
      </c>
      <c r="I44" s="27">
        <v>865</v>
      </c>
      <c r="J44" s="28">
        <v>2374</v>
      </c>
    </row>
    <row r="45" spans="1:10">
      <c r="A45" s="20">
        <v>42869</v>
      </c>
      <c r="B45" s="21">
        <v>42869</v>
      </c>
      <c r="C45" s="29">
        <v>64.900000000000006</v>
      </c>
      <c r="D45" s="23">
        <v>46</v>
      </c>
      <c r="E45" s="24">
        <v>0.02</v>
      </c>
      <c r="F45" s="25">
        <v>1452</v>
      </c>
      <c r="G45" s="26">
        <v>2704</v>
      </c>
      <c r="H45" s="26">
        <v>3320</v>
      </c>
      <c r="I45" s="27">
        <v>2389</v>
      </c>
      <c r="J45" s="28">
        <v>9865</v>
      </c>
    </row>
    <row r="46" spans="1:10">
      <c r="A46" s="32">
        <v>42870</v>
      </c>
      <c r="B46" s="33">
        <v>42870</v>
      </c>
      <c r="C46" s="34">
        <v>66.900000000000006</v>
      </c>
      <c r="D46" s="35">
        <v>55.9</v>
      </c>
      <c r="E46" s="36">
        <v>0</v>
      </c>
      <c r="F46" s="37">
        <v>2685</v>
      </c>
      <c r="G46" s="38">
        <v>5865</v>
      </c>
      <c r="H46" s="38">
        <v>5981</v>
      </c>
      <c r="I46" s="39">
        <v>4550</v>
      </c>
      <c r="J46" s="40">
        <v>19081</v>
      </c>
    </row>
    <row r="47" spans="1:10">
      <c r="A47" s="32">
        <v>42871</v>
      </c>
      <c r="B47" s="33">
        <v>42871</v>
      </c>
      <c r="C47" s="34">
        <v>78.099999999999994</v>
      </c>
      <c r="D47" s="42">
        <v>57.9</v>
      </c>
      <c r="E47" s="43">
        <v>0</v>
      </c>
      <c r="F47" s="37">
        <v>3666</v>
      </c>
      <c r="G47" s="38">
        <v>7847</v>
      </c>
      <c r="H47" s="38">
        <v>8420</v>
      </c>
      <c r="I47" s="39">
        <v>6209</v>
      </c>
      <c r="J47" s="40">
        <v>26142</v>
      </c>
    </row>
    <row r="48" spans="1:10">
      <c r="A48" s="32">
        <v>42872</v>
      </c>
      <c r="B48" s="33">
        <v>42872</v>
      </c>
      <c r="C48" s="34">
        <v>90</v>
      </c>
      <c r="D48" s="35">
        <v>66</v>
      </c>
      <c r="E48" s="36">
        <v>0</v>
      </c>
      <c r="F48" s="37">
        <v>3535</v>
      </c>
      <c r="G48" s="38">
        <v>7888</v>
      </c>
      <c r="H48" s="38">
        <v>8540</v>
      </c>
      <c r="I48" s="39">
        <v>6121</v>
      </c>
      <c r="J48" s="40">
        <v>26084</v>
      </c>
    </row>
    <row r="49" spans="1:10">
      <c r="A49" s="32">
        <v>42873</v>
      </c>
      <c r="B49" s="33">
        <v>42873</v>
      </c>
      <c r="C49" s="34">
        <v>91.9</v>
      </c>
      <c r="D49" s="35">
        <v>75</v>
      </c>
      <c r="E49" s="43">
        <v>0</v>
      </c>
      <c r="F49" s="37">
        <v>3190</v>
      </c>
      <c r="G49" s="38">
        <v>6886</v>
      </c>
      <c r="H49" s="38">
        <v>7645</v>
      </c>
      <c r="I49" s="39">
        <v>5753</v>
      </c>
      <c r="J49" s="40">
        <v>23474</v>
      </c>
    </row>
    <row r="50" spans="1:10">
      <c r="A50" s="32">
        <v>42874</v>
      </c>
      <c r="B50" s="33">
        <v>42874</v>
      </c>
      <c r="C50" s="41">
        <v>90</v>
      </c>
      <c r="D50" s="42">
        <v>75.900000000000006</v>
      </c>
      <c r="E50" s="36">
        <v>0</v>
      </c>
      <c r="F50" s="37">
        <v>2952</v>
      </c>
      <c r="G50" s="38">
        <v>6432</v>
      </c>
      <c r="H50" s="38">
        <v>6859</v>
      </c>
      <c r="I50" s="39">
        <v>5272</v>
      </c>
      <c r="J50" s="40">
        <v>21515</v>
      </c>
    </row>
    <row r="51" spans="1:10">
      <c r="A51" s="20">
        <v>42875</v>
      </c>
      <c r="B51" s="21">
        <v>42875</v>
      </c>
      <c r="C51" s="29">
        <v>64</v>
      </c>
      <c r="D51" s="23">
        <v>55.9</v>
      </c>
      <c r="E51" s="24">
        <v>0.01</v>
      </c>
      <c r="F51" s="25">
        <v>2161</v>
      </c>
      <c r="G51" s="26">
        <v>3896</v>
      </c>
      <c r="H51" s="26">
        <v>5198</v>
      </c>
      <c r="I51" s="27">
        <v>3910</v>
      </c>
      <c r="J51" s="28">
        <v>15165</v>
      </c>
    </row>
    <row r="52" spans="1:10">
      <c r="A52" s="20">
        <v>42876</v>
      </c>
      <c r="B52" s="21">
        <v>42876</v>
      </c>
      <c r="C52" s="29">
        <v>66.900000000000006</v>
      </c>
      <c r="D52" s="23">
        <v>55</v>
      </c>
      <c r="E52" s="30">
        <v>0</v>
      </c>
      <c r="F52" s="25">
        <v>2612</v>
      </c>
      <c r="G52" s="26">
        <v>4656</v>
      </c>
      <c r="H52" s="26">
        <v>5634</v>
      </c>
      <c r="I52" s="27">
        <v>3782</v>
      </c>
      <c r="J52" s="28">
        <v>16684</v>
      </c>
    </row>
    <row r="53" spans="1:10">
      <c r="A53" s="20">
        <v>42877</v>
      </c>
      <c r="B53" s="21">
        <v>42877</v>
      </c>
      <c r="C53" s="29">
        <v>61</v>
      </c>
      <c r="D53" s="31">
        <v>54</v>
      </c>
      <c r="E53" s="24">
        <v>0.59</v>
      </c>
      <c r="F53" s="25">
        <v>768</v>
      </c>
      <c r="G53" s="26">
        <v>1633</v>
      </c>
      <c r="H53" s="26">
        <v>2116</v>
      </c>
      <c r="I53" s="27">
        <v>1609</v>
      </c>
      <c r="J53" s="28">
        <v>6126</v>
      </c>
    </row>
    <row r="54" spans="1:10">
      <c r="A54" s="32">
        <v>42878</v>
      </c>
      <c r="B54" s="33">
        <v>42878</v>
      </c>
      <c r="C54" s="34">
        <v>68</v>
      </c>
      <c r="D54" s="35">
        <v>57.9</v>
      </c>
      <c r="E54" s="36">
        <v>0</v>
      </c>
      <c r="F54" s="37">
        <v>3174</v>
      </c>
      <c r="G54" s="38">
        <v>6715</v>
      </c>
      <c r="H54" s="38">
        <v>7011</v>
      </c>
      <c r="I54" s="39">
        <v>4899</v>
      </c>
      <c r="J54" s="40">
        <v>21799</v>
      </c>
    </row>
    <row r="55" spans="1:10">
      <c r="A55" s="20">
        <v>42879</v>
      </c>
      <c r="B55" s="21">
        <v>42879</v>
      </c>
      <c r="C55" s="29">
        <v>66.900000000000006</v>
      </c>
      <c r="D55" s="23">
        <v>57</v>
      </c>
      <c r="E55" s="24">
        <v>0.04</v>
      </c>
      <c r="F55" s="25">
        <v>2969</v>
      </c>
      <c r="G55" s="26">
        <v>6005</v>
      </c>
      <c r="H55" s="26">
        <v>6872</v>
      </c>
      <c r="I55" s="27">
        <v>4344</v>
      </c>
      <c r="J55" s="28">
        <v>20190</v>
      </c>
    </row>
    <row r="56" spans="1:10">
      <c r="A56" s="20">
        <v>42880</v>
      </c>
      <c r="B56" s="21">
        <v>42880</v>
      </c>
      <c r="C56" s="29">
        <v>57.9</v>
      </c>
      <c r="D56" s="31">
        <v>55.9</v>
      </c>
      <c r="E56" s="30">
        <v>0.57999999999999996</v>
      </c>
      <c r="F56" s="25">
        <v>488</v>
      </c>
      <c r="G56" s="26">
        <v>1196</v>
      </c>
      <c r="H56" s="26">
        <v>1789</v>
      </c>
      <c r="I56" s="27">
        <v>1316</v>
      </c>
      <c r="J56" s="28">
        <v>4789</v>
      </c>
    </row>
    <row r="57" spans="1:10">
      <c r="A57" s="20">
        <v>42881</v>
      </c>
      <c r="B57" s="21">
        <v>42881</v>
      </c>
      <c r="C57" s="29">
        <v>73</v>
      </c>
      <c r="D57" s="23">
        <v>55.9</v>
      </c>
      <c r="E57" s="24">
        <v>0.1</v>
      </c>
      <c r="F57" s="25">
        <v>2590</v>
      </c>
      <c r="G57" s="26">
        <v>4563</v>
      </c>
      <c r="H57" s="26">
        <v>5344</v>
      </c>
      <c r="I57" s="27">
        <v>3642</v>
      </c>
      <c r="J57" s="28">
        <v>16139</v>
      </c>
    </row>
    <row r="58" spans="1:10">
      <c r="A58" s="20">
        <v>42882</v>
      </c>
      <c r="B58" s="21">
        <v>42882</v>
      </c>
      <c r="C58" s="22">
        <v>71.099999999999994</v>
      </c>
      <c r="D58" s="23">
        <v>61</v>
      </c>
      <c r="E58" s="30">
        <v>0</v>
      </c>
      <c r="F58" s="25">
        <v>2609</v>
      </c>
      <c r="G58" s="26">
        <v>4013</v>
      </c>
      <c r="H58" s="26">
        <v>6105</v>
      </c>
      <c r="I58" s="27">
        <v>3703</v>
      </c>
      <c r="J58" s="28">
        <v>16430</v>
      </c>
    </row>
    <row r="59" spans="1:10">
      <c r="A59" s="20">
        <v>42883</v>
      </c>
      <c r="B59" s="21">
        <v>42883</v>
      </c>
      <c r="C59" s="29">
        <v>71.099999999999994</v>
      </c>
      <c r="D59" s="31">
        <v>59</v>
      </c>
      <c r="E59" s="24">
        <v>0</v>
      </c>
      <c r="F59" s="25">
        <v>2640</v>
      </c>
      <c r="G59" s="26">
        <v>4048</v>
      </c>
      <c r="H59" s="26">
        <v>5456</v>
      </c>
      <c r="I59" s="27">
        <v>3549</v>
      </c>
      <c r="J59" s="28">
        <v>15693</v>
      </c>
    </row>
    <row r="60" spans="1:10">
      <c r="A60" s="20">
        <v>42884</v>
      </c>
      <c r="B60" s="21">
        <v>42884</v>
      </c>
      <c r="C60" s="22">
        <v>57.9</v>
      </c>
      <c r="D60" s="23">
        <v>55.9</v>
      </c>
      <c r="E60" s="30">
        <v>0.13</v>
      </c>
      <c r="F60" s="25">
        <v>836</v>
      </c>
      <c r="G60" s="26">
        <v>1730</v>
      </c>
      <c r="H60" s="26">
        <v>2738</v>
      </c>
      <c r="I60" s="27">
        <v>1704</v>
      </c>
      <c r="J60" s="28">
        <v>7008</v>
      </c>
    </row>
    <row r="61" spans="1:10">
      <c r="A61" s="20">
        <v>42885</v>
      </c>
      <c r="B61" s="21">
        <v>42885</v>
      </c>
      <c r="C61" s="22">
        <v>59</v>
      </c>
      <c r="D61" s="23">
        <v>55.9</v>
      </c>
      <c r="E61" s="24">
        <v>0.06</v>
      </c>
      <c r="F61" s="25">
        <v>2301</v>
      </c>
      <c r="G61" s="26">
        <v>5366</v>
      </c>
      <c r="H61" s="26">
        <v>5938</v>
      </c>
      <c r="I61" s="27">
        <v>4431</v>
      </c>
      <c r="J61" s="28">
        <v>18036</v>
      </c>
    </row>
    <row r="62" spans="1:10" ht="17" thickBot="1">
      <c r="A62" s="44">
        <v>42886</v>
      </c>
      <c r="B62" s="45">
        <v>42886</v>
      </c>
      <c r="C62" s="74">
        <v>75</v>
      </c>
      <c r="D62" s="47">
        <v>57.9</v>
      </c>
      <c r="E62" s="75">
        <v>0.03</v>
      </c>
      <c r="F62" s="49">
        <v>2689</v>
      </c>
      <c r="G62" s="50">
        <v>5717</v>
      </c>
      <c r="H62" s="50">
        <v>6523</v>
      </c>
      <c r="I62" s="51">
        <v>4575</v>
      </c>
      <c r="J62" s="52">
        <v>19504</v>
      </c>
    </row>
    <row r="63" spans="1:10">
      <c r="A63" s="53">
        <v>42887</v>
      </c>
      <c r="B63" s="54">
        <v>42887</v>
      </c>
      <c r="C63" s="55">
        <v>78.099999999999994</v>
      </c>
      <c r="D63" s="56">
        <v>62.1</v>
      </c>
      <c r="E63" s="76">
        <v>0</v>
      </c>
      <c r="F63" s="77">
        <v>3468</v>
      </c>
      <c r="G63" s="78">
        <v>7328</v>
      </c>
      <c r="H63" s="78">
        <v>8461</v>
      </c>
      <c r="I63" s="79">
        <v>6184</v>
      </c>
      <c r="J63" s="80">
        <v>25441</v>
      </c>
    </row>
    <row r="64" spans="1:10">
      <c r="A64" s="20">
        <v>42888</v>
      </c>
      <c r="B64" s="21">
        <v>42888</v>
      </c>
      <c r="C64" s="22">
        <v>73.900000000000006</v>
      </c>
      <c r="D64" s="23">
        <v>60.1</v>
      </c>
      <c r="E64" s="81">
        <v>0.01</v>
      </c>
      <c r="F64" s="25">
        <v>3271</v>
      </c>
      <c r="G64" s="26">
        <v>7007</v>
      </c>
      <c r="H64" s="26">
        <v>7968</v>
      </c>
      <c r="I64" s="27">
        <v>5293</v>
      </c>
      <c r="J64" s="28">
        <v>23539</v>
      </c>
    </row>
    <row r="65" spans="1:10">
      <c r="A65" s="20">
        <v>42889</v>
      </c>
      <c r="B65" s="21">
        <v>42889</v>
      </c>
      <c r="C65" s="29">
        <v>72</v>
      </c>
      <c r="D65" s="23">
        <v>55</v>
      </c>
      <c r="E65" s="81">
        <v>0.01</v>
      </c>
      <c r="F65" s="25">
        <v>2589</v>
      </c>
      <c r="G65" s="26">
        <v>4510</v>
      </c>
      <c r="H65" s="26">
        <v>6210</v>
      </c>
      <c r="I65" s="27">
        <v>4084</v>
      </c>
      <c r="J65" s="28">
        <v>17393</v>
      </c>
    </row>
    <row r="66" spans="1:10">
      <c r="A66" s="20">
        <v>42890</v>
      </c>
      <c r="B66" s="21">
        <v>42890</v>
      </c>
      <c r="C66" s="29">
        <v>68</v>
      </c>
      <c r="D66" s="31">
        <v>60.1</v>
      </c>
      <c r="E66" s="24">
        <v>0.09</v>
      </c>
      <c r="F66" s="25">
        <v>1805</v>
      </c>
      <c r="G66" s="26">
        <v>3127</v>
      </c>
      <c r="H66" s="26">
        <v>4023</v>
      </c>
      <c r="I66" s="27">
        <v>3023</v>
      </c>
      <c r="J66" s="28">
        <v>11978</v>
      </c>
    </row>
    <row r="67" spans="1:10">
      <c r="A67" s="20">
        <v>42891</v>
      </c>
      <c r="B67" s="21">
        <v>42891</v>
      </c>
      <c r="C67" s="29">
        <v>66.900000000000006</v>
      </c>
      <c r="D67" s="23">
        <v>60.1</v>
      </c>
      <c r="E67" s="24">
        <v>0.02</v>
      </c>
      <c r="F67" s="25">
        <v>2171</v>
      </c>
      <c r="G67" s="26">
        <v>4552</v>
      </c>
      <c r="H67" s="26">
        <v>5276</v>
      </c>
      <c r="I67" s="27">
        <v>3359</v>
      </c>
      <c r="J67" s="28">
        <v>15358</v>
      </c>
    </row>
    <row r="68" spans="1:10">
      <c r="A68" s="20">
        <v>42892</v>
      </c>
      <c r="B68" s="21">
        <v>42892</v>
      </c>
      <c r="C68" s="29">
        <v>55.9</v>
      </c>
      <c r="D68" s="23">
        <v>53.1</v>
      </c>
      <c r="E68" s="24">
        <v>0.06</v>
      </c>
      <c r="F68" s="25">
        <v>1193</v>
      </c>
      <c r="G68" s="26">
        <v>3021</v>
      </c>
      <c r="H68" s="26">
        <v>3807</v>
      </c>
      <c r="I68" s="27">
        <v>2572</v>
      </c>
      <c r="J68" s="28">
        <v>10593</v>
      </c>
    </row>
    <row r="69" spans="1:10">
      <c r="A69" s="32">
        <v>42893</v>
      </c>
      <c r="B69" s="33">
        <v>42893</v>
      </c>
      <c r="C69" s="34">
        <v>66.900000000000006</v>
      </c>
      <c r="D69" s="42">
        <v>54</v>
      </c>
      <c r="E69" s="43">
        <v>0</v>
      </c>
      <c r="F69" s="37">
        <v>3211</v>
      </c>
      <c r="G69" s="38">
        <v>7180</v>
      </c>
      <c r="H69" s="38">
        <v>7632</v>
      </c>
      <c r="I69" s="39">
        <v>5072</v>
      </c>
      <c r="J69" s="40">
        <v>23095</v>
      </c>
    </row>
    <row r="70" spans="1:10">
      <c r="A70" s="32">
        <v>42894</v>
      </c>
      <c r="B70" s="33">
        <v>42894</v>
      </c>
      <c r="C70" s="34">
        <v>68</v>
      </c>
      <c r="D70" s="35">
        <v>59</v>
      </c>
      <c r="E70" s="43">
        <v>0</v>
      </c>
      <c r="F70" s="37">
        <v>3253</v>
      </c>
      <c r="G70" s="38">
        <v>7083</v>
      </c>
      <c r="H70" s="38">
        <v>7778</v>
      </c>
      <c r="I70" s="39">
        <v>5288</v>
      </c>
      <c r="J70" s="40">
        <v>23402</v>
      </c>
    </row>
    <row r="71" spans="1:10">
      <c r="A71" s="32">
        <v>42895</v>
      </c>
      <c r="B71" s="33">
        <v>42895</v>
      </c>
      <c r="C71" s="34">
        <v>80.099999999999994</v>
      </c>
      <c r="D71" s="35">
        <v>59</v>
      </c>
      <c r="E71" s="43">
        <v>0</v>
      </c>
      <c r="F71" s="37">
        <v>3401</v>
      </c>
      <c r="G71" s="38">
        <v>6859</v>
      </c>
      <c r="H71" s="38">
        <v>7744</v>
      </c>
      <c r="I71" s="39">
        <v>5155</v>
      </c>
      <c r="J71" s="40">
        <v>23159</v>
      </c>
    </row>
    <row r="72" spans="1:10">
      <c r="A72" s="20">
        <v>42896</v>
      </c>
      <c r="B72" s="21">
        <v>42896</v>
      </c>
      <c r="C72" s="22">
        <v>84</v>
      </c>
      <c r="D72" s="31">
        <v>68</v>
      </c>
      <c r="E72" s="24">
        <v>0</v>
      </c>
      <c r="F72" s="25">
        <v>3066</v>
      </c>
      <c r="G72" s="26">
        <v>5193</v>
      </c>
      <c r="H72" s="26">
        <v>6391</v>
      </c>
      <c r="I72" s="27">
        <v>4425</v>
      </c>
      <c r="J72" s="28">
        <v>19075</v>
      </c>
    </row>
    <row r="73" spans="1:10">
      <c r="A73" s="20">
        <v>42897</v>
      </c>
      <c r="B73" s="21">
        <v>42897</v>
      </c>
      <c r="C73" s="29">
        <v>90</v>
      </c>
      <c r="D73" s="23">
        <v>73</v>
      </c>
      <c r="E73" s="24">
        <v>0</v>
      </c>
      <c r="F73" s="25">
        <v>2465</v>
      </c>
      <c r="G73" s="26">
        <v>4388</v>
      </c>
      <c r="H73" s="26">
        <v>5153</v>
      </c>
      <c r="I73" s="27">
        <v>3178</v>
      </c>
      <c r="J73" s="28">
        <v>15184</v>
      </c>
    </row>
    <row r="74" spans="1:10">
      <c r="A74" s="32">
        <v>42898</v>
      </c>
      <c r="B74" s="33">
        <v>42898</v>
      </c>
      <c r="C74" s="41">
        <v>91.9</v>
      </c>
      <c r="D74" s="35">
        <v>77</v>
      </c>
      <c r="E74" s="43">
        <v>0</v>
      </c>
      <c r="F74" s="37">
        <v>2854</v>
      </c>
      <c r="G74" s="38">
        <v>6265</v>
      </c>
      <c r="H74" s="38">
        <v>7049</v>
      </c>
      <c r="I74" s="39">
        <v>5032</v>
      </c>
      <c r="J74" s="40">
        <v>21200</v>
      </c>
    </row>
    <row r="75" spans="1:10" ht="17">
      <c r="A75" s="20">
        <v>42899</v>
      </c>
      <c r="B75" s="21">
        <v>42899</v>
      </c>
      <c r="C75" s="29">
        <v>93.9</v>
      </c>
      <c r="D75" s="31">
        <v>78.099999999999994</v>
      </c>
      <c r="E75" s="24" t="s">
        <v>11</v>
      </c>
      <c r="F75" s="25">
        <v>2882</v>
      </c>
      <c r="G75" s="26">
        <v>6141</v>
      </c>
      <c r="H75" s="26">
        <v>7155</v>
      </c>
      <c r="I75" s="27">
        <v>5399</v>
      </c>
      <c r="J75" s="28">
        <v>21577</v>
      </c>
    </row>
    <row r="76" spans="1:10">
      <c r="A76" s="20">
        <v>42900</v>
      </c>
      <c r="B76" s="21">
        <v>42900</v>
      </c>
      <c r="C76" s="29">
        <v>84</v>
      </c>
      <c r="D76" s="23">
        <v>69.099999999999994</v>
      </c>
      <c r="E76" s="24">
        <v>0.28999999999999998</v>
      </c>
      <c r="F76" s="25">
        <v>2596</v>
      </c>
      <c r="G76" s="26">
        <v>5630</v>
      </c>
      <c r="H76" s="26">
        <v>6619</v>
      </c>
      <c r="I76" s="27">
        <v>5152</v>
      </c>
      <c r="J76" s="28">
        <v>19997</v>
      </c>
    </row>
    <row r="77" spans="1:10">
      <c r="A77" s="32">
        <v>42901</v>
      </c>
      <c r="B77" s="33">
        <v>42901</v>
      </c>
      <c r="C77" s="34">
        <v>75</v>
      </c>
      <c r="D77" s="35">
        <v>66</v>
      </c>
      <c r="E77" s="43">
        <v>0</v>
      </c>
      <c r="F77" s="37">
        <v>3510</v>
      </c>
      <c r="G77" s="38">
        <v>7854</v>
      </c>
      <c r="H77" s="38">
        <v>8652</v>
      </c>
      <c r="I77" s="39">
        <v>6344</v>
      </c>
      <c r="J77" s="40">
        <v>26360</v>
      </c>
    </row>
    <row r="78" spans="1:10">
      <c r="A78" s="32">
        <v>42902</v>
      </c>
      <c r="B78" s="33">
        <v>42902</v>
      </c>
      <c r="C78" s="34">
        <v>68</v>
      </c>
      <c r="D78" s="42">
        <v>66</v>
      </c>
      <c r="E78" s="43">
        <v>0</v>
      </c>
      <c r="F78" s="37">
        <v>2054</v>
      </c>
      <c r="G78" s="38">
        <v>4857</v>
      </c>
      <c r="H78" s="38">
        <v>5783</v>
      </c>
      <c r="I78" s="39">
        <v>4474</v>
      </c>
      <c r="J78" s="40">
        <v>17168</v>
      </c>
    </row>
    <row r="79" spans="1:10">
      <c r="A79" s="20">
        <v>42903</v>
      </c>
      <c r="B79" s="21">
        <v>42903</v>
      </c>
      <c r="C79" s="29">
        <v>73</v>
      </c>
      <c r="D79" s="23">
        <v>66.900000000000006</v>
      </c>
      <c r="E79" s="24">
        <v>1.39</v>
      </c>
      <c r="F79" s="25">
        <v>1399</v>
      </c>
      <c r="G79" s="26">
        <v>2633</v>
      </c>
      <c r="H79" s="26">
        <v>3439</v>
      </c>
      <c r="I79" s="27">
        <v>2977</v>
      </c>
      <c r="J79" s="28">
        <v>10448</v>
      </c>
    </row>
    <row r="80" spans="1:10" ht="17">
      <c r="A80" s="20">
        <v>42904</v>
      </c>
      <c r="B80" s="21">
        <v>42904</v>
      </c>
      <c r="C80" s="29">
        <v>84</v>
      </c>
      <c r="D80" s="23">
        <v>72</v>
      </c>
      <c r="E80" s="24" t="s">
        <v>11</v>
      </c>
      <c r="F80" s="25">
        <v>2199</v>
      </c>
      <c r="G80" s="26">
        <v>4014</v>
      </c>
      <c r="H80" s="26">
        <v>4901</v>
      </c>
      <c r="I80" s="27">
        <v>3396</v>
      </c>
      <c r="J80" s="28">
        <v>14510</v>
      </c>
    </row>
    <row r="81" spans="1:10">
      <c r="A81" s="20">
        <v>42905</v>
      </c>
      <c r="B81" s="21">
        <v>42905</v>
      </c>
      <c r="C81" s="22">
        <v>87.1</v>
      </c>
      <c r="D81" s="31">
        <v>70</v>
      </c>
      <c r="E81" s="24">
        <v>1.35</v>
      </c>
      <c r="F81" s="25">
        <v>1648</v>
      </c>
      <c r="G81" s="26">
        <v>3553</v>
      </c>
      <c r="H81" s="26">
        <v>4334</v>
      </c>
      <c r="I81" s="27">
        <v>3552</v>
      </c>
      <c r="J81" s="28">
        <v>13087</v>
      </c>
    </row>
    <row r="82" spans="1:10">
      <c r="A82" s="20">
        <v>42906</v>
      </c>
      <c r="B82" s="21">
        <v>42906</v>
      </c>
      <c r="C82" s="29">
        <v>82</v>
      </c>
      <c r="D82" s="23">
        <v>72</v>
      </c>
      <c r="E82" s="24">
        <v>0.03</v>
      </c>
      <c r="F82" s="25">
        <v>3407</v>
      </c>
      <c r="G82" s="26">
        <v>7473</v>
      </c>
      <c r="H82" s="26">
        <v>7975</v>
      </c>
      <c r="I82" s="27">
        <v>6091</v>
      </c>
      <c r="J82" s="28">
        <v>24946</v>
      </c>
    </row>
    <row r="83" spans="1:10">
      <c r="A83" s="32">
        <v>42907</v>
      </c>
      <c r="B83" s="33">
        <v>42907</v>
      </c>
      <c r="C83" s="34">
        <v>82</v>
      </c>
      <c r="D83" s="35">
        <v>72</v>
      </c>
      <c r="E83" s="43">
        <v>0</v>
      </c>
      <c r="F83" s="37">
        <v>3304</v>
      </c>
      <c r="G83" s="38">
        <v>7416</v>
      </c>
      <c r="H83" s="38">
        <v>8754</v>
      </c>
      <c r="I83" s="39">
        <v>6159</v>
      </c>
      <c r="J83" s="40">
        <v>25633</v>
      </c>
    </row>
    <row r="84" spans="1:10">
      <c r="A84" s="32">
        <v>42908</v>
      </c>
      <c r="B84" s="33">
        <v>42908</v>
      </c>
      <c r="C84" s="34">
        <v>82</v>
      </c>
      <c r="D84" s="42">
        <v>70</v>
      </c>
      <c r="E84" s="43">
        <v>0</v>
      </c>
      <c r="F84" s="37">
        <v>3368</v>
      </c>
      <c r="G84" s="38">
        <v>7624</v>
      </c>
      <c r="H84" s="38">
        <v>8307</v>
      </c>
      <c r="I84" s="39">
        <v>6289</v>
      </c>
      <c r="J84" s="40">
        <v>25588</v>
      </c>
    </row>
    <row r="85" spans="1:10">
      <c r="A85" s="20">
        <v>42909</v>
      </c>
      <c r="B85" s="21">
        <v>42909</v>
      </c>
      <c r="C85" s="29">
        <v>82.9</v>
      </c>
      <c r="D85" s="23">
        <v>75.900000000000006</v>
      </c>
      <c r="E85" s="24">
        <v>0.04</v>
      </c>
      <c r="F85" s="25">
        <v>2283</v>
      </c>
      <c r="G85" s="26">
        <v>4683</v>
      </c>
      <c r="H85" s="26">
        <v>5611</v>
      </c>
      <c r="I85" s="27">
        <v>4330</v>
      </c>
      <c r="J85" s="28">
        <v>16907</v>
      </c>
    </row>
    <row r="86" spans="1:10">
      <c r="A86" s="20">
        <v>42910</v>
      </c>
      <c r="B86" s="21">
        <v>42910</v>
      </c>
      <c r="C86" s="29">
        <v>82.9</v>
      </c>
      <c r="D86" s="23">
        <v>71.099999999999994</v>
      </c>
      <c r="E86" s="24">
        <v>1.29</v>
      </c>
      <c r="F86" s="25">
        <v>2307</v>
      </c>
      <c r="G86" s="26">
        <v>3933</v>
      </c>
      <c r="H86" s="26">
        <v>5214</v>
      </c>
      <c r="I86" s="27">
        <v>3396</v>
      </c>
      <c r="J86" s="28">
        <v>14850</v>
      </c>
    </row>
    <row r="87" spans="1:10">
      <c r="A87" s="20">
        <v>42911</v>
      </c>
      <c r="B87" s="21">
        <v>42911</v>
      </c>
      <c r="C87" s="29">
        <v>82</v>
      </c>
      <c r="D87" s="31">
        <v>69.099999999999994</v>
      </c>
      <c r="E87" s="24">
        <v>0</v>
      </c>
      <c r="F87" s="25">
        <v>2625</v>
      </c>
      <c r="G87" s="26">
        <v>4882</v>
      </c>
      <c r="H87" s="26">
        <v>5727</v>
      </c>
      <c r="I87" s="27">
        <v>4197</v>
      </c>
      <c r="J87" s="28">
        <v>17431</v>
      </c>
    </row>
    <row r="88" spans="1:10">
      <c r="A88" s="32">
        <v>42912</v>
      </c>
      <c r="B88" s="33">
        <v>42912</v>
      </c>
      <c r="C88" s="34">
        <v>78.099999999999994</v>
      </c>
      <c r="D88" s="35">
        <v>66</v>
      </c>
      <c r="E88" s="43">
        <v>0</v>
      </c>
      <c r="F88" s="37">
        <v>3386</v>
      </c>
      <c r="G88" s="38">
        <v>7217</v>
      </c>
      <c r="H88" s="38">
        <v>7974</v>
      </c>
      <c r="I88" s="39">
        <v>5845</v>
      </c>
      <c r="J88" s="40">
        <v>24422</v>
      </c>
    </row>
    <row r="89" spans="1:10">
      <c r="A89" s="20">
        <v>42913</v>
      </c>
      <c r="B89" s="21">
        <v>42913</v>
      </c>
      <c r="C89" s="22">
        <v>75.900000000000006</v>
      </c>
      <c r="D89" s="23">
        <v>61</v>
      </c>
      <c r="E89" s="24">
        <v>0.18</v>
      </c>
      <c r="F89" s="25">
        <v>3182</v>
      </c>
      <c r="G89" s="26">
        <v>7317</v>
      </c>
      <c r="H89" s="26">
        <v>6501</v>
      </c>
      <c r="I89" s="27">
        <v>5580</v>
      </c>
      <c r="J89" s="28">
        <v>22580</v>
      </c>
    </row>
    <row r="90" spans="1:10">
      <c r="A90" s="32">
        <v>42914</v>
      </c>
      <c r="B90" s="33">
        <v>42914</v>
      </c>
      <c r="C90" s="34">
        <v>78.099999999999994</v>
      </c>
      <c r="D90" s="42">
        <v>62.1</v>
      </c>
      <c r="E90" s="43">
        <v>0</v>
      </c>
      <c r="F90" s="37">
        <v>3766</v>
      </c>
      <c r="G90" s="38">
        <v>8239</v>
      </c>
      <c r="H90" s="38">
        <v>8873</v>
      </c>
      <c r="I90" s="39">
        <v>5834</v>
      </c>
      <c r="J90" s="40">
        <v>26712</v>
      </c>
    </row>
    <row r="91" spans="1:10">
      <c r="A91" s="32">
        <v>42915</v>
      </c>
      <c r="B91" s="33">
        <v>42915</v>
      </c>
      <c r="C91" s="41">
        <v>81</v>
      </c>
      <c r="D91" s="35">
        <v>68</v>
      </c>
      <c r="E91" s="43">
        <v>0</v>
      </c>
      <c r="F91" s="37">
        <v>3356</v>
      </c>
      <c r="G91" s="38">
        <v>7544</v>
      </c>
      <c r="H91" s="38">
        <v>8276</v>
      </c>
      <c r="I91" s="39">
        <v>5662</v>
      </c>
      <c r="J91" s="40">
        <v>24838</v>
      </c>
    </row>
    <row r="92" spans="1:10" ht="18" thickBot="1">
      <c r="A92" s="44">
        <v>42916</v>
      </c>
      <c r="B92" s="45">
        <v>42916</v>
      </c>
      <c r="C92" s="74">
        <v>88</v>
      </c>
      <c r="D92" s="47">
        <v>73.900000000000006</v>
      </c>
      <c r="E92" s="48" t="s">
        <v>11</v>
      </c>
      <c r="F92" s="49">
        <v>2687</v>
      </c>
      <c r="G92" s="50">
        <v>5890</v>
      </c>
      <c r="H92" s="50">
        <v>7013</v>
      </c>
      <c r="I92" s="51">
        <v>4754</v>
      </c>
      <c r="J92" s="52">
        <v>20344</v>
      </c>
    </row>
    <row r="93" spans="1:10">
      <c r="A93" s="11">
        <v>42917</v>
      </c>
      <c r="B93" s="12">
        <v>42917</v>
      </c>
      <c r="C93" s="13">
        <v>84.9</v>
      </c>
      <c r="D93" s="14">
        <v>72</v>
      </c>
      <c r="E93" s="82">
        <v>0.23</v>
      </c>
      <c r="F93" s="83">
        <v>1848</v>
      </c>
      <c r="G93" s="84">
        <v>2958</v>
      </c>
      <c r="H93" s="84">
        <v>3845</v>
      </c>
      <c r="I93" s="85">
        <v>3216</v>
      </c>
      <c r="J93" s="86">
        <v>11867</v>
      </c>
    </row>
    <row r="94" spans="1:10">
      <c r="A94" s="20">
        <v>42918</v>
      </c>
      <c r="B94" s="21">
        <v>42918</v>
      </c>
      <c r="C94" s="22">
        <v>87.1</v>
      </c>
      <c r="D94" s="23">
        <v>73</v>
      </c>
      <c r="E94" s="24">
        <v>0</v>
      </c>
      <c r="F94" s="25">
        <v>2467</v>
      </c>
      <c r="G94" s="26">
        <v>3776</v>
      </c>
      <c r="H94" s="26">
        <v>4173</v>
      </c>
      <c r="I94" s="27">
        <v>3579</v>
      </c>
      <c r="J94" s="28">
        <v>13995</v>
      </c>
    </row>
    <row r="95" spans="1:10">
      <c r="A95" s="20">
        <v>42919</v>
      </c>
      <c r="B95" s="21">
        <v>42919</v>
      </c>
      <c r="C95" s="29">
        <v>87.1</v>
      </c>
      <c r="D95" s="23">
        <v>71.099999999999994</v>
      </c>
      <c r="E95" s="24">
        <v>0.45</v>
      </c>
      <c r="F95" s="25">
        <v>2714</v>
      </c>
      <c r="G95" s="26">
        <v>4199</v>
      </c>
      <c r="H95" s="26">
        <v>4924</v>
      </c>
      <c r="I95" s="27">
        <v>4230</v>
      </c>
      <c r="J95" s="28">
        <v>16067</v>
      </c>
    </row>
    <row r="96" spans="1:10">
      <c r="A96" s="20">
        <v>42920</v>
      </c>
      <c r="B96" s="21">
        <v>42920</v>
      </c>
      <c r="C96" s="29">
        <v>82.9</v>
      </c>
      <c r="D96" s="31">
        <v>70</v>
      </c>
      <c r="E96" s="24">
        <v>0</v>
      </c>
      <c r="F96" s="25">
        <v>2296</v>
      </c>
      <c r="G96" s="26">
        <v>4084</v>
      </c>
      <c r="H96" s="26">
        <v>3684</v>
      </c>
      <c r="I96" s="27">
        <v>3861</v>
      </c>
      <c r="J96" s="28">
        <v>13925</v>
      </c>
    </row>
    <row r="97" spans="1:10">
      <c r="A97" s="32">
        <v>42921</v>
      </c>
      <c r="B97" s="33">
        <v>42921</v>
      </c>
      <c r="C97" s="34">
        <v>84.9</v>
      </c>
      <c r="D97" s="35">
        <v>71.099999999999994</v>
      </c>
      <c r="E97" s="43">
        <v>0</v>
      </c>
      <c r="F97" s="37">
        <v>3170</v>
      </c>
      <c r="G97" s="38">
        <v>6770</v>
      </c>
      <c r="H97" s="38">
        <v>7308</v>
      </c>
      <c r="I97" s="39">
        <v>5862</v>
      </c>
      <c r="J97" s="40">
        <v>23110</v>
      </c>
    </row>
    <row r="98" spans="1:10" ht="17">
      <c r="A98" s="20">
        <v>42922</v>
      </c>
      <c r="B98" s="21">
        <v>42922</v>
      </c>
      <c r="C98" s="29">
        <v>75</v>
      </c>
      <c r="D98" s="23">
        <v>71.099999999999994</v>
      </c>
      <c r="E98" s="24" t="s">
        <v>11</v>
      </c>
      <c r="F98" s="25">
        <v>3065</v>
      </c>
      <c r="G98" s="26">
        <v>6243</v>
      </c>
      <c r="H98" s="26">
        <v>7302</v>
      </c>
      <c r="I98" s="27">
        <v>5251</v>
      </c>
      <c r="J98" s="28">
        <v>21861</v>
      </c>
    </row>
    <row r="99" spans="1:10">
      <c r="A99" s="20">
        <v>42923</v>
      </c>
      <c r="B99" s="21">
        <v>42923</v>
      </c>
      <c r="C99" s="29">
        <v>79</v>
      </c>
      <c r="D99" s="31">
        <v>68</v>
      </c>
      <c r="E99" s="24">
        <v>1.78</v>
      </c>
      <c r="F99" s="25">
        <v>1513</v>
      </c>
      <c r="G99" s="26">
        <v>3567</v>
      </c>
      <c r="H99" s="26">
        <v>4421</v>
      </c>
      <c r="I99" s="27">
        <v>3304</v>
      </c>
      <c r="J99" s="28">
        <v>12805</v>
      </c>
    </row>
    <row r="100" spans="1:10">
      <c r="A100" s="20">
        <v>42924</v>
      </c>
      <c r="B100" s="21">
        <v>42924</v>
      </c>
      <c r="C100" s="29">
        <v>82.9</v>
      </c>
      <c r="D100" s="23">
        <v>70</v>
      </c>
      <c r="E100" s="24">
        <v>0</v>
      </c>
      <c r="F100" s="25">
        <v>2718</v>
      </c>
      <c r="G100" s="26">
        <v>4807</v>
      </c>
      <c r="H100" s="26">
        <v>5781</v>
      </c>
      <c r="I100" s="27">
        <v>3952</v>
      </c>
      <c r="J100" s="28">
        <v>17258</v>
      </c>
    </row>
    <row r="101" spans="1:10">
      <c r="A101" s="20">
        <v>42925</v>
      </c>
      <c r="B101" s="21">
        <v>42925</v>
      </c>
      <c r="C101" s="29">
        <v>81</v>
      </c>
      <c r="D101" s="23">
        <v>69.099999999999994</v>
      </c>
      <c r="E101" s="24">
        <v>0</v>
      </c>
      <c r="F101" s="25">
        <v>3048</v>
      </c>
      <c r="G101" s="26">
        <v>5446</v>
      </c>
      <c r="H101" s="26">
        <v>5782</v>
      </c>
      <c r="I101" s="27">
        <v>4044</v>
      </c>
      <c r="J101" s="28">
        <v>18320</v>
      </c>
    </row>
    <row r="102" spans="1:10">
      <c r="A102" s="32">
        <v>42926</v>
      </c>
      <c r="B102" s="33">
        <v>42926</v>
      </c>
      <c r="C102" s="41">
        <v>82.9</v>
      </c>
      <c r="D102" s="42">
        <v>71.099999999999994</v>
      </c>
      <c r="E102" s="43">
        <v>0</v>
      </c>
      <c r="F102" s="37">
        <v>3506</v>
      </c>
      <c r="G102" s="38">
        <v>7503</v>
      </c>
      <c r="H102" s="38">
        <v>8106</v>
      </c>
      <c r="I102" s="39">
        <v>5712</v>
      </c>
      <c r="J102" s="40">
        <v>24827</v>
      </c>
    </row>
    <row r="103" spans="1:10">
      <c r="A103" s="32">
        <v>42927</v>
      </c>
      <c r="B103" s="33">
        <v>42927</v>
      </c>
      <c r="C103" s="34">
        <v>84</v>
      </c>
      <c r="D103" s="35">
        <v>75</v>
      </c>
      <c r="E103" s="43">
        <v>0</v>
      </c>
      <c r="F103" s="37">
        <v>2929</v>
      </c>
      <c r="G103" s="38">
        <v>6436</v>
      </c>
      <c r="H103" s="38">
        <v>7249</v>
      </c>
      <c r="I103" s="39">
        <v>5129</v>
      </c>
      <c r="J103" s="40">
        <v>21743</v>
      </c>
    </row>
    <row r="104" spans="1:10">
      <c r="A104" s="32">
        <v>42928</v>
      </c>
      <c r="B104" s="33">
        <v>42928</v>
      </c>
      <c r="C104" s="41">
        <v>87.1</v>
      </c>
      <c r="D104" s="35">
        <v>77</v>
      </c>
      <c r="E104" s="43">
        <v>0</v>
      </c>
      <c r="F104" s="37">
        <v>2860</v>
      </c>
      <c r="G104" s="38">
        <v>6283</v>
      </c>
      <c r="H104" s="38">
        <v>7102</v>
      </c>
      <c r="I104" s="39">
        <v>4929</v>
      </c>
      <c r="J104" s="40">
        <v>21174</v>
      </c>
    </row>
    <row r="105" spans="1:10">
      <c r="A105" s="32">
        <v>42929</v>
      </c>
      <c r="B105" s="33">
        <v>42929</v>
      </c>
      <c r="C105" s="34">
        <v>89.1</v>
      </c>
      <c r="D105" s="42">
        <v>77</v>
      </c>
      <c r="E105" s="43">
        <v>0</v>
      </c>
      <c r="F105" s="37">
        <v>2563</v>
      </c>
      <c r="G105" s="38">
        <v>5150</v>
      </c>
      <c r="H105" s="38">
        <v>6116</v>
      </c>
      <c r="I105" s="39">
        <v>4461</v>
      </c>
      <c r="J105" s="40">
        <v>18290</v>
      </c>
    </row>
    <row r="106" spans="1:10">
      <c r="A106" s="20">
        <v>42930</v>
      </c>
      <c r="B106" s="21">
        <v>42930</v>
      </c>
      <c r="C106" s="29">
        <v>69.099999999999994</v>
      </c>
      <c r="D106" s="23">
        <v>64.900000000000006</v>
      </c>
      <c r="E106" s="24">
        <v>0.35</v>
      </c>
      <c r="F106" s="25">
        <v>907</v>
      </c>
      <c r="G106" s="26">
        <v>2182</v>
      </c>
      <c r="H106" s="26">
        <v>2974</v>
      </c>
      <c r="I106" s="27">
        <v>2147</v>
      </c>
      <c r="J106" s="28">
        <v>8210</v>
      </c>
    </row>
    <row r="107" spans="1:10">
      <c r="A107" s="20">
        <v>42931</v>
      </c>
      <c r="B107" s="21">
        <v>42931</v>
      </c>
      <c r="C107" s="29">
        <v>82.9</v>
      </c>
      <c r="D107" s="23">
        <v>68</v>
      </c>
      <c r="E107" s="24">
        <v>0</v>
      </c>
      <c r="F107" s="25">
        <v>2853</v>
      </c>
      <c r="G107" s="26">
        <v>4857</v>
      </c>
      <c r="H107" s="26">
        <v>5631</v>
      </c>
      <c r="I107" s="27">
        <v>3918</v>
      </c>
      <c r="J107" s="28">
        <v>17259</v>
      </c>
    </row>
    <row r="108" spans="1:10">
      <c r="A108" s="20">
        <v>42932</v>
      </c>
      <c r="B108" s="21">
        <v>42932</v>
      </c>
      <c r="C108" s="29">
        <v>84.9</v>
      </c>
      <c r="D108" s="31">
        <v>70</v>
      </c>
      <c r="E108" s="24">
        <v>0</v>
      </c>
      <c r="F108" s="25">
        <v>2917</v>
      </c>
      <c r="G108" s="26">
        <v>5190</v>
      </c>
      <c r="H108" s="26">
        <v>5370</v>
      </c>
      <c r="I108" s="27">
        <v>4062</v>
      </c>
      <c r="J108" s="28">
        <v>17539</v>
      </c>
    </row>
    <row r="109" spans="1:10">
      <c r="A109" s="32">
        <v>42933</v>
      </c>
      <c r="B109" s="33">
        <v>42933</v>
      </c>
      <c r="C109" s="34">
        <v>84.9</v>
      </c>
      <c r="D109" s="35">
        <v>73.900000000000006</v>
      </c>
      <c r="E109" s="43">
        <v>0</v>
      </c>
      <c r="F109" s="37">
        <v>3264</v>
      </c>
      <c r="G109" s="38">
        <v>7316</v>
      </c>
      <c r="H109" s="38">
        <v>7789</v>
      </c>
      <c r="I109" s="39">
        <v>5468</v>
      </c>
      <c r="J109" s="40">
        <v>23837</v>
      </c>
    </row>
    <row r="110" spans="1:10">
      <c r="A110" s="32">
        <v>42934</v>
      </c>
      <c r="B110" s="33">
        <v>42934</v>
      </c>
      <c r="C110" s="34">
        <v>87.1</v>
      </c>
      <c r="D110" s="35">
        <v>75.900000000000006</v>
      </c>
      <c r="E110" s="43">
        <v>0</v>
      </c>
      <c r="F110" s="37">
        <v>3507</v>
      </c>
      <c r="G110" s="38">
        <v>7732</v>
      </c>
      <c r="H110" s="38">
        <v>8268</v>
      </c>
      <c r="I110" s="39">
        <v>5531</v>
      </c>
      <c r="J110" s="40">
        <v>25038</v>
      </c>
    </row>
    <row r="111" spans="1:10">
      <c r="A111" s="32">
        <v>42935</v>
      </c>
      <c r="B111" s="33">
        <v>42935</v>
      </c>
      <c r="C111" s="41">
        <v>91</v>
      </c>
      <c r="D111" s="42">
        <v>77</v>
      </c>
      <c r="E111" s="43">
        <v>0</v>
      </c>
      <c r="F111" s="37">
        <v>3114</v>
      </c>
      <c r="G111" s="38">
        <v>6710</v>
      </c>
      <c r="H111" s="38">
        <v>7776</v>
      </c>
      <c r="I111" s="39">
        <v>5247</v>
      </c>
      <c r="J111" s="40">
        <v>22847</v>
      </c>
    </row>
    <row r="112" spans="1:10">
      <c r="A112" s="20">
        <v>42936</v>
      </c>
      <c r="B112" s="21">
        <v>42936</v>
      </c>
      <c r="C112" s="29">
        <v>93</v>
      </c>
      <c r="D112" s="23">
        <v>78.099999999999994</v>
      </c>
      <c r="E112" s="24">
        <v>0.01</v>
      </c>
      <c r="F112" s="25">
        <v>2840</v>
      </c>
      <c r="G112" s="26">
        <v>5980</v>
      </c>
      <c r="H112" s="26">
        <v>6781</v>
      </c>
      <c r="I112" s="27">
        <v>4804</v>
      </c>
      <c r="J112" s="28">
        <v>20405</v>
      </c>
    </row>
    <row r="113" spans="1:10">
      <c r="A113" s="32">
        <v>42937</v>
      </c>
      <c r="B113" s="33">
        <v>42937</v>
      </c>
      <c r="C113" s="34">
        <v>91</v>
      </c>
      <c r="D113" s="35">
        <v>77</v>
      </c>
      <c r="E113" s="43">
        <v>0</v>
      </c>
      <c r="F113" s="37">
        <v>2751</v>
      </c>
      <c r="G113" s="38">
        <v>5469</v>
      </c>
      <c r="H113" s="38">
        <v>6548</v>
      </c>
      <c r="I113" s="39">
        <v>5005</v>
      </c>
      <c r="J113" s="40">
        <v>19773</v>
      </c>
    </row>
    <row r="114" spans="1:10">
      <c r="A114" s="20">
        <v>42938</v>
      </c>
      <c r="B114" s="21">
        <v>42938</v>
      </c>
      <c r="C114" s="29">
        <v>91</v>
      </c>
      <c r="D114" s="31">
        <v>78.099999999999994</v>
      </c>
      <c r="E114" s="24">
        <v>0.56999999999999995</v>
      </c>
      <c r="F114" s="25">
        <v>2301</v>
      </c>
      <c r="G114" s="26">
        <v>3745</v>
      </c>
      <c r="H114" s="26">
        <v>4535</v>
      </c>
      <c r="I114" s="27">
        <v>3841</v>
      </c>
      <c r="J114" s="28">
        <v>14422</v>
      </c>
    </row>
    <row r="115" spans="1:10">
      <c r="A115" s="20">
        <v>42939</v>
      </c>
      <c r="B115" s="21">
        <v>42939</v>
      </c>
      <c r="C115" s="29">
        <v>78.099999999999994</v>
      </c>
      <c r="D115" s="23">
        <v>73</v>
      </c>
      <c r="E115" s="24">
        <v>0.06</v>
      </c>
      <c r="F115" s="25">
        <v>2321</v>
      </c>
      <c r="G115" s="26">
        <v>3756</v>
      </c>
      <c r="H115" s="26">
        <v>4096</v>
      </c>
      <c r="I115" s="27">
        <v>3124</v>
      </c>
      <c r="J115" s="28">
        <v>13297</v>
      </c>
    </row>
    <row r="116" spans="1:10">
      <c r="A116" s="20">
        <v>42940</v>
      </c>
      <c r="B116" s="21">
        <v>42940</v>
      </c>
      <c r="C116" s="29">
        <v>69.099999999999994</v>
      </c>
      <c r="D116" s="23">
        <v>63</v>
      </c>
      <c r="E116" s="24">
        <v>0.74</v>
      </c>
      <c r="F116" s="25">
        <v>1576</v>
      </c>
      <c r="G116" s="26">
        <v>3584</v>
      </c>
      <c r="H116" s="26">
        <v>3867</v>
      </c>
      <c r="I116" s="27">
        <v>2835</v>
      </c>
      <c r="J116" s="28">
        <v>11862</v>
      </c>
    </row>
    <row r="117" spans="1:10">
      <c r="A117" s="32">
        <v>42941</v>
      </c>
      <c r="B117" s="33">
        <v>42941</v>
      </c>
      <c r="C117" s="34">
        <v>71.099999999999994</v>
      </c>
      <c r="D117" s="42">
        <v>64</v>
      </c>
      <c r="E117" s="43">
        <v>0</v>
      </c>
      <c r="F117" s="37">
        <v>3191</v>
      </c>
      <c r="G117" s="38">
        <v>7201</v>
      </c>
      <c r="H117" s="38">
        <v>7496</v>
      </c>
      <c r="I117" s="39">
        <v>5698</v>
      </c>
      <c r="J117" s="40">
        <v>23586</v>
      </c>
    </row>
    <row r="118" spans="1:10">
      <c r="A118" s="32">
        <v>42942</v>
      </c>
      <c r="B118" s="33">
        <v>42942</v>
      </c>
      <c r="C118" s="34">
        <v>75.900000000000006</v>
      </c>
      <c r="D118" s="35">
        <v>66</v>
      </c>
      <c r="E118" s="43">
        <v>0</v>
      </c>
      <c r="F118" s="37">
        <v>3821</v>
      </c>
      <c r="G118" s="38">
        <v>7987</v>
      </c>
      <c r="H118" s="38">
        <v>8605</v>
      </c>
      <c r="I118" s="39">
        <v>6556</v>
      </c>
      <c r="J118" s="40">
        <v>26969</v>
      </c>
    </row>
    <row r="119" spans="1:10" ht="17">
      <c r="A119" s="20">
        <v>42943</v>
      </c>
      <c r="B119" s="21">
        <v>42943</v>
      </c>
      <c r="C119" s="22">
        <v>77</v>
      </c>
      <c r="D119" s="23">
        <v>66.900000000000006</v>
      </c>
      <c r="E119" s="24" t="s">
        <v>11</v>
      </c>
      <c r="F119" s="25">
        <v>3287</v>
      </c>
      <c r="G119" s="26">
        <v>6624</v>
      </c>
      <c r="H119" s="26">
        <v>7221</v>
      </c>
      <c r="I119" s="27">
        <v>5997</v>
      </c>
      <c r="J119" s="28">
        <v>23129</v>
      </c>
    </row>
    <row r="120" spans="1:10">
      <c r="A120" s="32">
        <v>42944</v>
      </c>
      <c r="B120" s="33">
        <v>42944</v>
      </c>
      <c r="C120" s="34">
        <v>84.9</v>
      </c>
      <c r="D120" s="42">
        <v>73</v>
      </c>
      <c r="E120" s="43">
        <v>0</v>
      </c>
      <c r="F120" s="37">
        <v>3123</v>
      </c>
      <c r="G120" s="38">
        <v>6135</v>
      </c>
      <c r="H120" s="38">
        <v>6987</v>
      </c>
      <c r="I120" s="39">
        <v>5496</v>
      </c>
      <c r="J120" s="40">
        <v>21741</v>
      </c>
    </row>
    <row r="121" spans="1:10">
      <c r="A121" s="20">
        <v>42945</v>
      </c>
      <c r="B121" s="21">
        <v>42945</v>
      </c>
      <c r="C121" s="22">
        <v>75.900000000000006</v>
      </c>
      <c r="D121" s="23">
        <v>68</v>
      </c>
      <c r="E121" s="24">
        <v>0</v>
      </c>
      <c r="F121" s="25">
        <v>2074</v>
      </c>
      <c r="G121" s="26">
        <v>3787</v>
      </c>
      <c r="H121" s="26">
        <v>5242</v>
      </c>
      <c r="I121" s="27">
        <v>3711</v>
      </c>
      <c r="J121" s="28">
        <v>14814</v>
      </c>
    </row>
    <row r="122" spans="1:10">
      <c r="A122" s="20">
        <v>42946</v>
      </c>
      <c r="B122" s="21">
        <v>42946</v>
      </c>
      <c r="C122" s="22">
        <v>81</v>
      </c>
      <c r="D122" s="23">
        <v>64.900000000000006</v>
      </c>
      <c r="E122" s="24">
        <v>0</v>
      </c>
      <c r="F122" s="25">
        <v>3331</v>
      </c>
      <c r="G122" s="26">
        <v>5282</v>
      </c>
      <c r="H122" s="26">
        <v>5759</v>
      </c>
      <c r="I122" s="27">
        <v>4324</v>
      </c>
      <c r="J122" s="28">
        <v>18696</v>
      </c>
    </row>
    <row r="123" spans="1:10" ht="17" thickBot="1">
      <c r="A123" s="87">
        <v>42947</v>
      </c>
      <c r="B123" s="88">
        <v>42947</v>
      </c>
      <c r="C123" s="89">
        <v>88</v>
      </c>
      <c r="D123" s="90">
        <v>66.900000000000006</v>
      </c>
      <c r="E123" s="91">
        <v>0</v>
      </c>
      <c r="F123" s="92">
        <v>3560</v>
      </c>
      <c r="G123" s="93">
        <v>7404</v>
      </c>
      <c r="H123" s="93">
        <v>7546</v>
      </c>
      <c r="I123" s="94">
        <v>5774</v>
      </c>
      <c r="J123" s="95">
        <v>24284</v>
      </c>
    </row>
    <row r="124" spans="1:10">
      <c r="A124" s="96">
        <v>42948</v>
      </c>
      <c r="B124" s="97">
        <v>42948</v>
      </c>
      <c r="C124" s="34">
        <v>91</v>
      </c>
      <c r="D124" s="42">
        <v>72</v>
      </c>
      <c r="E124" s="43">
        <v>0</v>
      </c>
      <c r="F124" s="98">
        <v>3492</v>
      </c>
      <c r="G124" s="59">
        <v>7290</v>
      </c>
      <c r="H124" s="59">
        <v>7686</v>
      </c>
      <c r="I124" s="60">
        <v>6050</v>
      </c>
      <c r="J124" s="61">
        <v>24518</v>
      </c>
    </row>
    <row r="125" spans="1:10">
      <c r="A125" s="20">
        <v>42949</v>
      </c>
      <c r="B125" s="21">
        <v>42949</v>
      </c>
      <c r="C125" s="22">
        <v>86</v>
      </c>
      <c r="D125" s="23">
        <v>69.099999999999994</v>
      </c>
      <c r="E125" s="24">
        <v>0.09</v>
      </c>
      <c r="F125" s="99">
        <v>2637</v>
      </c>
      <c r="G125" s="26">
        <v>5966</v>
      </c>
      <c r="H125" s="26">
        <v>6407</v>
      </c>
      <c r="I125" s="27">
        <v>5288</v>
      </c>
      <c r="J125" s="28">
        <v>20298</v>
      </c>
    </row>
    <row r="126" spans="1:10">
      <c r="A126" s="32">
        <v>42950</v>
      </c>
      <c r="B126" s="33">
        <v>42950</v>
      </c>
      <c r="C126" s="34">
        <v>86</v>
      </c>
      <c r="D126" s="35">
        <v>70</v>
      </c>
      <c r="E126" s="43">
        <v>0</v>
      </c>
      <c r="F126" s="100">
        <v>3346</v>
      </c>
      <c r="G126" s="38">
        <v>6728</v>
      </c>
      <c r="H126" s="38">
        <v>7297</v>
      </c>
      <c r="I126" s="39">
        <v>5835</v>
      </c>
      <c r="J126" s="40">
        <v>23206</v>
      </c>
    </row>
    <row r="127" spans="1:10">
      <c r="A127" s="20">
        <v>42951</v>
      </c>
      <c r="B127" s="21">
        <v>42951</v>
      </c>
      <c r="C127" s="29">
        <v>82.9</v>
      </c>
      <c r="D127" s="31">
        <v>70</v>
      </c>
      <c r="E127" s="24">
        <v>0.15</v>
      </c>
      <c r="F127" s="99">
        <v>2400</v>
      </c>
      <c r="G127" s="26">
        <v>4447</v>
      </c>
      <c r="H127" s="26">
        <v>5158</v>
      </c>
      <c r="I127" s="27">
        <v>4427</v>
      </c>
      <c r="J127" s="28">
        <v>16432</v>
      </c>
    </row>
    <row r="128" spans="1:10">
      <c r="A128" s="20">
        <v>42952</v>
      </c>
      <c r="B128" s="21">
        <v>42952</v>
      </c>
      <c r="C128" s="29">
        <v>77</v>
      </c>
      <c r="D128" s="23">
        <v>70</v>
      </c>
      <c r="E128" s="24">
        <v>0.3</v>
      </c>
      <c r="F128" s="99">
        <v>3409</v>
      </c>
      <c r="G128" s="26">
        <v>4520</v>
      </c>
      <c r="H128" s="26">
        <v>5169</v>
      </c>
      <c r="I128" s="27">
        <v>3907</v>
      </c>
      <c r="J128" s="28">
        <v>17005</v>
      </c>
    </row>
    <row r="129" spans="1:10">
      <c r="A129" s="20">
        <v>42953</v>
      </c>
      <c r="B129" s="21">
        <v>42953</v>
      </c>
      <c r="C129" s="29">
        <v>75.900000000000006</v>
      </c>
      <c r="D129" s="23">
        <v>64</v>
      </c>
      <c r="E129" s="24">
        <v>0</v>
      </c>
      <c r="F129" s="99">
        <v>3130</v>
      </c>
      <c r="G129" s="26">
        <v>5088</v>
      </c>
      <c r="H129" s="26">
        <v>5634</v>
      </c>
      <c r="I129" s="27">
        <v>4207</v>
      </c>
      <c r="J129" s="28">
        <v>18059</v>
      </c>
    </row>
    <row r="130" spans="1:10">
      <c r="A130" s="20">
        <v>42954</v>
      </c>
      <c r="B130" s="21">
        <v>42954</v>
      </c>
      <c r="C130" s="29">
        <v>71.099999999999994</v>
      </c>
      <c r="D130" s="31">
        <v>64.900000000000006</v>
      </c>
      <c r="E130" s="24">
        <v>0.76</v>
      </c>
      <c r="F130" s="99">
        <v>804</v>
      </c>
      <c r="G130" s="26">
        <v>1809</v>
      </c>
      <c r="H130" s="26">
        <v>2669</v>
      </c>
      <c r="I130" s="27">
        <v>2441</v>
      </c>
      <c r="J130" s="28">
        <v>7723</v>
      </c>
    </row>
    <row r="131" spans="1:10">
      <c r="A131" s="32">
        <v>42955</v>
      </c>
      <c r="B131" s="33">
        <v>42955</v>
      </c>
      <c r="C131" s="34">
        <v>77</v>
      </c>
      <c r="D131" s="35">
        <v>66</v>
      </c>
      <c r="E131" s="43">
        <v>0</v>
      </c>
      <c r="F131" s="100">
        <v>3598</v>
      </c>
      <c r="G131" s="38">
        <v>7176</v>
      </c>
      <c r="H131" s="38">
        <v>7571</v>
      </c>
      <c r="I131" s="39">
        <v>5932</v>
      </c>
      <c r="J131" s="40">
        <v>24277</v>
      </c>
    </row>
    <row r="132" spans="1:10">
      <c r="A132" s="32">
        <v>42956</v>
      </c>
      <c r="B132" s="33">
        <v>42956</v>
      </c>
      <c r="C132" s="34">
        <v>82.9</v>
      </c>
      <c r="D132" s="35">
        <v>66</v>
      </c>
      <c r="E132" s="43">
        <v>0</v>
      </c>
      <c r="F132" s="100">
        <v>3893</v>
      </c>
      <c r="G132" s="38">
        <v>7791</v>
      </c>
      <c r="H132" s="38">
        <v>8589</v>
      </c>
      <c r="I132" s="39">
        <v>6582</v>
      </c>
      <c r="J132" s="40">
        <v>26855</v>
      </c>
    </row>
    <row r="133" spans="1:10">
      <c r="A133" s="32">
        <v>42957</v>
      </c>
      <c r="B133" s="33">
        <v>42957</v>
      </c>
      <c r="C133" s="41">
        <v>82.9</v>
      </c>
      <c r="D133" s="42">
        <v>69.099999999999994</v>
      </c>
      <c r="E133" s="43">
        <v>0</v>
      </c>
      <c r="F133" s="100">
        <v>3423</v>
      </c>
      <c r="G133" s="38">
        <v>7378</v>
      </c>
      <c r="H133" s="38">
        <v>7850</v>
      </c>
      <c r="I133" s="39">
        <v>6290</v>
      </c>
      <c r="J133" s="40">
        <v>24941</v>
      </c>
    </row>
    <row r="134" spans="1:10" ht="17">
      <c r="A134" s="20">
        <v>42958</v>
      </c>
      <c r="B134" s="21">
        <v>42958</v>
      </c>
      <c r="C134" s="29">
        <v>81</v>
      </c>
      <c r="D134" s="23">
        <v>70</v>
      </c>
      <c r="E134" s="24" t="s">
        <v>11</v>
      </c>
      <c r="F134" s="99">
        <v>3148</v>
      </c>
      <c r="G134" s="26">
        <v>6295</v>
      </c>
      <c r="H134" s="26">
        <v>7068</v>
      </c>
      <c r="I134" s="27">
        <v>5669</v>
      </c>
      <c r="J134" s="28">
        <v>22180</v>
      </c>
    </row>
    <row r="135" spans="1:10">
      <c r="A135" s="20">
        <v>42959</v>
      </c>
      <c r="B135" s="21">
        <v>42959</v>
      </c>
      <c r="C135" s="22">
        <v>75.900000000000006</v>
      </c>
      <c r="D135" s="23">
        <v>64.900000000000006</v>
      </c>
      <c r="E135" s="24">
        <v>0.11</v>
      </c>
      <c r="F135" s="99">
        <v>4146</v>
      </c>
      <c r="G135" s="26">
        <v>4593</v>
      </c>
      <c r="H135" s="26">
        <v>5443</v>
      </c>
      <c r="I135" s="27">
        <v>4548</v>
      </c>
      <c r="J135" s="28">
        <v>18730</v>
      </c>
    </row>
    <row r="136" spans="1:10">
      <c r="A136" s="20">
        <v>42960</v>
      </c>
      <c r="B136" s="21">
        <v>42960</v>
      </c>
      <c r="C136" s="29">
        <v>82</v>
      </c>
      <c r="D136" s="31">
        <v>71.099999999999994</v>
      </c>
      <c r="E136" s="24">
        <v>0</v>
      </c>
      <c r="F136" s="99">
        <v>3274</v>
      </c>
      <c r="G136" s="26">
        <v>5086</v>
      </c>
      <c r="H136" s="26">
        <v>5419</v>
      </c>
      <c r="I136" s="27">
        <v>4430</v>
      </c>
      <c r="J136" s="28">
        <v>18209</v>
      </c>
    </row>
    <row r="137" spans="1:10">
      <c r="A137" s="32">
        <v>42961</v>
      </c>
      <c r="B137" s="33">
        <v>42961</v>
      </c>
      <c r="C137" s="34">
        <v>80.099999999999994</v>
      </c>
      <c r="D137" s="35">
        <v>70</v>
      </c>
      <c r="E137" s="43">
        <v>0</v>
      </c>
      <c r="F137" s="100">
        <v>3291</v>
      </c>
      <c r="G137" s="38">
        <v>6717</v>
      </c>
      <c r="H137" s="38">
        <v>7301</v>
      </c>
      <c r="I137" s="39">
        <v>5850</v>
      </c>
      <c r="J137" s="40">
        <v>23159</v>
      </c>
    </row>
    <row r="138" spans="1:10">
      <c r="A138" s="20">
        <v>42962</v>
      </c>
      <c r="B138" s="21">
        <v>42962</v>
      </c>
      <c r="C138" s="29">
        <v>73</v>
      </c>
      <c r="D138" s="23">
        <v>69.099999999999994</v>
      </c>
      <c r="E138" s="24">
        <v>0.45</v>
      </c>
      <c r="F138" s="99">
        <v>2149</v>
      </c>
      <c r="G138" s="26">
        <v>4987</v>
      </c>
      <c r="H138" s="26">
        <v>5976</v>
      </c>
      <c r="I138" s="27">
        <v>4711</v>
      </c>
      <c r="J138" s="28">
        <v>17823</v>
      </c>
    </row>
    <row r="139" spans="1:10">
      <c r="A139" s="32">
        <v>42963</v>
      </c>
      <c r="B139" s="33">
        <v>42963</v>
      </c>
      <c r="C139" s="34">
        <v>84.9</v>
      </c>
      <c r="D139" s="42">
        <v>70</v>
      </c>
      <c r="E139" s="43">
        <v>0</v>
      </c>
      <c r="F139" s="100">
        <v>3685</v>
      </c>
      <c r="G139" s="38">
        <v>7191</v>
      </c>
      <c r="H139" s="38">
        <v>7852</v>
      </c>
      <c r="I139" s="39">
        <v>6231</v>
      </c>
      <c r="J139" s="40">
        <v>24959</v>
      </c>
    </row>
    <row r="140" spans="1:10">
      <c r="A140" s="32">
        <v>42964</v>
      </c>
      <c r="B140" s="33">
        <v>42964</v>
      </c>
      <c r="C140" s="34">
        <v>82</v>
      </c>
      <c r="D140" s="35">
        <v>71.099999999999994</v>
      </c>
      <c r="E140" s="43">
        <v>0</v>
      </c>
      <c r="F140" s="100">
        <v>3637</v>
      </c>
      <c r="G140" s="38">
        <v>6972</v>
      </c>
      <c r="H140" s="38">
        <v>7871</v>
      </c>
      <c r="I140" s="39">
        <v>6129</v>
      </c>
      <c r="J140" s="40">
        <v>24609</v>
      </c>
    </row>
    <row r="141" spans="1:10">
      <c r="A141" s="20">
        <v>42965</v>
      </c>
      <c r="B141" s="21">
        <v>42965</v>
      </c>
      <c r="C141" s="29">
        <v>81</v>
      </c>
      <c r="D141" s="23">
        <v>73</v>
      </c>
      <c r="E141" s="24">
        <v>0.88</v>
      </c>
      <c r="F141" s="99">
        <v>1064</v>
      </c>
      <c r="G141" s="26">
        <v>2309</v>
      </c>
      <c r="H141" s="26">
        <v>3113</v>
      </c>
      <c r="I141" s="27">
        <v>2819</v>
      </c>
      <c r="J141" s="28">
        <v>9305</v>
      </c>
    </row>
    <row r="142" spans="1:10">
      <c r="A142" s="20">
        <v>42966</v>
      </c>
      <c r="B142" s="21">
        <v>42966</v>
      </c>
      <c r="C142" s="22">
        <v>84.9</v>
      </c>
      <c r="D142" s="31">
        <v>73</v>
      </c>
      <c r="E142" s="24">
        <v>0</v>
      </c>
      <c r="F142" s="99">
        <v>4693</v>
      </c>
      <c r="G142" s="26">
        <v>4871</v>
      </c>
      <c r="H142" s="26">
        <v>5612</v>
      </c>
      <c r="I142" s="27">
        <v>4958</v>
      </c>
      <c r="J142" s="28">
        <v>20134</v>
      </c>
    </row>
    <row r="143" spans="1:10">
      <c r="A143" s="20">
        <v>42967</v>
      </c>
      <c r="B143" s="21">
        <v>42967</v>
      </c>
      <c r="C143" s="29">
        <v>81</v>
      </c>
      <c r="D143" s="23">
        <v>70</v>
      </c>
      <c r="E143" s="24">
        <v>0</v>
      </c>
      <c r="F143" s="99">
        <v>2822</v>
      </c>
      <c r="G143" s="26">
        <v>4582</v>
      </c>
      <c r="H143" s="26">
        <v>5182</v>
      </c>
      <c r="I143" s="27">
        <v>4188</v>
      </c>
      <c r="J143" s="28">
        <v>16774</v>
      </c>
    </row>
    <row r="144" spans="1:10">
      <c r="A144" s="32">
        <v>42968</v>
      </c>
      <c r="B144" s="33">
        <v>42968</v>
      </c>
      <c r="C144" s="34">
        <v>84.9</v>
      </c>
      <c r="D144" s="35">
        <v>73</v>
      </c>
      <c r="E144" s="43">
        <v>0</v>
      </c>
      <c r="F144" s="100">
        <v>3088</v>
      </c>
      <c r="G144" s="38">
        <v>6400</v>
      </c>
      <c r="H144" s="38">
        <v>7141</v>
      </c>
      <c r="I144" s="39">
        <v>5666</v>
      </c>
      <c r="J144" s="40">
        <v>22295</v>
      </c>
    </row>
    <row r="145" spans="1:10">
      <c r="A145" s="20">
        <v>42969</v>
      </c>
      <c r="B145" s="21">
        <v>42969</v>
      </c>
      <c r="C145" s="29">
        <v>88</v>
      </c>
      <c r="D145" s="31">
        <v>75</v>
      </c>
      <c r="E145" s="24">
        <v>0.3</v>
      </c>
      <c r="F145" s="99">
        <v>2983</v>
      </c>
      <c r="G145" s="26">
        <v>6151</v>
      </c>
      <c r="H145" s="26">
        <v>7146</v>
      </c>
      <c r="I145" s="27">
        <v>5795</v>
      </c>
      <c r="J145" s="28">
        <v>22075</v>
      </c>
    </row>
    <row r="146" spans="1:10" ht="17">
      <c r="A146" s="20">
        <v>42970</v>
      </c>
      <c r="B146" s="21">
        <v>42970</v>
      </c>
      <c r="C146" s="29">
        <v>80.099999999999994</v>
      </c>
      <c r="D146" s="23">
        <v>71.099999999999994</v>
      </c>
      <c r="E146" s="24" t="s">
        <v>11</v>
      </c>
      <c r="F146" s="99">
        <v>2994</v>
      </c>
      <c r="G146" s="26">
        <v>6586</v>
      </c>
      <c r="H146" s="26">
        <v>7297</v>
      </c>
      <c r="I146" s="27">
        <v>6122</v>
      </c>
      <c r="J146" s="28">
        <v>22999</v>
      </c>
    </row>
    <row r="147" spans="1:10">
      <c r="A147" s="32">
        <v>42971</v>
      </c>
      <c r="B147" s="33">
        <v>42971</v>
      </c>
      <c r="C147" s="34">
        <v>79</v>
      </c>
      <c r="D147" s="35">
        <v>66</v>
      </c>
      <c r="E147" s="43">
        <v>0</v>
      </c>
      <c r="F147" s="100">
        <v>3688</v>
      </c>
      <c r="G147" s="38">
        <v>7061</v>
      </c>
      <c r="H147" s="38">
        <v>7849</v>
      </c>
      <c r="I147" s="39">
        <v>6289</v>
      </c>
      <c r="J147" s="40">
        <v>24887</v>
      </c>
    </row>
    <row r="148" spans="1:10">
      <c r="A148" s="32">
        <v>42972</v>
      </c>
      <c r="B148" s="33">
        <v>42972</v>
      </c>
      <c r="C148" s="34">
        <v>78.099999999999994</v>
      </c>
      <c r="D148" s="42">
        <v>64</v>
      </c>
      <c r="E148" s="43">
        <v>0</v>
      </c>
      <c r="F148" s="100">
        <v>3144</v>
      </c>
      <c r="G148" s="38">
        <v>6296</v>
      </c>
      <c r="H148" s="38">
        <v>7318</v>
      </c>
      <c r="I148" s="39">
        <v>5786</v>
      </c>
      <c r="J148" s="40">
        <v>22544</v>
      </c>
    </row>
    <row r="149" spans="1:10">
      <c r="A149" s="20">
        <v>42973</v>
      </c>
      <c r="B149" s="21">
        <v>42973</v>
      </c>
      <c r="C149" s="29">
        <v>77</v>
      </c>
      <c r="D149" s="23">
        <v>62.1</v>
      </c>
      <c r="E149" s="24">
        <v>0</v>
      </c>
      <c r="F149" s="99">
        <v>2710</v>
      </c>
      <c r="G149" s="26">
        <v>4592</v>
      </c>
      <c r="H149" s="26">
        <v>5537</v>
      </c>
      <c r="I149" s="27">
        <v>4670</v>
      </c>
      <c r="J149" s="28">
        <v>17509</v>
      </c>
    </row>
    <row r="150" spans="1:10">
      <c r="A150" s="20">
        <v>42974</v>
      </c>
      <c r="B150" s="21">
        <v>42974</v>
      </c>
      <c r="C150" s="22">
        <v>77</v>
      </c>
      <c r="D150" s="23">
        <v>63</v>
      </c>
      <c r="E150" s="24">
        <v>0</v>
      </c>
      <c r="F150" s="99">
        <v>2676</v>
      </c>
      <c r="G150" s="26">
        <v>4785</v>
      </c>
      <c r="H150" s="26">
        <v>5145</v>
      </c>
      <c r="I150" s="27">
        <v>4159</v>
      </c>
      <c r="J150" s="28">
        <v>16765</v>
      </c>
    </row>
    <row r="151" spans="1:10">
      <c r="A151" s="32">
        <v>42975</v>
      </c>
      <c r="B151" s="33">
        <v>42975</v>
      </c>
      <c r="C151" s="34">
        <v>75</v>
      </c>
      <c r="D151" s="42">
        <v>63</v>
      </c>
      <c r="E151" s="43">
        <v>0</v>
      </c>
      <c r="F151" s="100">
        <v>3332</v>
      </c>
      <c r="G151" s="38">
        <v>6908</v>
      </c>
      <c r="H151" s="38">
        <v>7343</v>
      </c>
      <c r="I151" s="39">
        <v>5917</v>
      </c>
      <c r="J151" s="40">
        <v>23500</v>
      </c>
    </row>
    <row r="152" spans="1:10">
      <c r="A152" s="20">
        <v>42976</v>
      </c>
      <c r="B152" s="21">
        <v>42976</v>
      </c>
      <c r="C152" s="22">
        <v>68</v>
      </c>
      <c r="D152" s="23">
        <v>62.1</v>
      </c>
      <c r="E152" s="24">
        <v>0.1</v>
      </c>
      <c r="F152" s="99">
        <v>1472</v>
      </c>
      <c r="G152" s="26">
        <v>3206</v>
      </c>
      <c r="H152" s="26">
        <v>3776</v>
      </c>
      <c r="I152" s="27">
        <v>3563</v>
      </c>
      <c r="J152" s="28">
        <v>12017</v>
      </c>
    </row>
    <row r="153" spans="1:10">
      <c r="A153" s="20">
        <v>42977</v>
      </c>
      <c r="B153" s="21">
        <v>42977</v>
      </c>
      <c r="C153" s="22">
        <v>75.900000000000006</v>
      </c>
      <c r="D153" s="23">
        <v>61</v>
      </c>
      <c r="E153" s="24">
        <v>0.01</v>
      </c>
      <c r="F153" s="99">
        <v>3468</v>
      </c>
      <c r="G153" s="26">
        <v>7159</v>
      </c>
      <c r="H153" s="26">
        <v>7656</v>
      </c>
      <c r="I153" s="27">
        <v>5858</v>
      </c>
      <c r="J153" s="28">
        <v>24141</v>
      </c>
    </row>
    <row r="154" spans="1:10" ht="17" thickBot="1">
      <c r="A154" s="87">
        <v>42978</v>
      </c>
      <c r="B154" s="88">
        <v>42978</v>
      </c>
      <c r="C154" s="89">
        <v>81</v>
      </c>
      <c r="D154" s="90">
        <v>64</v>
      </c>
      <c r="E154" s="101">
        <v>0</v>
      </c>
      <c r="F154" s="102">
        <v>3279</v>
      </c>
      <c r="G154" s="93">
        <v>6705</v>
      </c>
      <c r="H154" s="93">
        <v>7536</v>
      </c>
      <c r="I154" s="94">
        <v>5934</v>
      </c>
      <c r="J154" s="95">
        <v>23454</v>
      </c>
    </row>
    <row r="155" spans="1:10">
      <c r="A155" s="96">
        <v>42979</v>
      </c>
      <c r="B155" s="97">
        <v>42979</v>
      </c>
      <c r="C155" s="34">
        <v>70</v>
      </c>
      <c r="D155" s="42">
        <v>55</v>
      </c>
      <c r="E155" s="103">
        <v>0</v>
      </c>
      <c r="F155" s="98">
        <v>2945</v>
      </c>
      <c r="G155" s="59">
        <v>5611</v>
      </c>
      <c r="H155" s="59">
        <v>6576</v>
      </c>
      <c r="I155" s="60">
        <v>5398</v>
      </c>
      <c r="J155" s="61">
        <v>20530</v>
      </c>
    </row>
    <row r="156" spans="1:10">
      <c r="A156" s="20">
        <v>42980</v>
      </c>
      <c r="B156" s="21">
        <v>42980</v>
      </c>
      <c r="C156" s="22">
        <v>66.900000000000006</v>
      </c>
      <c r="D156" s="23">
        <v>54</v>
      </c>
      <c r="E156" s="104">
        <v>0.53</v>
      </c>
      <c r="F156" s="99">
        <v>1876</v>
      </c>
      <c r="G156" s="26">
        <v>3121</v>
      </c>
      <c r="H156" s="26">
        <v>3625</v>
      </c>
      <c r="I156" s="27">
        <v>3325</v>
      </c>
      <c r="J156" s="28">
        <v>11947</v>
      </c>
    </row>
    <row r="157" spans="1:10">
      <c r="A157" s="20">
        <v>42981</v>
      </c>
      <c r="B157" s="21">
        <v>42981</v>
      </c>
      <c r="C157" s="29">
        <v>69.099999999999994</v>
      </c>
      <c r="D157" s="23">
        <v>60.1</v>
      </c>
      <c r="E157" s="104">
        <v>0.74</v>
      </c>
      <c r="F157" s="99">
        <v>1004</v>
      </c>
      <c r="G157" s="26">
        <v>1867</v>
      </c>
      <c r="H157" s="26">
        <v>2479</v>
      </c>
      <c r="I157" s="27">
        <v>1711</v>
      </c>
      <c r="J157" s="28">
        <v>7061</v>
      </c>
    </row>
    <row r="158" spans="1:10">
      <c r="A158" s="20">
        <v>42982</v>
      </c>
      <c r="B158" s="21">
        <v>42982</v>
      </c>
      <c r="C158" s="29">
        <v>79</v>
      </c>
      <c r="D158" s="31">
        <v>62.1</v>
      </c>
      <c r="E158" s="104">
        <v>0</v>
      </c>
      <c r="F158" s="99">
        <v>2866</v>
      </c>
      <c r="G158" s="26">
        <v>4766</v>
      </c>
      <c r="H158" s="26">
        <v>4882</v>
      </c>
      <c r="I158" s="27">
        <v>4346</v>
      </c>
      <c r="J158" s="28">
        <v>16860</v>
      </c>
    </row>
    <row r="159" spans="1:10" ht="17">
      <c r="A159" s="20">
        <v>42983</v>
      </c>
      <c r="B159" s="21">
        <v>42983</v>
      </c>
      <c r="C159" s="29">
        <v>84</v>
      </c>
      <c r="D159" s="23">
        <v>70</v>
      </c>
      <c r="E159" s="104" t="s">
        <v>11</v>
      </c>
      <c r="F159" s="99">
        <v>3244</v>
      </c>
      <c r="G159" s="26">
        <v>7244</v>
      </c>
      <c r="H159" s="26">
        <v>7537</v>
      </c>
      <c r="I159" s="27">
        <v>5906</v>
      </c>
      <c r="J159" s="28">
        <v>23931</v>
      </c>
    </row>
    <row r="160" spans="1:10">
      <c r="A160" s="20">
        <v>42984</v>
      </c>
      <c r="B160" s="21">
        <v>42984</v>
      </c>
      <c r="C160" s="29">
        <v>70</v>
      </c>
      <c r="D160" s="23">
        <v>62.1</v>
      </c>
      <c r="E160" s="104">
        <v>0.42</v>
      </c>
      <c r="F160" s="99">
        <v>1232</v>
      </c>
      <c r="G160" s="26">
        <v>2672</v>
      </c>
      <c r="H160" s="26">
        <v>3310</v>
      </c>
      <c r="I160" s="27">
        <v>2951</v>
      </c>
      <c r="J160" s="28">
        <v>10165</v>
      </c>
    </row>
    <row r="161" spans="1:10">
      <c r="A161" s="20">
        <v>42985</v>
      </c>
      <c r="B161" s="21">
        <v>42985</v>
      </c>
      <c r="C161" s="29">
        <v>71.099999999999994</v>
      </c>
      <c r="D161" s="31">
        <v>59</v>
      </c>
      <c r="E161" s="104">
        <v>0.01</v>
      </c>
      <c r="F161" s="99">
        <v>3249</v>
      </c>
      <c r="G161" s="26">
        <v>7059</v>
      </c>
      <c r="H161" s="26">
        <v>7717</v>
      </c>
      <c r="I161" s="27">
        <v>5923</v>
      </c>
      <c r="J161" s="28">
        <v>23948</v>
      </c>
    </row>
    <row r="162" spans="1:10">
      <c r="A162" s="32">
        <v>42986</v>
      </c>
      <c r="B162" s="33">
        <v>42986</v>
      </c>
      <c r="C162" s="34">
        <v>70</v>
      </c>
      <c r="D162" s="35">
        <v>59</v>
      </c>
      <c r="E162" s="105">
        <v>0</v>
      </c>
      <c r="F162" s="100">
        <v>3234</v>
      </c>
      <c r="G162" s="38">
        <v>6850</v>
      </c>
      <c r="H162" s="38">
        <v>7739</v>
      </c>
      <c r="I162" s="39">
        <v>5836</v>
      </c>
      <c r="J162" s="40">
        <v>23659</v>
      </c>
    </row>
    <row r="163" spans="1:10">
      <c r="A163" s="20">
        <v>42987</v>
      </c>
      <c r="B163" s="21">
        <v>42987</v>
      </c>
      <c r="C163" s="29">
        <v>69.099999999999994</v>
      </c>
      <c r="D163" s="23">
        <v>55</v>
      </c>
      <c r="E163" s="104">
        <v>0</v>
      </c>
      <c r="F163" s="99">
        <v>2609</v>
      </c>
      <c r="G163" s="26">
        <v>5035</v>
      </c>
      <c r="H163" s="26">
        <v>5849</v>
      </c>
      <c r="I163" s="27">
        <v>4471</v>
      </c>
      <c r="J163" s="28">
        <v>17964</v>
      </c>
    </row>
    <row r="164" spans="1:10">
      <c r="A164" s="20">
        <v>42988</v>
      </c>
      <c r="B164" s="21">
        <v>42988</v>
      </c>
      <c r="C164" s="22">
        <v>72</v>
      </c>
      <c r="D164" s="31">
        <v>57</v>
      </c>
      <c r="E164" s="104">
        <v>0</v>
      </c>
      <c r="F164" s="99">
        <v>4960</v>
      </c>
      <c r="G164" s="26">
        <v>5673</v>
      </c>
      <c r="H164" s="26">
        <v>5773</v>
      </c>
      <c r="I164" s="27">
        <v>4381</v>
      </c>
      <c r="J164" s="28">
        <v>20787</v>
      </c>
    </row>
    <row r="165" spans="1:10">
      <c r="A165" s="32">
        <v>42989</v>
      </c>
      <c r="B165" s="33">
        <v>42989</v>
      </c>
      <c r="C165" s="34">
        <v>75.900000000000006</v>
      </c>
      <c r="D165" s="35">
        <v>55</v>
      </c>
      <c r="E165" s="105">
        <v>0</v>
      </c>
      <c r="F165" s="100">
        <v>3657</v>
      </c>
      <c r="G165" s="38">
        <v>7783</v>
      </c>
      <c r="H165" s="38">
        <v>8254</v>
      </c>
      <c r="I165" s="39">
        <v>5986</v>
      </c>
      <c r="J165" s="40">
        <v>25680</v>
      </c>
    </row>
    <row r="166" spans="1:10">
      <c r="A166" s="32">
        <v>42990</v>
      </c>
      <c r="B166" s="33">
        <v>42990</v>
      </c>
      <c r="C166" s="41">
        <v>78.099999999999994</v>
      </c>
      <c r="D166" s="35">
        <v>61</v>
      </c>
      <c r="E166" s="105">
        <v>0</v>
      </c>
      <c r="F166" s="100">
        <v>3497</v>
      </c>
      <c r="G166" s="38">
        <v>7983</v>
      </c>
      <c r="H166" s="38">
        <v>8756</v>
      </c>
      <c r="I166" s="39">
        <v>6386</v>
      </c>
      <c r="J166" s="40">
        <v>26622</v>
      </c>
    </row>
    <row r="167" spans="1:10">
      <c r="A167" s="20">
        <v>42991</v>
      </c>
      <c r="B167" s="21">
        <v>42991</v>
      </c>
      <c r="C167" s="29">
        <v>82</v>
      </c>
      <c r="D167" s="31">
        <v>64.900000000000006</v>
      </c>
      <c r="E167" s="104">
        <v>0.06</v>
      </c>
      <c r="F167" s="99">
        <v>2994</v>
      </c>
      <c r="G167" s="26">
        <v>7461</v>
      </c>
      <c r="H167" s="26">
        <v>8095</v>
      </c>
      <c r="I167" s="27">
        <v>6213</v>
      </c>
      <c r="J167" s="28">
        <v>24763</v>
      </c>
    </row>
    <row r="168" spans="1:10">
      <c r="A168" s="20">
        <v>42992</v>
      </c>
      <c r="B168" s="21">
        <v>42992</v>
      </c>
      <c r="C168" s="29">
        <v>81</v>
      </c>
      <c r="D168" s="23">
        <v>70</v>
      </c>
      <c r="E168" s="104">
        <v>0.02</v>
      </c>
      <c r="F168" s="99">
        <v>3013</v>
      </c>
      <c r="G168" s="26">
        <v>6703</v>
      </c>
      <c r="H168" s="26">
        <v>7629</v>
      </c>
      <c r="I168" s="27">
        <v>5697</v>
      </c>
      <c r="J168" s="28">
        <v>23042</v>
      </c>
    </row>
    <row r="169" spans="1:10">
      <c r="A169" s="32">
        <v>42993</v>
      </c>
      <c r="B169" s="33">
        <v>42993</v>
      </c>
      <c r="C169" s="34">
        <v>81</v>
      </c>
      <c r="D169" s="35">
        <v>66.900000000000006</v>
      </c>
      <c r="E169" s="105">
        <v>0</v>
      </c>
      <c r="F169" s="100">
        <v>3344</v>
      </c>
      <c r="G169" s="38">
        <v>6998</v>
      </c>
      <c r="H169" s="38">
        <v>7749</v>
      </c>
      <c r="I169" s="39">
        <v>5853</v>
      </c>
      <c r="J169" s="40">
        <v>23944</v>
      </c>
    </row>
    <row r="170" spans="1:10">
      <c r="A170" s="20">
        <v>42994</v>
      </c>
      <c r="B170" s="21">
        <v>42994</v>
      </c>
      <c r="C170" s="29">
        <v>82</v>
      </c>
      <c r="D170" s="31">
        <v>70</v>
      </c>
      <c r="E170" s="104">
        <v>0</v>
      </c>
      <c r="F170" s="99">
        <v>2560</v>
      </c>
      <c r="G170" s="26">
        <v>4860</v>
      </c>
      <c r="H170" s="26">
        <v>5568</v>
      </c>
      <c r="I170" s="27">
        <v>4532</v>
      </c>
      <c r="J170" s="28">
        <v>17520</v>
      </c>
    </row>
    <row r="171" spans="1:10">
      <c r="A171" s="20">
        <v>42995</v>
      </c>
      <c r="B171" s="21">
        <v>42995</v>
      </c>
      <c r="C171" s="29">
        <v>80.099999999999994</v>
      </c>
      <c r="D171" s="23">
        <v>70</v>
      </c>
      <c r="E171" s="104">
        <v>0</v>
      </c>
      <c r="F171" s="99">
        <v>2676</v>
      </c>
      <c r="G171" s="26">
        <v>4935</v>
      </c>
      <c r="H171" s="26">
        <v>5599</v>
      </c>
      <c r="I171" s="27">
        <v>4032</v>
      </c>
      <c r="J171" s="28">
        <v>17242</v>
      </c>
    </row>
    <row r="172" spans="1:10">
      <c r="A172" s="32">
        <v>42996</v>
      </c>
      <c r="B172" s="33">
        <v>42996</v>
      </c>
      <c r="C172" s="34">
        <v>73</v>
      </c>
      <c r="D172" s="35">
        <v>69.099999999999994</v>
      </c>
      <c r="E172" s="105">
        <v>0</v>
      </c>
      <c r="F172" s="100">
        <v>2673</v>
      </c>
      <c r="G172" s="38">
        <v>6338</v>
      </c>
      <c r="H172" s="38">
        <v>6708</v>
      </c>
      <c r="I172" s="39">
        <v>4864</v>
      </c>
      <c r="J172" s="40">
        <v>20583</v>
      </c>
    </row>
    <row r="173" spans="1:10">
      <c r="A173" s="20">
        <v>42997</v>
      </c>
      <c r="B173" s="21">
        <v>42997</v>
      </c>
      <c r="C173" s="22">
        <v>78.099999999999994</v>
      </c>
      <c r="D173" s="31">
        <v>69.099999999999994</v>
      </c>
      <c r="E173" s="104">
        <v>0.22</v>
      </c>
      <c r="F173" s="99">
        <v>2012</v>
      </c>
      <c r="G173" s="26">
        <v>4726</v>
      </c>
      <c r="H173" s="26">
        <v>5729</v>
      </c>
      <c r="I173" s="27">
        <v>4171</v>
      </c>
      <c r="J173" s="28">
        <v>16638</v>
      </c>
    </row>
    <row r="174" spans="1:10">
      <c r="A174" s="32">
        <v>42998</v>
      </c>
      <c r="B174" s="33">
        <v>42998</v>
      </c>
      <c r="C174" s="34">
        <v>78.099999999999994</v>
      </c>
      <c r="D174" s="35">
        <v>71.099999999999994</v>
      </c>
      <c r="E174" s="105">
        <v>0</v>
      </c>
      <c r="F174" s="100">
        <v>3296</v>
      </c>
      <c r="G174" s="38">
        <v>6826</v>
      </c>
      <c r="H174" s="38">
        <v>7518</v>
      </c>
      <c r="I174" s="39">
        <v>5570</v>
      </c>
      <c r="J174" s="40">
        <v>23210</v>
      </c>
    </row>
    <row r="175" spans="1:10">
      <c r="A175" s="32">
        <v>42999</v>
      </c>
      <c r="B175" s="33">
        <v>42999</v>
      </c>
      <c r="C175" s="34">
        <v>80.099999999999994</v>
      </c>
      <c r="D175" s="35">
        <v>71.099999999999994</v>
      </c>
      <c r="E175" s="105">
        <v>0</v>
      </c>
      <c r="F175" s="100">
        <v>3317</v>
      </c>
      <c r="G175" s="38">
        <v>6663</v>
      </c>
      <c r="H175" s="38">
        <v>8151</v>
      </c>
      <c r="I175" s="39">
        <v>5792</v>
      </c>
      <c r="J175" s="40">
        <v>23923</v>
      </c>
    </row>
    <row r="176" spans="1:10">
      <c r="A176" s="32">
        <v>43000</v>
      </c>
      <c r="B176" s="33">
        <v>43000</v>
      </c>
      <c r="C176" s="34">
        <v>82</v>
      </c>
      <c r="D176" s="42">
        <v>66</v>
      </c>
      <c r="E176" s="105">
        <v>0</v>
      </c>
      <c r="F176" s="100">
        <v>3297</v>
      </c>
      <c r="G176" s="38">
        <v>6272</v>
      </c>
      <c r="H176" s="38">
        <v>7570</v>
      </c>
      <c r="I176" s="39">
        <v>5547</v>
      </c>
      <c r="J176" s="40">
        <v>22686</v>
      </c>
    </row>
    <row r="177" spans="1:10">
      <c r="A177" s="20">
        <v>43001</v>
      </c>
      <c r="B177" s="21">
        <v>43001</v>
      </c>
      <c r="C177" s="29">
        <v>86</v>
      </c>
      <c r="D177" s="23">
        <v>68</v>
      </c>
      <c r="E177" s="104">
        <v>0</v>
      </c>
      <c r="F177" s="99">
        <v>2810</v>
      </c>
      <c r="G177" s="26">
        <v>4940</v>
      </c>
      <c r="H177" s="26">
        <v>6167</v>
      </c>
      <c r="I177" s="27">
        <v>4635</v>
      </c>
      <c r="J177" s="28">
        <v>18552</v>
      </c>
    </row>
    <row r="178" spans="1:10">
      <c r="A178" s="20">
        <v>43002</v>
      </c>
      <c r="B178" s="21">
        <v>43002</v>
      </c>
      <c r="C178" s="29">
        <v>90</v>
      </c>
      <c r="D178" s="23">
        <v>69.099999999999994</v>
      </c>
      <c r="E178" s="104">
        <v>0</v>
      </c>
      <c r="F178" s="99">
        <v>2543</v>
      </c>
      <c r="G178" s="26">
        <v>4500</v>
      </c>
      <c r="H178" s="26">
        <v>5083</v>
      </c>
      <c r="I178" s="27">
        <v>3977</v>
      </c>
      <c r="J178" s="28">
        <v>16103</v>
      </c>
    </row>
    <row r="179" spans="1:10">
      <c r="A179" s="32">
        <v>43003</v>
      </c>
      <c r="B179" s="33">
        <v>43003</v>
      </c>
      <c r="C179" s="34">
        <v>87.1</v>
      </c>
      <c r="D179" s="42">
        <v>72</v>
      </c>
      <c r="E179" s="105">
        <v>0</v>
      </c>
      <c r="F179" s="100">
        <v>3276</v>
      </c>
      <c r="G179" s="38">
        <v>7227</v>
      </c>
      <c r="H179" s="38">
        <v>7708</v>
      </c>
      <c r="I179" s="39">
        <v>5941</v>
      </c>
      <c r="J179" s="40">
        <v>24152</v>
      </c>
    </row>
    <row r="180" spans="1:10">
      <c r="A180" s="32">
        <v>43004</v>
      </c>
      <c r="B180" s="33">
        <v>43004</v>
      </c>
      <c r="C180" s="34">
        <v>82</v>
      </c>
      <c r="D180" s="35">
        <v>69.099999999999994</v>
      </c>
      <c r="E180" s="105">
        <v>0</v>
      </c>
      <c r="F180" s="100">
        <v>3157</v>
      </c>
      <c r="G180" s="38">
        <v>7676</v>
      </c>
      <c r="H180" s="38">
        <v>8150</v>
      </c>
      <c r="I180" s="39">
        <v>6179</v>
      </c>
      <c r="J180" s="40">
        <v>25162</v>
      </c>
    </row>
    <row r="181" spans="1:10">
      <c r="A181" s="32">
        <v>43005</v>
      </c>
      <c r="B181" s="33">
        <v>43005</v>
      </c>
      <c r="C181" s="41">
        <v>84.9</v>
      </c>
      <c r="D181" s="35">
        <v>71.099999999999994</v>
      </c>
      <c r="E181" s="105">
        <v>0</v>
      </c>
      <c r="F181" s="100">
        <v>3216</v>
      </c>
      <c r="G181" s="38">
        <v>7313</v>
      </c>
      <c r="H181" s="38">
        <v>7983</v>
      </c>
      <c r="I181" s="39">
        <v>6309</v>
      </c>
      <c r="J181" s="40">
        <v>24821</v>
      </c>
    </row>
    <row r="182" spans="1:10">
      <c r="A182" s="32">
        <v>43006</v>
      </c>
      <c r="B182" s="33">
        <v>43006</v>
      </c>
      <c r="C182" s="34">
        <v>78.099999999999994</v>
      </c>
      <c r="D182" s="42">
        <v>66</v>
      </c>
      <c r="E182" s="105">
        <v>0</v>
      </c>
      <c r="F182" s="100">
        <v>3421</v>
      </c>
      <c r="G182" s="38">
        <v>7301</v>
      </c>
      <c r="H182" s="38">
        <v>8118</v>
      </c>
      <c r="I182" s="39">
        <v>6277</v>
      </c>
      <c r="J182" s="40">
        <v>25117</v>
      </c>
    </row>
    <row r="183" spans="1:10">
      <c r="A183" s="32">
        <v>43007</v>
      </c>
      <c r="B183" s="33">
        <v>43007</v>
      </c>
      <c r="C183" s="41">
        <v>66.900000000000006</v>
      </c>
      <c r="D183" s="35">
        <v>55</v>
      </c>
      <c r="E183" s="105">
        <v>0</v>
      </c>
      <c r="F183" s="100">
        <v>2988</v>
      </c>
      <c r="G183" s="38">
        <v>6221</v>
      </c>
      <c r="H183" s="38">
        <v>7659</v>
      </c>
      <c r="I183" s="39">
        <v>5677</v>
      </c>
      <c r="J183" s="40">
        <v>22545</v>
      </c>
    </row>
    <row r="184" spans="1:10" ht="17" thickBot="1">
      <c r="A184" s="44">
        <v>43008</v>
      </c>
      <c r="B184" s="45">
        <v>43008</v>
      </c>
      <c r="C184" s="74">
        <v>64</v>
      </c>
      <c r="D184" s="47">
        <v>55.9</v>
      </c>
      <c r="E184" s="106">
        <v>0</v>
      </c>
      <c r="F184" s="107">
        <v>1903</v>
      </c>
      <c r="G184" s="50">
        <v>3507</v>
      </c>
      <c r="H184" s="50">
        <v>4749</v>
      </c>
      <c r="I184" s="51">
        <v>3729</v>
      </c>
      <c r="J184" s="52">
        <v>13888</v>
      </c>
    </row>
    <row r="185" spans="1:10">
      <c r="A185" s="11">
        <v>43009</v>
      </c>
      <c r="B185" s="12">
        <v>43009</v>
      </c>
      <c r="C185" s="13">
        <v>66.900000000000006</v>
      </c>
      <c r="D185" s="13">
        <v>50</v>
      </c>
      <c r="E185" s="108">
        <v>0</v>
      </c>
      <c r="F185" s="109">
        <v>2297</v>
      </c>
      <c r="G185" s="84">
        <v>4540</v>
      </c>
      <c r="H185" s="84">
        <v>5046</v>
      </c>
      <c r="I185" s="85">
        <v>4092</v>
      </c>
      <c r="J185" s="19">
        <v>15975</v>
      </c>
    </row>
    <row r="186" spans="1:10">
      <c r="A186" s="32">
        <v>43010</v>
      </c>
      <c r="B186" s="33">
        <v>43010</v>
      </c>
      <c r="C186" s="41">
        <v>72</v>
      </c>
      <c r="D186" s="41">
        <v>52</v>
      </c>
      <c r="E186" s="103">
        <v>0</v>
      </c>
      <c r="F186" s="100">
        <v>3387</v>
      </c>
      <c r="G186" s="38">
        <v>7059</v>
      </c>
      <c r="H186" s="38">
        <v>7616</v>
      </c>
      <c r="I186" s="39">
        <v>5722</v>
      </c>
      <c r="J186" s="40">
        <v>23784</v>
      </c>
    </row>
    <row r="187" spans="1:10">
      <c r="A187" s="32">
        <v>43011</v>
      </c>
      <c r="B187" s="33">
        <v>43011</v>
      </c>
      <c r="C187" s="34">
        <v>70</v>
      </c>
      <c r="D187" s="41">
        <v>57</v>
      </c>
      <c r="E187" s="103">
        <v>0</v>
      </c>
      <c r="F187" s="100">
        <v>3386</v>
      </c>
      <c r="G187" s="38">
        <v>7370</v>
      </c>
      <c r="H187" s="38">
        <v>8161</v>
      </c>
      <c r="I187" s="39">
        <v>6363</v>
      </c>
      <c r="J187" s="40">
        <v>25280</v>
      </c>
    </row>
    <row r="188" spans="1:10">
      <c r="A188" s="32">
        <v>43012</v>
      </c>
      <c r="B188" s="33">
        <v>43012</v>
      </c>
      <c r="C188" s="34">
        <v>75</v>
      </c>
      <c r="D188" s="34">
        <v>55.9</v>
      </c>
      <c r="E188" s="103">
        <v>0</v>
      </c>
      <c r="F188" s="100">
        <v>3412</v>
      </c>
      <c r="G188" s="38">
        <v>7691</v>
      </c>
      <c r="H188" s="38">
        <v>8136</v>
      </c>
      <c r="I188" s="39">
        <v>6238</v>
      </c>
      <c r="J188" s="40">
        <v>25477</v>
      </c>
    </row>
    <row r="189" spans="1:10">
      <c r="A189" s="32">
        <v>43013</v>
      </c>
      <c r="B189" s="33">
        <v>43013</v>
      </c>
      <c r="C189" s="34">
        <v>82</v>
      </c>
      <c r="D189" s="41">
        <v>64.900000000000006</v>
      </c>
      <c r="E189" s="103">
        <v>0</v>
      </c>
      <c r="F189" s="100">
        <v>3312</v>
      </c>
      <c r="G189" s="38">
        <v>7034</v>
      </c>
      <c r="H189" s="38">
        <v>7598</v>
      </c>
      <c r="I189" s="39">
        <v>5998</v>
      </c>
      <c r="J189" s="40">
        <v>23942</v>
      </c>
    </row>
    <row r="190" spans="1:10">
      <c r="A190" s="32">
        <v>43014</v>
      </c>
      <c r="B190" s="33">
        <v>43014</v>
      </c>
      <c r="C190" s="34">
        <v>81</v>
      </c>
      <c r="D190" s="41">
        <v>69.099999999999994</v>
      </c>
      <c r="E190" s="103">
        <v>0</v>
      </c>
      <c r="F190" s="100">
        <v>2982</v>
      </c>
      <c r="G190" s="38">
        <v>6204</v>
      </c>
      <c r="H190" s="38">
        <v>7336</v>
      </c>
      <c r="I190" s="39">
        <v>5675</v>
      </c>
      <c r="J190" s="40">
        <v>22197</v>
      </c>
    </row>
    <row r="191" spans="1:10">
      <c r="A191" s="20">
        <v>43015</v>
      </c>
      <c r="B191" s="21">
        <v>43015</v>
      </c>
      <c r="C191" s="29">
        <v>80.099999999999994</v>
      </c>
      <c r="D191" s="29">
        <v>66</v>
      </c>
      <c r="E191" s="110">
        <v>0</v>
      </c>
      <c r="F191" s="99">
        <v>2750</v>
      </c>
      <c r="G191" s="26">
        <v>5019</v>
      </c>
      <c r="H191" s="26">
        <v>5873</v>
      </c>
      <c r="I191" s="27">
        <v>4576</v>
      </c>
      <c r="J191" s="28">
        <v>18218</v>
      </c>
    </row>
    <row r="192" spans="1:10">
      <c r="A192" s="20">
        <v>43016</v>
      </c>
      <c r="B192" s="21">
        <v>43016</v>
      </c>
      <c r="C192" s="29">
        <v>77</v>
      </c>
      <c r="D192" s="22">
        <v>72</v>
      </c>
      <c r="E192" s="110">
        <v>0.22</v>
      </c>
      <c r="F192" s="99">
        <v>1235</v>
      </c>
      <c r="G192" s="26">
        <v>2450</v>
      </c>
      <c r="H192" s="26">
        <v>3162</v>
      </c>
      <c r="I192" s="27">
        <v>2327</v>
      </c>
      <c r="J192" s="28">
        <v>9174</v>
      </c>
    </row>
    <row r="193" spans="1:10">
      <c r="A193" s="20">
        <v>43017</v>
      </c>
      <c r="B193" s="21">
        <v>43017</v>
      </c>
      <c r="C193" s="29">
        <v>75.900000000000006</v>
      </c>
      <c r="D193" s="22">
        <v>72</v>
      </c>
      <c r="E193" s="110">
        <v>0.26</v>
      </c>
      <c r="F193" s="99">
        <v>898</v>
      </c>
      <c r="G193" s="26">
        <v>2321</v>
      </c>
      <c r="H193" s="26">
        <v>3079</v>
      </c>
      <c r="I193" s="27">
        <v>2642</v>
      </c>
      <c r="J193" s="28">
        <v>8940</v>
      </c>
    </row>
    <row r="194" spans="1:10">
      <c r="A194" s="32">
        <v>43018</v>
      </c>
      <c r="B194" s="33">
        <v>43018</v>
      </c>
      <c r="C194" s="41">
        <v>80.099999999999994</v>
      </c>
      <c r="D194" s="34">
        <v>66</v>
      </c>
      <c r="E194" s="103">
        <v>0</v>
      </c>
      <c r="F194" s="100">
        <v>3922</v>
      </c>
      <c r="G194" s="38">
        <v>7499</v>
      </c>
      <c r="H194" s="38">
        <v>8208</v>
      </c>
      <c r="I194" s="39">
        <v>6421</v>
      </c>
      <c r="J194" s="40">
        <v>26050</v>
      </c>
    </row>
    <row r="195" spans="1:10">
      <c r="A195" s="20">
        <v>43019</v>
      </c>
      <c r="B195" s="21">
        <v>43019</v>
      </c>
      <c r="C195" s="29">
        <v>75</v>
      </c>
      <c r="D195" s="22">
        <v>64.900000000000006</v>
      </c>
      <c r="E195" s="110">
        <v>0.06</v>
      </c>
      <c r="F195" s="99">
        <v>2721</v>
      </c>
      <c r="G195" s="26">
        <v>5694</v>
      </c>
      <c r="H195" s="26">
        <v>6683</v>
      </c>
      <c r="I195" s="27">
        <v>5559</v>
      </c>
      <c r="J195" s="28">
        <v>20657</v>
      </c>
    </row>
    <row r="196" spans="1:10">
      <c r="A196" s="20">
        <v>43020</v>
      </c>
      <c r="B196" s="21">
        <v>43020</v>
      </c>
      <c r="C196" s="22">
        <v>63</v>
      </c>
      <c r="D196" s="22">
        <v>55.9</v>
      </c>
      <c r="E196" s="110">
        <v>7.0000000000000007E-2</v>
      </c>
      <c r="F196" s="99">
        <v>2411</v>
      </c>
      <c r="G196" s="26">
        <v>5083</v>
      </c>
      <c r="H196" s="26">
        <v>6043</v>
      </c>
      <c r="I196" s="27">
        <v>4603</v>
      </c>
      <c r="J196" s="28">
        <v>18140</v>
      </c>
    </row>
    <row r="197" spans="1:10">
      <c r="A197" s="32">
        <v>43021</v>
      </c>
      <c r="B197" s="33">
        <v>43021</v>
      </c>
      <c r="C197" s="34">
        <v>64.900000000000006</v>
      </c>
      <c r="D197" s="34">
        <v>52</v>
      </c>
      <c r="E197" s="103">
        <v>0</v>
      </c>
      <c r="F197" s="100">
        <v>2839</v>
      </c>
      <c r="G197" s="38">
        <v>5863</v>
      </c>
      <c r="H197" s="38">
        <v>6612</v>
      </c>
      <c r="I197" s="39">
        <v>5240</v>
      </c>
      <c r="J197" s="40">
        <v>20554</v>
      </c>
    </row>
    <row r="198" spans="1:10">
      <c r="A198" s="20">
        <v>43022</v>
      </c>
      <c r="B198" s="21">
        <v>43022</v>
      </c>
      <c r="C198" s="29">
        <v>71.099999999999994</v>
      </c>
      <c r="D198" s="22">
        <v>62.1</v>
      </c>
      <c r="E198" s="110">
        <v>0.08</v>
      </c>
      <c r="F198" s="99">
        <v>2021</v>
      </c>
      <c r="G198" s="26">
        <v>4079</v>
      </c>
      <c r="H198" s="26">
        <v>4878</v>
      </c>
      <c r="I198" s="27">
        <v>3734</v>
      </c>
      <c r="J198" s="28">
        <v>14712</v>
      </c>
    </row>
    <row r="199" spans="1:10" ht="17">
      <c r="A199" s="20">
        <v>43023</v>
      </c>
      <c r="B199" s="21">
        <v>43023</v>
      </c>
      <c r="C199" s="29">
        <v>72</v>
      </c>
      <c r="D199" s="22">
        <v>66</v>
      </c>
      <c r="E199" s="110" t="s">
        <v>11</v>
      </c>
      <c r="F199" s="99">
        <v>2169</v>
      </c>
      <c r="G199" s="26">
        <v>4285</v>
      </c>
      <c r="H199" s="26">
        <v>4943</v>
      </c>
      <c r="I199" s="27">
        <v>3793</v>
      </c>
      <c r="J199" s="28">
        <v>15190</v>
      </c>
    </row>
    <row r="200" spans="1:10">
      <c r="A200" s="20">
        <v>43024</v>
      </c>
      <c r="B200" s="21">
        <v>43024</v>
      </c>
      <c r="C200" s="29">
        <v>60.1</v>
      </c>
      <c r="D200" s="29">
        <v>52</v>
      </c>
      <c r="E200" s="110">
        <v>0.01</v>
      </c>
      <c r="F200" s="99">
        <v>2751</v>
      </c>
      <c r="G200" s="26">
        <v>5752</v>
      </c>
      <c r="H200" s="26">
        <v>6391</v>
      </c>
      <c r="I200" s="27">
        <v>5045</v>
      </c>
      <c r="J200" s="28">
        <v>19939</v>
      </c>
    </row>
    <row r="201" spans="1:10">
      <c r="A201" s="32">
        <v>43025</v>
      </c>
      <c r="B201" s="33">
        <v>43025</v>
      </c>
      <c r="C201" s="34">
        <v>57.9</v>
      </c>
      <c r="D201" s="41">
        <v>43</v>
      </c>
      <c r="E201" s="103">
        <v>0</v>
      </c>
      <c r="F201" s="100">
        <v>2869</v>
      </c>
      <c r="G201" s="38">
        <v>6155</v>
      </c>
      <c r="H201" s="38">
        <v>6612</v>
      </c>
      <c r="I201" s="39">
        <v>5249</v>
      </c>
      <c r="J201" s="40">
        <v>20885</v>
      </c>
    </row>
    <row r="202" spans="1:10">
      <c r="A202" s="32">
        <v>43026</v>
      </c>
      <c r="B202" s="33">
        <v>43026</v>
      </c>
      <c r="C202" s="34">
        <v>71.099999999999994</v>
      </c>
      <c r="D202" s="41">
        <v>50</v>
      </c>
      <c r="E202" s="103">
        <v>0</v>
      </c>
      <c r="F202" s="100">
        <v>3264</v>
      </c>
      <c r="G202" s="38">
        <v>6608</v>
      </c>
      <c r="H202" s="38">
        <v>7398</v>
      </c>
      <c r="I202" s="39">
        <v>5753</v>
      </c>
      <c r="J202" s="40">
        <v>23023</v>
      </c>
    </row>
    <row r="203" spans="1:10">
      <c r="A203" s="32">
        <v>43027</v>
      </c>
      <c r="B203" s="33">
        <v>43027</v>
      </c>
      <c r="C203" s="41">
        <v>70</v>
      </c>
      <c r="D203" s="34">
        <v>55.9</v>
      </c>
      <c r="E203" s="103">
        <v>0</v>
      </c>
      <c r="F203" s="100">
        <v>3265</v>
      </c>
      <c r="G203" s="38">
        <v>6860</v>
      </c>
      <c r="H203" s="38">
        <v>7742</v>
      </c>
      <c r="I203" s="39">
        <v>6167</v>
      </c>
      <c r="J203" s="40">
        <v>24034</v>
      </c>
    </row>
    <row r="204" spans="1:10">
      <c r="A204" s="32">
        <v>43028</v>
      </c>
      <c r="B204" s="33">
        <v>43028</v>
      </c>
      <c r="C204" s="34">
        <v>73</v>
      </c>
      <c r="D204" s="41">
        <v>57.9</v>
      </c>
      <c r="E204" s="103">
        <v>0</v>
      </c>
      <c r="F204" s="100">
        <v>3169</v>
      </c>
      <c r="G204" s="38">
        <v>6286</v>
      </c>
      <c r="H204" s="38">
        <v>7215</v>
      </c>
      <c r="I204" s="39">
        <v>5814</v>
      </c>
      <c r="J204" s="40">
        <v>22484</v>
      </c>
    </row>
    <row r="205" spans="1:10">
      <c r="A205" s="20">
        <v>43029</v>
      </c>
      <c r="B205" s="21">
        <v>43029</v>
      </c>
      <c r="C205" s="29">
        <v>78.099999999999994</v>
      </c>
      <c r="D205" s="22">
        <v>57</v>
      </c>
      <c r="E205" s="110">
        <v>0</v>
      </c>
      <c r="F205" s="99">
        <v>2538</v>
      </c>
      <c r="G205" s="26">
        <v>4834</v>
      </c>
      <c r="H205" s="26">
        <v>6167</v>
      </c>
      <c r="I205" s="27">
        <v>4940</v>
      </c>
      <c r="J205" s="28">
        <v>18479</v>
      </c>
    </row>
    <row r="206" spans="1:10">
      <c r="A206" s="20">
        <v>43030</v>
      </c>
      <c r="B206" s="21">
        <v>43030</v>
      </c>
      <c r="C206" s="29">
        <v>75.900000000000006</v>
      </c>
      <c r="D206" s="29">
        <v>57</v>
      </c>
      <c r="E206" s="110">
        <v>0</v>
      </c>
      <c r="F206" s="99">
        <v>2744</v>
      </c>
      <c r="G206" s="26">
        <v>4967</v>
      </c>
      <c r="H206" s="26">
        <v>5328</v>
      </c>
      <c r="I206" s="27">
        <v>4474</v>
      </c>
      <c r="J206" s="28">
        <v>17513</v>
      </c>
    </row>
    <row r="207" spans="1:10">
      <c r="A207" s="32">
        <v>43031</v>
      </c>
      <c r="B207" s="33">
        <v>43031</v>
      </c>
      <c r="C207" s="34">
        <v>73.900000000000006</v>
      </c>
      <c r="D207" s="41">
        <v>64</v>
      </c>
      <c r="E207" s="103">
        <v>0</v>
      </c>
      <c r="F207" s="100">
        <v>3189</v>
      </c>
      <c r="G207" s="38">
        <v>6671</v>
      </c>
      <c r="H207" s="38">
        <v>7096</v>
      </c>
      <c r="I207" s="39">
        <v>5975</v>
      </c>
      <c r="J207" s="40">
        <v>22931</v>
      </c>
    </row>
    <row r="208" spans="1:10">
      <c r="A208" s="20">
        <v>43032</v>
      </c>
      <c r="B208" s="21">
        <v>43032</v>
      </c>
      <c r="C208" s="29">
        <v>73</v>
      </c>
      <c r="D208" s="22">
        <v>66.900000000000006</v>
      </c>
      <c r="E208" s="110">
        <v>0.2</v>
      </c>
      <c r="F208" s="99">
        <v>954</v>
      </c>
      <c r="G208" s="26">
        <v>2614</v>
      </c>
      <c r="H208" s="26">
        <v>3251</v>
      </c>
      <c r="I208" s="27">
        <v>2682</v>
      </c>
      <c r="J208" s="28">
        <v>9501</v>
      </c>
    </row>
    <row r="209" spans="1:10">
      <c r="A209" s="32">
        <v>43033</v>
      </c>
      <c r="B209" s="33">
        <v>43033</v>
      </c>
      <c r="C209" s="34">
        <v>64.900000000000006</v>
      </c>
      <c r="D209" s="34">
        <v>57.9</v>
      </c>
      <c r="E209" s="103">
        <v>0</v>
      </c>
      <c r="F209" s="100">
        <v>3367</v>
      </c>
      <c r="G209" s="38">
        <v>6720</v>
      </c>
      <c r="H209" s="38">
        <v>7294</v>
      </c>
      <c r="I209" s="39">
        <v>5856</v>
      </c>
      <c r="J209" s="40">
        <v>23237</v>
      </c>
    </row>
    <row r="210" spans="1:10">
      <c r="A210" s="32">
        <v>43034</v>
      </c>
      <c r="B210" s="33">
        <v>43034</v>
      </c>
      <c r="C210" s="34">
        <v>57</v>
      </c>
      <c r="D210" s="41">
        <v>53.1</v>
      </c>
      <c r="E210" s="103">
        <v>0</v>
      </c>
      <c r="F210" s="100">
        <v>2565</v>
      </c>
      <c r="G210" s="38">
        <v>5217</v>
      </c>
      <c r="H210" s="38">
        <v>5958</v>
      </c>
      <c r="I210" s="39">
        <v>5011</v>
      </c>
      <c r="J210" s="40">
        <v>18751</v>
      </c>
    </row>
    <row r="211" spans="1:10">
      <c r="A211" s="32">
        <v>43035</v>
      </c>
      <c r="B211" s="33">
        <v>43035</v>
      </c>
      <c r="C211" s="41">
        <v>62.1</v>
      </c>
      <c r="D211" s="41">
        <v>48</v>
      </c>
      <c r="E211" s="103">
        <v>0</v>
      </c>
      <c r="F211" s="100">
        <v>3150</v>
      </c>
      <c r="G211" s="38">
        <v>5610</v>
      </c>
      <c r="H211" s="38">
        <v>6450</v>
      </c>
      <c r="I211" s="39">
        <v>5181</v>
      </c>
      <c r="J211" s="40">
        <v>20391</v>
      </c>
    </row>
    <row r="212" spans="1:10">
      <c r="A212" s="20">
        <v>43036</v>
      </c>
      <c r="B212" s="21">
        <v>43036</v>
      </c>
      <c r="C212" s="29">
        <v>68</v>
      </c>
      <c r="D212" s="22">
        <v>55.9</v>
      </c>
      <c r="E212" s="110">
        <v>0</v>
      </c>
      <c r="F212" s="99">
        <v>2245</v>
      </c>
      <c r="G212" s="26">
        <v>4520</v>
      </c>
      <c r="H212" s="26">
        <v>5104</v>
      </c>
      <c r="I212" s="27">
        <v>4069</v>
      </c>
      <c r="J212" s="28">
        <v>15938</v>
      </c>
    </row>
    <row r="213" spans="1:10">
      <c r="A213" s="20">
        <v>43037</v>
      </c>
      <c r="B213" s="21">
        <v>43037</v>
      </c>
      <c r="C213" s="22">
        <v>64.900000000000006</v>
      </c>
      <c r="D213" s="22">
        <v>61</v>
      </c>
      <c r="E213" s="110">
        <v>3.03</v>
      </c>
      <c r="F213" s="99">
        <v>183</v>
      </c>
      <c r="G213" s="26">
        <v>661</v>
      </c>
      <c r="H213" s="26">
        <v>1026</v>
      </c>
      <c r="I213" s="27">
        <v>965</v>
      </c>
      <c r="J213" s="28">
        <v>2835</v>
      </c>
    </row>
    <row r="214" spans="1:10">
      <c r="A214" s="20">
        <v>43038</v>
      </c>
      <c r="B214" s="21">
        <v>43038</v>
      </c>
      <c r="C214" s="29">
        <v>55</v>
      </c>
      <c r="D214" s="22">
        <v>46</v>
      </c>
      <c r="E214" s="110">
        <v>0.25</v>
      </c>
      <c r="F214" s="99">
        <v>1428</v>
      </c>
      <c r="G214" s="26">
        <v>2966</v>
      </c>
      <c r="H214" s="26">
        <v>3547</v>
      </c>
      <c r="I214" s="27">
        <v>2924</v>
      </c>
      <c r="J214" s="28">
        <v>10865</v>
      </c>
    </row>
    <row r="215" spans="1:10" ht="17" thickBot="1">
      <c r="A215" s="87">
        <v>43039</v>
      </c>
      <c r="B215" s="88">
        <v>43039</v>
      </c>
      <c r="C215" s="89">
        <v>54</v>
      </c>
      <c r="D215" s="89">
        <v>44</v>
      </c>
      <c r="E215" s="111">
        <v>0</v>
      </c>
      <c r="F215" s="102">
        <v>2727</v>
      </c>
      <c r="G215" s="93">
        <v>5597</v>
      </c>
      <c r="H215" s="93">
        <v>5894</v>
      </c>
      <c r="I215" s="94">
        <v>4883</v>
      </c>
      <c r="J215" s="95">
        <v>19101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15"/>
  <sheetViews>
    <sheetView workbookViewId="0">
      <selection activeCell="K17" sqref="K17"/>
    </sheetView>
  </sheetViews>
  <sheetFormatPr baseColWidth="10" defaultRowHeight="16"/>
  <cols>
    <col min="1" max="16384" width="10.83203125" style="118"/>
  </cols>
  <sheetData>
    <row r="1" spans="1:18" ht="49" thickBot="1">
      <c r="A1" s="112" t="s">
        <v>0</v>
      </c>
      <c r="B1" s="113" t="s">
        <v>1</v>
      </c>
      <c r="C1" s="182" t="s">
        <v>18</v>
      </c>
      <c r="D1" s="182" t="s">
        <v>14</v>
      </c>
      <c r="E1" s="183" t="s">
        <v>16</v>
      </c>
      <c r="F1" s="183" t="s">
        <v>17</v>
      </c>
      <c r="G1" s="115" t="s">
        <v>4</v>
      </c>
      <c r="H1" s="184" t="s">
        <v>19</v>
      </c>
      <c r="I1" s="116" t="s">
        <v>5</v>
      </c>
      <c r="J1" s="114" t="s">
        <v>6</v>
      </c>
      <c r="K1" s="114" t="s">
        <v>7</v>
      </c>
      <c r="L1" s="117" t="s">
        <v>8</v>
      </c>
      <c r="M1" s="185" t="s">
        <v>9</v>
      </c>
      <c r="R1" s="118" t="s">
        <v>20</v>
      </c>
    </row>
    <row r="2" spans="1:18" ht="17" thickBot="1">
      <c r="A2" s="119">
        <v>42826</v>
      </c>
      <c r="B2" s="120">
        <v>42826</v>
      </c>
      <c r="C2" s="180">
        <f>MOD(WEEKDAY(B2),7)+1</f>
        <v>1</v>
      </c>
      <c r="D2" s="180">
        <f>MONTH(B2)</f>
        <v>4</v>
      </c>
      <c r="E2" s="121">
        <v>46</v>
      </c>
      <c r="F2" s="122">
        <v>37</v>
      </c>
      <c r="G2" s="123">
        <v>0</v>
      </c>
      <c r="H2" s="181">
        <f>IF(G2="T",0.01,G2)</f>
        <v>0</v>
      </c>
      <c r="I2" s="124">
        <v>606</v>
      </c>
      <c r="J2" s="125">
        <v>1446</v>
      </c>
      <c r="K2" s="125">
        <v>1915</v>
      </c>
      <c r="L2" s="126">
        <v>1430</v>
      </c>
      <c r="M2" s="127">
        <v>5397</v>
      </c>
    </row>
    <row r="3" spans="1:18" ht="17" thickBot="1">
      <c r="A3" s="128">
        <v>42827</v>
      </c>
      <c r="B3" s="129">
        <v>42827</v>
      </c>
      <c r="C3" s="180">
        <f t="shared" ref="C3:C66" si="0">MOD(WEEKDAY(B3),7)+1</f>
        <v>2</v>
      </c>
      <c r="D3" s="180">
        <f t="shared" ref="D3:D66" si="1">MONTH(B3)</f>
        <v>4</v>
      </c>
      <c r="E3" s="130">
        <v>62.1</v>
      </c>
      <c r="F3" s="131">
        <v>41</v>
      </c>
      <c r="G3" s="132">
        <v>0</v>
      </c>
      <c r="H3" s="181">
        <f t="shared" ref="H3:H66" si="2">IF(G3="T",0.01,G3)</f>
        <v>0</v>
      </c>
      <c r="I3" s="133">
        <v>2021</v>
      </c>
      <c r="J3" s="134">
        <v>3943</v>
      </c>
      <c r="K3" s="134">
        <v>4207</v>
      </c>
      <c r="L3" s="135">
        <v>2862</v>
      </c>
      <c r="M3" s="136">
        <v>13033</v>
      </c>
    </row>
    <row r="4" spans="1:18" ht="17" thickBot="1">
      <c r="A4" s="128">
        <v>42828</v>
      </c>
      <c r="B4" s="129">
        <v>42828</v>
      </c>
      <c r="C4" s="180">
        <f t="shared" si="0"/>
        <v>3</v>
      </c>
      <c r="D4" s="180">
        <f t="shared" si="1"/>
        <v>4</v>
      </c>
      <c r="E4" s="137">
        <v>63</v>
      </c>
      <c r="F4" s="131">
        <v>50</v>
      </c>
      <c r="G4" s="138">
        <v>0.03</v>
      </c>
      <c r="H4" s="181">
        <f t="shared" si="2"/>
        <v>0.03</v>
      </c>
      <c r="I4" s="133">
        <v>2470</v>
      </c>
      <c r="J4" s="134">
        <v>4988</v>
      </c>
      <c r="K4" s="134">
        <v>5178</v>
      </c>
      <c r="L4" s="135">
        <v>3689</v>
      </c>
      <c r="M4" s="136">
        <v>16325</v>
      </c>
    </row>
    <row r="5" spans="1:18" ht="17" thickBot="1">
      <c r="A5" s="128">
        <v>42829</v>
      </c>
      <c r="B5" s="129">
        <v>42829</v>
      </c>
      <c r="C5" s="180">
        <f t="shared" si="0"/>
        <v>4</v>
      </c>
      <c r="D5" s="180">
        <f t="shared" si="1"/>
        <v>4</v>
      </c>
      <c r="E5" s="137">
        <v>51.1</v>
      </c>
      <c r="F5" s="139">
        <v>46</v>
      </c>
      <c r="G5" s="132">
        <v>1.18</v>
      </c>
      <c r="H5" s="181">
        <f t="shared" si="2"/>
        <v>1.18</v>
      </c>
      <c r="I5" s="133">
        <v>723</v>
      </c>
      <c r="J5" s="134">
        <v>1913</v>
      </c>
      <c r="K5" s="134">
        <v>2279</v>
      </c>
      <c r="L5" s="135">
        <v>1666</v>
      </c>
      <c r="M5" s="136">
        <v>6581</v>
      </c>
    </row>
    <row r="6" spans="1:18" ht="17" thickBot="1">
      <c r="A6" s="128">
        <v>42830</v>
      </c>
      <c r="B6" s="129">
        <v>42830</v>
      </c>
      <c r="C6" s="180">
        <f t="shared" si="0"/>
        <v>5</v>
      </c>
      <c r="D6" s="180">
        <f t="shared" si="1"/>
        <v>4</v>
      </c>
      <c r="E6" s="137">
        <v>63</v>
      </c>
      <c r="F6" s="131">
        <v>46</v>
      </c>
      <c r="G6" s="138">
        <v>0</v>
      </c>
      <c r="H6" s="181">
        <f t="shared" si="2"/>
        <v>0</v>
      </c>
      <c r="I6" s="133">
        <v>2807</v>
      </c>
      <c r="J6" s="134">
        <v>5276</v>
      </c>
      <c r="K6" s="134">
        <v>5711</v>
      </c>
      <c r="L6" s="135">
        <v>4197</v>
      </c>
      <c r="M6" s="136">
        <v>17991</v>
      </c>
    </row>
    <row r="7" spans="1:18" ht="17" thickBot="1">
      <c r="A7" s="128">
        <v>42831</v>
      </c>
      <c r="B7" s="129">
        <v>42831</v>
      </c>
      <c r="C7" s="180">
        <f t="shared" si="0"/>
        <v>6</v>
      </c>
      <c r="D7" s="180">
        <f t="shared" si="1"/>
        <v>4</v>
      </c>
      <c r="E7" s="137">
        <v>48.9</v>
      </c>
      <c r="F7" s="131">
        <v>41</v>
      </c>
      <c r="G7" s="132">
        <v>0.73</v>
      </c>
      <c r="H7" s="181">
        <f t="shared" si="2"/>
        <v>0.73</v>
      </c>
      <c r="I7" s="133">
        <v>461</v>
      </c>
      <c r="J7" s="134">
        <v>1324</v>
      </c>
      <c r="K7" s="134">
        <v>1739</v>
      </c>
      <c r="L7" s="135">
        <v>1372</v>
      </c>
      <c r="M7" s="136">
        <v>4896</v>
      </c>
    </row>
    <row r="8" spans="1:18" ht="18" thickBot="1">
      <c r="A8" s="128">
        <v>42832</v>
      </c>
      <c r="B8" s="129">
        <v>42832</v>
      </c>
      <c r="C8" s="180">
        <f t="shared" si="0"/>
        <v>7</v>
      </c>
      <c r="D8" s="180">
        <f t="shared" si="1"/>
        <v>4</v>
      </c>
      <c r="E8" s="137">
        <v>48</v>
      </c>
      <c r="F8" s="139">
        <v>43</v>
      </c>
      <c r="G8" s="138" t="s">
        <v>11</v>
      </c>
      <c r="H8" s="181">
        <f t="shared" si="2"/>
        <v>0.01</v>
      </c>
      <c r="I8" s="133">
        <v>1222</v>
      </c>
      <c r="J8" s="134">
        <v>2955</v>
      </c>
      <c r="K8" s="134">
        <v>3399</v>
      </c>
      <c r="L8" s="135">
        <v>2765</v>
      </c>
      <c r="M8" s="136">
        <v>10341</v>
      </c>
    </row>
    <row r="9" spans="1:18" ht="17" thickBot="1">
      <c r="A9" s="128">
        <v>42833</v>
      </c>
      <c r="B9" s="129">
        <v>42833</v>
      </c>
      <c r="C9" s="180">
        <f t="shared" si="0"/>
        <v>1</v>
      </c>
      <c r="D9" s="180">
        <f t="shared" si="1"/>
        <v>4</v>
      </c>
      <c r="E9" s="137">
        <v>55.9</v>
      </c>
      <c r="F9" s="131">
        <v>39.9</v>
      </c>
      <c r="G9" s="132">
        <v>0</v>
      </c>
      <c r="H9" s="181">
        <f t="shared" si="2"/>
        <v>0</v>
      </c>
      <c r="I9" s="133">
        <v>1674</v>
      </c>
      <c r="J9" s="134">
        <v>3163</v>
      </c>
      <c r="K9" s="134">
        <v>4082</v>
      </c>
      <c r="L9" s="135">
        <v>2691</v>
      </c>
      <c r="M9" s="136">
        <v>11610</v>
      </c>
    </row>
    <row r="10" spans="1:18" ht="17" thickBot="1">
      <c r="A10" s="128">
        <v>42834</v>
      </c>
      <c r="B10" s="129">
        <v>42834</v>
      </c>
      <c r="C10" s="180">
        <f t="shared" si="0"/>
        <v>2</v>
      </c>
      <c r="D10" s="180">
        <f t="shared" si="1"/>
        <v>4</v>
      </c>
      <c r="E10" s="137">
        <v>66</v>
      </c>
      <c r="F10" s="131">
        <v>45</v>
      </c>
      <c r="G10" s="138">
        <v>0</v>
      </c>
      <c r="H10" s="181">
        <f t="shared" si="2"/>
        <v>0</v>
      </c>
      <c r="I10" s="133">
        <v>2375</v>
      </c>
      <c r="J10" s="134">
        <v>4377</v>
      </c>
      <c r="K10" s="134">
        <v>4886</v>
      </c>
      <c r="L10" s="135">
        <v>3261</v>
      </c>
      <c r="M10" s="136">
        <v>14899</v>
      </c>
    </row>
    <row r="11" spans="1:18" ht="17" thickBot="1">
      <c r="A11" s="128">
        <v>42835</v>
      </c>
      <c r="B11" s="129">
        <v>42835</v>
      </c>
      <c r="C11" s="180">
        <f t="shared" si="0"/>
        <v>3</v>
      </c>
      <c r="D11" s="180">
        <f t="shared" si="1"/>
        <v>4</v>
      </c>
      <c r="E11" s="130">
        <v>73.900000000000006</v>
      </c>
      <c r="F11" s="139">
        <v>55</v>
      </c>
      <c r="G11" s="132">
        <v>0</v>
      </c>
      <c r="H11" s="181">
        <f t="shared" si="2"/>
        <v>0</v>
      </c>
      <c r="I11" s="133">
        <v>3324</v>
      </c>
      <c r="J11" s="134">
        <v>6359</v>
      </c>
      <c r="K11" s="134">
        <v>6881</v>
      </c>
      <c r="L11" s="135">
        <v>4731</v>
      </c>
      <c r="M11" s="136">
        <v>21295</v>
      </c>
    </row>
    <row r="12" spans="1:18" ht="17" thickBot="1">
      <c r="A12" s="128">
        <v>42836</v>
      </c>
      <c r="B12" s="129">
        <v>42836</v>
      </c>
      <c r="C12" s="180">
        <f t="shared" si="0"/>
        <v>4</v>
      </c>
      <c r="D12" s="180">
        <f t="shared" si="1"/>
        <v>4</v>
      </c>
      <c r="E12" s="137">
        <v>80.099999999999994</v>
      </c>
      <c r="F12" s="131">
        <v>62.1</v>
      </c>
      <c r="G12" s="138">
        <v>0</v>
      </c>
      <c r="H12" s="181">
        <f t="shared" si="2"/>
        <v>0</v>
      </c>
      <c r="I12" s="133">
        <v>3887</v>
      </c>
      <c r="J12" s="134">
        <v>7247</v>
      </c>
      <c r="K12" s="134">
        <v>8079</v>
      </c>
      <c r="L12" s="135">
        <v>5501</v>
      </c>
      <c r="M12" s="136">
        <v>24714</v>
      </c>
    </row>
    <row r="13" spans="1:18" ht="17" thickBot="1">
      <c r="A13" s="128">
        <v>42837</v>
      </c>
      <c r="B13" s="129">
        <v>42837</v>
      </c>
      <c r="C13" s="180">
        <f t="shared" si="0"/>
        <v>5</v>
      </c>
      <c r="D13" s="180">
        <f t="shared" si="1"/>
        <v>4</v>
      </c>
      <c r="E13" s="130">
        <v>73.900000000000006</v>
      </c>
      <c r="F13" s="131">
        <v>57.9</v>
      </c>
      <c r="G13" s="132">
        <v>0.02</v>
      </c>
      <c r="H13" s="181">
        <f t="shared" si="2"/>
        <v>0.02</v>
      </c>
      <c r="I13" s="133">
        <v>2565</v>
      </c>
      <c r="J13" s="134">
        <v>5633</v>
      </c>
      <c r="K13" s="134">
        <v>6620</v>
      </c>
      <c r="L13" s="135">
        <v>4537</v>
      </c>
      <c r="M13" s="136">
        <v>19355</v>
      </c>
    </row>
    <row r="14" spans="1:18" ht="17" thickBot="1">
      <c r="A14" s="128">
        <v>42838</v>
      </c>
      <c r="B14" s="129">
        <v>42838</v>
      </c>
      <c r="C14" s="180">
        <f t="shared" si="0"/>
        <v>6</v>
      </c>
      <c r="D14" s="180">
        <f t="shared" si="1"/>
        <v>4</v>
      </c>
      <c r="E14" s="137">
        <v>64</v>
      </c>
      <c r="F14" s="139">
        <v>48.9</v>
      </c>
      <c r="G14" s="138">
        <v>0</v>
      </c>
      <c r="H14" s="181">
        <f t="shared" si="2"/>
        <v>0</v>
      </c>
      <c r="I14" s="133">
        <v>3353</v>
      </c>
      <c r="J14" s="134">
        <v>6052</v>
      </c>
      <c r="K14" s="134">
        <v>6775</v>
      </c>
      <c r="L14" s="135">
        <v>4700</v>
      </c>
      <c r="M14" s="136">
        <v>20880</v>
      </c>
    </row>
    <row r="15" spans="1:18" ht="17" thickBot="1">
      <c r="A15" s="128">
        <v>42839</v>
      </c>
      <c r="B15" s="129">
        <v>42839</v>
      </c>
      <c r="C15" s="180">
        <f t="shared" si="0"/>
        <v>7</v>
      </c>
      <c r="D15" s="180">
        <f t="shared" si="1"/>
        <v>4</v>
      </c>
      <c r="E15" s="137">
        <v>64.900000000000006</v>
      </c>
      <c r="F15" s="131">
        <v>48.9</v>
      </c>
      <c r="G15" s="132">
        <v>0</v>
      </c>
      <c r="H15" s="181">
        <f t="shared" si="2"/>
        <v>0</v>
      </c>
      <c r="I15" s="133">
        <v>2942</v>
      </c>
      <c r="J15" s="134">
        <v>5054</v>
      </c>
      <c r="K15" s="134">
        <v>5877</v>
      </c>
      <c r="L15" s="135">
        <v>4142</v>
      </c>
      <c r="M15" s="136">
        <v>18015</v>
      </c>
    </row>
    <row r="16" spans="1:18" ht="17" thickBot="1">
      <c r="A16" s="128">
        <v>42840</v>
      </c>
      <c r="B16" s="129">
        <v>42840</v>
      </c>
      <c r="C16" s="180">
        <f t="shared" si="0"/>
        <v>1</v>
      </c>
      <c r="D16" s="180">
        <f t="shared" si="1"/>
        <v>4</v>
      </c>
      <c r="E16" s="137">
        <v>64.900000000000006</v>
      </c>
      <c r="F16" s="131">
        <v>52</v>
      </c>
      <c r="G16" s="138">
        <v>0</v>
      </c>
      <c r="H16" s="181">
        <f t="shared" si="2"/>
        <v>0</v>
      </c>
      <c r="I16" s="133">
        <v>2253</v>
      </c>
      <c r="J16" s="134">
        <v>3853</v>
      </c>
      <c r="K16" s="134">
        <v>4965</v>
      </c>
      <c r="L16" s="135">
        <v>3291</v>
      </c>
      <c r="M16" s="136">
        <v>14362</v>
      </c>
    </row>
    <row r="17" spans="1:13" ht="18" thickBot="1">
      <c r="A17" s="128">
        <v>42841</v>
      </c>
      <c r="B17" s="129">
        <v>42841</v>
      </c>
      <c r="C17" s="180">
        <f t="shared" si="0"/>
        <v>2</v>
      </c>
      <c r="D17" s="180">
        <f t="shared" si="1"/>
        <v>4</v>
      </c>
      <c r="E17" s="137">
        <v>84.9</v>
      </c>
      <c r="F17" s="139">
        <v>62.1</v>
      </c>
      <c r="G17" s="132" t="s">
        <v>11</v>
      </c>
      <c r="H17" s="181">
        <f t="shared" si="2"/>
        <v>0.01</v>
      </c>
      <c r="I17" s="133">
        <v>2877</v>
      </c>
      <c r="J17" s="134">
        <v>4585</v>
      </c>
      <c r="K17" s="134">
        <v>5259</v>
      </c>
      <c r="L17" s="135">
        <v>3687</v>
      </c>
      <c r="M17" s="136">
        <v>16408</v>
      </c>
    </row>
    <row r="18" spans="1:13" ht="18" thickBot="1">
      <c r="A18" s="128">
        <v>42842</v>
      </c>
      <c r="B18" s="129">
        <v>42842</v>
      </c>
      <c r="C18" s="180">
        <f t="shared" si="0"/>
        <v>3</v>
      </c>
      <c r="D18" s="180">
        <f t="shared" si="1"/>
        <v>4</v>
      </c>
      <c r="E18" s="137">
        <v>73.900000000000006</v>
      </c>
      <c r="F18" s="131">
        <v>64</v>
      </c>
      <c r="G18" s="138" t="s">
        <v>11</v>
      </c>
      <c r="H18" s="181">
        <f t="shared" si="2"/>
        <v>0.01</v>
      </c>
      <c r="I18" s="133">
        <v>3152</v>
      </c>
      <c r="J18" s="134">
        <v>6352</v>
      </c>
      <c r="K18" s="134">
        <v>6924</v>
      </c>
      <c r="L18" s="135">
        <v>4658</v>
      </c>
      <c r="M18" s="136">
        <v>21086</v>
      </c>
    </row>
    <row r="19" spans="1:13" ht="17" thickBot="1">
      <c r="A19" s="128">
        <v>42843</v>
      </c>
      <c r="B19" s="129">
        <v>42843</v>
      </c>
      <c r="C19" s="180">
        <f t="shared" si="0"/>
        <v>4</v>
      </c>
      <c r="D19" s="180">
        <f t="shared" si="1"/>
        <v>4</v>
      </c>
      <c r="E19" s="137">
        <v>66</v>
      </c>
      <c r="F19" s="131">
        <v>50</v>
      </c>
      <c r="G19" s="132">
        <v>0</v>
      </c>
      <c r="H19" s="181">
        <f t="shared" si="2"/>
        <v>0</v>
      </c>
      <c r="I19" s="133">
        <v>3415</v>
      </c>
      <c r="J19" s="134">
        <v>6691</v>
      </c>
      <c r="K19" s="134">
        <v>7341</v>
      </c>
      <c r="L19" s="135">
        <v>5012</v>
      </c>
      <c r="M19" s="136">
        <v>22459</v>
      </c>
    </row>
    <row r="20" spans="1:13" ht="18" thickBot="1">
      <c r="A20" s="128">
        <v>42844</v>
      </c>
      <c r="B20" s="129">
        <v>42844</v>
      </c>
      <c r="C20" s="180">
        <f t="shared" si="0"/>
        <v>5</v>
      </c>
      <c r="D20" s="180">
        <f t="shared" si="1"/>
        <v>4</v>
      </c>
      <c r="E20" s="130">
        <v>52</v>
      </c>
      <c r="F20" s="139">
        <v>45</v>
      </c>
      <c r="G20" s="138" t="s">
        <v>11</v>
      </c>
      <c r="H20" s="181">
        <f t="shared" si="2"/>
        <v>0.01</v>
      </c>
      <c r="I20" s="133">
        <v>1965</v>
      </c>
      <c r="J20" s="134">
        <v>4632</v>
      </c>
      <c r="K20" s="134">
        <v>5234</v>
      </c>
      <c r="L20" s="135">
        <v>3996</v>
      </c>
      <c r="M20" s="136">
        <v>15827</v>
      </c>
    </row>
    <row r="21" spans="1:13" ht="17" thickBot="1">
      <c r="A21" s="128">
        <v>42845</v>
      </c>
      <c r="B21" s="129">
        <v>42845</v>
      </c>
      <c r="C21" s="180">
        <f t="shared" si="0"/>
        <v>6</v>
      </c>
      <c r="D21" s="180">
        <f t="shared" si="1"/>
        <v>4</v>
      </c>
      <c r="E21" s="137">
        <v>64.900000000000006</v>
      </c>
      <c r="F21" s="131">
        <v>50</v>
      </c>
      <c r="G21" s="132">
        <v>0.17</v>
      </c>
      <c r="H21" s="181">
        <f t="shared" si="2"/>
        <v>0.17</v>
      </c>
      <c r="I21" s="133">
        <v>1567</v>
      </c>
      <c r="J21" s="134">
        <v>3365</v>
      </c>
      <c r="K21" s="134">
        <v>4302</v>
      </c>
      <c r="L21" s="135">
        <v>3056</v>
      </c>
      <c r="M21" s="136">
        <v>12290</v>
      </c>
    </row>
    <row r="22" spans="1:13" ht="17" thickBot="1">
      <c r="A22" s="128">
        <v>42846</v>
      </c>
      <c r="B22" s="129">
        <v>42846</v>
      </c>
      <c r="C22" s="180">
        <f t="shared" si="0"/>
        <v>7</v>
      </c>
      <c r="D22" s="180">
        <f t="shared" si="1"/>
        <v>4</v>
      </c>
      <c r="E22" s="137">
        <v>53.1</v>
      </c>
      <c r="F22" s="131">
        <v>48</v>
      </c>
      <c r="G22" s="138">
        <v>0.28999999999999998</v>
      </c>
      <c r="H22" s="181">
        <f t="shared" si="2"/>
        <v>0.28999999999999998</v>
      </c>
      <c r="I22" s="133">
        <v>1426</v>
      </c>
      <c r="J22" s="134">
        <v>3142</v>
      </c>
      <c r="K22" s="134">
        <v>3674</v>
      </c>
      <c r="L22" s="135">
        <v>2672</v>
      </c>
      <c r="M22" s="136">
        <v>10914</v>
      </c>
    </row>
    <row r="23" spans="1:13" ht="17" thickBot="1">
      <c r="A23" s="128">
        <v>42847</v>
      </c>
      <c r="B23" s="129">
        <v>42847</v>
      </c>
      <c r="C23" s="180">
        <f t="shared" si="0"/>
        <v>1</v>
      </c>
      <c r="D23" s="180">
        <f t="shared" si="1"/>
        <v>4</v>
      </c>
      <c r="E23" s="137">
        <v>55.9</v>
      </c>
      <c r="F23" s="139">
        <v>52</v>
      </c>
      <c r="G23" s="132">
        <v>0.11</v>
      </c>
      <c r="H23" s="181">
        <f t="shared" si="2"/>
        <v>0.11</v>
      </c>
      <c r="I23" s="133">
        <v>1318</v>
      </c>
      <c r="J23" s="134">
        <v>2297</v>
      </c>
      <c r="K23" s="134">
        <v>2963</v>
      </c>
      <c r="L23" s="135">
        <v>2366</v>
      </c>
      <c r="M23" s="136">
        <v>8944</v>
      </c>
    </row>
    <row r="24" spans="1:13" ht="17" thickBot="1">
      <c r="A24" s="128">
        <v>42848</v>
      </c>
      <c r="B24" s="129">
        <v>42848</v>
      </c>
      <c r="C24" s="180">
        <f t="shared" si="0"/>
        <v>2</v>
      </c>
      <c r="D24" s="180">
        <f t="shared" si="1"/>
        <v>4</v>
      </c>
      <c r="E24" s="137">
        <v>64.900000000000006</v>
      </c>
      <c r="F24" s="131">
        <v>46.9</v>
      </c>
      <c r="G24" s="138">
        <v>0</v>
      </c>
      <c r="H24" s="181">
        <f t="shared" si="2"/>
        <v>0</v>
      </c>
      <c r="I24" s="133">
        <v>2520</v>
      </c>
      <c r="J24" s="134">
        <v>4681</v>
      </c>
      <c r="K24" s="134">
        <v>5105</v>
      </c>
      <c r="L24" s="135">
        <v>3434</v>
      </c>
      <c r="M24" s="136">
        <v>15740</v>
      </c>
    </row>
    <row r="25" spans="1:13" ht="18" thickBot="1">
      <c r="A25" s="128">
        <v>42849</v>
      </c>
      <c r="B25" s="129">
        <v>42849</v>
      </c>
      <c r="C25" s="180">
        <f t="shared" si="0"/>
        <v>3</v>
      </c>
      <c r="D25" s="180">
        <f t="shared" si="1"/>
        <v>4</v>
      </c>
      <c r="E25" s="137">
        <v>60.1</v>
      </c>
      <c r="F25" s="131">
        <v>50</v>
      </c>
      <c r="G25" s="132" t="s">
        <v>11</v>
      </c>
      <c r="H25" s="181">
        <f t="shared" si="2"/>
        <v>0.01</v>
      </c>
      <c r="I25" s="133">
        <v>2544</v>
      </c>
      <c r="J25" s="134">
        <v>5366</v>
      </c>
      <c r="K25" s="134">
        <v>5762</v>
      </c>
      <c r="L25" s="135">
        <v>4183</v>
      </c>
      <c r="M25" s="136">
        <v>17855</v>
      </c>
    </row>
    <row r="26" spans="1:13" ht="17" thickBot="1">
      <c r="A26" s="128">
        <v>42850</v>
      </c>
      <c r="B26" s="129">
        <v>42850</v>
      </c>
      <c r="C26" s="180">
        <f t="shared" si="0"/>
        <v>4</v>
      </c>
      <c r="D26" s="180">
        <f t="shared" si="1"/>
        <v>4</v>
      </c>
      <c r="E26" s="137">
        <v>54</v>
      </c>
      <c r="F26" s="139">
        <v>50</v>
      </c>
      <c r="G26" s="138">
        <v>0.91</v>
      </c>
      <c r="H26" s="181">
        <f t="shared" si="2"/>
        <v>0.91</v>
      </c>
      <c r="I26" s="133">
        <v>611</v>
      </c>
      <c r="J26" s="134">
        <v>1402</v>
      </c>
      <c r="K26" s="134">
        <v>1902</v>
      </c>
      <c r="L26" s="135">
        <v>1578</v>
      </c>
      <c r="M26" s="136">
        <v>5493</v>
      </c>
    </row>
    <row r="27" spans="1:13" ht="17" thickBot="1">
      <c r="A27" s="128">
        <v>42851</v>
      </c>
      <c r="B27" s="129">
        <v>42851</v>
      </c>
      <c r="C27" s="180">
        <f t="shared" si="0"/>
        <v>5</v>
      </c>
      <c r="D27" s="180">
        <f t="shared" si="1"/>
        <v>4</v>
      </c>
      <c r="E27" s="137">
        <v>59</v>
      </c>
      <c r="F27" s="131">
        <v>54</v>
      </c>
      <c r="G27" s="132">
        <v>0.34</v>
      </c>
      <c r="H27" s="181">
        <f t="shared" si="2"/>
        <v>0.34</v>
      </c>
      <c r="I27" s="133">
        <v>1247</v>
      </c>
      <c r="J27" s="134">
        <v>2774</v>
      </c>
      <c r="K27" s="134">
        <v>3429</v>
      </c>
      <c r="L27" s="135">
        <v>2369</v>
      </c>
      <c r="M27" s="136">
        <v>9819</v>
      </c>
    </row>
    <row r="28" spans="1:13" ht="17" thickBot="1">
      <c r="A28" s="128">
        <v>42852</v>
      </c>
      <c r="B28" s="129">
        <v>42852</v>
      </c>
      <c r="C28" s="180">
        <f t="shared" si="0"/>
        <v>6</v>
      </c>
      <c r="D28" s="180">
        <f t="shared" si="1"/>
        <v>4</v>
      </c>
      <c r="E28" s="130">
        <v>68</v>
      </c>
      <c r="F28" s="131">
        <v>59</v>
      </c>
      <c r="G28" s="138">
        <v>0</v>
      </c>
      <c r="H28" s="181">
        <f t="shared" si="2"/>
        <v>0</v>
      </c>
      <c r="I28" s="133">
        <v>2959</v>
      </c>
      <c r="J28" s="134">
        <v>5311</v>
      </c>
      <c r="K28" s="134">
        <v>6026</v>
      </c>
      <c r="L28" s="135">
        <v>4285</v>
      </c>
      <c r="M28" s="136">
        <v>18581</v>
      </c>
    </row>
    <row r="29" spans="1:13" ht="17" thickBot="1">
      <c r="A29" s="128">
        <v>42853</v>
      </c>
      <c r="B29" s="129">
        <v>42853</v>
      </c>
      <c r="C29" s="180">
        <f t="shared" si="0"/>
        <v>7</v>
      </c>
      <c r="D29" s="180">
        <f t="shared" si="1"/>
        <v>4</v>
      </c>
      <c r="E29" s="137">
        <v>82.9</v>
      </c>
      <c r="F29" s="139">
        <v>57.9</v>
      </c>
      <c r="G29" s="132">
        <v>0</v>
      </c>
      <c r="H29" s="181">
        <f t="shared" si="2"/>
        <v>0</v>
      </c>
      <c r="I29" s="133">
        <v>3679</v>
      </c>
      <c r="J29" s="134">
        <v>6774</v>
      </c>
      <c r="K29" s="134">
        <v>7196</v>
      </c>
      <c r="L29" s="135">
        <v>5138</v>
      </c>
      <c r="M29" s="136">
        <v>22787</v>
      </c>
    </row>
    <row r="30" spans="1:13" ht="17" thickBot="1">
      <c r="A30" s="128">
        <v>42854</v>
      </c>
      <c r="B30" s="129">
        <v>42854</v>
      </c>
      <c r="C30" s="180">
        <f t="shared" si="0"/>
        <v>1</v>
      </c>
      <c r="D30" s="180">
        <f t="shared" si="1"/>
        <v>4</v>
      </c>
      <c r="E30" s="130">
        <v>84</v>
      </c>
      <c r="F30" s="131">
        <v>64</v>
      </c>
      <c r="G30" s="138">
        <v>0.06</v>
      </c>
      <c r="H30" s="181">
        <f t="shared" si="2"/>
        <v>0.06</v>
      </c>
      <c r="I30" s="133">
        <v>3315</v>
      </c>
      <c r="J30" s="134">
        <v>5605</v>
      </c>
      <c r="K30" s="134">
        <v>6045</v>
      </c>
      <c r="L30" s="135">
        <v>4078</v>
      </c>
      <c r="M30" s="136">
        <v>19043</v>
      </c>
    </row>
    <row r="31" spans="1:13" ht="17" thickBot="1">
      <c r="A31" s="140">
        <v>42855</v>
      </c>
      <c r="B31" s="141">
        <v>42855</v>
      </c>
      <c r="C31" s="180">
        <f t="shared" si="0"/>
        <v>2</v>
      </c>
      <c r="D31" s="180">
        <f t="shared" si="1"/>
        <v>4</v>
      </c>
      <c r="E31" s="142">
        <v>64</v>
      </c>
      <c r="F31" s="143">
        <v>54</v>
      </c>
      <c r="G31" s="144">
        <v>0</v>
      </c>
      <c r="H31" s="181">
        <f t="shared" si="2"/>
        <v>0</v>
      </c>
      <c r="I31" s="145">
        <v>2225</v>
      </c>
      <c r="J31" s="146">
        <v>4057</v>
      </c>
      <c r="K31" s="146">
        <v>4513</v>
      </c>
      <c r="L31" s="147">
        <v>3137</v>
      </c>
      <c r="M31" s="148">
        <v>13932</v>
      </c>
    </row>
    <row r="32" spans="1:13" ht="17" thickBot="1">
      <c r="A32" s="119">
        <v>42856</v>
      </c>
      <c r="B32" s="120">
        <v>42856</v>
      </c>
      <c r="C32" s="180">
        <f t="shared" si="0"/>
        <v>3</v>
      </c>
      <c r="D32" s="180">
        <f t="shared" si="1"/>
        <v>5</v>
      </c>
      <c r="E32" s="121">
        <v>72</v>
      </c>
      <c r="F32" s="122">
        <v>50</v>
      </c>
      <c r="G32" s="123">
        <v>0</v>
      </c>
      <c r="H32" s="181">
        <f t="shared" si="2"/>
        <v>0</v>
      </c>
      <c r="I32" s="124">
        <v>3084</v>
      </c>
      <c r="J32" s="125">
        <v>6506</v>
      </c>
      <c r="K32" s="125">
        <v>6793</v>
      </c>
      <c r="L32" s="126">
        <v>4820</v>
      </c>
      <c r="M32" s="127">
        <v>21203</v>
      </c>
    </row>
    <row r="33" spans="1:13" ht="17" thickBot="1">
      <c r="A33" s="128">
        <v>42857</v>
      </c>
      <c r="B33" s="129">
        <v>42857</v>
      </c>
      <c r="C33" s="180">
        <f t="shared" si="0"/>
        <v>4</v>
      </c>
      <c r="D33" s="180">
        <f t="shared" si="1"/>
        <v>5</v>
      </c>
      <c r="E33" s="130">
        <v>73.900000000000006</v>
      </c>
      <c r="F33" s="131">
        <v>66.900000000000006</v>
      </c>
      <c r="G33" s="138">
        <v>0</v>
      </c>
      <c r="H33" s="181">
        <f t="shared" si="2"/>
        <v>0</v>
      </c>
      <c r="I33" s="133">
        <v>3423</v>
      </c>
      <c r="J33" s="134">
        <v>7035</v>
      </c>
      <c r="K33" s="134">
        <v>7789</v>
      </c>
      <c r="L33" s="135">
        <v>5449</v>
      </c>
      <c r="M33" s="136">
        <v>23696</v>
      </c>
    </row>
    <row r="34" spans="1:13" ht="17" thickBot="1">
      <c r="A34" s="128">
        <v>42858</v>
      </c>
      <c r="B34" s="129">
        <v>42858</v>
      </c>
      <c r="C34" s="180">
        <f t="shared" si="0"/>
        <v>5</v>
      </c>
      <c r="D34" s="180">
        <f t="shared" si="1"/>
        <v>5</v>
      </c>
      <c r="E34" s="137">
        <v>64.900000000000006</v>
      </c>
      <c r="F34" s="131">
        <v>57.9</v>
      </c>
      <c r="G34" s="138">
        <v>0</v>
      </c>
      <c r="H34" s="181">
        <f t="shared" si="2"/>
        <v>0</v>
      </c>
      <c r="I34" s="133">
        <v>3342</v>
      </c>
      <c r="J34" s="134">
        <v>6984</v>
      </c>
      <c r="K34" s="134">
        <v>7445</v>
      </c>
      <c r="L34" s="135">
        <v>4804</v>
      </c>
      <c r="M34" s="136">
        <v>22575</v>
      </c>
    </row>
    <row r="35" spans="1:13" ht="17" thickBot="1">
      <c r="A35" s="128">
        <v>42859</v>
      </c>
      <c r="B35" s="129">
        <v>42859</v>
      </c>
      <c r="C35" s="180">
        <f t="shared" si="0"/>
        <v>6</v>
      </c>
      <c r="D35" s="180">
        <f t="shared" si="1"/>
        <v>5</v>
      </c>
      <c r="E35" s="137">
        <v>63</v>
      </c>
      <c r="F35" s="139">
        <v>50</v>
      </c>
      <c r="G35" s="132">
        <v>0</v>
      </c>
      <c r="H35" s="181">
        <f t="shared" si="2"/>
        <v>0</v>
      </c>
      <c r="I35" s="133">
        <v>3019</v>
      </c>
      <c r="J35" s="134">
        <v>6525</v>
      </c>
      <c r="K35" s="134">
        <v>6922</v>
      </c>
      <c r="L35" s="135">
        <v>5144</v>
      </c>
      <c r="M35" s="136">
        <v>21610</v>
      </c>
    </row>
    <row r="36" spans="1:13" ht="17" thickBot="1">
      <c r="A36" s="128">
        <v>42860</v>
      </c>
      <c r="B36" s="129">
        <v>42860</v>
      </c>
      <c r="C36" s="180">
        <f t="shared" si="0"/>
        <v>7</v>
      </c>
      <c r="D36" s="180">
        <f t="shared" si="1"/>
        <v>5</v>
      </c>
      <c r="E36" s="137">
        <v>59</v>
      </c>
      <c r="F36" s="131">
        <v>52</v>
      </c>
      <c r="G36" s="138">
        <v>3.02</v>
      </c>
      <c r="H36" s="181">
        <f t="shared" si="2"/>
        <v>3.02</v>
      </c>
      <c r="I36" s="133">
        <v>513</v>
      </c>
      <c r="J36" s="134">
        <v>1471</v>
      </c>
      <c r="K36" s="134">
        <v>1951</v>
      </c>
      <c r="L36" s="135">
        <v>1421</v>
      </c>
      <c r="M36" s="136">
        <v>5356</v>
      </c>
    </row>
    <row r="37" spans="1:13" ht="17" thickBot="1">
      <c r="A37" s="128">
        <v>42861</v>
      </c>
      <c r="B37" s="129">
        <v>42861</v>
      </c>
      <c r="C37" s="180">
        <f t="shared" si="0"/>
        <v>1</v>
      </c>
      <c r="D37" s="180">
        <f t="shared" si="1"/>
        <v>5</v>
      </c>
      <c r="E37" s="137">
        <v>64.900000000000006</v>
      </c>
      <c r="F37" s="131">
        <v>57</v>
      </c>
      <c r="G37" s="132">
        <v>0.18</v>
      </c>
      <c r="H37" s="181">
        <f t="shared" si="2"/>
        <v>0.18</v>
      </c>
      <c r="I37" s="133">
        <v>1892</v>
      </c>
      <c r="J37" s="134">
        <v>3815</v>
      </c>
      <c r="K37" s="134">
        <v>5502</v>
      </c>
      <c r="L37" s="135">
        <v>3965</v>
      </c>
      <c r="M37" s="136">
        <v>15174</v>
      </c>
    </row>
    <row r="38" spans="1:13" ht="17" thickBot="1">
      <c r="A38" s="128">
        <v>42862</v>
      </c>
      <c r="B38" s="129">
        <v>42862</v>
      </c>
      <c r="C38" s="180">
        <f t="shared" si="0"/>
        <v>2</v>
      </c>
      <c r="D38" s="180">
        <f t="shared" si="1"/>
        <v>5</v>
      </c>
      <c r="E38" s="137">
        <v>54</v>
      </c>
      <c r="F38" s="139">
        <v>48.9</v>
      </c>
      <c r="G38" s="138">
        <v>0.01</v>
      </c>
      <c r="H38" s="181">
        <f t="shared" si="2"/>
        <v>0.01</v>
      </c>
      <c r="I38" s="133">
        <v>3539</v>
      </c>
      <c r="J38" s="134">
        <v>3547</v>
      </c>
      <c r="K38" s="134">
        <v>4941</v>
      </c>
      <c r="L38" s="135">
        <v>3851</v>
      </c>
      <c r="M38" s="136">
        <v>15878</v>
      </c>
    </row>
    <row r="39" spans="1:13" ht="17" thickBot="1">
      <c r="A39" s="149">
        <v>42863</v>
      </c>
      <c r="B39" s="150">
        <v>42863</v>
      </c>
      <c r="C39" s="180">
        <f t="shared" si="0"/>
        <v>3</v>
      </c>
      <c r="D39" s="180">
        <f t="shared" si="1"/>
        <v>5</v>
      </c>
      <c r="E39" s="151">
        <v>57</v>
      </c>
      <c r="F39" s="152">
        <v>45</v>
      </c>
      <c r="G39" s="153">
        <v>0</v>
      </c>
      <c r="H39" s="181">
        <f t="shared" si="2"/>
        <v>0</v>
      </c>
      <c r="I39" s="154">
        <v>2886</v>
      </c>
      <c r="J39" s="155">
        <v>5812</v>
      </c>
      <c r="K39" s="155">
        <v>6249</v>
      </c>
      <c r="L39" s="156">
        <v>4432</v>
      </c>
      <c r="M39" s="157">
        <v>19379</v>
      </c>
    </row>
    <row r="40" spans="1:13" ht="17" thickBot="1">
      <c r="A40" s="149">
        <v>42864</v>
      </c>
      <c r="B40" s="150">
        <v>42864</v>
      </c>
      <c r="C40" s="180">
        <f t="shared" si="0"/>
        <v>4</v>
      </c>
      <c r="D40" s="180">
        <f t="shared" si="1"/>
        <v>5</v>
      </c>
      <c r="E40" s="151">
        <v>61</v>
      </c>
      <c r="F40" s="152">
        <v>48</v>
      </c>
      <c r="G40" s="158">
        <v>0</v>
      </c>
      <c r="H40" s="181">
        <f t="shared" si="2"/>
        <v>0</v>
      </c>
      <c r="I40" s="154">
        <v>2718</v>
      </c>
      <c r="J40" s="155">
        <v>6455</v>
      </c>
      <c r="K40" s="155">
        <v>6910</v>
      </c>
      <c r="L40" s="156">
        <v>5000</v>
      </c>
      <c r="M40" s="157">
        <v>21083</v>
      </c>
    </row>
    <row r="41" spans="1:13" ht="17" thickBot="1">
      <c r="A41" s="149">
        <v>42865</v>
      </c>
      <c r="B41" s="150">
        <v>42865</v>
      </c>
      <c r="C41" s="180">
        <f t="shared" si="0"/>
        <v>5</v>
      </c>
      <c r="D41" s="180">
        <f t="shared" si="1"/>
        <v>5</v>
      </c>
      <c r="E41" s="159">
        <v>70</v>
      </c>
      <c r="F41" s="160">
        <v>51.1</v>
      </c>
      <c r="G41" s="153">
        <v>0</v>
      </c>
      <c r="H41" s="181">
        <f t="shared" si="2"/>
        <v>0</v>
      </c>
      <c r="I41" s="154">
        <v>2810</v>
      </c>
      <c r="J41" s="155">
        <v>6396</v>
      </c>
      <c r="K41" s="155">
        <v>7075</v>
      </c>
      <c r="L41" s="156">
        <v>4980</v>
      </c>
      <c r="M41" s="157">
        <v>21261</v>
      </c>
    </row>
    <row r="42" spans="1:13" ht="17" thickBot="1">
      <c r="A42" s="149">
        <v>42866</v>
      </c>
      <c r="B42" s="150">
        <v>42866</v>
      </c>
      <c r="C42" s="180">
        <f t="shared" si="0"/>
        <v>6</v>
      </c>
      <c r="D42" s="180">
        <f t="shared" si="1"/>
        <v>5</v>
      </c>
      <c r="E42" s="151">
        <v>61</v>
      </c>
      <c r="F42" s="152">
        <v>51.8</v>
      </c>
      <c r="G42" s="158">
        <v>0</v>
      </c>
      <c r="H42" s="181">
        <f t="shared" si="2"/>
        <v>0</v>
      </c>
      <c r="I42" s="154">
        <v>2657</v>
      </c>
      <c r="J42" s="155">
        <v>6179</v>
      </c>
      <c r="K42" s="155">
        <v>6750</v>
      </c>
      <c r="L42" s="156">
        <v>5139</v>
      </c>
      <c r="M42" s="157">
        <v>20725</v>
      </c>
    </row>
    <row r="43" spans="1:13" ht="17" thickBot="1">
      <c r="A43" s="149">
        <v>42867</v>
      </c>
      <c r="B43" s="150">
        <v>42867</v>
      </c>
      <c r="C43" s="180">
        <f t="shared" si="0"/>
        <v>7</v>
      </c>
      <c r="D43" s="180">
        <f t="shared" si="1"/>
        <v>5</v>
      </c>
      <c r="E43" s="159">
        <v>62.1</v>
      </c>
      <c r="F43" s="152">
        <v>51.1</v>
      </c>
      <c r="G43" s="153">
        <v>0</v>
      </c>
      <c r="H43" s="181">
        <f t="shared" si="2"/>
        <v>0</v>
      </c>
      <c r="I43" s="154">
        <v>2640</v>
      </c>
      <c r="J43" s="155">
        <v>5367</v>
      </c>
      <c r="K43" s="155">
        <v>6325</v>
      </c>
      <c r="L43" s="156">
        <v>4692</v>
      </c>
      <c r="M43" s="157">
        <v>19024</v>
      </c>
    </row>
    <row r="44" spans="1:13" ht="17" thickBot="1">
      <c r="A44" s="128">
        <v>42868</v>
      </c>
      <c r="B44" s="129">
        <v>42868</v>
      </c>
      <c r="C44" s="180">
        <f t="shared" si="0"/>
        <v>1</v>
      </c>
      <c r="D44" s="180">
        <f t="shared" si="1"/>
        <v>5</v>
      </c>
      <c r="E44" s="137">
        <v>51.1</v>
      </c>
      <c r="F44" s="139">
        <v>45</v>
      </c>
      <c r="G44" s="138">
        <v>1.31</v>
      </c>
      <c r="H44" s="181">
        <f t="shared" si="2"/>
        <v>1.31</v>
      </c>
      <c r="I44" s="133">
        <v>151</v>
      </c>
      <c r="J44" s="134">
        <v>484</v>
      </c>
      <c r="K44" s="134">
        <v>874</v>
      </c>
      <c r="L44" s="135">
        <v>865</v>
      </c>
      <c r="M44" s="136">
        <v>2374</v>
      </c>
    </row>
    <row r="45" spans="1:13" ht="17" thickBot="1">
      <c r="A45" s="128">
        <v>42869</v>
      </c>
      <c r="B45" s="129">
        <v>42869</v>
      </c>
      <c r="C45" s="180">
        <f t="shared" si="0"/>
        <v>2</v>
      </c>
      <c r="D45" s="180">
        <f t="shared" si="1"/>
        <v>5</v>
      </c>
      <c r="E45" s="137">
        <v>64.900000000000006</v>
      </c>
      <c r="F45" s="131">
        <v>46</v>
      </c>
      <c r="G45" s="132">
        <v>0.02</v>
      </c>
      <c r="H45" s="181">
        <f t="shared" si="2"/>
        <v>0.02</v>
      </c>
      <c r="I45" s="133">
        <v>1452</v>
      </c>
      <c r="J45" s="134">
        <v>2704</v>
      </c>
      <c r="K45" s="134">
        <v>3320</v>
      </c>
      <c r="L45" s="135">
        <v>2389</v>
      </c>
      <c r="M45" s="136">
        <v>9865</v>
      </c>
    </row>
    <row r="46" spans="1:13" ht="17" thickBot="1">
      <c r="A46" s="128">
        <v>42870</v>
      </c>
      <c r="B46" s="129">
        <v>42870</v>
      </c>
      <c r="C46" s="180">
        <f t="shared" si="0"/>
        <v>3</v>
      </c>
      <c r="D46" s="180">
        <f t="shared" si="1"/>
        <v>5</v>
      </c>
      <c r="E46" s="137">
        <v>66.900000000000006</v>
      </c>
      <c r="F46" s="131">
        <v>55.9</v>
      </c>
      <c r="G46" s="138">
        <v>0</v>
      </c>
      <c r="H46" s="181">
        <f t="shared" si="2"/>
        <v>0</v>
      </c>
      <c r="I46" s="133">
        <v>2685</v>
      </c>
      <c r="J46" s="134">
        <v>5865</v>
      </c>
      <c r="K46" s="134">
        <v>5981</v>
      </c>
      <c r="L46" s="135">
        <v>4550</v>
      </c>
      <c r="M46" s="136">
        <v>19081</v>
      </c>
    </row>
    <row r="47" spans="1:13" ht="17" thickBot="1">
      <c r="A47" s="128">
        <v>42871</v>
      </c>
      <c r="B47" s="129">
        <v>42871</v>
      </c>
      <c r="C47" s="180">
        <f t="shared" si="0"/>
        <v>4</v>
      </c>
      <c r="D47" s="180">
        <f t="shared" si="1"/>
        <v>5</v>
      </c>
      <c r="E47" s="137">
        <v>78.099999999999994</v>
      </c>
      <c r="F47" s="139">
        <v>57.9</v>
      </c>
      <c r="G47" s="132">
        <v>0</v>
      </c>
      <c r="H47" s="181">
        <f t="shared" si="2"/>
        <v>0</v>
      </c>
      <c r="I47" s="133">
        <v>3666</v>
      </c>
      <c r="J47" s="134">
        <v>7847</v>
      </c>
      <c r="K47" s="134">
        <v>8420</v>
      </c>
      <c r="L47" s="135">
        <v>6209</v>
      </c>
      <c r="M47" s="136">
        <v>26142</v>
      </c>
    </row>
    <row r="48" spans="1:13" ht="17" thickBot="1">
      <c r="A48" s="128">
        <v>42872</v>
      </c>
      <c r="B48" s="129">
        <v>42872</v>
      </c>
      <c r="C48" s="180">
        <f t="shared" si="0"/>
        <v>5</v>
      </c>
      <c r="D48" s="180">
        <f t="shared" si="1"/>
        <v>5</v>
      </c>
      <c r="E48" s="137">
        <v>90</v>
      </c>
      <c r="F48" s="131">
        <v>66</v>
      </c>
      <c r="G48" s="138">
        <v>0</v>
      </c>
      <c r="H48" s="181">
        <f t="shared" si="2"/>
        <v>0</v>
      </c>
      <c r="I48" s="133">
        <v>3535</v>
      </c>
      <c r="J48" s="134">
        <v>7888</v>
      </c>
      <c r="K48" s="134">
        <v>8540</v>
      </c>
      <c r="L48" s="135">
        <v>6121</v>
      </c>
      <c r="M48" s="136">
        <v>26084</v>
      </c>
    </row>
    <row r="49" spans="1:13" ht="17" thickBot="1">
      <c r="A49" s="128">
        <v>42873</v>
      </c>
      <c r="B49" s="129">
        <v>42873</v>
      </c>
      <c r="C49" s="180">
        <f t="shared" si="0"/>
        <v>6</v>
      </c>
      <c r="D49" s="180">
        <f t="shared" si="1"/>
        <v>5</v>
      </c>
      <c r="E49" s="137">
        <v>91.9</v>
      </c>
      <c r="F49" s="131">
        <v>75</v>
      </c>
      <c r="G49" s="132">
        <v>0</v>
      </c>
      <c r="H49" s="181">
        <f t="shared" si="2"/>
        <v>0</v>
      </c>
      <c r="I49" s="133">
        <v>3190</v>
      </c>
      <c r="J49" s="134">
        <v>6886</v>
      </c>
      <c r="K49" s="134">
        <v>7645</v>
      </c>
      <c r="L49" s="135">
        <v>5753</v>
      </c>
      <c r="M49" s="136">
        <v>23474</v>
      </c>
    </row>
    <row r="50" spans="1:13" ht="17" thickBot="1">
      <c r="A50" s="128">
        <v>42874</v>
      </c>
      <c r="B50" s="129">
        <v>42874</v>
      </c>
      <c r="C50" s="180">
        <f t="shared" si="0"/>
        <v>7</v>
      </c>
      <c r="D50" s="180">
        <f t="shared" si="1"/>
        <v>5</v>
      </c>
      <c r="E50" s="130">
        <v>90</v>
      </c>
      <c r="F50" s="139">
        <v>75.900000000000006</v>
      </c>
      <c r="G50" s="138">
        <v>0</v>
      </c>
      <c r="H50" s="181">
        <f t="shared" si="2"/>
        <v>0</v>
      </c>
      <c r="I50" s="133">
        <v>2952</v>
      </c>
      <c r="J50" s="134">
        <v>6432</v>
      </c>
      <c r="K50" s="134">
        <v>6859</v>
      </c>
      <c r="L50" s="135">
        <v>5272</v>
      </c>
      <c r="M50" s="136">
        <v>21515</v>
      </c>
    </row>
    <row r="51" spans="1:13" ht="17" thickBot="1">
      <c r="A51" s="128">
        <v>42875</v>
      </c>
      <c r="B51" s="129">
        <v>42875</v>
      </c>
      <c r="C51" s="180">
        <f t="shared" si="0"/>
        <v>1</v>
      </c>
      <c r="D51" s="180">
        <f t="shared" si="1"/>
        <v>5</v>
      </c>
      <c r="E51" s="137">
        <v>64</v>
      </c>
      <c r="F51" s="131">
        <v>55.9</v>
      </c>
      <c r="G51" s="132">
        <v>0.01</v>
      </c>
      <c r="H51" s="181">
        <f t="shared" si="2"/>
        <v>0.01</v>
      </c>
      <c r="I51" s="133">
        <v>2161</v>
      </c>
      <c r="J51" s="134">
        <v>3896</v>
      </c>
      <c r="K51" s="134">
        <v>5198</v>
      </c>
      <c r="L51" s="135">
        <v>3910</v>
      </c>
      <c r="M51" s="136">
        <v>15165</v>
      </c>
    </row>
    <row r="52" spans="1:13" ht="17" thickBot="1">
      <c r="A52" s="128">
        <v>42876</v>
      </c>
      <c r="B52" s="129">
        <v>42876</v>
      </c>
      <c r="C52" s="180">
        <f t="shared" si="0"/>
        <v>2</v>
      </c>
      <c r="D52" s="180">
        <f t="shared" si="1"/>
        <v>5</v>
      </c>
      <c r="E52" s="137">
        <v>66.900000000000006</v>
      </c>
      <c r="F52" s="131">
        <v>55</v>
      </c>
      <c r="G52" s="138">
        <v>0</v>
      </c>
      <c r="H52" s="181">
        <f t="shared" si="2"/>
        <v>0</v>
      </c>
      <c r="I52" s="133">
        <v>2612</v>
      </c>
      <c r="J52" s="134">
        <v>4656</v>
      </c>
      <c r="K52" s="134">
        <v>5634</v>
      </c>
      <c r="L52" s="135">
        <v>3782</v>
      </c>
      <c r="M52" s="136">
        <v>16684</v>
      </c>
    </row>
    <row r="53" spans="1:13" ht="17" thickBot="1">
      <c r="A53" s="128">
        <v>42877</v>
      </c>
      <c r="B53" s="129">
        <v>42877</v>
      </c>
      <c r="C53" s="180">
        <f t="shared" si="0"/>
        <v>3</v>
      </c>
      <c r="D53" s="180">
        <f t="shared" si="1"/>
        <v>5</v>
      </c>
      <c r="E53" s="137">
        <v>61</v>
      </c>
      <c r="F53" s="139">
        <v>54</v>
      </c>
      <c r="G53" s="132">
        <v>0.59</v>
      </c>
      <c r="H53" s="181">
        <f t="shared" si="2"/>
        <v>0.59</v>
      </c>
      <c r="I53" s="133">
        <v>768</v>
      </c>
      <c r="J53" s="134">
        <v>1633</v>
      </c>
      <c r="K53" s="134">
        <v>2116</v>
      </c>
      <c r="L53" s="135">
        <v>1609</v>
      </c>
      <c r="M53" s="136">
        <v>6126</v>
      </c>
    </row>
    <row r="54" spans="1:13" ht="17" thickBot="1">
      <c r="A54" s="128">
        <v>42878</v>
      </c>
      <c r="B54" s="129">
        <v>42878</v>
      </c>
      <c r="C54" s="180">
        <f t="shared" si="0"/>
        <v>4</v>
      </c>
      <c r="D54" s="180">
        <f t="shared" si="1"/>
        <v>5</v>
      </c>
      <c r="E54" s="137">
        <v>68</v>
      </c>
      <c r="F54" s="131">
        <v>57.9</v>
      </c>
      <c r="G54" s="138">
        <v>0</v>
      </c>
      <c r="H54" s="181">
        <f t="shared" si="2"/>
        <v>0</v>
      </c>
      <c r="I54" s="133">
        <v>3174</v>
      </c>
      <c r="J54" s="134">
        <v>6715</v>
      </c>
      <c r="K54" s="134">
        <v>7011</v>
      </c>
      <c r="L54" s="135">
        <v>4899</v>
      </c>
      <c r="M54" s="136">
        <v>21799</v>
      </c>
    </row>
    <row r="55" spans="1:13" ht="17" thickBot="1">
      <c r="A55" s="128">
        <v>42879</v>
      </c>
      <c r="B55" s="129">
        <v>42879</v>
      </c>
      <c r="C55" s="180">
        <f t="shared" si="0"/>
        <v>5</v>
      </c>
      <c r="D55" s="180">
        <f t="shared" si="1"/>
        <v>5</v>
      </c>
      <c r="E55" s="137">
        <v>66.900000000000006</v>
      </c>
      <c r="F55" s="131">
        <v>57</v>
      </c>
      <c r="G55" s="132">
        <v>0.04</v>
      </c>
      <c r="H55" s="181">
        <f t="shared" si="2"/>
        <v>0.04</v>
      </c>
      <c r="I55" s="133">
        <v>2969</v>
      </c>
      <c r="J55" s="134">
        <v>6005</v>
      </c>
      <c r="K55" s="134">
        <v>6872</v>
      </c>
      <c r="L55" s="135">
        <v>4344</v>
      </c>
      <c r="M55" s="136">
        <v>20190</v>
      </c>
    </row>
    <row r="56" spans="1:13" ht="17" thickBot="1">
      <c r="A56" s="128">
        <v>42880</v>
      </c>
      <c r="B56" s="129">
        <v>42880</v>
      </c>
      <c r="C56" s="180">
        <f t="shared" si="0"/>
        <v>6</v>
      </c>
      <c r="D56" s="180">
        <f t="shared" si="1"/>
        <v>5</v>
      </c>
      <c r="E56" s="137">
        <v>57.9</v>
      </c>
      <c r="F56" s="139">
        <v>55.9</v>
      </c>
      <c r="G56" s="138">
        <v>0.57999999999999996</v>
      </c>
      <c r="H56" s="181">
        <f t="shared" si="2"/>
        <v>0.57999999999999996</v>
      </c>
      <c r="I56" s="133">
        <v>488</v>
      </c>
      <c r="J56" s="134">
        <v>1196</v>
      </c>
      <c r="K56" s="134">
        <v>1789</v>
      </c>
      <c r="L56" s="135">
        <v>1316</v>
      </c>
      <c r="M56" s="136">
        <v>4789</v>
      </c>
    </row>
    <row r="57" spans="1:13" ht="17" thickBot="1">
      <c r="A57" s="128">
        <v>42881</v>
      </c>
      <c r="B57" s="129">
        <v>42881</v>
      </c>
      <c r="C57" s="180">
        <f t="shared" si="0"/>
        <v>7</v>
      </c>
      <c r="D57" s="180">
        <f t="shared" si="1"/>
        <v>5</v>
      </c>
      <c r="E57" s="137">
        <v>73</v>
      </c>
      <c r="F57" s="131">
        <v>55.9</v>
      </c>
      <c r="G57" s="132">
        <v>0.1</v>
      </c>
      <c r="H57" s="181">
        <f t="shared" si="2"/>
        <v>0.1</v>
      </c>
      <c r="I57" s="133">
        <v>2590</v>
      </c>
      <c r="J57" s="134">
        <v>4563</v>
      </c>
      <c r="K57" s="134">
        <v>5344</v>
      </c>
      <c r="L57" s="135">
        <v>3642</v>
      </c>
      <c r="M57" s="136">
        <v>16139</v>
      </c>
    </row>
    <row r="58" spans="1:13" ht="17" thickBot="1">
      <c r="A58" s="128">
        <v>42882</v>
      </c>
      <c r="B58" s="129">
        <v>42882</v>
      </c>
      <c r="C58" s="180">
        <f t="shared" si="0"/>
        <v>1</v>
      </c>
      <c r="D58" s="180">
        <f t="shared" si="1"/>
        <v>5</v>
      </c>
      <c r="E58" s="130">
        <v>71.099999999999994</v>
      </c>
      <c r="F58" s="131">
        <v>61</v>
      </c>
      <c r="G58" s="138">
        <v>0</v>
      </c>
      <c r="H58" s="181">
        <f t="shared" si="2"/>
        <v>0</v>
      </c>
      <c r="I58" s="133">
        <v>2609</v>
      </c>
      <c r="J58" s="134">
        <v>4013</v>
      </c>
      <c r="K58" s="134">
        <v>6105</v>
      </c>
      <c r="L58" s="135">
        <v>3703</v>
      </c>
      <c r="M58" s="136">
        <v>16430</v>
      </c>
    </row>
    <row r="59" spans="1:13" ht="17" thickBot="1">
      <c r="A59" s="128">
        <v>42883</v>
      </c>
      <c r="B59" s="129">
        <v>42883</v>
      </c>
      <c r="C59" s="180">
        <f t="shared" si="0"/>
        <v>2</v>
      </c>
      <c r="D59" s="180">
        <f t="shared" si="1"/>
        <v>5</v>
      </c>
      <c r="E59" s="137">
        <v>71.099999999999994</v>
      </c>
      <c r="F59" s="139">
        <v>59</v>
      </c>
      <c r="G59" s="132">
        <v>0</v>
      </c>
      <c r="H59" s="181">
        <f t="shared" si="2"/>
        <v>0</v>
      </c>
      <c r="I59" s="133">
        <v>2640</v>
      </c>
      <c r="J59" s="134">
        <v>4048</v>
      </c>
      <c r="K59" s="134">
        <v>5456</v>
      </c>
      <c r="L59" s="135">
        <v>3549</v>
      </c>
      <c r="M59" s="136">
        <v>15693</v>
      </c>
    </row>
    <row r="60" spans="1:13" ht="17" thickBot="1">
      <c r="A60" s="128">
        <v>42884</v>
      </c>
      <c r="B60" s="129">
        <v>42884</v>
      </c>
      <c r="C60" s="180">
        <f t="shared" si="0"/>
        <v>3</v>
      </c>
      <c r="D60" s="180">
        <f t="shared" si="1"/>
        <v>5</v>
      </c>
      <c r="E60" s="130">
        <v>57.9</v>
      </c>
      <c r="F60" s="131">
        <v>55.9</v>
      </c>
      <c r="G60" s="138">
        <v>0.13</v>
      </c>
      <c r="H60" s="181">
        <f t="shared" si="2"/>
        <v>0.13</v>
      </c>
      <c r="I60" s="133">
        <v>836</v>
      </c>
      <c r="J60" s="134">
        <v>1730</v>
      </c>
      <c r="K60" s="134">
        <v>2738</v>
      </c>
      <c r="L60" s="135">
        <v>1704</v>
      </c>
      <c r="M60" s="136">
        <v>7008</v>
      </c>
    </row>
    <row r="61" spans="1:13" ht="17" thickBot="1">
      <c r="A61" s="128">
        <v>42885</v>
      </c>
      <c r="B61" s="129">
        <v>42885</v>
      </c>
      <c r="C61" s="180">
        <f t="shared" si="0"/>
        <v>4</v>
      </c>
      <c r="D61" s="180">
        <f t="shared" si="1"/>
        <v>5</v>
      </c>
      <c r="E61" s="130">
        <v>59</v>
      </c>
      <c r="F61" s="131">
        <v>55.9</v>
      </c>
      <c r="G61" s="132">
        <v>0.06</v>
      </c>
      <c r="H61" s="181">
        <f t="shared" si="2"/>
        <v>0.06</v>
      </c>
      <c r="I61" s="133">
        <v>2301</v>
      </c>
      <c r="J61" s="134">
        <v>5366</v>
      </c>
      <c r="K61" s="134">
        <v>5938</v>
      </c>
      <c r="L61" s="135">
        <v>4431</v>
      </c>
      <c r="M61" s="136">
        <v>18036</v>
      </c>
    </row>
    <row r="62" spans="1:13" ht="17" thickBot="1">
      <c r="A62" s="140">
        <v>42886</v>
      </c>
      <c r="B62" s="141">
        <v>42886</v>
      </c>
      <c r="C62" s="180">
        <f t="shared" si="0"/>
        <v>5</v>
      </c>
      <c r="D62" s="180">
        <f t="shared" si="1"/>
        <v>5</v>
      </c>
      <c r="E62" s="161">
        <v>75</v>
      </c>
      <c r="F62" s="143">
        <v>57.9</v>
      </c>
      <c r="G62" s="162">
        <v>0.03</v>
      </c>
      <c r="H62" s="181">
        <f t="shared" si="2"/>
        <v>0.03</v>
      </c>
      <c r="I62" s="145">
        <v>2689</v>
      </c>
      <c r="J62" s="146">
        <v>5717</v>
      </c>
      <c r="K62" s="146">
        <v>6523</v>
      </c>
      <c r="L62" s="147">
        <v>4575</v>
      </c>
      <c r="M62" s="148">
        <v>19504</v>
      </c>
    </row>
    <row r="63" spans="1:13" ht="17" thickBot="1">
      <c r="A63" s="119">
        <v>42887</v>
      </c>
      <c r="B63" s="120">
        <v>42887</v>
      </c>
      <c r="C63" s="180">
        <f t="shared" si="0"/>
        <v>6</v>
      </c>
      <c r="D63" s="180">
        <f t="shared" si="1"/>
        <v>6</v>
      </c>
      <c r="E63" s="121">
        <v>78.099999999999994</v>
      </c>
      <c r="F63" s="122">
        <v>62.1</v>
      </c>
      <c r="G63" s="163">
        <v>0</v>
      </c>
      <c r="H63" s="181">
        <f t="shared" si="2"/>
        <v>0</v>
      </c>
      <c r="I63" s="164">
        <v>3468</v>
      </c>
      <c r="J63" s="165">
        <v>7328</v>
      </c>
      <c r="K63" s="165">
        <v>8461</v>
      </c>
      <c r="L63" s="166">
        <v>6184</v>
      </c>
      <c r="M63" s="167">
        <v>25441</v>
      </c>
    </row>
    <row r="64" spans="1:13" ht="17" thickBot="1">
      <c r="A64" s="128">
        <v>42888</v>
      </c>
      <c r="B64" s="129">
        <v>42888</v>
      </c>
      <c r="C64" s="180">
        <f t="shared" si="0"/>
        <v>7</v>
      </c>
      <c r="D64" s="180">
        <f t="shared" si="1"/>
        <v>6</v>
      </c>
      <c r="E64" s="130">
        <v>73.900000000000006</v>
      </c>
      <c r="F64" s="131">
        <v>60.1</v>
      </c>
      <c r="G64" s="168">
        <v>0.01</v>
      </c>
      <c r="H64" s="181">
        <f t="shared" si="2"/>
        <v>0.01</v>
      </c>
      <c r="I64" s="133">
        <v>3271</v>
      </c>
      <c r="J64" s="134">
        <v>7007</v>
      </c>
      <c r="K64" s="134">
        <v>7968</v>
      </c>
      <c r="L64" s="135">
        <v>5293</v>
      </c>
      <c r="M64" s="136">
        <v>23539</v>
      </c>
    </row>
    <row r="65" spans="1:13" ht="17" thickBot="1">
      <c r="A65" s="128">
        <v>42889</v>
      </c>
      <c r="B65" s="129">
        <v>42889</v>
      </c>
      <c r="C65" s="180">
        <f t="shared" si="0"/>
        <v>1</v>
      </c>
      <c r="D65" s="180">
        <f t="shared" si="1"/>
        <v>6</v>
      </c>
      <c r="E65" s="137">
        <v>72</v>
      </c>
      <c r="F65" s="131">
        <v>55</v>
      </c>
      <c r="G65" s="168">
        <v>0.01</v>
      </c>
      <c r="H65" s="181">
        <f t="shared" si="2"/>
        <v>0.01</v>
      </c>
      <c r="I65" s="133">
        <v>2589</v>
      </c>
      <c r="J65" s="134">
        <v>4510</v>
      </c>
      <c r="K65" s="134">
        <v>6210</v>
      </c>
      <c r="L65" s="135">
        <v>4084</v>
      </c>
      <c r="M65" s="136">
        <v>17393</v>
      </c>
    </row>
    <row r="66" spans="1:13" ht="17" thickBot="1">
      <c r="A66" s="128">
        <v>42890</v>
      </c>
      <c r="B66" s="129">
        <v>42890</v>
      </c>
      <c r="C66" s="180">
        <f t="shared" si="0"/>
        <v>2</v>
      </c>
      <c r="D66" s="180">
        <f t="shared" si="1"/>
        <v>6</v>
      </c>
      <c r="E66" s="137">
        <v>68</v>
      </c>
      <c r="F66" s="139">
        <v>60.1</v>
      </c>
      <c r="G66" s="132">
        <v>0.09</v>
      </c>
      <c r="H66" s="181">
        <f t="shared" si="2"/>
        <v>0.09</v>
      </c>
      <c r="I66" s="133">
        <v>1805</v>
      </c>
      <c r="J66" s="134">
        <v>3127</v>
      </c>
      <c r="K66" s="134">
        <v>4023</v>
      </c>
      <c r="L66" s="135">
        <v>3023</v>
      </c>
      <c r="M66" s="136">
        <v>11978</v>
      </c>
    </row>
    <row r="67" spans="1:13" ht="17" thickBot="1">
      <c r="A67" s="128">
        <v>42891</v>
      </c>
      <c r="B67" s="129">
        <v>42891</v>
      </c>
      <c r="C67" s="180">
        <f t="shared" ref="C67:C130" si="3">MOD(WEEKDAY(B67),7)+1</f>
        <v>3</v>
      </c>
      <c r="D67" s="180">
        <f t="shared" ref="D67:D130" si="4">MONTH(B67)</f>
        <v>6</v>
      </c>
      <c r="E67" s="137">
        <v>66.900000000000006</v>
      </c>
      <c r="F67" s="131">
        <v>60.1</v>
      </c>
      <c r="G67" s="132">
        <v>0.02</v>
      </c>
      <c r="H67" s="181">
        <f t="shared" ref="H67:H130" si="5">IF(G67="T",0.01,G67)</f>
        <v>0.02</v>
      </c>
      <c r="I67" s="133">
        <v>2171</v>
      </c>
      <c r="J67" s="134">
        <v>4552</v>
      </c>
      <c r="K67" s="134">
        <v>5276</v>
      </c>
      <c r="L67" s="135">
        <v>3359</v>
      </c>
      <c r="M67" s="136">
        <v>15358</v>
      </c>
    </row>
    <row r="68" spans="1:13" ht="17" thickBot="1">
      <c r="A68" s="128">
        <v>42892</v>
      </c>
      <c r="B68" s="129">
        <v>42892</v>
      </c>
      <c r="C68" s="180">
        <f t="shared" si="3"/>
        <v>4</v>
      </c>
      <c r="D68" s="180">
        <f t="shared" si="4"/>
        <v>6</v>
      </c>
      <c r="E68" s="137">
        <v>55.9</v>
      </c>
      <c r="F68" s="131">
        <v>53.1</v>
      </c>
      <c r="G68" s="132">
        <v>0.06</v>
      </c>
      <c r="H68" s="181">
        <f t="shared" si="5"/>
        <v>0.06</v>
      </c>
      <c r="I68" s="133">
        <v>1193</v>
      </c>
      <c r="J68" s="134">
        <v>3021</v>
      </c>
      <c r="K68" s="134">
        <v>3807</v>
      </c>
      <c r="L68" s="135">
        <v>2572</v>
      </c>
      <c r="M68" s="136">
        <v>10593</v>
      </c>
    </row>
    <row r="69" spans="1:13" ht="17" thickBot="1">
      <c r="A69" s="128">
        <v>42893</v>
      </c>
      <c r="B69" s="129">
        <v>42893</v>
      </c>
      <c r="C69" s="180">
        <f t="shared" si="3"/>
        <v>5</v>
      </c>
      <c r="D69" s="180">
        <f t="shared" si="4"/>
        <v>6</v>
      </c>
      <c r="E69" s="137">
        <v>66.900000000000006</v>
      </c>
      <c r="F69" s="139">
        <v>54</v>
      </c>
      <c r="G69" s="132">
        <v>0</v>
      </c>
      <c r="H69" s="181">
        <f t="shared" si="5"/>
        <v>0</v>
      </c>
      <c r="I69" s="133">
        <v>3211</v>
      </c>
      <c r="J69" s="134">
        <v>7180</v>
      </c>
      <c r="K69" s="134">
        <v>7632</v>
      </c>
      <c r="L69" s="135">
        <v>5072</v>
      </c>
      <c r="M69" s="136">
        <v>23095</v>
      </c>
    </row>
    <row r="70" spans="1:13" ht="17" thickBot="1">
      <c r="A70" s="128">
        <v>42894</v>
      </c>
      <c r="B70" s="129">
        <v>42894</v>
      </c>
      <c r="C70" s="180">
        <f t="shared" si="3"/>
        <v>6</v>
      </c>
      <c r="D70" s="180">
        <f t="shared" si="4"/>
        <v>6</v>
      </c>
      <c r="E70" s="137">
        <v>68</v>
      </c>
      <c r="F70" s="131">
        <v>59</v>
      </c>
      <c r="G70" s="132">
        <v>0</v>
      </c>
      <c r="H70" s="181">
        <f t="shared" si="5"/>
        <v>0</v>
      </c>
      <c r="I70" s="133">
        <v>3253</v>
      </c>
      <c r="J70" s="134">
        <v>7083</v>
      </c>
      <c r="K70" s="134">
        <v>7778</v>
      </c>
      <c r="L70" s="135">
        <v>5288</v>
      </c>
      <c r="M70" s="136">
        <v>23402</v>
      </c>
    </row>
    <row r="71" spans="1:13" ht="17" thickBot="1">
      <c r="A71" s="128">
        <v>42895</v>
      </c>
      <c r="B71" s="129">
        <v>42895</v>
      </c>
      <c r="C71" s="180">
        <f t="shared" si="3"/>
        <v>7</v>
      </c>
      <c r="D71" s="180">
        <f t="shared" si="4"/>
        <v>6</v>
      </c>
      <c r="E71" s="137">
        <v>80.099999999999994</v>
      </c>
      <c r="F71" s="131">
        <v>59</v>
      </c>
      <c r="G71" s="132">
        <v>0</v>
      </c>
      <c r="H71" s="181">
        <f t="shared" si="5"/>
        <v>0</v>
      </c>
      <c r="I71" s="133">
        <v>3401</v>
      </c>
      <c r="J71" s="134">
        <v>6859</v>
      </c>
      <c r="K71" s="134">
        <v>7744</v>
      </c>
      <c r="L71" s="135">
        <v>5155</v>
      </c>
      <c r="M71" s="136">
        <v>23159</v>
      </c>
    </row>
    <row r="72" spans="1:13" ht="17" thickBot="1">
      <c r="A72" s="128">
        <v>42896</v>
      </c>
      <c r="B72" s="129">
        <v>42896</v>
      </c>
      <c r="C72" s="180">
        <f t="shared" si="3"/>
        <v>1</v>
      </c>
      <c r="D72" s="180">
        <f t="shared" si="4"/>
        <v>6</v>
      </c>
      <c r="E72" s="130">
        <v>84</v>
      </c>
      <c r="F72" s="139">
        <v>68</v>
      </c>
      <c r="G72" s="132">
        <v>0</v>
      </c>
      <c r="H72" s="181">
        <f t="shared" si="5"/>
        <v>0</v>
      </c>
      <c r="I72" s="133">
        <v>3066</v>
      </c>
      <c r="J72" s="134">
        <v>5193</v>
      </c>
      <c r="K72" s="134">
        <v>6391</v>
      </c>
      <c r="L72" s="135">
        <v>4425</v>
      </c>
      <c r="M72" s="136">
        <v>19075</v>
      </c>
    </row>
    <row r="73" spans="1:13" ht="17" thickBot="1">
      <c r="A73" s="128">
        <v>42897</v>
      </c>
      <c r="B73" s="129">
        <v>42897</v>
      </c>
      <c r="C73" s="180">
        <f t="shared" si="3"/>
        <v>2</v>
      </c>
      <c r="D73" s="180">
        <f t="shared" si="4"/>
        <v>6</v>
      </c>
      <c r="E73" s="137">
        <v>90</v>
      </c>
      <c r="F73" s="131">
        <v>73</v>
      </c>
      <c r="G73" s="132">
        <v>0</v>
      </c>
      <c r="H73" s="181">
        <f t="shared" si="5"/>
        <v>0</v>
      </c>
      <c r="I73" s="133">
        <v>2465</v>
      </c>
      <c r="J73" s="134">
        <v>4388</v>
      </c>
      <c r="K73" s="134">
        <v>5153</v>
      </c>
      <c r="L73" s="135">
        <v>3178</v>
      </c>
      <c r="M73" s="136">
        <v>15184</v>
      </c>
    </row>
    <row r="74" spans="1:13" ht="17" thickBot="1">
      <c r="A74" s="128">
        <v>42898</v>
      </c>
      <c r="B74" s="129">
        <v>42898</v>
      </c>
      <c r="C74" s="180">
        <f t="shared" si="3"/>
        <v>3</v>
      </c>
      <c r="D74" s="180">
        <f t="shared" si="4"/>
        <v>6</v>
      </c>
      <c r="E74" s="130">
        <v>91.9</v>
      </c>
      <c r="F74" s="131">
        <v>77</v>
      </c>
      <c r="G74" s="132">
        <v>0</v>
      </c>
      <c r="H74" s="181">
        <f t="shared" si="5"/>
        <v>0</v>
      </c>
      <c r="I74" s="133">
        <v>2854</v>
      </c>
      <c r="J74" s="134">
        <v>6265</v>
      </c>
      <c r="K74" s="134">
        <v>7049</v>
      </c>
      <c r="L74" s="135">
        <v>5032</v>
      </c>
      <c r="M74" s="136">
        <v>21200</v>
      </c>
    </row>
    <row r="75" spans="1:13" ht="18" thickBot="1">
      <c r="A75" s="128">
        <v>42899</v>
      </c>
      <c r="B75" s="129">
        <v>42899</v>
      </c>
      <c r="C75" s="180">
        <f t="shared" si="3"/>
        <v>4</v>
      </c>
      <c r="D75" s="180">
        <f t="shared" si="4"/>
        <v>6</v>
      </c>
      <c r="E75" s="137">
        <v>93.9</v>
      </c>
      <c r="F75" s="139">
        <v>78.099999999999994</v>
      </c>
      <c r="G75" s="132" t="s">
        <v>11</v>
      </c>
      <c r="H75" s="181">
        <f t="shared" si="5"/>
        <v>0.01</v>
      </c>
      <c r="I75" s="133">
        <v>2882</v>
      </c>
      <c r="J75" s="134">
        <v>6141</v>
      </c>
      <c r="K75" s="134">
        <v>7155</v>
      </c>
      <c r="L75" s="135">
        <v>5399</v>
      </c>
      <c r="M75" s="136">
        <v>21577</v>
      </c>
    </row>
    <row r="76" spans="1:13" ht="17" thickBot="1">
      <c r="A76" s="128">
        <v>42900</v>
      </c>
      <c r="B76" s="129">
        <v>42900</v>
      </c>
      <c r="C76" s="180">
        <f t="shared" si="3"/>
        <v>5</v>
      </c>
      <c r="D76" s="180">
        <f t="shared" si="4"/>
        <v>6</v>
      </c>
      <c r="E76" s="137">
        <v>84</v>
      </c>
      <c r="F76" s="131">
        <v>69.099999999999994</v>
      </c>
      <c r="G76" s="132">
        <v>0.28999999999999998</v>
      </c>
      <c r="H76" s="181">
        <f t="shared" si="5"/>
        <v>0.28999999999999998</v>
      </c>
      <c r="I76" s="133">
        <v>2596</v>
      </c>
      <c r="J76" s="134">
        <v>5630</v>
      </c>
      <c r="K76" s="134">
        <v>6619</v>
      </c>
      <c r="L76" s="135">
        <v>5152</v>
      </c>
      <c r="M76" s="136">
        <v>19997</v>
      </c>
    </row>
    <row r="77" spans="1:13" ht="17" thickBot="1">
      <c r="A77" s="128">
        <v>42901</v>
      </c>
      <c r="B77" s="129">
        <v>42901</v>
      </c>
      <c r="C77" s="180">
        <f t="shared" si="3"/>
        <v>6</v>
      </c>
      <c r="D77" s="180">
        <f t="shared" si="4"/>
        <v>6</v>
      </c>
      <c r="E77" s="137">
        <v>75</v>
      </c>
      <c r="F77" s="131">
        <v>66</v>
      </c>
      <c r="G77" s="132">
        <v>0</v>
      </c>
      <c r="H77" s="181">
        <f t="shared" si="5"/>
        <v>0</v>
      </c>
      <c r="I77" s="133">
        <v>3510</v>
      </c>
      <c r="J77" s="134">
        <v>7854</v>
      </c>
      <c r="K77" s="134">
        <v>8652</v>
      </c>
      <c r="L77" s="135">
        <v>6344</v>
      </c>
      <c r="M77" s="136">
        <v>26360</v>
      </c>
    </row>
    <row r="78" spans="1:13" ht="17" thickBot="1">
      <c r="A78" s="128">
        <v>42902</v>
      </c>
      <c r="B78" s="129">
        <v>42902</v>
      </c>
      <c r="C78" s="180">
        <f t="shared" si="3"/>
        <v>7</v>
      </c>
      <c r="D78" s="180">
        <f t="shared" si="4"/>
        <v>6</v>
      </c>
      <c r="E78" s="137">
        <v>68</v>
      </c>
      <c r="F78" s="139">
        <v>66</v>
      </c>
      <c r="G78" s="132">
        <v>0</v>
      </c>
      <c r="H78" s="181">
        <f t="shared" si="5"/>
        <v>0</v>
      </c>
      <c r="I78" s="133">
        <v>2054</v>
      </c>
      <c r="J78" s="134">
        <v>4857</v>
      </c>
      <c r="K78" s="134">
        <v>5783</v>
      </c>
      <c r="L78" s="135">
        <v>4474</v>
      </c>
      <c r="M78" s="136">
        <v>17168</v>
      </c>
    </row>
    <row r="79" spans="1:13" ht="17" thickBot="1">
      <c r="A79" s="128">
        <v>42903</v>
      </c>
      <c r="B79" s="129">
        <v>42903</v>
      </c>
      <c r="C79" s="180">
        <f t="shared" si="3"/>
        <v>1</v>
      </c>
      <c r="D79" s="180">
        <f t="shared" si="4"/>
        <v>6</v>
      </c>
      <c r="E79" s="137">
        <v>73</v>
      </c>
      <c r="F79" s="131">
        <v>66.900000000000006</v>
      </c>
      <c r="G79" s="132">
        <v>1.39</v>
      </c>
      <c r="H79" s="181">
        <f t="shared" si="5"/>
        <v>1.39</v>
      </c>
      <c r="I79" s="133">
        <v>1399</v>
      </c>
      <c r="J79" s="134">
        <v>2633</v>
      </c>
      <c r="K79" s="134">
        <v>3439</v>
      </c>
      <c r="L79" s="135">
        <v>2977</v>
      </c>
      <c r="M79" s="136">
        <v>10448</v>
      </c>
    </row>
    <row r="80" spans="1:13" ht="18" thickBot="1">
      <c r="A80" s="128">
        <v>42904</v>
      </c>
      <c r="B80" s="129">
        <v>42904</v>
      </c>
      <c r="C80" s="180">
        <f t="shared" si="3"/>
        <v>2</v>
      </c>
      <c r="D80" s="180">
        <f t="shared" si="4"/>
        <v>6</v>
      </c>
      <c r="E80" s="137">
        <v>84</v>
      </c>
      <c r="F80" s="131">
        <v>72</v>
      </c>
      <c r="G80" s="132" t="s">
        <v>11</v>
      </c>
      <c r="H80" s="181">
        <f t="shared" si="5"/>
        <v>0.01</v>
      </c>
      <c r="I80" s="133">
        <v>2199</v>
      </c>
      <c r="J80" s="134">
        <v>4014</v>
      </c>
      <c r="K80" s="134">
        <v>4901</v>
      </c>
      <c r="L80" s="135">
        <v>3396</v>
      </c>
      <c r="M80" s="136">
        <v>14510</v>
      </c>
    </row>
    <row r="81" spans="1:13" ht="17" thickBot="1">
      <c r="A81" s="128">
        <v>42905</v>
      </c>
      <c r="B81" s="129">
        <v>42905</v>
      </c>
      <c r="C81" s="180">
        <f t="shared" si="3"/>
        <v>3</v>
      </c>
      <c r="D81" s="180">
        <f t="shared" si="4"/>
        <v>6</v>
      </c>
      <c r="E81" s="130">
        <v>87.1</v>
      </c>
      <c r="F81" s="139">
        <v>70</v>
      </c>
      <c r="G81" s="132">
        <v>1.35</v>
      </c>
      <c r="H81" s="181">
        <f t="shared" si="5"/>
        <v>1.35</v>
      </c>
      <c r="I81" s="133">
        <v>1648</v>
      </c>
      <c r="J81" s="134">
        <v>3553</v>
      </c>
      <c r="K81" s="134">
        <v>4334</v>
      </c>
      <c r="L81" s="135">
        <v>3552</v>
      </c>
      <c r="M81" s="136">
        <v>13087</v>
      </c>
    </row>
    <row r="82" spans="1:13" ht="17" thickBot="1">
      <c r="A82" s="128">
        <v>42906</v>
      </c>
      <c r="B82" s="129">
        <v>42906</v>
      </c>
      <c r="C82" s="180">
        <f t="shared" si="3"/>
        <v>4</v>
      </c>
      <c r="D82" s="180">
        <f t="shared" si="4"/>
        <v>6</v>
      </c>
      <c r="E82" s="137">
        <v>82</v>
      </c>
      <c r="F82" s="131">
        <v>72</v>
      </c>
      <c r="G82" s="132">
        <v>0.03</v>
      </c>
      <c r="H82" s="181">
        <f t="shared" si="5"/>
        <v>0.03</v>
      </c>
      <c r="I82" s="133">
        <v>3407</v>
      </c>
      <c r="J82" s="134">
        <v>7473</v>
      </c>
      <c r="K82" s="134">
        <v>7975</v>
      </c>
      <c r="L82" s="135">
        <v>6091</v>
      </c>
      <c r="M82" s="136">
        <v>24946</v>
      </c>
    </row>
    <row r="83" spans="1:13" ht="17" thickBot="1">
      <c r="A83" s="128">
        <v>42907</v>
      </c>
      <c r="B83" s="129">
        <v>42907</v>
      </c>
      <c r="C83" s="180">
        <f t="shared" si="3"/>
        <v>5</v>
      </c>
      <c r="D83" s="180">
        <f t="shared" si="4"/>
        <v>6</v>
      </c>
      <c r="E83" s="137">
        <v>82</v>
      </c>
      <c r="F83" s="131">
        <v>72</v>
      </c>
      <c r="G83" s="132">
        <v>0</v>
      </c>
      <c r="H83" s="181">
        <f t="shared" si="5"/>
        <v>0</v>
      </c>
      <c r="I83" s="133">
        <v>3304</v>
      </c>
      <c r="J83" s="134">
        <v>7416</v>
      </c>
      <c r="K83" s="134">
        <v>8754</v>
      </c>
      <c r="L83" s="135">
        <v>6159</v>
      </c>
      <c r="M83" s="136">
        <v>25633</v>
      </c>
    </row>
    <row r="84" spans="1:13" ht="17" thickBot="1">
      <c r="A84" s="128">
        <v>42908</v>
      </c>
      <c r="B84" s="129">
        <v>42908</v>
      </c>
      <c r="C84" s="180">
        <f t="shared" si="3"/>
        <v>6</v>
      </c>
      <c r="D84" s="180">
        <f t="shared" si="4"/>
        <v>6</v>
      </c>
      <c r="E84" s="137">
        <v>82</v>
      </c>
      <c r="F84" s="139">
        <v>70</v>
      </c>
      <c r="G84" s="132">
        <v>0</v>
      </c>
      <c r="H84" s="181">
        <f t="shared" si="5"/>
        <v>0</v>
      </c>
      <c r="I84" s="133">
        <v>3368</v>
      </c>
      <c r="J84" s="134">
        <v>7624</v>
      </c>
      <c r="K84" s="134">
        <v>8307</v>
      </c>
      <c r="L84" s="135">
        <v>6289</v>
      </c>
      <c r="M84" s="136">
        <v>25588</v>
      </c>
    </row>
    <row r="85" spans="1:13" ht="17" thickBot="1">
      <c r="A85" s="128">
        <v>42909</v>
      </c>
      <c r="B85" s="129">
        <v>42909</v>
      </c>
      <c r="C85" s="180">
        <f t="shared" si="3"/>
        <v>7</v>
      </c>
      <c r="D85" s="180">
        <f t="shared" si="4"/>
        <v>6</v>
      </c>
      <c r="E85" s="137">
        <v>82.9</v>
      </c>
      <c r="F85" s="131">
        <v>75.900000000000006</v>
      </c>
      <c r="G85" s="132">
        <v>0.04</v>
      </c>
      <c r="H85" s="181">
        <f t="shared" si="5"/>
        <v>0.04</v>
      </c>
      <c r="I85" s="133">
        <v>2283</v>
      </c>
      <c r="J85" s="134">
        <v>4683</v>
      </c>
      <c r="K85" s="134">
        <v>5611</v>
      </c>
      <c r="L85" s="135">
        <v>4330</v>
      </c>
      <c r="M85" s="136">
        <v>16907</v>
      </c>
    </row>
    <row r="86" spans="1:13" ht="17" thickBot="1">
      <c r="A86" s="128">
        <v>42910</v>
      </c>
      <c r="B86" s="129">
        <v>42910</v>
      </c>
      <c r="C86" s="180">
        <f t="shared" si="3"/>
        <v>1</v>
      </c>
      <c r="D86" s="180">
        <f t="shared" si="4"/>
        <v>6</v>
      </c>
      <c r="E86" s="137">
        <v>82.9</v>
      </c>
      <c r="F86" s="131">
        <v>71.099999999999994</v>
      </c>
      <c r="G86" s="132">
        <v>1.29</v>
      </c>
      <c r="H86" s="181">
        <f t="shared" si="5"/>
        <v>1.29</v>
      </c>
      <c r="I86" s="133">
        <v>2307</v>
      </c>
      <c r="J86" s="134">
        <v>3933</v>
      </c>
      <c r="K86" s="134">
        <v>5214</v>
      </c>
      <c r="L86" s="135">
        <v>3396</v>
      </c>
      <c r="M86" s="136">
        <v>14850</v>
      </c>
    </row>
    <row r="87" spans="1:13" ht="17" thickBot="1">
      <c r="A87" s="128">
        <v>42911</v>
      </c>
      <c r="B87" s="129">
        <v>42911</v>
      </c>
      <c r="C87" s="180">
        <f t="shared" si="3"/>
        <v>2</v>
      </c>
      <c r="D87" s="180">
        <f t="shared" si="4"/>
        <v>6</v>
      </c>
      <c r="E87" s="137">
        <v>82</v>
      </c>
      <c r="F87" s="139">
        <v>69.099999999999994</v>
      </c>
      <c r="G87" s="132">
        <v>0</v>
      </c>
      <c r="H87" s="181">
        <f t="shared" si="5"/>
        <v>0</v>
      </c>
      <c r="I87" s="133">
        <v>2625</v>
      </c>
      <c r="J87" s="134">
        <v>4882</v>
      </c>
      <c r="K87" s="134">
        <v>5727</v>
      </c>
      <c r="L87" s="135">
        <v>4197</v>
      </c>
      <c r="M87" s="136">
        <v>17431</v>
      </c>
    </row>
    <row r="88" spans="1:13" ht="17" thickBot="1">
      <c r="A88" s="128">
        <v>42912</v>
      </c>
      <c r="B88" s="129">
        <v>42912</v>
      </c>
      <c r="C88" s="180">
        <f t="shared" si="3"/>
        <v>3</v>
      </c>
      <c r="D88" s="180">
        <f t="shared" si="4"/>
        <v>6</v>
      </c>
      <c r="E88" s="137">
        <v>78.099999999999994</v>
      </c>
      <c r="F88" s="131">
        <v>66</v>
      </c>
      <c r="G88" s="132">
        <v>0</v>
      </c>
      <c r="H88" s="181">
        <f t="shared" si="5"/>
        <v>0</v>
      </c>
      <c r="I88" s="133">
        <v>3386</v>
      </c>
      <c r="J88" s="134">
        <v>7217</v>
      </c>
      <c r="K88" s="134">
        <v>7974</v>
      </c>
      <c r="L88" s="135">
        <v>5845</v>
      </c>
      <c r="M88" s="136">
        <v>24422</v>
      </c>
    </row>
    <row r="89" spans="1:13" ht="17" thickBot="1">
      <c r="A89" s="128">
        <v>42913</v>
      </c>
      <c r="B89" s="129">
        <v>42913</v>
      </c>
      <c r="C89" s="180">
        <f t="shared" si="3"/>
        <v>4</v>
      </c>
      <c r="D89" s="180">
        <f t="shared" si="4"/>
        <v>6</v>
      </c>
      <c r="E89" s="130">
        <v>75.900000000000006</v>
      </c>
      <c r="F89" s="131">
        <v>61</v>
      </c>
      <c r="G89" s="132">
        <v>0.18</v>
      </c>
      <c r="H89" s="181">
        <f t="shared" si="5"/>
        <v>0.18</v>
      </c>
      <c r="I89" s="133">
        <v>3182</v>
      </c>
      <c r="J89" s="134">
        <v>7317</v>
      </c>
      <c r="K89" s="134">
        <v>6501</v>
      </c>
      <c r="L89" s="135">
        <v>5580</v>
      </c>
      <c r="M89" s="136">
        <v>22580</v>
      </c>
    </row>
    <row r="90" spans="1:13" ht="17" thickBot="1">
      <c r="A90" s="128">
        <v>42914</v>
      </c>
      <c r="B90" s="129">
        <v>42914</v>
      </c>
      <c r="C90" s="180">
        <f t="shared" si="3"/>
        <v>5</v>
      </c>
      <c r="D90" s="180">
        <f t="shared" si="4"/>
        <v>6</v>
      </c>
      <c r="E90" s="137">
        <v>78.099999999999994</v>
      </c>
      <c r="F90" s="139">
        <v>62.1</v>
      </c>
      <c r="G90" s="132">
        <v>0</v>
      </c>
      <c r="H90" s="181">
        <f t="shared" si="5"/>
        <v>0</v>
      </c>
      <c r="I90" s="133">
        <v>3766</v>
      </c>
      <c r="J90" s="134">
        <v>8239</v>
      </c>
      <c r="K90" s="134">
        <v>8873</v>
      </c>
      <c r="L90" s="135">
        <v>5834</v>
      </c>
      <c r="M90" s="136">
        <v>26712</v>
      </c>
    </row>
    <row r="91" spans="1:13" ht="17" thickBot="1">
      <c r="A91" s="128">
        <v>42915</v>
      </c>
      <c r="B91" s="129">
        <v>42915</v>
      </c>
      <c r="C91" s="180">
        <f t="shared" si="3"/>
        <v>6</v>
      </c>
      <c r="D91" s="180">
        <f t="shared" si="4"/>
        <v>6</v>
      </c>
      <c r="E91" s="130">
        <v>81</v>
      </c>
      <c r="F91" s="131">
        <v>68</v>
      </c>
      <c r="G91" s="132">
        <v>0</v>
      </c>
      <c r="H91" s="181">
        <f t="shared" si="5"/>
        <v>0</v>
      </c>
      <c r="I91" s="133">
        <v>3356</v>
      </c>
      <c r="J91" s="134">
        <v>7544</v>
      </c>
      <c r="K91" s="134">
        <v>8276</v>
      </c>
      <c r="L91" s="135">
        <v>5662</v>
      </c>
      <c r="M91" s="136">
        <v>24838</v>
      </c>
    </row>
    <row r="92" spans="1:13" ht="18" thickBot="1">
      <c r="A92" s="140">
        <v>42916</v>
      </c>
      <c r="B92" s="141">
        <v>42916</v>
      </c>
      <c r="C92" s="180">
        <f t="shared" si="3"/>
        <v>7</v>
      </c>
      <c r="D92" s="180">
        <f t="shared" si="4"/>
        <v>6</v>
      </c>
      <c r="E92" s="161">
        <v>88</v>
      </c>
      <c r="F92" s="143">
        <v>73.900000000000006</v>
      </c>
      <c r="G92" s="144" t="s">
        <v>11</v>
      </c>
      <c r="H92" s="181">
        <f t="shared" si="5"/>
        <v>0.01</v>
      </c>
      <c r="I92" s="145">
        <v>2687</v>
      </c>
      <c r="J92" s="146">
        <v>5890</v>
      </c>
      <c r="K92" s="146">
        <v>7013</v>
      </c>
      <c r="L92" s="147">
        <v>4754</v>
      </c>
      <c r="M92" s="148">
        <v>20344</v>
      </c>
    </row>
    <row r="93" spans="1:13" ht="17" thickBot="1">
      <c r="A93" s="119">
        <v>42917</v>
      </c>
      <c r="B93" s="120">
        <v>42917</v>
      </c>
      <c r="C93" s="180">
        <f t="shared" si="3"/>
        <v>1</v>
      </c>
      <c r="D93" s="180">
        <f t="shared" si="4"/>
        <v>7</v>
      </c>
      <c r="E93" s="121">
        <v>84.9</v>
      </c>
      <c r="F93" s="122">
        <v>72</v>
      </c>
      <c r="G93" s="163">
        <v>0.23</v>
      </c>
      <c r="H93" s="181">
        <f t="shared" si="5"/>
        <v>0.23</v>
      </c>
      <c r="I93" s="164">
        <v>1848</v>
      </c>
      <c r="J93" s="165">
        <v>2958</v>
      </c>
      <c r="K93" s="165">
        <v>3845</v>
      </c>
      <c r="L93" s="166">
        <v>3216</v>
      </c>
      <c r="M93" s="167">
        <v>11867</v>
      </c>
    </row>
    <row r="94" spans="1:13" ht="17" thickBot="1">
      <c r="A94" s="128">
        <v>42918</v>
      </c>
      <c r="B94" s="129">
        <v>42918</v>
      </c>
      <c r="C94" s="180">
        <f t="shared" si="3"/>
        <v>2</v>
      </c>
      <c r="D94" s="180">
        <f t="shared" si="4"/>
        <v>7</v>
      </c>
      <c r="E94" s="130">
        <v>87.1</v>
      </c>
      <c r="F94" s="131">
        <v>73</v>
      </c>
      <c r="G94" s="132">
        <v>0</v>
      </c>
      <c r="H94" s="181">
        <f t="shared" si="5"/>
        <v>0</v>
      </c>
      <c r="I94" s="133">
        <v>2467</v>
      </c>
      <c r="J94" s="134">
        <v>3776</v>
      </c>
      <c r="K94" s="134">
        <v>4173</v>
      </c>
      <c r="L94" s="135">
        <v>3579</v>
      </c>
      <c r="M94" s="136">
        <v>13995</v>
      </c>
    </row>
    <row r="95" spans="1:13" ht="17" thickBot="1">
      <c r="A95" s="128">
        <v>42919</v>
      </c>
      <c r="B95" s="129">
        <v>42919</v>
      </c>
      <c r="C95" s="180">
        <f t="shared" si="3"/>
        <v>3</v>
      </c>
      <c r="D95" s="180">
        <f t="shared" si="4"/>
        <v>7</v>
      </c>
      <c r="E95" s="137">
        <v>87.1</v>
      </c>
      <c r="F95" s="131">
        <v>71.099999999999994</v>
      </c>
      <c r="G95" s="132">
        <v>0.45</v>
      </c>
      <c r="H95" s="181">
        <f t="shared" si="5"/>
        <v>0.45</v>
      </c>
      <c r="I95" s="133">
        <v>2714</v>
      </c>
      <c r="J95" s="134">
        <v>4199</v>
      </c>
      <c r="K95" s="134">
        <v>4924</v>
      </c>
      <c r="L95" s="135">
        <v>4230</v>
      </c>
      <c r="M95" s="136">
        <v>16067</v>
      </c>
    </row>
    <row r="96" spans="1:13" ht="17" thickBot="1">
      <c r="A96" s="128">
        <v>42920</v>
      </c>
      <c r="B96" s="129">
        <v>42920</v>
      </c>
      <c r="C96" s="180">
        <f t="shared" si="3"/>
        <v>4</v>
      </c>
      <c r="D96" s="180">
        <f t="shared" si="4"/>
        <v>7</v>
      </c>
      <c r="E96" s="137">
        <v>82.9</v>
      </c>
      <c r="F96" s="139">
        <v>70</v>
      </c>
      <c r="G96" s="132">
        <v>0</v>
      </c>
      <c r="H96" s="181">
        <f t="shared" si="5"/>
        <v>0</v>
      </c>
      <c r="I96" s="133">
        <v>2296</v>
      </c>
      <c r="J96" s="134">
        <v>4084</v>
      </c>
      <c r="K96" s="134">
        <v>3684</v>
      </c>
      <c r="L96" s="135">
        <v>3861</v>
      </c>
      <c r="M96" s="136">
        <v>13925</v>
      </c>
    </row>
    <row r="97" spans="1:13" ht="17" thickBot="1">
      <c r="A97" s="128">
        <v>42921</v>
      </c>
      <c r="B97" s="129">
        <v>42921</v>
      </c>
      <c r="C97" s="180">
        <f t="shared" si="3"/>
        <v>5</v>
      </c>
      <c r="D97" s="180">
        <f t="shared" si="4"/>
        <v>7</v>
      </c>
      <c r="E97" s="137">
        <v>84.9</v>
      </c>
      <c r="F97" s="131">
        <v>71.099999999999994</v>
      </c>
      <c r="G97" s="132">
        <v>0</v>
      </c>
      <c r="H97" s="181">
        <f t="shared" si="5"/>
        <v>0</v>
      </c>
      <c r="I97" s="133">
        <v>3170</v>
      </c>
      <c r="J97" s="134">
        <v>6770</v>
      </c>
      <c r="K97" s="134">
        <v>7308</v>
      </c>
      <c r="L97" s="135">
        <v>5862</v>
      </c>
      <c r="M97" s="136">
        <v>23110</v>
      </c>
    </row>
    <row r="98" spans="1:13" ht="18" thickBot="1">
      <c r="A98" s="128">
        <v>42922</v>
      </c>
      <c r="B98" s="129">
        <v>42922</v>
      </c>
      <c r="C98" s="180">
        <f t="shared" si="3"/>
        <v>6</v>
      </c>
      <c r="D98" s="180">
        <f t="shared" si="4"/>
        <v>7</v>
      </c>
      <c r="E98" s="137">
        <v>75</v>
      </c>
      <c r="F98" s="131">
        <v>71.099999999999994</v>
      </c>
      <c r="G98" s="132" t="s">
        <v>11</v>
      </c>
      <c r="H98" s="181">
        <f t="shared" si="5"/>
        <v>0.01</v>
      </c>
      <c r="I98" s="133">
        <v>3065</v>
      </c>
      <c r="J98" s="134">
        <v>6243</v>
      </c>
      <c r="K98" s="134">
        <v>7302</v>
      </c>
      <c r="L98" s="135">
        <v>5251</v>
      </c>
      <c r="M98" s="136">
        <v>21861</v>
      </c>
    </row>
    <row r="99" spans="1:13" ht="17" thickBot="1">
      <c r="A99" s="128">
        <v>42923</v>
      </c>
      <c r="B99" s="129">
        <v>42923</v>
      </c>
      <c r="C99" s="180">
        <f t="shared" si="3"/>
        <v>7</v>
      </c>
      <c r="D99" s="180">
        <f t="shared" si="4"/>
        <v>7</v>
      </c>
      <c r="E99" s="137">
        <v>79</v>
      </c>
      <c r="F99" s="139">
        <v>68</v>
      </c>
      <c r="G99" s="132">
        <v>1.78</v>
      </c>
      <c r="H99" s="181">
        <f t="shared" si="5"/>
        <v>1.78</v>
      </c>
      <c r="I99" s="133">
        <v>1513</v>
      </c>
      <c r="J99" s="134">
        <v>3567</v>
      </c>
      <c r="K99" s="134">
        <v>4421</v>
      </c>
      <c r="L99" s="135">
        <v>3304</v>
      </c>
      <c r="M99" s="136">
        <v>12805</v>
      </c>
    </row>
    <row r="100" spans="1:13" ht="17" thickBot="1">
      <c r="A100" s="128">
        <v>42924</v>
      </c>
      <c r="B100" s="129">
        <v>42924</v>
      </c>
      <c r="C100" s="180">
        <f t="shared" si="3"/>
        <v>1</v>
      </c>
      <c r="D100" s="180">
        <f t="shared" si="4"/>
        <v>7</v>
      </c>
      <c r="E100" s="137">
        <v>82.9</v>
      </c>
      <c r="F100" s="131">
        <v>70</v>
      </c>
      <c r="G100" s="132">
        <v>0</v>
      </c>
      <c r="H100" s="181">
        <f t="shared" si="5"/>
        <v>0</v>
      </c>
      <c r="I100" s="133">
        <v>2718</v>
      </c>
      <c r="J100" s="134">
        <v>4807</v>
      </c>
      <c r="K100" s="134">
        <v>5781</v>
      </c>
      <c r="L100" s="135">
        <v>3952</v>
      </c>
      <c r="M100" s="136">
        <v>17258</v>
      </c>
    </row>
    <row r="101" spans="1:13" ht="17" thickBot="1">
      <c r="A101" s="128">
        <v>42925</v>
      </c>
      <c r="B101" s="129">
        <v>42925</v>
      </c>
      <c r="C101" s="180">
        <f t="shared" si="3"/>
        <v>2</v>
      </c>
      <c r="D101" s="180">
        <f t="shared" si="4"/>
        <v>7</v>
      </c>
      <c r="E101" s="137">
        <v>81</v>
      </c>
      <c r="F101" s="131">
        <v>69.099999999999994</v>
      </c>
      <c r="G101" s="132">
        <v>0</v>
      </c>
      <c r="H101" s="181">
        <f t="shared" si="5"/>
        <v>0</v>
      </c>
      <c r="I101" s="133">
        <v>3048</v>
      </c>
      <c r="J101" s="134">
        <v>5446</v>
      </c>
      <c r="K101" s="134">
        <v>5782</v>
      </c>
      <c r="L101" s="135">
        <v>4044</v>
      </c>
      <c r="M101" s="136">
        <v>18320</v>
      </c>
    </row>
    <row r="102" spans="1:13" ht="17" thickBot="1">
      <c r="A102" s="128">
        <v>42926</v>
      </c>
      <c r="B102" s="129">
        <v>42926</v>
      </c>
      <c r="C102" s="180">
        <f t="shared" si="3"/>
        <v>3</v>
      </c>
      <c r="D102" s="180">
        <f t="shared" si="4"/>
        <v>7</v>
      </c>
      <c r="E102" s="130">
        <v>82.9</v>
      </c>
      <c r="F102" s="139">
        <v>71.099999999999994</v>
      </c>
      <c r="G102" s="132">
        <v>0</v>
      </c>
      <c r="H102" s="181">
        <f t="shared" si="5"/>
        <v>0</v>
      </c>
      <c r="I102" s="133">
        <v>3506</v>
      </c>
      <c r="J102" s="134">
        <v>7503</v>
      </c>
      <c r="K102" s="134">
        <v>8106</v>
      </c>
      <c r="L102" s="135">
        <v>5712</v>
      </c>
      <c r="M102" s="136">
        <v>24827</v>
      </c>
    </row>
    <row r="103" spans="1:13" ht="17" thickBot="1">
      <c r="A103" s="128">
        <v>42927</v>
      </c>
      <c r="B103" s="129">
        <v>42927</v>
      </c>
      <c r="C103" s="180">
        <f t="shared" si="3"/>
        <v>4</v>
      </c>
      <c r="D103" s="180">
        <f t="shared" si="4"/>
        <v>7</v>
      </c>
      <c r="E103" s="137">
        <v>84</v>
      </c>
      <c r="F103" s="131">
        <v>75</v>
      </c>
      <c r="G103" s="132">
        <v>0</v>
      </c>
      <c r="H103" s="181">
        <f t="shared" si="5"/>
        <v>0</v>
      </c>
      <c r="I103" s="133">
        <v>2929</v>
      </c>
      <c r="J103" s="134">
        <v>6436</v>
      </c>
      <c r="K103" s="134">
        <v>7249</v>
      </c>
      <c r="L103" s="135">
        <v>5129</v>
      </c>
      <c r="M103" s="136">
        <v>21743</v>
      </c>
    </row>
    <row r="104" spans="1:13" ht="17" thickBot="1">
      <c r="A104" s="128">
        <v>42928</v>
      </c>
      <c r="B104" s="129">
        <v>42928</v>
      </c>
      <c r="C104" s="180">
        <f t="shared" si="3"/>
        <v>5</v>
      </c>
      <c r="D104" s="180">
        <f t="shared" si="4"/>
        <v>7</v>
      </c>
      <c r="E104" s="130">
        <v>87.1</v>
      </c>
      <c r="F104" s="131">
        <v>77</v>
      </c>
      <c r="G104" s="132">
        <v>0</v>
      </c>
      <c r="H104" s="181">
        <f t="shared" si="5"/>
        <v>0</v>
      </c>
      <c r="I104" s="133">
        <v>2860</v>
      </c>
      <c r="J104" s="134">
        <v>6283</v>
      </c>
      <c r="K104" s="134">
        <v>7102</v>
      </c>
      <c r="L104" s="135">
        <v>4929</v>
      </c>
      <c r="M104" s="136">
        <v>21174</v>
      </c>
    </row>
    <row r="105" spans="1:13" ht="17" thickBot="1">
      <c r="A105" s="128">
        <v>42929</v>
      </c>
      <c r="B105" s="129">
        <v>42929</v>
      </c>
      <c r="C105" s="180">
        <f t="shared" si="3"/>
        <v>6</v>
      </c>
      <c r="D105" s="180">
        <f t="shared" si="4"/>
        <v>7</v>
      </c>
      <c r="E105" s="137">
        <v>89.1</v>
      </c>
      <c r="F105" s="139">
        <v>77</v>
      </c>
      <c r="G105" s="132">
        <v>0</v>
      </c>
      <c r="H105" s="181">
        <f t="shared" si="5"/>
        <v>0</v>
      </c>
      <c r="I105" s="133">
        <v>2563</v>
      </c>
      <c r="J105" s="134">
        <v>5150</v>
      </c>
      <c r="K105" s="134">
        <v>6116</v>
      </c>
      <c r="L105" s="135">
        <v>4461</v>
      </c>
      <c r="M105" s="136">
        <v>18290</v>
      </c>
    </row>
    <row r="106" spans="1:13" ht="17" thickBot="1">
      <c r="A106" s="128">
        <v>42930</v>
      </c>
      <c r="B106" s="129">
        <v>42930</v>
      </c>
      <c r="C106" s="180">
        <f t="shared" si="3"/>
        <v>7</v>
      </c>
      <c r="D106" s="180">
        <f t="shared" si="4"/>
        <v>7</v>
      </c>
      <c r="E106" s="137">
        <v>69.099999999999994</v>
      </c>
      <c r="F106" s="131">
        <v>64.900000000000006</v>
      </c>
      <c r="G106" s="132">
        <v>0.35</v>
      </c>
      <c r="H106" s="181">
        <f t="shared" si="5"/>
        <v>0.35</v>
      </c>
      <c r="I106" s="133">
        <v>907</v>
      </c>
      <c r="J106" s="134">
        <v>2182</v>
      </c>
      <c r="K106" s="134">
        <v>2974</v>
      </c>
      <c r="L106" s="135">
        <v>2147</v>
      </c>
      <c r="M106" s="136">
        <v>8210</v>
      </c>
    </row>
    <row r="107" spans="1:13" ht="17" thickBot="1">
      <c r="A107" s="128">
        <v>42931</v>
      </c>
      <c r="B107" s="129">
        <v>42931</v>
      </c>
      <c r="C107" s="180">
        <f t="shared" si="3"/>
        <v>1</v>
      </c>
      <c r="D107" s="180">
        <f t="shared" si="4"/>
        <v>7</v>
      </c>
      <c r="E107" s="137">
        <v>82.9</v>
      </c>
      <c r="F107" s="131">
        <v>68</v>
      </c>
      <c r="G107" s="132">
        <v>0</v>
      </c>
      <c r="H107" s="181">
        <f t="shared" si="5"/>
        <v>0</v>
      </c>
      <c r="I107" s="133">
        <v>2853</v>
      </c>
      <c r="J107" s="134">
        <v>4857</v>
      </c>
      <c r="K107" s="134">
        <v>5631</v>
      </c>
      <c r="L107" s="135">
        <v>3918</v>
      </c>
      <c r="M107" s="136">
        <v>17259</v>
      </c>
    </row>
    <row r="108" spans="1:13" ht="17" thickBot="1">
      <c r="A108" s="128">
        <v>42932</v>
      </c>
      <c r="B108" s="129">
        <v>42932</v>
      </c>
      <c r="C108" s="180">
        <f t="shared" si="3"/>
        <v>2</v>
      </c>
      <c r="D108" s="180">
        <f t="shared" si="4"/>
        <v>7</v>
      </c>
      <c r="E108" s="137">
        <v>84.9</v>
      </c>
      <c r="F108" s="139">
        <v>70</v>
      </c>
      <c r="G108" s="132">
        <v>0</v>
      </c>
      <c r="H108" s="181">
        <f t="shared" si="5"/>
        <v>0</v>
      </c>
      <c r="I108" s="133">
        <v>2917</v>
      </c>
      <c r="J108" s="134">
        <v>5190</v>
      </c>
      <c r="K108" s="134">
        <v>5370</v>
      </c>
      <c r="L108" s="135">
        <v>4062</v>
      </c>
      <c r="M108" s="136">
        <v>17539</v>
      </c>
    </row>
    <row r="109" spans="1:13" ht="17" thickBot="1">
      <c r="A109" s="128">
        <v>42933</v>
      </c>
      <c r="B109" s="129">
        <v>42933</v>
      </c>
      <c r="C109" s="180">
        <f t="shared" si="3"/>
        <v>3</v>
      </c>
      <c r="D109" s="180">
        <f t="shared" si="4"/>
        <v>7</v>
      </c>
      <c r="E109" s="137">
        <v>84.9</v>
      </c>
      <c r="F109" s="131">
        <v>73.900000000000006</v>
      </c>
      <c r="G109" s="132">
        <v>0</v>
      </c>
      <c r="H109" s="181">
        <f t="shared" si="5"/>
        <v>0</v>
      </c>
      <c r="I109" s="133">
        <v>3264</v>
      </c>
      <c r="J109" s="134">
        <v>7316</v>
      </c>
      <c r="K109" s="134">
        <v>7789</v>
      </c>
      <c r="L109" s="135">
        <v>5468</v>
      </c>
      <c r="M109" s="136">
        <v>23837</v>
      </c>
    </row>
    <row r="110" spans="1:13" ht="17" thickBot="1">
      <c r="A110" s="128">
        <v>42934</v>
      </c>
      <c r="B110" s="129">
        <v>42934</v>
      </c>
      <c r="C110" s="180">
        <f t="shared" si="3"/>
        <v>4</v>
      </c>
      <c r="D110" s="180">
        <f t="shared" si="4"/>
        <v>7</v>
      </c>
      <c r="E110" s="137">
        <v>87.1</v>
      </c>
      <c r="F110" s="131">
        <v>75.900000000000006</v>
      </c>
      <c r="G110" s="132">
        <v>0</v>
      </c>
      <c r="H110" s="181">
        <f t="shared" si="5"/>
        <v>0</v>
      </c>
      <c r="I110" s="133">
        <v>3507</v>
      </c>
      <c r="J110" s="134">
        <v>7732</v>
      </c>
      <c r="K110" s="134">
        <v>8268</v>
      </c>
      <c r="L110" s="135">
        <v>5531</v>
      </c>
      <c r="M110" s="136">
        <v>25038</v>
      </c>
    </row>
    <row r="111" spans="1:13" ht="17" thickBot="1">
      <c r="A111" s="128">
        <v>42935</v>
      </c>
      <c r="B111" s="129">
        <v>42935</v>
      </c>
      <c r="C111" s="180">
        <f t="shared" si="3"/>
        <v>5</v>
      </c>
      <c r="D111" s="180">
        <f t="shared" si="4"/>
        <v>7</v>
      </c>
      <c r="E111" s="130">
        <v>91</v>
      </c>
      <c r="F111" s="139">
        <v>77</v>
      </c>
      <c r="G111" s="132">
        <v>0</v>
      </c>
      <c r="H111" s="181">
        <f t="shared" si="5"/>
        <v>0</v>
      </c>
      <c r="I111" s="133">
        <v>3114</v>
      </c>
      <c r="J111" s="134">
        <v>6710</v>
      </c>
      <c r="K111" s="134">
        <v>7776</v>
      </c>
      <c r="L111" s="135">
        <v>5247</v>
      </c>
      <c r="M111" s="136">
        <v>22847</v>
      </c>
    </row>
    <row r="112" spans="1:13" ht="17" thickBot="1">
      <c r="A112" s="128">
        <v>42936</v>
      </c>
      <c r="B112" s="129">
        <v>42936</v>
      </c>
      <c r="C112" s="180">
        <f t="shared" si="3"/>
        <v>6</v>
      </c>
      <c r="D112" s="180">
        <f t="shared" si="4"/>
        <v>7</v>
      </c>
      <c r="E112" s="137">
        <v>93</v>
      </c>
      <c r="F112" s="131">
        <v>78.099999999999994</v>
      </c>
      <c r="G112" s="132">
        <v>0.01</v>
      </c>
      <c r="H112" s="181">
        <f t="shared" si="5"/>
        <v>0.01</v>
      </c>
      <c r="I112" s="133">
        <v>2840</v>
      </c>
      <c r="J112" s="134">
        <v>5980</v>
      </c>
      <c r="K112" s="134">
        <v>6781</v>
      </c>
      <c r="L112" s="135">
        <v>4804</v>
      </c>
      <c r="M112" s="136">
        <v>20405</v>
      </c>
    </row>
    <row r="113" spans="1:13" ht="17" thickBot="1">
      <c r="A113" s="128">
        <v>42937</v>
      </c>
      <c r="B113" s="129">
        <v>42937</v>
      </c>
      <c r="C113" s="180">
        <f t="shared" si="3"/>
        <v>7</v>
      </c>
      <c r="D113" s="180">
        <f t="shared" si="4"/>
        <v>7</v>
      </c>
      <c r="E113" s="137">
        <v>91</v>
      </c>
      <c r="F113" s="131">
        <v>77</v>
      </c>
      <c r="G113" s="132">
        <v>0</v>
      </c>
      <c r="H113" s="181">
        <f t="shared" si="5"/>
        <v>0</v>
      </c>
      <c r="I113" s="133">
        <v>2751</v>
      </c>
      <c r="J113" s="134">
        <v>5469</v>
      </c>
      <c r="K113" s="134">
        <v>6548</v>
      </c>
      <c r="L113" s="135">
        <v>5005</v>
      </c>
      <c r="M113" s="136">
        <v>19773</v>
      </c>
    </row>
    <row r="114" spans="1:13" ht="17" thickBot="1">
      <c r="A114" s="128">
        <v>42938</v>
      </c>
      <c r="B114" s="129">
        <v>42938</v>
      </c>
      <c r="C114" s="180">
        <f t="shared" si="3"/>
        <v>1</v>
      </c>
      <c r="D114" s="180">
        <f t="shared" si="4"/>
        <v>7</v>
      </c>
      <c r="E114" s="137">
        <v>91</v>
      </c>
      <c r="F114" s="139">
        <v>78.099999999999994</v>
      </c>
      <c r="G114" s="132">
        <v>0.56999999999999995</v>
      </c>
      <c r="H114" s="181">
        <f t="shared" si="5"/>
        <v>0.56999999999999995</v>
      </c>
      <c r="I114" s="133">
        <v>2301</v>
      </c>
      <c r="J114" s="134">
        <v>3745</v>
      </c>
      <c r="K114" s="134">
        <v>4535</v>
      </c>
      <c r="L114" s="135">
        <v>3841</v>
      </c>
      <c r="M114" s="136">
        <v>14422</v>
      </c>
    </row>
    <row r="115" spans="1:13" ht="17" thickBot="1">
      <c r="A115" s="128">
        <v>42939</v>
      </c>
      <c r="B115" s="129">
        <v>42939</v>
      </c>
      <c r="C115" s="180">
        <f t="shared" si="3"/>
        <v>2</v>
      </c>
      <c r="D115" s="180">
        <f t="shared" si="4"/>
        <v>7</v>
      </c>
      <c r="E115" s="137">
        <v>78.099999999999994</v>
      </c>
      <c r="F115" s="131">
        <v>73</v>
      </c>
      <c r="G115" s="132">
        <v>0.06</v>
      </c>
      <c r="H115" s="181">
        <f t="shared" si="5"/>
        <v>0.06</v>
      </c>
      <c r="I115" s="133">
        <v>2321</v>
      </c>
      <c r="J115" s="134">
        <v>3756</v>
      </c>
      <c r="K115" s="134">
        <v>4096</v>
      </c>
      <c r="L115" s="135">
        <v>3124</v>
      </c>
      <c r="M115" s="136">
        <v>13297</v>
      </c>
    </row>
    <row r="116" spans="1:13" ht="17" thickBot="1">
      <c r="A116" s="128">
        <v>42940</v>
      </c>
      <c r="B116" s="129">
        <v>42940</v>
      </c>
      <c r="C116" s="180">
        <f t="shared" si="3"/>
        <v>3</v>
      </c>
      <c r="D116" s="180">
        <f t="shared" si="4"/>
        <v>7</v>
      </c>
      <c r="E116" s="137">
        <v>69.099999999999994</v>
      </c>
      <c r="F116" s="131">
        <v>63</v>
      </c>
      <c r="G116" s="132">
        <v>0.74</v>
      </c>
      <c r="H116" s="181">
        <f t="shared" si="5"/>
        <v>0.74</v>
      </c>
      <c r="I116" s="133">
        <v>1576</v>
      </c>
      <c r="J116" s="134">
        <v>3584</v>
      </c>
      <c r="K116" s="134">
        <v>3867</v>
      </c>
      <c r="L116" s="135">
        <v>2835</v>
      </c>
      <c r="M116" s="136">
        <v>11862</v>
      </c>
    </row>
    <row r="117" spans="1:13" ht="17" thickBot="1">
      <c r="A117" s="128">
        <v>42941</v>
      </c>
      <c r="B117" s="129">
        <v>42941</v>
      </c>
      <c r="C117" s="180">
        <f t="shared" si="3"/>
        <v>4</v>
      </c>
      <c r="D117" s="180">
        <f t="shared" si="4"/>
        <v>7</v>
      </c>
      <c r="E117" s="137">
        <v>71.099999999999994</v>
      </c>
      <c r="F117" s="139">
        <v>64</v>
      </c>
      <c r="G117" s="132">
        <v>0</v>
      </c>
      <c r="H117" s="181">
        <f t="shared" si="5"/>
        <v>0</v>
      </c>
      <c r="I117" s="133">
        <v>3191</v>
      </c>
      <c r="J117" s="134">
        <v>7201</v>
      </c>
      <c r="K117" s="134">
        <v>7496</v>
      </c>
      <c r="L117" s="135">
        <v>5698</v>
      </c>
      <c r="M117" s="136">
        <v>23586</v>
      </c>
    </row>
    <row r="118" spans="1:13" ht="17" thickBot="1">
      <c r="A118" s="128">
        <v>42942</v>
      </c>
      <c r="B118" s="129">
        <v>42942</v>
      </c>
      <c r="C118" s="180">
        <f t="shared" si="3"/>
        <v>5</v>
      </c>
      <c r="D118" s="180">
        <f t="shared" si="4"/>
        <v>7</v>
      </c>
      <c r="E118" s="137">
        <v>75.900000000000006</v>
      </c>
      <c r="F118" s="131">
        <v>66</v>
      </c>
      <c r="G118" s="132">
        <v>0</v>
      </c>
      <c r="H118" s="181">
        <f t="shared" si="5"/>
        <v>0</v>
      </c>
      <c r="I118" s="133">
        <v>3821</v>
      </c>
      <c r="J118" s="134">
        <v>7987</v>
      </c>
      <c r="K118" s="134">
        <v>8605</v>
      </c>
      <c r="L118" s="135">
        <v>6556</v>
      </c>
      <c r="M118" s="136">
        <v>26969</v>
      </c>
    </row>
    <row r="119" spans="1:13" ht="18" thickBot="1">
      <c r="A119" s="128">
        <v>42943</v>
      </c>
      <c r="B119" s="129">
        <v>42943</v>
      </c>
      <c r="C119" s="180">
        <f t="shared" si="3"/>
        <v>6</v>
      </c>
      <c r="D119" s="180">
        <f t="shared" si="4"/>
        <v>7</v>
      </c>
      <c r="E119" s="130">
        <v>77</v>
      </c>
      <c r="F119" s="131">
        <v>66.900000000000006</v>
      </c>
      <c r="G119" s="132" t="s">
        <v>11</v>
      </c>
      <c r="H119" s="181">
        <f t="shared" si="5"/>
        <v>0.01</v>
      </c>
      <c r="I119" s="133">
        <v>3287</v>
      </c>
      <c r="J119" s="134">
        <v>6624</v>
      </c>
      <c r="K119" s="134">
        <v>7221</v>
      </c>
      <c r="L119" s="135">
        <v>5997</v>
      </c>
      <c r="M119" s="136">
        <v>23129</v>
      </c>
    </row>
    <row r="120" spans="1:13" ht="17" thickBot="1">
      <c r="A120" s="128">
        <v>42944</v>
      </c>
      <c r="B120" s="129">
        <v>42944</v>
      </c>
      <c r="C120" s="180">
        <f t="shared" si="3"/>
        <v>7</v>
      </c>
      <c r="D120" s="180">
        <f t="shared" si="4"/>
        <v>7</v>
      </c>
      <c r="E120" s="137">
        <v>84.9</v>
      </c>
      <c r="F120" s="139">
        <v>73</v>
      </c>
      <c r="G120" s="132">
        <v>0</v>
      </c>
      <c r="H120" s="181">
        <f t="shared" si="5"/>
        <v>0</v>
      </c>
      <c r="I120" s="133">
        <v>3123</v>
      </c>
      <c r="J120" s="134">
        <v>6135</v>
      </c>
      <c r="K120" s="134">
        <v>6987</v>
      </c>
      <c r="L120" s="135">
        <v>5496</v>
      </c>
      <c r="M120" s="136">
        <v>21741</v>
      </c>
    </row>
    <row r="121" spans="1:13" ht="17" thickBot="1">
      <c r="A121" s="128">
        <v>42945</v>
      </c>
      <c r="B121" s="129">
        <v>42945</v>
      </c>
      <c r="C121" s="180">
        <f t="shared" si="3"/>
        <v>1</v>
      </c>
      <c r="D121" s="180">
        <f t="shared" si="4"/>
        <v>7</v>
      </c>
      <c r="E121" s="130">
        <v>75.900000000000006</v>
      </c>
      <c r="F121" s="131">
        <v>68</v>
      </c>
      <c r="G121" s="132">
        <v>0</v>
      </c>
      <c r="H121" s="181">
        <f t="shared" si="5"/>
        <v>0</v>
      </c>
      <c r="I121" s="133">
        <v>2074</v>
      </c>
      <c r="J121" s="134">
        <v>3787</v>
      </c>
      <c r="K121" s="134">
        <v>5242</v>
      </c>
      <c r="L121" s="135">
        <v>3711</v>
      </c>
      <c r="M121" s="136">
        <v>14814</v>
      </c>
    </row>
    <row r="122" spans="1:13" ht="17" thickBot="1">
      <c r="A122" s="128">
        <v>42946</v>
      </c>
      <c r="B122" s="129">
        <v>42946</v>
      </c>
      <c r="C122" s="180">
        <f t="shared" si="3"/>
        <v>2</v>
      </c>
      <c r="D122" s="180">
        <f t="shared" si="4"/>
        <v>7</v>
      </c>
      <c r="E122" s="130">
        <v>81</v>
      </c>
      <c r="F122" s="131">
        <v>64.900000000000006</v>
      </c>
      <c r="G122" s="132">
        <v>0</v>
      </c>
      <c r="H122" s="181">
        <f t="shared" si="5"/>
        <v>0</v>
      </c>
      <c r="I122" s="133">
        <v>3331</v>
      </c>
      <c r="J122" s="134">
        <v>5282</v>
      </c>
      <c r="K122" s="134">
        <v>5759</v>
      </c>
      <c r="L122" s="135">
        <v>4324</v>
      </c>
      <c r="M122" s="136">
        <v>18696</v>
      </c>
    </row>
    <row r="123" spans="1:13" ht="17" thickBot="1">
      <c r="A123" s="140">
        <v>42947</v>
      </c>
      <c r="B123" s="141">
        <v>42947</v>
      </c>
      <c r="C123" s="180">
        <f t="shared" si="3"/>
        <v>3</v>
      </c>
      <c r="D123" s="180">
        <f t="shared" si="4"/>
        <v>7</v>
      </c>
      <c r="E123" s="161">
        <v>88</v>
      </c>
      <c r="F123" s="143">
        <v>66.900000000000006</v>
      </c>
      <c r="G123" s="162">
        <v>0</v>
      </c>
      <c r="H123" s="181">
        <f t="shared" si="5"/>
        <v>0</v>
      </c>
      <c r="I123" s="145">
        <v>3560</v>
      </c>
      <c r="J123" s="146">
        <v>7404</v>
      </c>
      <c r="K123" s="146">
        <v>7546</v>
      </c>
      <c r="L123" s="147">
        <v>5774</v>
      </c>
      <c r="M123" s="148">
        <v>24284</v>
      </c>
    </row>
    <row r="124" spans="1:13" ht="17" thickBot="1">
      <c r="A124" s="169">
        <v>42948</v>
      </c>
      <c r="B124" s="170">
        <v>42948</v>
      </c>
      <c r="C124" s="180">
        <f t="shared" si="3"/>
        <v>4</v>
      </c>
      <c r="D124" s="180">
        <f t="shared" si="4"/>
        <v>8</v>
      </c>
      <c r="E124" s="137">
        <v>91</v>
      </c>
      <c r="F124" s="139">
        <v>72</v>
      </c>
      <c r="G124" s="132">
        <v>0</v>
      </c>
      <c r="H124" s="181">
        <f t="shared" si="5"/>
        <v>0</v>
      </c>
      <c r="I124" s="171">
        <v>3492</v>
      </c>
      <c r="J124" s="125">
        <v>7290</v>
      </c>
      <c r="K124" s="125">
        <v>7686</v>
      </c>
      <c r="L124" s="126">
        <v>6050</v>
      </c>
      <c r="M124" s="127">
        <v>24518</v>
      </c>
    </row>
    <row r="125" spans="1:13" ht="17" thickBot="1">
      <c r="A125" s="128">
        <v>42949</v>
      </c>
      <c r="B125" s="129">
        <v>42949</v>
      </c>
      <c r="C125" s="180">
        <f t="shared" si="3"/>
        <v>5</v>
      </c>
      <c r="D125" s="180">
        <f t="shared" si="4"/>
        <v>8</v>
      </c>
      <c r="E125" s="130">
        <v>86</v>
      </c>
      <c r="F125" s="131">
        <v>69.099999999999994</v>
      </c>
      <c r="G125" s="132">
        <v>0.09</v>
      </c>
      <c r="H125" s="181">
        <f t="shared" si="5"/>
        <v>0.09</v>
      </c>
      <c r="I125" s="172">
        <v>2637</v>
      </c>
      <c r="J125" s="134">
        <v>5966</v>
      </c>
      <c r="K125" s="134">
        <v>6407</v>
      </c>
      <c r="L125" s="135">
        <v>5288</v>
      </c>
      <c r="M125" s="136">
        <v>20298</v>
      </c>
    </row>
    <row r="126" spans="1:13" ht="17" thickBot="1">
      <c r="A126" s="128">
        <v>42950</v>
      </c>
      <c r="B126" s="129">
        <v>42950</v>
      </c>
      <c r="C126" s="180">
        <f t="shared" si="3"/>
        <v>6</v>
      </c>
      <c r="D126" s="180">
        <f t="shared" si="4"/>
        <v>8</v>
      </c>
      <c r="E126" s="137">
        <v>86</v>
      </c>
      <c r="F126" s="131">
        <v>70</v>
      </c>
      <c r="G126" s="132">
        <v>0</v>
      </c>
      <c r="H126" s="181">
        <f t="shared" si="5"/>
        <v>0</v>
      </c>
      <c r="I126" s="172">
        <v>3346</v>
      </c>
      <c r="J126" s="134">
        <v>6728</v>
      </c>
      <c r="K126" s="134">
        <v>7297</v>
      </c>
      <c r="L126" s="135">
        <v>5835</v>
      </c>
      <c r="M126" s="136">
        <v>23206</v>
      </c>
    </row>
    <row r="127" spans="1:13" ht="17" thickBot="1">
      <c r="A127" s="128">
        <v>42951</v>
      </c>
      <c r="B127" s="129">
        <v>42951</v>
      </c>
      <c r="C127" s="180">
        <f t="shared" si="3"/>
        <v>7</v>
      </c>
      <c r="D127" s="180">
        <f t="shared" si="4"/>
        <v>8</v>
      </c>
      <c r="E127" s="137">
        <v>82.9</v>
      </c>
      <c r="F127" s="139">
        <v>70</v>
      </c>
      <c r="G127" s="132">
        <v>0.15</v>
      </c>
      <c r="H127" s="181">
        <f t="shared" si="5"/>
        <v>0.15</v>
      </c>
      <c r="I127" s="172">
        <v>2400</v>
      </c>
      <c r="J127" s="134">
        <v>4447</v>
      </c>
      <c r="K127" s="134">
        <v>5158</v>
      </c>
      <c r="L127" s="135">
        <v>4427</v>
      </c>
      <c r="M127" s="136">
        <v>16432</v>
      </c>
    </row>
    <row r="128" spans="1:13" ht="17" thickBot="1">
      <c r="A128" s="128">
        <v>42952</v>
      </c>
      <c r="B128" s="129">
        <v>42952</v>
      </c>
      <c r="C128" s="180">
        <f t="shared" si="3"/>
        <v>1</v>
      </c>
      <c r="D128" s="180">
        <f t="shared" si="4"/>
        <v>8</v>
      </c>
      <c r="E128" s="137">
        <v>77</v>
      </c>
      <c r="F128" s="131">
        <v>70</v>
      </c>
      <c r="G128" s="132">
        <v>0.3</v>
      </c>
      <c r="H128" s="181">
        <f t="shared" si="5"/>
        <v>0.3</v>
      </c>
      <c r="I128" s="172">
        <v>3409</v>
      </c>
      <c r="J128" s="134">
        <v>4520</v>
      </c>
      <c r="K128" s="134">
        <v>5169</v>
      </c>
      <c r="L128" s="135">
        <v>3907</v>
      </c>
      <c r="M128" s="136">
        <v>17005</v>
      </c>
    </row>
    <row r="129" spans="1:13" ht="17" thickBot="1">
      <c r="A129" s="128">
        <v>42953</v>
      </c>
      <c r="B129" s="129">
        <v>42953</v>
      </c>
      <c r="C129" s="180">
        <f t="shared" si="3"/>
        <v>2</v>
      </c>
      <c r="D129" s="180">
        <f t="shared" si="4"/>
        <v>8</v>
      </c>
      <c r="E129" s="137">
        <v>75.900000000000006</v>
      </c>
      <c r="F129" s="131">
        <v>64</v>
      </c>
      <c r="G129" s="132">
        <v>0</v>
      </c>
      <c r="H129" s="181">
        <f t="shared" si="5"/>
        <v>0</v>
      </c>
      <c r="I129" s="172">
        <v>3130</v>
      </c>
      <c r="J129" s="134">
        <v>5088</v>
      </c>
      <c r="K129" s="134">
        <v>5634</v>
      </c>
      <c r="L129" s="135">
        <v>4207</v>
      </c>
      <c r="M129" s="136">
        <v>18059</v>
      </c>
    </row>
    <row r="130" spans="1:13" ht="17" thickBot="1">
      <c r="A130" s="128">
        <v>42954</v>
      </c>
      <c r="B130" s="129">
        <v>42954</v>
      </c>
      <c r="C130" s="180">
        <f t="shared" si="3"/>
        <v>3</v>
      </c>
      <c r="D130" s="180">
        <f t="shared" si="4"/>
        <v>8</v>
      </c>
      <c r="E130" s="137">
        <v>71.099999999999994</v>
      </c>
      <c r="F130" s="139">
        <v>64.900000000000006</v>
      </c>
      <c r="G130" s="132">
        <v>0.76</v>
      </c>
      <c r="H130" s="181">
        <f t="shared" si="5"/>
        <v>0.76</v>
      </c>
      <c r="I130" s="172">
        <v>804</v>
      </c>
      <c r="J130" s="134">
        <v>1809</v>
      </c>
      <c r="K130" s="134">
        <v>2669</v>
      </c>
      <c r="L130" s="135">
        <v>2441</v>
      </c>
      <c r="M130" s="136">
        <v>7723</v>
      </c>
    </row>
    <row r="131" spans="1:13" ht="17" thickBot="1">
      <c r="A131" s="128">
        <v>42955</v>
      </c>
      <c r="B131" s="129">
        <v>42955</v>
      </c>
      <c r="C131" s="180">
        <f t="shared" ref="C131:C194" si="6">MOD(WEEKDAY(B131),7)+1</f>
        <v>4</v>
      </c>
      <c r="D131" s="180">
        <f t="shared" ref="D131:D194" si="7">MONTH(B131)</f>
        <v>8</v>
      </c>
      <c r="E131" s="137">
        <v>77</v>
      </c>
      <c r="F131" s="131">
        <v>66</v>
      </c>
      <c r="G131" s="132">
        <v>0</v>
      </c>
      <c r="H131" s="181">
        <f t="shared" ref="H131:H194" si="8">IF(G131="T",0.01,G131)</f>
        <v>0</v>
      </c>
      <c r="I131" s="172">
        <v>3598</v>
      </c>
      <c r="J131" s="134">
        <v>7176</v>
      </c>
      <c r="K131" s="134">
        <v>7571</v>
      </c>
      <c r="L131" s="135">
        <v>5932</v>
      </c>
      <c r="M131" s="136">
        <v>24277</v>
      </c>
    </row>
    <row r="132" spans="1:13" ht="17" thickBot="1">
      <c r="A132" s="128">
        <v>42956</v>
      </c>
      <c r="B132" s="129">
        <v>42956</v>
      </c>
      <c r="C132" s="180">
        <f t="shared" si="6"/>
        <v>5</v>
      </c>
      <c r="D132" s="180">
        <f t="shared" si="7"/>
        <v>8</v>
      </c>
      <c r="E132" s="137">
        <v>82.9</v>
      </c>
      <c r="F132" s="131">
        <v>66</v>
      </c>
      <c r="G132" s="132">
        <v>0</v>
      </c>
      <c r="H132" s="181">
        <f t="shared" si="8"/>
        <v>0</v>
      </c>
      <c r="I132" s="172">
        <v>3893</v>
      </c>
      <c r="J132" s="134">
        <v>7791</v>
      </c>
      <c r="K132" s="134">
        <v>8589</v>
      </c>
      <c r="L132" s="135">
        <v>6582</v>
      </c>
      <c r="M132" s="136">
        <v>26855</v>
      </c>
    </row>
    <row r="133" spans="1:13" ht="17" thickBot="1">
      <c r="A133" s="128">
        <v>42957</v>
      </c>
      <c r="B133" s="129">
        <v>42957</v>
      </c>
      <c r="C133" s="180">
        <f t="shared" si="6"/>
        <v>6</v>
      </c>
      <c r="D133" s="180">
        <f t="shared" si="7"/>
        <v>8</v>
      </c>
      <c r="E133" s="130">
        <v>82.9</v>
      </c>
      <c r="F133" s="139">
        <v>69.099999999999994</v>
      </c>
      <c r="G133" s="132">
        <v>0</v>
      </c>
      <c r="H133" s="181">
        <f t="shared" si="8"/>
        <v>0</v>
      </c>
      <c r="I133" s="172">
        <v>3423</v>
      </c>
      <c r="J133" s="134">
        <v>7378</v>
      </c>
      <c r="K133" s="134">
        <v>7850</v>
      </c>
      <c r="L133" s="135">
        <v>6290</v>
      </c>
      <c r="M133" s="136">
        <v>24941</v>
      </c>
    </row>
    <row r="134" spans="1:13" ht="18" thickBot="1">
      <c r="A134" s="128">
        <v>42958</v>
      </c>
      <c r="B134" s="129">
        <v>42958</v>
      </c>
      <c r="C134" s="180">
        <f t="shared" si="6"/>
        <v>7</v>
      </c>
      <c r="D134" s="180">
        <f t="shared" si="7"/>
        <v>8</v>
      </c>
      <c r="E134" s="137">
        <v>81</v>
      </c>
      <c r="F134" s="131">
        <v>70</v>
      </c>
      <c r="G134" s="132" t="s">
        <v>11</v>
      </c>
      <c r="H134" s="181">
        <f t="shared" si="8"/>
        <v>0.01</v>
      </c>
      <c r="I134" s="172">
        <v>3148</v>
      </c>
      <c r="J134" s="134">
        <v>6295</v>
      </c>
      <c r="K134" s="134">
        <v>7068</v>
      </c>
      <c r="L134" s="135">
        <v>5669</v>
      </c>
      <c r="M134" s="136">
        <v>22180</v>
      </c>
    </row>
    <row r="135" spans="1:13" ht="17" thickBot="1">
      <c r="A135" s="128">
        <v>42959</v>
      </c>
      <c r="B135" s="129">
        <v>42959</v>
      </c>
      <c r="C135" s="180">
        <f t="shared" si="6"/>
        <v>1</v>
      </c>
      <c r="D135" s="180">
        <f t="shared" si="7"/>
        <v>8</v>
      </c>
      <c r="E135" s="130">
        <v>75.900000000000006</v>
      </c>
      <c r="F135" s="131">
        <v>64.900000000000006</v>
      </c>
      <c r="G135" s="132">
        <v>0.11</v>
      </c>
      <c r="H135" s="181">
        <f t="shared" si="8"/>
        <v>0.11</v>
      </c>
      <c r="I135" s="172">
        <v>4146</v>
      </c>
      <c r="J135" s="134">
        <v>4593</v>
      </c>
      <c r="K135" s="134">
        <v>5443</v>
      </c>
      <c r="L135" s="135">
        <v>4548</v>
      </c>
      <c r="M135" s="136">
        <v>18730</v>
      </c>
    </row>
    <row r="136" spans="1:13" ht="17" thickBot="1">
      <c r="A136" s="128">
        <v>42960</v>
      </c>
      <c r="B136" s="129">
        <v>42960</v>
      </c>
      <c r="C136" s="180">
        <f t="shared" si="6"/>
        <v>2</v>
      </c>
      <c r="D136" s="180">
        <f t="shared" si="7"/>
        <v>8</v>
      </c>
      <c r="E136" s="137">
        <v>82</v>
      </c>
      <c r="F136" s="139">
        <v>71.099999999999994</v>
      </c>
      <c r="G136" s="132">
        <v>0</v>
      </c>
      <c r="H136" s="181">
        <f t="shared" si="8"/>
        <v>0</v>
      </c>
      <c r="I136" s="172">
        <v>3274</v>
      </c>
      <c r="J136" s="134">
        <v>5086</v>
      </c>
      <c r="K136" s="134">
        <v>5419</v>
      </c>
      <c r="L136" s="135">
        <v>4430</v>
      </c>
      <c r="M136" s="136">
        <v>18209</v>
      </c>
    </row>
    <row r="137" spans="1:13" ht="17" thickBot="1">
      <c r="A137" s="128">
        <v>42961</v>
      </c>
      <c r="B137" s="129">
        <v>42961</v>
      </c>
      <c r="C137" s="180">
        <f t="shared" si="6"/>
        <v>3</v>
      </c>
      <c r="D137" s="180">
        <f t="shared" si="7"/>
        <v>8</v>
      </c>
      <c r="E137" s="137">
        <v>80.099999999999994</v>
      </c>
      <c r="F137" s="131">
        <v>70</v>
      </c>
      <c r="G137" s="132">
        <v>0</v>
      </c>
      <c r="H137" s="181">
        <f t="shared" si="8"/>
        <v>0</v>
      </c>
      <c r="I137" s="172">
        <v>3291</v>
      </c>
      <c r="J137" s="134">
        <v>6717</v>
      </c>
      <c r="K137" s="134">
        <v>7301</v>
      </c>
      <c r="L137" s="135">
        <v>5850</v>
      </c>
      <c r="M137" s="136">
        <v>23159</v>
      </c>
    </row>
    <row r="138" spans="1:13" ht="17" thickBot="1">
      <c r="A138" s="128">
        <v>42962</v>
      </c>
      <c r="B138" s="129">
        <v>42962</v>
      </c>
      <c r="C138" s="180">
        <f t="shared" si="6"/>
        <v>4</v>
      </c>
      <c r="D138" s="180">
        <f t="shared" si="7"/>
        <v>8</v>
      </c>
      <c r="E138" s="137">
        <v>73</v>
      </c>
      <c r="F138" s="131">
        <v>69.099999999999994</v>
      </c>
      <c r="G138" s="132">
        <v>0.45</v>
      </c>
      <c r="H138" s="181">
        <f t="shared" si="8"/>
        <v>0.45</v>
      </c>
      <c r="I138" s="172">
        <v>2149</v>
      </c>
      <c r="J138" s="134">
        <v>4987</v>
      </c>
      <c r="K138" s="134">
        <v>5976</v>
      </c>
      <c r="L138" s="135">
        <v>4711</v>
      </c>
      <c r="M138" s="136">
        <v>17823</v>
      </c>
    </row>
    <row r="139" spans="1:13" ht="17" thickBot="1">
      <c r="A139" s="128">
        <v>42963</v>
      </c>
      <c r="B139" s="129">
        <v>42963</v>
      </c>
      <c r="C139" s="180">
        <f t="shared" si="6"/>
        <v>5</v>
      </c>
      <c r="D139" s="180">
        <f t="shared" si="7"/>
        <v>8</v>
      </c>
      <c r="E139" s="137">
        <v>84.9</v>
      </c>
      <c r="F139" s="139">
        <v>70</v>
      </c>
      <c r="G139" s="132">
        <v>0</v>
      </c>
      <c r="H139" s="181">
        <f t="shared" si="8"/>
        <v>0</v>
      </c>
      <c r="I139" s="172">
        <v>3685</v>
      </c>
      <c r="J139" s="134">
        <v>7191</v>
      </c>
      <c r="K139" s="134">
        <v>7852</v>
      </c>
      <c r="L139" s="135">
        <v>6231</v>
      </c>
      <c r="M139" s="136">
        <v>24959</v>
      </c>
    </row>
    <row r="140" spans="1:13" ht="17" thickBot="1">
      <c r="A140" s="128">
        <v>42964</v>
      </c>
      <c r="B140" s="129">
        <v>42964</v>
      </c>
      <c r="C140" s="180">
        <f t="shared" si="6"/>
        <v>6</v>
      </c>
      <c r="D140" s="180">
        <f t="shared" si="7"/>
        <v>8</v>
      </c>
      <c r="E140" s="137">
        <v>82</v>
      </c>
      <c r="F140" s="131">
        <v>71.099999999999994</v>
      </c>
      <c r="G140" s="132">
        <v>0</v>
      </c>
      <c r="H140" s="181">
        <f t="shared" si="8"/>
        <v>0</v>
      </c>
      <c r="I140" s="172">
        <v>3637</v>
      </c>
      <c r="J140" s="134">
        <v>6972</v>
      </c>
      <c r="K140" s="134">
        <v>7871</v>
      </c>
      <c r="L140" s="135">
        <v>6129</v>
      </c>
      <c r="M140" s="136">
        <v>24609</v>
      </c>
    </row>
    <row r="141" spans="1:13" ht="17" thickBot="1">
      <c r="A141" s="128">
        <v>42965</v>
      </c>
      <c r="B141" s="129">
        <v>42965</v>
      </c>
      <c r="C141" s="180">
        <f t="shared" si="6"/>
        <v>7</v>
      </c>
      <c r="D141" s="180">
        <f t="shared" si="7"/>
        <v>8</v>
      </c>
      <c r="E141" s="137">
        <v>81</v>
      </c>
      <c r="F141" s="131">
        <v>73</v>
      </c>
      <c r="G141" s="132">
        <v>0.88</v>
      </c>
      <c r="H141" s="181">
        <f t="shared" si="8"/>
        <v>0.88</v>
      </c>
      <c r="I141" s="172">
        <v>1064</v>
      </c>
      <c r="J141" s="134">
        <v>2309</v>
      </c>
      <c r="K141" s="134">
        <v>3113</v>
      </c>
      <c r="L141" s="135">
        <v>2819</v>
      </c>
      <c r="M141" s="136">
        <v>9305</v>
      </c>
    </row>
    <row r="142" spans="1:13" ht="17" thickBot="1">
      <c r="A142" s="128">
        <v>42966</v>
      </c>
      <c r="B142" s="129">
        <v>42966</v>
      </c>
      <c r="C142" s="180">
        <f t="shared" si="6"/>
        <v>1</v>
      </c>
      <c r="D142" s="180">
        <f t="shared" si="7"/>
        <v>8</v>
      </c>
      <c r="E142" s="130">
        <v>84.9</v>
      </c>
      <c r="F142" s="139">
        <v>73</v>
      </c>
      <c r="G142" s="132">
        <v>0</v>
      </c>
      <c r="H142" s="181">
        <f t="shared" si="8"/>
        <v>0</v>
      </c>
      <c r="I142" s="172">
        <v>4693</v>
      </c>
      <c r="J142" s="134">
        <v>4871</v>
      </c>
      <c r="K142" s="134">
        <v>5612</v>
      </c>
      <c r="L142" s="135">
        <v>4958</v>
      </c>
      <c r="M142" s="136">
        <v>20134</v>
      </c>
    </row>
    <row r="143" spans="1:13" ht="17" thickBot="1">
      <c r="A143" s="128">
        <v>42967</v>
      </c>
      <c r="B143" s="129">
        <v>42967</v>
      </c>
      <c r="C143" s="180">
        <f t="shared" si="6"/>
        <v>2</v>
      </c>
      <c r="D143" s="180">
        <f t="shared" si="7"/>
        <v>8</v>
      </c>
      <c r="E143" s="137">
        <v>81</v>
      </c>
      <c r="F143" s="131">
        <v>70</v>
      </c>
      <c r="G143" s="132">
        <v>0</v>
      </c>
      <c r="H143" s="181">
        <f t="shared" si="8"/>
        <v>0</v>
      </c>
      <c r="I143" s="172">
        <v>2822</v>
      </c>
      <c r="J143" s="134">
        <v>4582</v>
      </c>
      <c r="K143" s="134">
        <v>5182</v>
      </c>
      <c r="L143" s="135">
        <v>4188</v>
      </c>
      <c r="M143" s="136">
        <v>16774</v>
      </c>
    </row>
    <row r="144" spans="1:13" ht="17" thickBot="1">
      <c r="A144" s="128">
        <v>42968</v>
      </c>
      <c r="B144" s="129">
        <v>42968</v>
      </c>
      <c r="C144" s="180">
        <f t="shared" si="6"/>
        <v>3</v>
      </c>
      <c r="D144" s="180">
        <f t="shared" si="7"/>
        <v>8</v>
      </c>
      <c r="E144" s="137">
        <v>84.9</v>
      </c>
      <c r="F144" s="131">
        <v>73</v>
      </c>
      <c r="G144" s="132">
        <v>0</v>
      </c>
      <c r="H144" s="181">
        <f t="shared" si="8"/>
        <v>0</v>
      </c>
      <c r="I144" s="172">
        <v>3088</v>
      </c>
      <c r="J144" s="134">
        <v>6400</v>
      </c>
      <c r="K144" s="134">
        <v>7141</v>
      </c>
      <c r="L144" s="135">
        <v>5666</v>
      </c>
      <c r="M144" s="136">
        <v>22295</v>
      </c>
    </row>
    <row r="145" spans="1:13" ht="17" thickBot="1">
      <c r="A145" s="128">
        <v>42969</v>
      </c>
      <c r="B145" s="129">
        <v>42969</v>
      </c>
      <c r="C145" s="180">
        <f t="shared" si="6"/>
        <v>4</v>
      </c>
      <c r="D145" s="180">
        <f t="shared" si="7"/>
        <v>8</v>
      </c>
      <c r="E145" s="137">
        <v>88</v>
      </c>
      <c r="F145" s="139">
        <v>75</v>
      </c>
      <c r="G145" s="132">
        <v>0.3</v>
      </c>
      <c r="H145" s="181">
        <f t="shared" si="8"/>
        <v>0.3</v>
      </c>
      <c r="I145" s="172">
        <v>2983</v>
      </c>
      <c r="J145" s="134">
        <v>6151</v>
      </c>
      <c r="K145" s="134">
        <v>7146</v>
      </c>
      <c r="L145" s="135">
        <v>5795</v>
      </c>
      <c r="M145" s="136">
        <v>22075</v>
      </c>
    </row>
    <row r="146" spans="1:13" ht="18" thickBot="1">
      <c r="A146" s="128">
        <v>42970</v>
      </c>
      <c r="B146" s="129">
        <v>42970</v>
      </c>
      <c r="C146" s="180">
        <f t="shared" si="6"/>
        <v>5</v>
      </c>
      <c r="D146" s="180">
        <f t="shared" si="7"/>
        <v>8</v>
      </c>
      <c r="E146" s="137">
        <v>80.099999999999994</v>
      </c>
      <c r="F146" s="131">
        <v>71.099999999999994</v>
      </c>
      <c r="G146" s="132" t="s">
        <v>11</v>
      </c>
      <c r="H146" s="181">
        <f t="shared" si="8"/>
        <v>0.01</v>
      </c>
      <c r="I146" s="172">
        <v>2994</v>
      </c>
      <c r="J146" s="134">
        <v>6586</v>
      </c>
      <c r="K146" s="134">
        <v>7297</v>
      </c>
      <c r="L146" s="135">
        <v>6122</v>
      </c>
      <c r="M146" s="136">
        <v>22999</v>
      </c>
    </row>
    <row r="147" spans="1:13" ht="17" thickBot="1">
      <c r="A147" s="128">
        <v>42971</v>
      </c>
      <c r="B147" s="129">
        <v>42971</v>
      </c>
      <c r="C147" s="180">
        <f t="shared" si="6"/>
        <v>6</v>
      </c>
      <c r="D147" s="180">
        <f t="shared" si="7"/>
        <v>8</v>
      </c>
      <c r="E147" s="137">
        <v>79</v>
      </c>
      <c r="F147" s="131">
        <v>66</v>
      </c>
      <c r="G147" s="132">
        <v>0</v>
      </c>
      <c r="H147" s="181">
        <f t="shared" si="8"/>
        <v>0</v>
      </c>
      <c r="I147" s="172">
        <v>3688</v>
      </c>
      <c r="J147" s="134">
        <v>7061</v>
      </c>
      <c r="K147" s="134">
        <v>7849</v>
      </c>
      <c r="L147" s="135">
        <v>6289</v>
      </c>
      <c r="M147" s="136">
        <v>24887</v>
      </c>
    </row>
    <row r="148" spans="1:13" ht="17" thickBot="1">
      <c r="A148" s="128">
        <v>42972</v>
      </c>
      <c r="B148" s="129">
        <v>42972</v>
      </c>
      <c r="C148" s="180">
        <f t="shared" si="6"/>
        <v>7</v>
      </c>
      <c r="D148" s="180">
        <f t="shared" si="7"/>
        <v>8</v>
      </c>
      <c r="E148" s="137">
        <v>78.099999999999994</v>
      </c>
      <c r="F148" s="139">
        <v>64</v>
      </c>
      <c r="G148" s="132">
        <v>0</v>
      </c>
      <c r="H148" s="181">
        <f t="shared" si="8"/>
        <v>0</v>
      </c>
      <c r="I148" s="172">
        <v>3144</v>
      </c>
      <c r="J148" s="134">
        <v>6296</v>
      </c>
      <c r="K148" s="134">
        <v>7318</v>
      </c>
      <c r="L148" s="135">
        <v>5786</v>
      </c>
      <c r="M148" s="136">
        <v>22544</v>
      </c>
    </row>
    <row r="149" spans="1:13" ht="17" thickBot="1">
      <c r="A149" s="128">
        <v>42973</v>
      </c>
      <c r="B149" s="129">
        <v>42973</v>
      </c>
      <c r="C149" s="180">
        <f t="shared" si="6"/>
        <v>1</v>
      </c>
      <c r="D149" s="180">
        <f t="shared" si="7"/>
        <v>8</v>
      </c>
      <c r="E149" s="137">
        <v>77</v>
      </c>
      <c r="F149" s="131">
        <v>62.1</v>
      </c>
      <c r="G149" s="132">
        <v>0</v>
      </c>
      <c r="H149" s="181">
        <f t="shared" si="8"/>
        <v>0</v>
      </c>
      <c r="I149" s="172">
        <v>2710</v>
      </c>
      <c r="J149" s="134">
        <v>4592</v>
      </c>
      <c r="K149" s="134">
        <v>5537</v>
      </c>
      <c r="L149" s="135">
        <v>4670</v>
      </c>
      <c r="M149" s="136">
        <v>17509</v>
      </c>
    </row>
    <row r="150" spans="1:13" ht="17" thickBot="1">
      <c r="A150" s="128">
        <v>42974</v>
      </c>
      <c r="B150" s="129">
        <v>42974</v>
      </c>
      <c r="C150" s="180">
        <f t="shared" si="6"/>
        <v>2</v>
      </c>
      <c r="D150" s="180">
        <f t="shared" si="7"/>
        <v>8</v>
      </c>
      <c r="E150" s="130">
        <v>77</v>
      </c>
      <c r="F150" s="131">
        <v>63</v>
      </c>
      <c r="G150" s="132">
        <v>0</v>
      </c>
      <c r="H150" s="181">
        <f t="shared" si="8"/>
        <v>0</v>
      </c>
      <c r="I150" s="172">
        <v>2676</v>
      </c>
      <c r="J150" s="134">
        <v>4785</v>
      </c>
      <c r="K150" s="134">
        <v>5145</v>
      </c>
      <c r="L150" s="135">
        <v>4159</v>
      </c>
      <c r="M150" s="136">
        <v>16765</v>
      </c>
    </row>
    <row r="151" spans="1:13" ht="17" thickBot="1">
      <c r="A151" s="128">
        <v>42975</v>
      </c>
      <c r="B151" s="129">
        <v>42975</v>
      </c>
      <c r="C151" s="180">
        <f t="shared" si="6"/>
        <v>3</v>
      </c>
      <c r="D151" s="180">
        <f t="shared" si="7"/>
        <v>8</v>
      </c>
      <c r="E151" s="137">
        <v>75</v>
      </c>
      <c r="F151" s="139">
        <v>63</v>
      </c>
      <c r="G151" s="132">
        <v>0</v>
      </c>
      <c r="H151" s="181">
        <f t="shared" si="8"/>
        <v>0</v>
      </c>
      <c r="I151" s="172">
        <v>3332</v>
      </c>
      <c r="J151" s="134">
        <v>6908</v>
      </c>
      <c r="K151" s="134">
        <v>7343</v>
      </c>
      <c r="L151" s="135">
        <v>5917</v>
      </c>
      <c r="M151" s="136">
        <v>23500</v>
      </c>
    </row>
    <row r="152" spans="1:13" ht="17" thickBot="1">
      <c r="A152" s="128">
        <v>42976</v>
      </c>
      <c r="B152" s="129">
        <v>42976</v>
      </c>
      <c r="C152" s="180">
        <f t="shared" si="6"/>
        <v>4</v>
      </c>
      <c r="D152" s="180">
        <f t="shared" si="7"/>
        <v>8</v>
      </c>
      <c r="E152" s="130">
        <v>68</v>
      </c>
      <c r="F152" s="131">
        <v>62.1</v>
      </c>
      <c r="G152" s="132">
        <v>0.1</v>
      </c>
      <c r="H152" s="181">
        <f t="shared" si="8"/>
        <v>0.1</v>
      </c>
      <c r="I152" s="172">
        <v>1472</v>
      </c>
      <c r="J152" s="134">
        <v>3206</v>
      </c>
      <c r="K152" s="134">
        <v>3776</v>
      </c>
      <c r="L152" s="135">
        <v>3563</v>
      </c>
      <c r="M152" s="136">
        <v>12017</v>
      </c>
    </row>
    <row r="153" spans="1:13" ht="17" thickBot="1">
      <c r="A153" s="128">
        <v>42977</v>
      </c>
      <c r="B153" s="129">
        <v>42977</v>
      </c>
      <c r="C153" s="180">
        <f t="shared" si="6"/>
        <v>5</v>
      </c>
      <c r="D153" s="180">
        <f t="shared" si="7"/>
        <v>8</v>
      </c>
      <c r="E153" s="130">
        <v>75.900000000000006</v>
      </c>
      <c r="F153" s="131">
        <v>61</v>
      </c>
      <c r="G153" s="132">
        <v>0.01</v>
      </c>
      <c r="H153" s="181">
        <f t="shared" si="8"/>
        <v>0.01</v>
      </c>
      <c r="I153" s="172">
        <v>3468</v>
      </c>
      <c r="J153" s="134">
        <v>7159</v>
      </c>
      <c r="K153" s="134">
        <v>7656</v>
      </c>
      <c r="L153" s="135">
        <v>5858</v>
      </c>
      <c r="M153" s="136">
        <v>24141</v>
      </c>
    </row>
    <row r="154" spans="1:13" ht="17" thickBot="1">
      <c r="A154" s="140">
        <v>42978</v>
      </c>
      <c r="B154" s="141">
        <v>42978</v>
      </c>
      <c r="C154" s="180">
        <f t="shared" si="6"/>
        <v>6</v>
      </c>
      <c r="D154" s="180">
        <f t="shared" si="7"/>
        <v>8</v>
      </c>
      <c r="E154" s="161">
        <v>81</v>
      </c>
      <c r="F154" s="143">
        <v>64</v>
      </c>
      <c r="G154" s="144">
        <v>0</v>
      </c>
      <c r="H154" s="181">
        <f t="shared" si="8"/>
        <v>0</v>
      </c>
      <c r="I154" s="173">
        <v>3279</v>
      </c>
      <c r="J154" s="146">
        <v>6705</v>
      </c>
      <c r="K154" s="146">
        <v>7536</v>
      </c>
      <c r="L154" s="147">
        <v>5934</v>
      </c>
      <c r="M154" s="148">
        <v>23454</v>
      </c>
    </row>
    <row r="155" spans="1:13" ht="17" thickBot="1">
      <c r="A155" s="169">
        <v>42979</v>
      </c>
      <c r="B155" s="170">
        <v>42979</v>
      </c>
      <c r="C155" s="180">
        <f t="shared" si="6"/>
        <v>7</v>
      </c>
      <c r="D155" s="180">
        <f t="shared" si="7"/>
        <v>9</v>
      </c>
      <c r="E155" s="137">
        <v>70</v>
      </c>
      <c r="F155" s="139">
        <v>55</v>
      </c>
      <c r="G155" s="174">
        <v>0</v>
      </c>
      <c r="H155" s="181">
        <f t="shared" si="8"/>
        <v>0</v>
      </c>
      <c r="I155" s="171">
        <v>2945</v>
      </c>
      <c r="J155" s="125">
        <v>5611</v>
      </c>
      <c r="K155" s="125">
        <v>6576</v>
      </c>
      <c r="L155" s="126">
        <v>5398</v>
      </c>
      <c r="M155" s="127">
        <v>20530</v>
      </c>
    </row>
    <row r="156" spans="1:13" ht="17" thickBot="1">
      <c r="A156" s="128">
        <v>42980</v>
      </c>
      <c r="B156" s="129">
        <v>42980</v>
      </c>
      <c r="C156" s="180">
        <f t="shared" si="6"/>
        <v>1</v>
      </c>
      <c r="D156" s="180">
        <f t="shared" si="7"/>
        <v>9</v>
      </c>
      <c r="E156" s="130">
        <v>66.900000000000006</v>
      </c>
      <c r="F156" s="131">
        <v>54</v>
      </c>
      <c r="G156" s="175">
        <v>0.53</v>
      </c>
      <c r="H156" s="181">
        <f t="shared" si="8"/>
        <v>0.53</v>
      </c>
      <c r="I156" s="172">
        <v>1876</v>
      </c>
      <c r="J156" s="134">
        <v>3121</v>
      </c>
      <c r="K156" s="134">
        <v>3625</v>
      </c>
      <c r="L156" s="135">
        <v>3325</v>
      </c>
      <c r="M156" s="136">
        <v>11947</v>
      </c>
    </row>
    <row r="157" spans="1:13" ht="17" thickBot="1">
      <c r="A157" s="128">
        <v>42981</v>
      </c>
      <c r="B157" s="129">
        <v>42981</v>
      </c>
      <c r="C157" s="180">
        <f t="shared" si="6"/>
        <v>2</v>
      </c>
      <c r="D157" s="180">
        <f t="shared" si="7"/>
        <v>9</v>
      </c>
      <c r="E157" s="137">
        <v>69.099999999999994</v>
      </c>
      <c r="F157" s="131">
        <v>60.1</v>
      </c>
      <c r="G157" s="175">
        <v>0.74</v>
      </c>
      <c r="H157" s="181">
        <f t="shared" si="8"/>
        <v>0.74</v>
      </c>
      <c r="I157" s="172">
        <v>1004</v>
      </c>
      <c r="J157" s="134">
        <v>1867</v>
      </c>
      <c r="K157" s="134">
        <v>2479</v>
      </c>
      <c r="L157" s="135">
        <v>1711</v>
      </c>
      <c r="M157" s="136">
        <v>7061</v>
      </c>
    </row>
    <row r="158" spans="1:13" ht="17" thickBot="1">
      <c r="A158" s="128">
        <v>42982</v>
      </c>
      <c r="B158" s="129">
        <v>42982</v>
      </c>
      <c r="C158" s="180">
        <f t="shared" si="6"/>
        <v>3</v>
      </c>
      <c r="D158" s="180">
        <f t="shared" si="7"/>
        <v>9</v>
      </c>
      <c r="E158" s="137">
        <v>79</v>
      </c>
      <c r="F158" s="139">
        <v>62.1</v>
      </c>
      <c r="G158" s="175">
        <v>0</v>
      </c>
      <c r="H158" s="181">
        <f t="shared" si="8"/>
        <v>0</v>
      </c>
      <c r="I158" s="172">
        <v>2866</v>
      </c>
      <c r="J158" s="134">
        <v>4766</v>
      </c>
      <c r="K158" s="134">
        <v>4882</v>
      </c>
      <c r="L158" s="135">
        <v>4346</v>
      </c>
      <c r="M158" s="136">
        <v>16860</v>
      </c>
    </row>
    <row r="159" spans="1:13" ht="18" thickBot="1">
      <c r="A159" s="128">
        <v>42983</v>
      </c>
      <c r="B159" s="129">
        <v>42983</v>
      </c>
      <c r="C159" s="180">
        <f t="shared" si="6"/>
        <v>4</v>
      </c>
      <c r="D159" s="180">
        <f t="shared" si="7"/>
        <v>9</v>
      </c>
      <c r="E159" s="137">
        <v>84</v>
      </c>
      <c r="F159" s="131">
        <v>70</v>
      </c>
      <c r="G159" s="175" t="s">
        <v>11</v>
      </c>
      <c r="H159" s="181">
        <f t="shared" si="8"/>
        <v>0.01</v>
      </c>
      <c r="I159" s="172">
        <v>3244</v>
      </c>
      <c r="J159" s="134">
        <v>7244</v>
      </c>
      <c r="K159" s="134">
        <v>7537</v>
      </c>
      <c r="L159" s="135">
        <v>5906</v>
      </c>
      <c r="M159" s="136">
        <v>23931</v>
      </c>
    </row>
    <row r="160" spans="1:13" ht="17" thickBot="1">
      <c r="A160" s="128">
        <v>42984</v>
      </c>
      <c r="B160" s="129">
        <v>42984</v>
      </c>
      <c r="C160" s="180">
        <f t="shared" si="6"/>
        <v>5</v>
      </c>
      <c r="D160" s="180">
        <f t="shared" si="7"/>
        <v>9</v>
      </c>
      <c r="E160" s="137">
        <v>70</v>
      </c>
      <c r="F160" s="131">
        <v>62.1</v>
      </c>
      <c r="G160" s="175">
        <v>0.42</v>
      </c>
      <c r="H160" s="181">
        <f t="shared" si="8"/>
        <v>0.42</v>
      </c>
      <c r="I160" s="172">
        <v>1232</v>
      </c>
      <c r="J160" s="134">
        <v>2672</v>
      </c>
      <c r="K160" s="134">
        <v>3310</v>
      </c>
      <c r="L160" s="135">
        <v>2951</v>
      </c>
      <c r="M160" s="136">
        <v>10165</v>
      </c>
    </row>
    <row r="161" spans="1:13" ht="17" thickBot="1">
      <c r="A161" s="128">
        <v>42985</v>
      </c>
      <c r="B161" s="129">
        <v>42985</v>
      </c>
      <c r="C161" s="180">
        <f t="shared" si="6"/>
        <v>6</v>
      </c>
      <c r="D161" s="180">
        <f t="shared" si="7"/>
        <v>9</v>
      </c>
      <c r="E161" s="137">
        <v>71.099999999999994</v>
      </c>
      <c r="F161" s="139">
        <v>59</v>
      </c>
      <c r="G161" s="175">
        <v>0.01</v>
      </c>
      <c r="H161" s="181">
        <f t="shared" si="8"/>
        <v>0.01</v>
      </c>
      <c r="I161" s="172">
        <v>3249</v>
      </c>
      <c r="J161" s="134">
        <v>7059</v>
      </c>
      <c r="K161" s="134">
        <v>7717</v>
      </c>
      <c r="L161" s="135">
        <v>5923</v>
      </c>
      <c r="M161" s="136">
        <v>23948</v>
      </c>
    </row>
    <row r="162" spans="1:13" ht="17" thickBot="1">
      <c r="A162" s="128">
        <v>42986</v>
      </c>
      <c r="B162" s="129">
        <v>42986</v>
      </c>
      <c r="C162" s="180">
        <f t="shared" si="6"/>
        <v>7</v>
      </c>
      <c r="D162" s="180">
        <f t="shared" si="7"/>
        <v>9</v>
      </c>
      <c r="E162" s="137">
        <v>70</v>
      </c>
      <c r="F162" s="131">
        <v>59</v>
      </c>
      <c r="G162" s="175">
        <v>0</v>
      </c>
      <c r="H162" s="181">
        <f t="shared" si="8"/>
        <v>0</v>
      </c>
      <c r="I162" s="172">
        <v>3234</v>
      </c>
      <c r="J162" s="134">
        <v>6850</v>
      </c>
      <c r="K162" s="134">
        <v>7739</v>
      </c>
      <c r="L162" s="135">
        <v>5836</v>
      </c>
      <c r="M162" s="136">
        <v>23659</v>
      </c>
    </row>
    <row r="163" spans="1:13" ht="17" thickBot="1">
      <c r="A163" s="128">
        <v>42987</v>
      </c>
      <c r="B163" s="129">
        <v>42987</v>
      </c>
      <c r="C163" s="180">
        <f t="shared" si="6"/>
        <v>1</v>
      </c>
      <c r="D163" s="180">
        <f t="shared" si="7"/>
        <v>9</v>
      </c>
      <c r="E163" s="137">
        <v>69.099999999999994</v>
      </c>
      <c r="F163" s="131">
        <v>55</v>
      </c>
      <c r="G163" s="175">
        <v>0</v>
      </c>
      <c r="H163" s="181">
        <f t="shared" si="8"/>
        <v>0</v>
      </c>
      <c r="I163" s="172">
        <v>2609</v>
      </c>
      <c r="J163" s="134">
        <v>5035</v>
      </c>
      <c r="K163" s="134">
        <v>5849</v>
      </c>
      <c r="L163" s="135">
        <v>4471</v>
      </c>
      <c r="M163" s="136">
        <v>17964</v>
      </c>
    </row>
    <row r="164" spans="1:13" ht="17" thickBot="1">
      <c r="A164" s="128">
        <v>42988</v>
      </c>
      <c r="B164" s="129">
        <v>42988</v>
      </c>
      <c r="C164" s="180">
        <f t="shared" si="6"/>
        <v>2</v>
      </c>
      <c r="D164" s="180">
        <f t="shared" si="7"/>
        <v>9</v>
      </c>
      <c r="E164" s="130">
        <v>72</v>
      </c>
      <c r="F164" s="139">
        <v>57</v>
      </c>
      <c r="G164" s="175">
        <v>0</v>
      </c>
      <c r="H164" s="181">
        <f t="shared" si="8"/>
        <v>0</v>
      </c>
      <c r="I164" s="172">
        <v>4960</v>
      </c>
      <c r="J164" s="134">
        <v>5673</v>
      </c>
      <c r="K164" s="134">
        <v>5773</v>
      </c>
      <c r="L164" s="135">
        <v>4381</v>
      </c>
      <c r="M164" s="136">
        <v>20787</v>
      </c>
    </row>
    <row r="165" spans="1:13" ht="17" thickBot="1">
      <c r="A165" s="128">
        <v>42989</v>
      </c>
      <c r="B165" s="129">
        <v>42989</v>
      </c>
      <c r="C165" s="180">
        <f t="shared" si="6"/>
        <v>3</v>
      </c>
      <c r="D165" s="180">
        <f t="shared" si="7"/>
        <v>9</v>
      </c>
      <c r="E165" s="137">
        <v>75.900000000000006</v>
      </c>
      <c r="F165" s="131">
        <v>55</v>
      </c>
      <c r="G165" s="175">
        <v>0</v>
      </c>
      <c r="H165" s="181">
        <f t="shared" si="8"/>
        <v>0</v>
      </c>
      <c r="I165" s="172">
        <v>3657</v>
      </c>
      <c r="J165" s="134">
        <v>7783</v>
      </c>
      <c r="K165" s="134">
        <v>8254</v>
      </c>
      <c r="L165" s="135">
        <v>5986</v>
      </c>
      <c r="M165" s="136">
        <v>25680</v>
      </c>
    </row>
    <row r="166" spans="1:13" ht="17" thickBot="1">
      <c r="A166" s="128">
        <v>42990</v>
      </c>
      <c r="B166" s="129">
        <v>42990</v>
      </c>
      <c r="C166" s="180">
        <f t="shared" si="6"/>
        <v>4</v>
      </c>
      <c r="D166" s="180">
        <f t="shared" si="7"/>
        <v>9</v>
      </c>
      <c r="E166" s="130">
        <v>78.099999999999994</v>
      </c>
      <c r="F166" s="131">
        <v>61</v>
      </c>
      <c r="G166" s="175">
        <v>0</v>
      </c>
      <c r="H166" s="181">
        <f t="shared" si="8"/>
        <v>0</v>
      </c>
      <c r="I166" s="172">
        <v>3497</v>
      </c>
      <c r="J166" s="134">
        <v>7983</v>
      </c>
      <c r="K166" s="134">
        <v>8756</v>
      </c>
      <c r="L166" s="135">
        <v>6386</v>
      </c>
      <c r="M166" s="136">
        <v>26622</v>
      </c>
    </row>
    <row r="167" spans="1:13" ht="17" thickBot="1">
      <c r="A167" s="128">
        <v>42991</v>
      </c>
      <c r="B167" s="129">
        <v>42991</v>
      </c>
      <c r="C167" s="180">
        <f t="shared" si="6"/>
        <v>5</v>
      </c>
      <c r="D167" s="180">
        <f t="shared" si="7"/>
        <v>9</v>
      </c>
      <c r="E167" s="137">
        <v>82</v>
      </c>
      <c r="F167" s="139">
        <v>64.900000000000006</v>
      </c>
      <c r="G167" s="175">
        <v>0.06</v>
      </c>
      <c r="H167" s="181">
        <f t="shared" si="8"/>
        <v>0.06</v>
      </c>
      <c r="I167" s="172">
        <v>2994</v>
      </c>
      <c r="J167" s="134">
        <v>7461</v>
      </c>
      <c r="K167" s="134">
        <v>8095</v>
      </c>
      <c r="L167" s="135">
        <v>6213</v>
      </c>
      <c r="M167" s="136">
        <v>24763</v>
      </c>
    </row>
    <row r="168" spans="1:13" ht="17" thickBot="1">
      <c r="A168" s="128">
        <v>42992</v>
      </c>
      <c r="B168" s="129">
        <v>42992</v>
      </c>
      <c r="C168" s="180">
        <f t="shared" si="6"/>
        <v>6</v>
      </c>
      <c r="D168" s="180">
        <f t="shared" si="7"/>
        <v>9</v>
      </c>
      <c r="E168" s="137">
        <v>81</v>
      </c>
      <c r="F168" s="131">
        <v>70</v>
      </c>
      <c r="G168" s="175">
        <v>0.02</v>
      </c>
      <c r="H168" s="181">
        <f t="shared" si="8"/>
        <v>0.02</v>
      </c>
      <c r="I168" s="172">
        <v>3013</v>
      </c>
      <c r="J168" s="134">
        <v>6703</v>
      </c>
      <c r="K168" s="134">
        <v>7629</v>
      </c>
      <c r="L168" s="135">
        <v>5697</v>
      </c>
      <c r="M168" s="136">
        <v>23042</v>
      </c>
    </row>
    <row r="169" spans="1:13" ht="17" thickBot="1">
      <c r="A169" s="128">
        <v>42993</v>
      </c>
      <c r="B169" s="129">
        <v>42993</v>
      </c>
      <c r="C169" s="180">
        <f t="shared" si="6"/>
        <v>7</v>
      </c>
      <c r="D169" s="180">
        <f t="shared" si="7"/>
        <v>9</v>
      </c>
      <c r="E169" s="137">
        <v>81</v>
      </c>
      <c r="F169" s="131">
        <v>66.900000000000006</v>
      </c>
      <c r="G169" s="175">
        <v>0</v>
      </c>
      <c r="H169" s="181">
        <f t="shared" si="8"/>
        <v>0</v>
      </c>
      <c r="I169" s="172">
        <v>3344</v>
      </c>
      <c r="J169" s="134">
        <v>6998</v>
      </c>
      <c r="K169" s="134">
        <v>7749</v>
      </c>
      <c r="L169" s="135">
        <v>5853</v>
      </c>
      <c r="M169" s="136">
        <v>23944</v>
      </c>
    </row>
    <row r="170" spans="1:13" ht="17" thickBot="1">
      <c r="A170" s="128">
        <v>42994</v>
      </c>
      <c r="B170" s="129">
        <v>42994</v>
      </c>
      <c r="C170" s="180">
        <f t="shared" si="6"/>
        <v>1</v>
      </c>
      <c r="D170" s="180">
        <f t="shared" si="7"/>
        <v>9</v>
      </c>
      <c r="E170" s="137">
        <v>82</v>
      </c>
      <c r="F170" s="139">
        <v>70</v>
      </c>
      <c r="G170" s="175">
        <v>0</v>
      </c>
      <c r="H170" s="181">
        <f t="shared" si="8"/>
        <v>0</v>
      </c>
      <c r="I170" s="172">
        <v>2560</v>
      </c>
      <c r="J170" s="134">
        <v>4860</v>
      </c>
      <c r="K170" s="134">
        <v>5568</v>
      </c>
      <c r="L170" s="135">
        <v>4532</v>
      </c>
      <c r="M170" s="136">
        <v>17520</v>
      </c>
    </row>
    <row r="171" spans="1:13" ht="17" thickBot="1">
      <c r="A171" s="128">
        <v>42995</v>
      </c>
      <c r="B171" s="129">
        <v>42995</v>
      </c>
      <c r="C171" s="180">
        <f t="shared" si="6"/>
        <v>2</v>
      </c>
      <c r="D171" s="180">
        <f t="shared" si="7"/>
        <v>9</v>
      </c>
      <c r="E171" s="137">
        <v>80.099999999999994</v>
      </c>
      <c r="F171" s="131">
        <v>70</v>
      </c>
      <c r="G171" s="175">
        <v>0</v>
      </c>
      <c r="H171" s="181">
        <f t="shared" si="8"/>
        <v>0</v>
      </c>
      <c r="I171" s="172">
        <v>2676</v>
      </c>
      <c r="J171" s="134">
        <v>4935</v>
      </c>
      <c r="K171" s="134">
        <v>5599</v>
      </c>
      <c r="L171" s="135">
        <v>4032</v>
      </c>
      <c r="M171" s="136">
        <v>17242</v>
      </c>
    </row>
    <row r="172" spans="1:13" ht="17" thickBot="1">
      <c r="A172" s="128">
        <v>42996</v>
      </c>
      <c r="B172" s="129">
        <v>42996</v>
      </c>
      <c r="C172" s="180">
        <f t="shared" si="6"/>
        <v>3</v>
      </c>
      <c r="D172" s="180">
        <f t="shared" si="7"/>
        <v>9</v>
      </c>
      <c r="E172" s="137">
        <v>73</v>
      </c>
      <c r="F172" s="131">
        <v>69.099999999999994</v>
      </c>
      <c r="G172" s="175">
        <v>0</v>
      </c>
      <c r="H172" s="181">
        <f t="shared" si="8"/>
        <v>0</v>
      </c>
      <c r="I172" s="172">
        <v>2673</v>
      </c>
      <c r="J172" s="134">
        <v>6338</v>
      </c>
      <c r="K172" s="134">
        <v>6708</v>
      </c>
      <c r="L172" s="135">
        <v>4864</v>
      </c>
      <c r="M172" s="136">
        <v>20583</v>
      </c>
    </row>
    <row r="173" spans="1:13" ht="17" thickBot="1">
      <c r="A173" s="128">
        <v>42997</v>
      </c>
      <c r="B173" s="129">
        <v>42997</v>
      </c>
      <c r="C173" s="180">
        <f t="shared" si="6"/>
        <v>4</v>
      </c>
      <c r="D173" s="180">
        <f t="shared" si="7"/>
        <v>9</v>
      </c>
      <c r="E173" s="130">
        <v>78.099999999999994</v>
      </c>
      <c r="F173" s="139">
        <v>69.099999999999994</v>
      </c>
      <c r="G173" s="175">
        <v>0.22</v>
      </c>
      <c r="H173" s="181">
        <f t="shared" si="8"/>
        <v>0.22</v>
      </c>
      <c r="I173" s="172">
        <v>2012</v>
      </c>
      <c r="J173" s="134">
        <v>4726</v>
      </c>
      <c r="K173" s="134">
        <v>5729</v>
      </c>
      <c r="L173" s="135">
        <v>4171</v>
      </c>
      <c r="M173" s="136">
        <v>16638</v>
      </c>
    </row>
    <row r="174" spans="1:13" ht="17" thickBot="1">
      <c r="A174" s="128">
        <v>42998</v>
      </c>
      <c r="B174" s="129">
        <v>42998</v>
      </c>
      <c r="C174" s="180">
        <f t="shared" si="6"/>
        <v>5</v>
      </c>
      <c r="D174" s="180">
        <f t="shared" si="7"/>
        <v>9</v>
      </c>
      <c r="E174" s="137">
        <v>78.099999999999994</v>
      </c>
      <c r="F174" s="131">
        <v>71.099999999999994</v>
      </c>
      <c r="G174" s="175">
        <v>0</v>
      </c>
      <c r="H174" s="181">
        <f t="shared" si="8"/>
        <v>0</v>
      </c>
      <c r="I174" s="172">
        <v>3296</v>
      </c>
      <c r="J174" s="134">
        <v>6826</v>
      </c>
      <c r="K174" s="134">
        <v>7518</v>
      </c>
      <c r="L174" s="135">
        <v>5570</v>
      </c>
      <c r="M174" s="136">
        <v>23210</v>
      </c>
    </row>
    <row r="175" spans="1:13" ht="17" thickBot="1">
      <c r="A175" s="128">
        <v>42999</v>
      </c>
      <c r="B175" s="129">
        <v>42999</v>
      </c>
      <c r="C175" s="180">
        <f t="shared" si="6"/>
        <v>6</v>
      </c>
      <c r="D175" s="180">
        <f t="shared" si="7"/>
        <v>9</v>
      </c>
      <c r="E175" s="137">
        <v>80.099999999999994</v>
      </c>
      <c r="F175" s="131">
        <v>71.099999999999994</v>
      </c>
      <c r="G175" s="175">
        <v>0</v>
      </c>
      <c r="H175" s="181">
        <f t="shared" si="8"/>
        <v>0</v>
      </c>
      <c r="I175" s="172">
        <v>3317</v>
      </c>
      <c r="J175" s="134">
        <v>6663</v>
      </c>
      <c r="K175" s="134">
        <v>8151</v>
      </c>
      <c r="L175" s="135">
        <v>5792</v>
      </c>
      <c r="M175" s="136">
        <v>23923</v>
      </c>
    </row>
    <row r="176" spans="1:13" ht="17" thickBot="1">
      <c r="A176" s="128">
        <v>43000</v>
      </c>
      <c r="B176" s="129">
        <v>43000</v>
      </c>
      <c r="C176" s="180">
        <f t="shared" si="6"/>
        <v>7</v>
      </c>
      <c r="D176" s="180">
        <f t="shared" si="7"/>
        <v>9</v>
      </c>
      <c r="E176" s="137">
        <v>82</v>
      </c>
      <c r="F176" s="139">
        <v>66</v>
      </c>
      <c r="G176" s="175">
        <v>0</v>
      </c>
      <c r="H176" s="181">
        <f t="shared" si="8"/>
        <v>0</v>
      </c>
      <c r="I176" s="172">
        <v>3297</v>
      </c>
      <c r="J176" s="134">
        <v>6272</v>
      </c>
      <c r="K176" s="134">
        <v>7570</v>
      </c>
      <c r="L176" s="135">
        <v>5547</v>
      </c>
      <c r="M176" s="136">
        <v>22686</v>
      </c>
    </row>
    <row r="177" spans="1:13" ht="17" thickBot="1">
      <c r="A177" s="128">
        <v>43001</v>
      </c>
      <c r="B177" s="129">
        <v>43001</v>
      </c>
      <c r="C177" s="180">
        <f t="shared" si="6"/>
        <v>1</v>
      </c>
      <c r="D177" s="180">
        <f t="shared" si="7"/>
        <v>9</v>
      </c>
      <c r="E177" s="137">
        <v>86</v>
      </c>
      <c r="F177" s="131">
        <v>68</v>
      </c>
      <c r="G177" s="175">
        <v>0</v>
      </c>
      <c r="H177" s="181">
        <f t="shared" si="8"/>
        <v>0</v>
      </c>
      <c r="I177" s="172">
        <v>2810</v>
      </c>
      <c r="J177" s="134">
        <v>4940</v>
      </c>
      <c r="K177" s="134">
        <v>6167</v>
      </c>
      <c r="L177" s="135">
        <v>4635</v>
      </c>
      <c r="M177" s="136">
        <v>18552</v>
      </c>
    </row>
    <row r="178" spans="1:13" ht="17" thickBot="1">
      <c r="A178" s="128">
        <v>43002</v>
      </c>
      <c r="B178" s="129">
        <v>43002</v>
      </c>
      <c r="C178" s="180">
        <f t="shared" si="6"/>
        <v>2</v>
      </c>
      <c r="D178" s="180">
        <f t="shared" si="7"/>
        <v>9</v>
      </c>
      <c r="E178" s="137">
        <v>90</v>
      </c>
      <c r="F178" s="131">
        <v>69.099999999999994</v>
      </c>
      <c r="G178" s="175">
        <v>0</v>
      </c>
      <c r="H178" s="181">
        <f t="shared" si="8"/>
        <v>0</v>
      </c>
      <c r="I178" s="172">
        <v>2543</v>
      </c>
      <c r="J178" s="134">
        <v>4500</v>
      </c>
      <c r="K178" s="134">
        <v>5083</v>
      </c>
      <c r="L178" s="135">
        <v>3977</v>
      </c>
      <c r="M178" s="136">
        <v>16103</v>
      </c>
    </row>
    <row r="179" spans="1:13" ht="17" thickBot="1">
      <c r="A179" s="128">
        <v>43003</v>
      </c>
      <c r="B179" s="129">
        <v>43003</v>
      </c>
      <c r="C179" s="180">
        <f t="shared" si="6"/>
        <v>3</v>
      </c>
      <c r="D179" s="180">
        <f t="shared" si="7"/>
        <v>9</v>
      </c>
      <c r="E179" s="137">
        <v>87.1</v>
      </c>
      <c r="F179" s="139">
        <v>72</v>
      </c>
      <c r="G179" s="175">
        <v>0</v>
      </c>
      <c r="H179" s="181">
        <f t="shared" si="8"/>
        <v>0</v>
      </c>
      <c r="I179" s="172">
        <v>3276</v>
      </c>
      <c r="J179" s="134">
        <v>7227</v>
      </c>
      <c r="K179" s="134">
        <v>7708</v>
      </c>
      <c r="L179" s="135">
        <v>5941</v>
      </c>
      <c r="M179" s="136">
        <v>24152</v>
      </c>
    </row>
    <row r="180" spans="1:13" ht="17" thickBot="1">
      <c r="A180" s="128">
        <v>43004</v>
      </c>
      <c r="B180" s="129">
        <v>43004</v>
      </c>
      <c r="C180" s="180">
        <f t="shared" si="6"/>
        <v>4</v>
      </c>
      <c r="D180" s="180">
        <f t="shared" si="7"/>
        <v>9</v>
      </c>
      <c r="E180" s="137">
        <v>82</v>
      </c>
      <c r="F180" s="131">
        <v>69.099999999999994</v>
      </c>
      <c r="G180" s="175">
        <v>0</v>
      </c>
      <c r="H180" s="181">
        <f t="shared" si="8"/>
        <v>0</v>
      </c>
      <c r="I180" s="172">
        <v>3157</v>
      </c>
      <c r="J180" s="134">
        <v>7676</v>
      </c>
      <c r="K180" s="134">
        <v>8150</v>
      </c>
      <c r="L180" s="135">
        <v>6179</v>
      </c>
      <c r="M180" s="136">
        <v>25162</v>
      </c>
    </row>
    <row r="181" spans="1:13" ht="17" thickBot="1">
      <c r="A181" s="128">
        <v>43005</v>
      </c>
      <c r="B181" s="129">
        <v>43005</v>
      </c>
      <c r="C181" s="180">
        <f t="shared" si="6"/>
        <v>5</v>
      </c>
      <c r="D181" s="180">
        <f t="shared" si="7"/>
        <v>9</v>
      </c>
      <c r="E181" s="130">
        <v>84.9</v>
      </c>
      <c r="F181" s="131">
        <v>71.099999999999994</v>
      </c>
      <c r="G181" s="175">
        <v>0</v>
      </c>
      <c r="H181" s="181">
        <f t="shared" si="8"/>
        <v>0</v>
      </c>
      <c r="I181" s="172">
        <v>3216</v>
      </c>
      <c r="J181" s="134">
        <v>7313</v>
      </c>
      <c r="K181" s="134">
        <v>7983</v>
      </c>
      <c r="L181" s="135">
        <v>6309</v>
      </c>
      <c r="M181" s="136">
        <v>24821</v>
      </c>
    </row>
    <row r="182" spans="1:13" ht="17" thickBot="1">
      <c r="A182" s="128">
        <v>43006</v>
      </c>
      <c r="B182" s="129">
        <v>43006</v>
      </c>
      <c r="C182" s="180">
        <f t="shared" si="6"/>
        <v>6</v>
      </c>
      <c r="D182" s="180">
        <f t="shared" si="7"/>
        <v>9</v>
      </c>
      <c r="E182" s="137">
        <v>78.099999999999994</v>
      </c>
      <c r="F182" s="139">
        <v>66</v>
      </c>
      <c r="G182" s="175">
        <v>0</v>
      </c>
      <c r="H182" s="181">
        <f t="shared" si="8"/>
        <v>0</v>
      </c>
      <c r="I182" s="172">
        <v>3421</v>
      </c>
      <c r="J182" s="134">
        <v>7301</v>
      </c>
      <c r="K182" s="134">
        <v>8118</v>
      </c>
      <c r="L182" s="135">
        <v>6277</v>
      </c>
      <c r="M182" s="136">
        <v>25117</v>
      </c>
    </row>
    <row r="183" spans="1:13" ht="17" thickBot="1">
      <c r="A183" s="128">
        <v>43007</v>
      </c>
      <c r="B183" s="129">
        <v>43007</v>
      </c>
      <c r="C183" s="180">
        <f t="shared" si="6"/>
        <v>7</v>
      </c>
      <c r="D183" s="180">
        <f t="shared" si="7"/>
        <v>9</v>
      </c>
      <c r="E183" s="130">
        <v>66.900000000000006</v>
      </c>
      <c r="F183" s="131">
        <v>55</v>
      </c>
      <c r="G183" s="175">
        <v>0</v>
      </c>
      <c r="H183" s="181">
        <f t="shared" si="8"/>
        <v>0</v>
      </c>
      <c r="I183" s="172">
        <v>2988</v>
      </c>
      <c r="J183" s="134">
        <v>6221</v>
      </c>
      <c r="K183" s="134">
        <v>7659</v>
      </c>
      <c r="L183" s="135">
        <v>5677</v>
      </c>
      <c r="M183" s="136">
        <v>22545</v>
      </c>
    </row>
    <row r="184" spans="1:13" ht="17" thickBot="1">
      <c r="A184" s="140">
        <v>43008</v>
      </c>
      <c r="B184" s="141">
        <v>43008</v>
      </c>
      <c r="C184" s="180">
        <f t="shared" si="6"/>
        <v>1</v>
      </c>
      <c r="D184" s="180">
        <f t="shared" si="7"/>
        <v>9</v>
      </c>
      <c r="E184" s="161">
        <v>64</v>
      </c>
      <c r="F184" s="143">
        <v>55.9</v>
      </c>
      <c r="G184" s="176">
        <v>0</v>
      </c>
      <c r="H184" s="181">
        <f t="shared" si="8"/>
        <v>0</v>
      </c>
      <c r="I184" s="173">
        <v>1903</v>
      </c>
      <c r="J184" s="146">
        <v>3507</v>
      </c>
      <c r="K184" s="146">
        <v>4749</v>
      </c>
      <c r="L184" s="147">
        <v>3729</v>
      </c>
      <c r="M184" s="148">
        <v>13888</v>
      </c>
    </row>
    <row r="185" spans="1:13" ht="17" thickBot="1">
      <c r="A185" s="119">
        <v>43009</v>
      </c>
      <c r="B185" s="120">
        <v>43009</v>
      </c>
      <c r="C185" s="180">
        <f t="shared" si="6"/>
        <v>2</v>
      </c>
      <c r="D185" s="180">
        <f t="shared" si="7"/>
        <v>10</v>
      </c>
      <c r="E185" s="121">
        <v>66.900000000000006</v>
      </c>
      <c r="F185" s="121">
        <v>50</v>
      </c>
      <c r="G185" s="177">
        <v>0</v>
      </c>
      <c r="H185" s="181">
        <f t="shared" si="8"/>
        <v>0</v>
      </c>
      <c r="I185" s="178">
        <v>2297</v>
      </c>
      <c r="J185" s="165">
        <v>4540</v>
      </c>
      <c r="K185" s="165">
        <v>5046</v>
      </c>
      <c r="L185" s="166">
        <v>4092</v>
      </c>
      <c r="M185" s="127">
        <v>15975</v>
      </c>
    </row>
    <row r="186" spans="1:13" ht="17" thickBot="1">
      <c r="A186" s="128">
        <v>43010</v>
      </c>
      <c r="B186" s="129">
        <v>43010</v>
      </c>
      <c r="C186" s="180">
        <f t="shared" si="6"/>
        <v>3</v>
      </c>
      <c r="D186" s="180">
        <f t="shared" si="7"/>
        <v>10</v>
      </c>
      <c r="E186" s="130">
        <v>72</v>
      </c>
      <c r="F186" s="130">
        <v>52</v>
      </c>
      <c r="G186" s="174">
        <v>0</v>
      </c>
      <c r="H186" s="181">
        <f t="shared" si="8"/>
        <v>0</v>
      </c>
      <c r="I186" s="172">
        <v>3387</v>
      </c>
      <c r="J186" s="134">
        <v>7059</v>
      </c>
      <c r="K186" s="134">
        <v>7616</v>
      </c>
      <c r="L186" s="135">
        <v>5722</v>
      </c>
      <c r="M186" s="136">
        <v>23784</v>
      </c>
    </row>
    <row r="187" spans="1:13" ht="17" thickBot="1">
      <c r="A187" s="128">
        <v>43011</v>
      </c>
      <c r="B187" s="129">
        <v>43011</v>
      </c>
      <c r="C187" s="180">
        <f t="shared" si="6"/>
        <v>4</v>
      </c>
      <c r="D187" s="180">
        <f t="shared" si="7"/>
        <v>10</v>
      </c>
      <c r="E187" s="137">
        <v>70</v>
      </c>
      <c r="F187" s="130">
        <v>57</v>
      </c>
      <c r="G187" s="174">
        <v>0</v>
      </c>
      <c r="H187" s="181">
        <f t="shared" si="8"/>
        <v>0</v>
      </c>
      <c r="I187" s="172">
        <v>3386</v>
      </c>
      <c r="J187" s="134">
        <v>7370</v>
      </c>
      <c r="K187" s="134">
        <v>8161</v>
      </c>
      <c r="L187" s="135">
        <v>6363</v>
      </c>
      <c r="M187" s="136">
        <v>25280</v>
      </c>
    </row>
    <row r="188" spans="1:13" ht="17" thickBot="1">
      <c r="A188" s="128">
        <v>43012</v>
      </c>
      <c r="B188" s="129">
        <v>43012</v>
      </c>
      <c r="C188" s="180">
        <f t="shared" si="6"/>
        <v>5</v>
      </c>
      <c r="D188" s="180">
        <f t="shared" si="7"/>
        <v>10</v>
      </c>
      <c r="E188" s="137">
        <v>75</v>
      </c>
      <c r="F188" s="137">
        <v>55.9</v>
      </c>
      <c r="G188" s="174">
        <v>0</v>
      </c>
      <c r="H188" s="181">
        <f t="shared" si="8"/>
        <v>0</v>
      </c>
      <c r="I188" s="172">
        <v>3412</v>
      </c>
      <c r="J188" s="134">
        <v>7691</v>
      </c>
      <c r="K188" s="134">
        <v>8136</v>
      </c>
      <c r="L188" s="135">
        <v>6238</v>
      </c>
      <c r="M188" s="136">
        <v>25477</v>
      </c>
    </row>
    <row r="189" spans="1:13" ht="17" thickBot="1">
      <c r="A189" s="128">
        <v>43013</v>
      </c>
      <c r="B189" s="129">
        <v>43013</v>
      </c>
      <c r="C189" s="180">
        <f t="shared" si="6"/>
        <v>6</v>
      </c>
      <c r="D189" s="180">
        <f t="shared" si="7"/>
        <v>10</v>
      </c>
      <c r="E189" s="137">
        <v>82</v>
      </c>
      <c r="F189" s="130">
        <v>64.900000000000006</v>
      </c>
      <c r="G189" s="174">
        <v>0</v>
      </c>
      <c r="H189" s="181">
        <f t="shared" si="8"/>
        <v>0</v>
      </c>
      <c r="I189" s="172">
        <v>3312</v>
      </c>
      <c r="J189" s="134">
        <v>7034</v>
      </c>
      <c r="K189" s="134">
        <v>7598</v>
      </c>
      <c r="L189" s="135">
        <v>5998</v>
      </c>
      <c r="M189" s="136">
        <v>23942</v>
      </c>
    </row>
    <row r="190" spans="1:13" ht="17" thickBot="1">
      <c r="A190" s="128">
        <v>43014</v>
      </c>
      <c r="B190" s="129">
        <v>43014</v>
      </c>
      <c r="C190" s="180">
        <f t="shared" si="6"/>
        <v>7</v>
      </c>
      <c r="D190" s="180">
        <f t="shared" si="7"/>
        <v>10</v>
      </c>
      <c r="E190" s="137">
        <v>81</v>
      </c>
      <c r="F190" s="130">
        <v>69.099999999999994</v>
      </c>
      <c r="G190" s="174">
        <v>0</v>
      </c>
      <c r="H190" s="181">
        <f t="shared" si="8"/>
        <v>0</v>
      </c>
      <c r="I190" s="172">
        <v>2982</v>
      </c>
      <c r="J190" s="134">
        <v>6204</v>
      </c>
      <c r="K190" s="134">
        <v>7336</v>
      </c>
      <c r="L190" s="135">
        <v>5675</v>
      </c>
      <c r="M190" s="136">
        <v>22197</v>
      </c>
    </row>
    <row r="191" spans="1:13" ht="17" thickBot="1">
      <c r="A191" s="128">
        <v>43015</v>
      </c>
      <c r="B191" s="129">
        <v>43015</v>
      </c>
      <c r="C191" s="180">
        <f t="shared" si="6"/>
        <v>1</v>
      </c>
      <c r="D191" s="180">
        <f t="shared" si="7"/>
        <v>10</v>
      </c>
      <c r="E191" s="137">
        <v>80.099999999999994</v>
      </c>
      <c r="F191" s="137">
        <v>66</v>
      </c>
      <c r="G191" s="174">
        <v>0</v>
      </c>
      <c r="H191" s="181">
        <f t="shared" si="8"/>
        <v>0</v>
      </c>
      <c r="I191" s="172">
        <v>2750</v>
      </c>
      <c r="J191" s="134">
        <v>5019</v>
      </c>
      <c r="K191" s="134">
        <v>5873</v>
      </c>
      <c r="L191" s="135">
        <v>4576</v>
      </c>
      <c r="M191" s="136">
        <v>18218</v>
      </c>
    </row>
    <row r="192" spans="1:13" ht="17" thickBot="1">
      <c r="A192" s="128">
        <v>43016</v>
      </c>
      <c r="B192" s="129">
        <v>43016</v>
      </c>
      <c r="C192" s="180">
        <f t="shared" si="6"/>
        <v>2</v>
      </c>
      <c r="D192" s="180">
        <f t="shared" si="7"/>
        <v>10</v>
      </c>
      <c r="E192" s="137">
        <v>77</v>
      </c>
      <c r="F192" s="130">
        <v>72</v>
      </c>
      <c r="G192" s="174">
        <v>0.22</v>
      </c>
      <c r="H192" s="181">
        <f t="shared" si="8"/>
        <v>0.22</v>
      </c>
      <c r="I192" s="172">
        <v>1235</v>
      </c>
      <c r="J192" s="134">
        <v>2450</v>
      </c>
      <c r="K192" s="134">
        <v>3162</v>
      </c>
      <c r="L192" s="135">
        <v>2327</v>
      </c>
      <c r="M192" s="136">
        <v>9174</v>
      </c>
    </row>
    <row r="193" spans="1:13" ht="17" thickBot="1">
      <c r="A193" s="128">
        <v>43017</v>
      </c>
      <c r="B193" s="129">
        <v>43017</v>
      </c>
      <c r="C193" s="180">
        <f t="shared" si="6"/>
        <v>3</v>
      </c>
      <c r="D193" s="180">
        <f t="shared" si="7"/>
        <v>10</v>
      </c>
      <c r="E193" s="137">
        <v>75.900000000000006</v>
      </c>
      <c r="F193" s="130">
        <v>72</v>
      </c>
      <c r="G193" s="174">
        <v>0.26</v>
      </c>
      <c r="H193" s="181">
        <f t="shared" si="8"/>
        <v>0.26</v>
      </c>
      <c r="I193" s="172">
        <v>898</v>
      </c>
      <c r="J193" s="134">
        <v>2321</v>
      </c>
      <c r="K193" s="134">
        <v>3079</v>
      </c>
      <c r="L193" s="135">
        <v>2642</v>
      </c>
      <c r="M193" s="136">
        <v>8940</v>
      </c>
    </row>
    <row r="194" spans="1:13" ht="17" thickBot="1">
      <c r="A194" s="128">
        <v>43018</v>
      </c>
      <c r="B194" s="129">
        <v>43018</v>
      </c>
      <c r="C194" s="180">
        <f t="shared" si="6"/>
        <v>4</v>
      </c>
      <c r="D194" s="180">
        <f t="shared" si="7"/>
        <v>10</v>
      </c>
      <c r="E194" s="130">
        <v>80.099999999999994</v>
      </c>
      <c r="F194" s="137">
        <v>66</v>
      </c>
      <c r="G194" s="174">
        <v>0</v>
      </c>
      <c r="H194" s="181">
        <f t="shared" si="8"/>
        <v>0</v>
      </c>
      <c r="I194" s="172">
        <v>3922</v>
      </c>
      <c r="J194" s="134">
        <v>7499</v>
      </c>
      <c r="K194" s="134">
        <v>8208</v>
      </c>
      <c r="L194" s="135">
        <v>6421</v>
      </c>
      <c r="M194" s="136">
        <v>26050</v>
      </c>
    </row>
    <row r="195" spans="1:13" ht="17" thickBot="1">
      <c r="A195" s="128">
        <v>43019</v>
      </c>
      <c r="B195" s="129">
        <v>43019</v>
      </c>
      <c r="C195" s="180">
        <f t="shared" ref="C195:C215" si="9">MOD(WEEKDAY(B195),7)+1</f>
        <v>5</v>
      </c>
      <c r="D195" s="180">
        <f t="shared" ref="D195:D215" si="10">MONTH(B195)</f>
        <v>10</v>
      </c>
      <c r="E195" s="137">
        <v>75</v>
      </c>
      <c r="F195" s="130">
        <v>64.900000000000006</v>
      </c>
      <c r="G195" s="174">
        <v>0.06</v>
      </c>
      <c r="H195" s="181">
        <f t="shared" ref="H195:H215" si="11">IF(G195="T",0.01,G195)</f>
        <v>0.06</v>
      </c>
      <c r="I195" s="172">
        <v>2721</v>
      </c>
      <c r="J195" s="134">
        <v>5694</v>
      </c>
      <c r="K195" s="134">
        <v>6683</v>
      </c>
      <c r="L195" s="135">
        <v>5559</v>
      </c>
      <c r="M195" s="136">
        <v>20657</v>
      </c>
    </row>
    <row r="196" spans="1:13" ht="17" thickBot="1">
      <c r="A196" s="128">
        <v>43020</v>
      </c>
      <c r="B196" s="129">
        <v>43020</v>
      </c>
      <c r="C196" s="180">
        <f t="shared" si="9"/>
        <v>6</v>
      </c>
      <c r="D196" s="180">
        <f t="shared" si="10"/>
        <v>10</v>
      </c>
      <c r="E196" s="130">
        <v>63</v>
      </c>
      <c r="F196" s="130">
        <v>55.9</v>
      </c>
      <c r="G196" s="174">
        <v>7.0000000000000007E-2</v>
      </c>
      <c r="H196" s="181">
        <f t="shared" si="11"/>
        <v>7.0000000000000007E-2</v>
      </c>
      <c r="I196" s="172">
        <v>2411</v>
      </c>
      <c r="J196" s="134">
        <v>5083</v>
      </c>
      <c r="K196" s="134">
        <v>6043</v>
      </c>
      <c r="L196" s="135">
        <v>4603</v>
      </c>
      <c r="M196" s="136">
        <v>18140</v>
      </c>
    </row>
    <row r="197" spans="1:13" ht="17" thickBot="1">
      <c r="A197" s="128">
        <v>43021</v>
      </c>
      <c r="B197" s="129">
        <v>43021</v>
      </c>
      <c r="C197" s="180">
        <f t="shared" si="9"/>
        <v>7</v>
      </c>
      <c r="D197" s="180">
        <f t="shared" si="10"/>
        <v>10</v>
      </c>
      <c r="E197" s="137">
        <v>64.900000000000006</v>
      </c>
      <c r="F197" s="137">
        <v>52</v>
      </c>
      <c r="G197" s="174">
        <v>0</v>
      </c>
      <c r="H197" s="181">
        <f t="shared" si="11"/>
        <v>0</v>
      </c>
      <c r="I197" s="172">
        <v>2839</v>
      </c>
      <c r="J197" s="134">
        <v>5863</v>
      </c>
      <c r="K197" s="134">
        <v>6612</v>
      </c>
      <c r="L197" s="135">
        <v>5240</v>
      </c>
      <c r="M197" s="136">
        <v>20554</v>
      </c>
    </row>
    <row r="198" spans="1:13" ht="17" thickBot="1">
      <c r="A198" s="128">
        <v>43022</v>
      </c>
      <c r="B198" s="129">
        <v>43022</v>
      </c>
      <c r="C198" s="180">
        <f t="shared" si="9"/>
        <v>1</v>
      </c>
      <c r="D198" s="180">
        <f t="shared" si="10"/>
        <v>10</v>
      </c>
      <c r="E198" s="137">
        <v>71.099999999999994</v>
      </c>
      <c r="F198" s="130">
        <v>62.1</v>
      </c>
      <c r="G198" s="174">
        <v>0.08</v>
      </c>
      <c r="H198" s="181">
        <f t="shared" si="11"/>
        <v>0.08</v>
      </c>
      <c r="I198" s="172">
        <v>2021</v>
      </c>
      <c r="J198" s="134">
        <v>4079</v>
      </c>
      <c r="K198" s="134">
        <v>4878</v>
      </c>
      <c r="L198" s="135">
        <v>3734</v>
      </c>
      <c r="M198" s="136">
        <v>14712</v>
      </c>
    </row>
    <row r="199" spans="1:13" ht="18" thickBot="1">
      <c r="A199" s="128">
        <v>43023</v>
      </c>
      <c r="B199" s="129">
        <v>43023</v>
      </c>
      <c r="C199" s="180">
        <f t="shared" si="9"/>
        <v>2</v>
      </c>
      <c r="D199" s="180">
        <f t="shared" si="10"/>
        <v>10</v>
      </c>
      <c r="E199" s="137">
        <v>72</v>
      </c>
      <c r="F199" s="130">
        <v>66</v>
      </c>
      <c r="G199" s="174" t="s">
        <v>11</v>
      </c>
      <c r="H199" s="181">
        <f t="shared" si="11"/>
        <v>0.01</v>
      </c>
      <c r="I199" s="172">
        <v>2169</v>
      </c>
      <c r="J199" s="134">
        <v>4285</v>
      </c>
      <c r="K199" s="134">
        <v>4943</v>
      </c>
      <c r="L199" s="135">
        <v>3793</v>
      </c>
      <c r="M199" s="136">
        <v>15190</v>
      </c>
    </row>
    <row r="200" spans="1:13" ht="17" thickBot="1">
      <c r="A200" s="128">
        <v>43024</v>
      </c>
      <c r="B200" s="129">
        <v>43024</v>
      </c>
      <c r="C200" s="180">
        <f t="shared" si="9"/>
        <v>3</v>
      </c>
      <c r="D200" s="180">
        <f t="shared" si="10"/>
        <v>10</v>
      </c>
      <c r="E200" s="137">
        <v>60.1</v>
      </c>
      <c r="F200" s="137">
        <v>52</v>
      </c>
      <c r="G200" s="174">
        <v>0.01</v>
      </c>
      <c r="H200" s="181">
        <f t="shared" si="11"/>
        <v>0.01</v>
      </c>
      <c r="I200" s="172">
        <v>2751</v>
      </c>
      <c r="J200" s="134">
        <v>5752</v>
      </c>
      <c r="K200" s="134">
        <v>6391</v>
      </c>
      <c r="L200" s="135">
        <v>5045</v>
      </c>
      <c r="M200" s="136">
        <v>19939</v>
      </c>
    </row>
    <row r="201" spans="1:13" ht="17" thickBot="1">
      <c r="A201" s="128">
        <v>43025</v>
      </c>
      <c r="B201" s="129">
        <v>43025</v>
      </c>
      <c r="C201" s="180">
        <f t="shared" si="9"/>
        <v>4</v>
      </c>
      <c r="D201" s="180">
        <f t="shared" si="10"/>
        <v>10</v>
      </c>
      <c r="E201" s="137">
        <v>57.9</v>
      </c>
      <c r="F201" s="130">
        <v>43</v>
      </c>
      <c r="G201" s="174">
        <v>0</v>
      </c>
      <c r="H201" s="181">
        <f t="shared" si="11"/>
        <v>0</v>
      </c>
      <c r="I201" s="172">
        <v>2869</v>
      </c>
      <c r="J201" s="134">
        <v>6155</v>
      </c>
      <c r="K201" s="134">
        <v>6612</v>
      </c>
      <c r="L201" s="135">
        <v>5249</v>
      </c>
      <c r="M201" s="136">
        <v>20885</v>
      </c>
    </row>
    <row r="202" spans="1:13" ht="17" thickBot="1">
      <c r="A202" s="128">
        <v>43026</v>
      </c>
      <c r="B202" s="129">
        <v>43026</v>
      </c>
      <c r="C202" s="180">
        <f t="shared" si="9"/>
        <v>5</v>
      </c>
      <c r="D202" s="180">
        <f t="shared" si="10"/>
        <v>10</v>
      </c>
      <c r="E202" s="137">
        <v>71.099999999999994</v>
      </c>
      <c r="F202" s="130">
        <v>50</v>
      </c>
      <c r="G202" s="174">
        <v>0</v>
      </c>
      <c r="H202" s="181">
        <f t="shared" si="11"/>
        <v>0</v>
      </c>
      <c r="I202" s="172">
        <v>3264</v>
      </c>
      <c r="J202" s="134">
        <v>6608</v>
      </c>
      <c r="K202" s="134">
        <v>7398</v>
      </c>
      <c r="L202" s="135">
        <v>5753</v>
      </c>
      <c r="M202" s="136">
        <v>23023</v>
      </c>
    </row>
    <row r="203" spans="1:13" ht="17" thickBot="1">
      <c r="A203" s="128">
        <v>43027</v>
      </c>
      <c r="B203" s="129">
        <v>43027</v>
      </c>
      <c r="C203" s="180">
        <f t="shared" si="9"/>
        <v>6</v>
      </c>
      <c r="D203" s="180">
        <f t="shared" si="10"/>
        <v>10</v>
      </c>
      <c r="E203" s="130">
        <v>70</v>
      </c>
      <c r="F203" s="137">
        <v>55.9</v>
      </c>
      <c r="G203" s="174">
        <v>0</v>
      </c>
      <c r="H203" s="181">
        <f t="shared" si="11"/>
        <v>0</v>
      </c>
      <c r="I203" s="172">
        <v>3265</v>
      </c>
      <c r="J203" s="134">
        <v>6860</v>
      </c>
      <c r="K203" s="134">
        <v>7742</v>
      </c>
      <c r="L203" s="135">
        <v>6167</v>
      </c>
      <c r="M203" s="136">
        <v>24034</v>
      </c>
    </row>
    <row r="204" spans="1:13" ht="17" thickBot="1">
      <c r="A204" s="128">
        <v>43028</v>
      </c>
      <c r="B204" s="129">
        <v>43028</v>
      </c>
      <c r="C204" s="180">
        <f t="shared" si="9"/>
        <v>7</v>
      </c>
      <c r="D204" s="180">
        <f t="shared" si="10"/>
        <v>10</v>
      </c>
      <c r="E204" s="137">
        <v>73</v>
      </c>
      <c r="F204" s="130">
        <v>57.9</v>
      </c>
      <c r="G204" s="174">
        <v>0</v>
      </c>
      <c r="H204" s="181">
        <f t="shared" si="11"/>
        <v>0</v>
      </c>
      <c r="I204" s="172">
        <v>3169</v>
      </c>
      <c r="J204" s="134">
        <v>6286</v>
      </c>
      <c r="K204" s="134">
        <v>7215</v>
      </c>
      <c r="L204" s="135">
        <v>5814</v>
      </c>
      <c r="M204" s="136">
        <v>22484</v>
      </c>
    </row>
    <row r="205" spans="1:13" ht="17" thickBot="1">
      <c r="A205" s="128">
        <v>43029</v>
      </c>
      <c r="B205" s="129">
        <v>43029</v>
      </c>
      <c r="C205" s="180">
        <f t="shared" si="9"/>
        <v>1</v>
      </c>
      <c r="D205" s="180">
        <f t="shared" si="10"/>
        <v>10</v>
      </c>
      <c r="E205" s="137">
        <v>78.099999999999994</v>
      </c>
      <c r="F205" s="130">
        <v>57</v>
      </c>
      <c r="G205" s="174">
        <v>0</v>
      </c>
      <c r="H205" s="181">
        <f t="shared" si="11"/>
        <v>0</v>
      </c>
      <c r="I205" s="172">
        <v>2538</v>
      </c>
      <c r="J205" s="134">
        <v>4834</v>
      </c>
      <c r="K205" s="134">
        <v>6167</v>
      </c>
      <c r="L205" s="135">
        <v>4940</v>
      </c>
      <c r="M205" s="136">
        <v>18479</v>
      </c>
    </row>
    <row r="206" spans="1:13" ht="17" thickBot="1">
      <c r="A206" s="128">
        <v>43030</v>
      </c>
      <c r="B206" s="129">
        <v>43030</v>
      </c>
      <c r="C206" s="180">
        <f t="shared" si="9"/>
        <v>2</v>
      </c>
      <c r="D206" s="180">
        <f t="shared" si="10"/>
        <v>10</v>
      </c>
      <c r="E206" s="137">
        <v>75.900000000000006</v>
      </c>
      <c r="F206" s="137">
        <v>57</v>
      </c>
      <c r="G206" s="174">
        <v>0</v>
      </c>
      <c r="H206" s="181">
        <f t="shared" si="11"/>
        <v>0</v>
      </c>
      <c r="I206" s="172">
        <v>2744</v>
      </c>
      <c r="J206" s="134">
        <v>4967</v>
      </c>
      <c r="K206" s="134">
        <v>5328</v>
      </c>
      <c r="L206" s="135">
        <v>4474</v>
      </c>
      <c r="M206" s="136">
        <v>17513</v>
      </c>
    </row>
    <row r="207" spans="1:13" ht="17" thickBot="1">
      <c r="A207" s="128">
        <v>43031</v>
      </c>
      <c r="B207" s="129">
        <v>43031</v>
      </c>
      <c r="C207" s="180">
        <f t="shared" si="9"/>
        <v>3</v>
      </c>
      <c r="D207" s="180">
        <f t="shared" si="10"/>
        <v>10</v>
      </c>
      <c r="E207" s="137">
        <v>73.900000000000006</v>
      </c>
      <c r="F207" s="130">
        <v>64</v>
      </c>
      <c r="G207" s="174">
        <v>0</v>
      </c>
      <c r="H207" s="181">
        <f t="shared" si="11"/>
        <v>0</v>
      </c>
      <c r="I207" s="172">
        <v>3189</v>
      </c>
      <c r="J207" s="134">
        <v>6671</v>
      </c>
      <c r="K207" s="134">
        <v>7096</v>
      </c>
      <c r="L207" s="135">
        <v>5975</v>
      </c>
      <c r="M207" s="136">
        <v>22931</v>
      </c>
    </row>
    <row r="208" spans="1:13" ht="17" thickBot="1">
      <c r="A208" s="128">
        <v>43032</v>
      </c>
      <c r="B208" s="129">
        <v>43032</v>
      </c>
      <c r="C208" s="180">
        <f t="shared" si="9"/>
        <v>4</v>
      </c>
      <c r="D208" s="180">
        <f t="shared" si="10"/>
        <v>10</v>
      </c>
      <c r="E208" s="137">
        <v>73</v>
      </c>
      <c r="F208" s="130">
        <v>66.900000000000006</v>
      </c>
      <c r="G208" s="174">
        <v>0.2</v>
      </c>
      <c r="H208" s="181">
        <f t="shared" si="11"/>
        <v>0.2</v>
      </c>
      <c r="I208" s="172">
        <v>954</v>
      </c>
      <c r="J208" s="134">
        <v>2614</v>
      </c>
      <c r="K208" s="134">
        <v>3251</v>
      </c>
      <c r="L208" s="135">
        <v>2682</v>
      </c>
      <c r="M208" s="136">
        <v>9501</v>
      </c>
    </row>
    <row r="209" spans="1:13" ht="17" thickBot="1">
      <c r="A209" s="128">
        <v>43033</v>
      </c>
      <c r="B209" s="129">
        <v>43033</v>
      </c>
      <c r="C209" s="180">
        <f t="shared" si="9"/>
        <v>5</v>
      </c>
      <c r="D209" s="180">
        <f t="shared" si="10"/>
        <v>10</v>
      </c>
      <c r="E209" s="137">
        <v>64.900000000000006</v>
      </c>
      <c r="F209" s="137">
        <v>57.9</v>
      </c>
      <c r="G209" s="174">
        <v>0</v>
      </c>
      <c r="H209" s="181">
        <f t="shared" si="11"/>
        <v>0</v>
      </c>
      <c r="I209" s="172">
        <v>3367</v>
      </c>
      <c r="J209" s="134">
        <v>6720</v>
      </c>
      <c r="K209" s="134">
        <v>7294</v>
      </c>
      <c r="L209" s="135">
        <v>5856</v>
      </c>
      <c r="M209" s="136">
        <v>23237</v>
      </c>
    </row>
    <row r="210" spans="1:13" ht="17" thickBot="1">
      <c r="A210" s="128">
        <v>43034</v>
      </c>
      <c r="B210" s="129">
        <v>43034</v>
      </c>
      <c r="C210" s="180">
        <f t="shared" si="9"/>
        <v>6</v>
      </c>
      <c r="D210" s="180">
        <f t="shared" si="10"/>
        <v>10</v>
      </c>
      <c r="E210" s="137">
        <v>57</v>
      </c>
      <c r="F210" s="130">
        <v>53.1</v>
      </c>
      <c r="G210" s="174">
        <v>0</v>
      </c>
      <c r="H210" s="181">
        <f t="shared" si="11"/>
        <v>0</v>
      </c>
      <c r="I210" s="172">
        <v>2565</v>
      </c>
      <c r="J210" s="134">
        <v>5217</v>
      </c>
      <c r="K210" s="134">
        <v>5958</v>
      </c>
      <c r="L210" s="135">
        <v>5011</v>
      </c>
      <c r="M210" s="136">
        <v>18751</v>
      </c>
    </row>
    <row r="211" spans="1:13" ht="17" thickBot="1">
      <c r="A211" s="128">
        <v>43035</v>
      </c>
      <c r="B211" s="129">
        <v>43035</v>
      </c>
      <c r="C211" s="180">
        <f t="shared" si="9"/>
        <v>7</v>
      </c>
      <c r="D211" s="180">
        <f t="shared" si="10"/>
        <v>10</v>
      </c>
      <c r="E211" s="130">
        <v>62.1</v>
      </c>
      <c r="F211" s="130">
        <v>48</v>
      </c>
      <c r="G211" s="174">
        <v>0</v>
      </c>
      <c r="H211" s="181">
        <f t="shared" si="11"/>
        <v>0</v>
      </c>
      <c r="I211" s="172">
        <v>3150</v>
      </c>
      <c r="J211" s="134">
        <v>5610</v>
      </c>
      <c r="K211" s="134">
        <v>6450</v>
      </c>
      <c r="L211" s="135">
        <v>5181</v>
      </c>
      <c r="M211" s="136">
        <v>20391</v>
      </c>
    </row>
    <row r="212" spans="1:13" ht="17" thickBot="1">
      <c r="A212" s="128">
        <v>43036</v>
      </c>
      <c r="B212" s="129">
        <v>43036</v>
      </c>
      <c r="C212" s="180">
        <f t="shared" si="9"/>
        <v>1</v>
      </c>
      <c r="D212" s="180">
        <f t="shared" si="10"/>
        <v>10</v>
      </c>
      <c r="E212" s="137">
        <v>68</v>
      </c>
      <c r="F212" s="130">
        <v>55.9</v>
      </c>
      <c r="G212" s="174">
        <v>0</v>
      </c>
      <c r="H212" s="181">
        <f t="shared" si="11"/>
        <v>0</v>
      </c>
      <c r="I212" s="172">
        <v>2245</v>
      </c>
      <c r="J212" s="134">
        <v>4520</v>
      </c>
      <c r="K212" s="134">
        <v>5104</v>
      </c>
      <c r="L212" s="135">
        <v>4069</v>
      </c>
      <c r="M212" s="136">
        <v>15938</v>
      </c>
    </row>
    <row r="213" spans="1:13" ht="17" thickBot="1">
      <c r="A213" s="128">
        <v>43037</v>
      </c>
      <c r="B213" s="129">
        <v>43037</v>
      </c>
      <c r="C213" s="180">
        <f t="shared" si="9"/>
        <v>2</v>
      </c>
      <c r="D213" s="180">
        <f t="shared" si="10"/>
        <v>10</v>
      </c>
      <c r="E213" s="130">
        <v>64.900000000000006</v>
      </c>
      <c r="F213" s="130">
        <v>61</v>
      </c>
      <c r="G213" s="174">
        <v>3.03</v>
      </c>
      <c r="H213" s="181">
        <f t="shared" si="11"/>
        <v>3.03</v>
      </c>
      <c r="I213" s="172">
        <v>183</v>
      </c>
      <c r="J213" s="134">
        <v>661</v>
      </c>
      <c r="K213" s="134">
        <v>1026</v>
      </c>
      <c r="L213" s="135">
        <v>965</v>
      </c>
      <c r="M213" s="136">
        <v>2835</v>
      </c>
    </row>
    <row r="214" spans="1:13" ht="17" thickBot="1">
      <c r="A214" s="128">
        <v>43038</v>
      </c>
      <c r="B214" s="129">
        <v>43038</v>
      </c>
      <c r="C214" s="180">
        <f t="shared" si="9"/>
        <v>3</v>
      </c>
      <c r="D214" s="180">
        <f t="shared" si="10"/>
        <v>10</v>
      </c>
      <c r="E214" s="137">
        <v>55</v>
      </c>
      <c r="F214" s="130">
        <v>46</v>
      </c>
      <c r="G214" s="174">
        <v>0.25</v>
      </c>
      <c r="H214" s="181">
        <f t="shared" si="11"/>
        <v>0.25</v>
      </c>
      <c r="I214" s="172">
        <v>1428</v>
      </c>
      <c r="J214" s="134">
        <v>2966</v>
      </c>
      <c r="K214" s="134">
        <v>3547</v>
      </c>
      <c r="L214" s="135">
        <v>2924</v>
      </c>
      <c r="M214" s="136">
        <v>10865</v>
      </c>
    </row>
    <row r="215" spans="1:13" ht="17" thickBot="1">
      <c r="A215" s="140">
        <v>43039</v>
      </c>
      <c r="B215" s="141">
        <v>43039</v>
      </c>
      <c r="C215" s="180">
        <f t="shared" si="9"/>
        <v>4</v>
      </c>
      <c r="D215" s="180">
        <f t="shared" si="10"/>
        <v>10</v>
      </c>
      <c r="E215" s="161">
        <v>54</v>
      </c>
      <c r="F215" s="161">
        <v>44</v>
      </c>
      <c r="G215" s="179">
        <v>0</v>
      </c>
      <c r="H215" s="181">
        <f t="shared" si="11"/>
        <v>0</v>
      </c>
      <c r="I215" s="173">
        <v>2727</v>
      </c>
      <c r="J215" s="146">
        <v>5597</v>
      </c>
      <c r="K215" s="146">
        <v>5894</v>
      </c>
      <c r="L215" s="147">
        <v>4883</v>
      </c>
      <c r="M215" s="148">
        <v>19101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5"/>
  <sheetViews>
    <sheetView topLeftCell="M17" zoomScale="135" workbookViewId="0">
      <selection activeCell="Z37" sqref="Z37"/>
    </sheetView>
  </sheetViews>
  <sheetFormatPr baseColWidth="10" defaultRowHeight="16"/>
  <cols>
    <col min="1" max="5" width="10.83203125" style="118"/>
    <col min="6" max="6" width="14.6640625" style="118" customWidth="1"/>
    <col min="9" max="13" width="10.83203125" style="118"/>
    <col min="14" max="14" width="14.6640625" style="118" customWidth="1"/>
  </cols>
  <sheetData>
    <row r="1" spans="1:14" ht="33" thickBot="1">
      <c r="A1" s="185" t="s">
        <v>9</v>
      </c>
      <c r="B1" s="182" t="s">
        <v>18</v>
      </c>
      <c r="C1" s="182" t="s">
        <v>14</v>
      </c>
      <c r="D1" s="183" t="s">
        <v>16</v>
      </c>
      <c r="E1" s="183" t="s">
        <v>17</v>
      </c>
      <c r="F1" s="184" t="s">
        <v>19</v>
      </c>
      <c r="I1" s="185" t="s">
        <v>9</v>
      </c>
      <c r="J1" s="182" t="s">
        <v>53</v>
      </c>
      <c r="K1" s="182" t="s">
        <v>14</v>
      </c>
      <c r="L1" s="183" t="s">
        <v>16</v>
      </c>
      <c r="M1" s="183" t="s">
        <v>17</v>
      </c>
      <c r="N1" s="184" t="s">
        <v>19</v>
      </c>
    </row>
    <row r="2" spans="1:14" ht="17" thickBot="1">
      <c r="A2" s="127">
        <v>5397</v>
      </c>
      <c r="B2" s="180">
        <v>1</v>
      </c>
      <c r="C2" s="180">
        <v>4</v>
      </c>
      <c r="D2" s="121">
        <v>46</v>
      </c>
      <c r="E2" s="122">
        <v>37</v>
      </c>
      <c r="F2" s="181">
        <v>0</v>
      </c>
      <c r="I2" s="127">
        <v>5397</v>
      </c>
      <c r="J2" s="180">
        <f>IF(B2&gt;2,0,1)</f>
        <v>1</v>
      </c>
      <c r="K2" s="180">
        <v>4</v>
      </c>
      <c r="L2" s="121">
        <v>46</v>
      </c>
      <c r="M2" s="122">
        <v>37</v>
      </c>
      <c r="N2" s="181">
        <v>0</v>
      </c>
    </row>
    <row r="3" spans="1:14" ht="17" thickBot="1">
      <c r="A3" s="136">
        <v>13033</v>
      </c>
      <c r="B3" s="180">
        <v>2</v>
      </c>
      <c r="C3" s="180">
        <v>4</v>
      </c>
      <c r="D3" s="130">
        <v>62.1</v>
      </c>
      <c r="E3" s="131">
        <v>41</v>
      </c>
      <c r="F3" s="181">
        <v>0</v>
      </c>
      <c r="I3" s="136">
        <v>13033</v>
      </c>
      <c r="J3" s="180">
        <f t="shared" ref="J3:J66" si="0">IF(B3&gt;2,0,1)</f>
        <v>1</v>
      </c>
      <c r="K3" s="180">
        <v>4</v>
      </c>
      <c r="L3" s="130">
        <v>62.1</v>
      </c>
      <c r="M3" s="131">
        <v>41</v>
      </c>
      <c r="N3" s="181">
        <v>0</v>
      </c>
    </row>
    <row r="4" spans="1:14" ht="17" thickBot="1">
      <c r="A4" s="136">
        <v>16325</v>
      </c>
      <c r="B4" s="180">
        <v>3</v>
      </c>
      <c r="C4" s="180">
        <v>4</v>
      </c>
      <c r="D4" s="137">
        <v>63</v>
      </c>
      <c r="E4" s="131">
        <v>50</v>
      </c>
      <c r="F4" s="181">
        <v>0.03</v>
      </c>
      <c r="I4" s="136">
        <v>16325</v>
      </c>
      <c r="J4" s="180">
        <f t="shared" si="0"/>
        <v>0</v>
      </c>
      <c r="K4" s="180">
        <v>4</v>
      </c>
      <c r="L4" s="137">
        <v>63</v>
      </c>
      <c r="M4" s="131">
        <v>50</v>
      </c>
      <c r="N4" s="181">
        <v>0.03</v>
      </c>
    </row>
    <row r="5" spans="1:14" ht="17" thickBot="1">
      <c r="A5" s="136">
        <v>6581</v>
      </c>
      <c r="B5" s="180">
        <v>4</v>
      </c>
      <c r="C5" s="180">
        <v>4</v>
      </c>
      <c r="D5" s="137">
        <v>51.1</v>
      </c>
      <c r="E5" s="139">
        <v>46</v>
      </c>
      <c r="F5" s="181">
        <v>1.18</v>
      </c>
      <c r="I5" s="136">
        <v>6581</v>
      </c>
      <c r="J5" s="180">
        <f t="shared" si="0"/>
        <v>0</v>
      </c>
      <c r="K5" s="180">
        <v>4</v>
      </c>
      <c r="L5" s="137">
        <v>51.1</v>
      </c>
      <c r="M5" s="139">
        <v>46</v>
      </c>
      <c r="N5" s="181">
        <v>1.18</v>
      </c>
    </row>
    <row r="6" spans="1:14" ht="17" thickBot="1">
      <c r="A6" s="136">
        <v>17991</v>
      </c>
      <c r="B6" s="180">
        <v>5</v>
      </c>
      <c r="C6" s="180">
        <v>4</v>
      </c>
      <c r="D6" s="137">
        <v>63</v>
      </c>
      <c r="E6" s="131">
        <v>46</v>
      </c>
      <c r="F6" s="181">
        <v>0</v>
      </c>
      <c r="I6" s="136">
        <v>17991</v>
      </c>
      <c r="J6" s="180">
        <f t="shared" si="0"/>
        <v>0</v>
      </c>
      <c r="K6" s="180">
        <v>4</v>
      </c>
      <c r="L6" s="137">
        <v>63</v>
      </c>
      <c r="M6" s="131">
        <v>46</v>
      </c>
      <c r="N6" s="181">
        <v>0</v>
      </c>
    </row>
    <row r="7" spans="1:14" ht="17" thickBot="1">
      <c r="A7" s="136">
        <v>4896</v>
      </c>
      <c r="B7" s="180">
        <v>6</v>
      </c>
      <c r="C7" s="180">
        <v>4</v>
      </c>
      <c r="D7" s="137">
        <v>48.9</v>
      </c>
      <c r="E7" s="131">
        <v>41</v>
      </c>
      <c r="F7" s="181">
        <v>0.73</v>
      </c>
      <c r="I7" s="136">
        <v>4896</v>
      </c>
      <c r="J7" s="180">
        <f t="shared" si="0"/>
        <v>0</v>
      </c>
      <c r="K7" s="180">
        <v>4</v>
      </c>
      <c r="L7" s="137">
        <v>48.9</v>
      </c>
      <c r="M7" s="131">
        <v>41</v>
      </c>
      <c r="N7" s="181">
        <v>0.73</v>
      </c>
    </row>
    <row r="8" spans="1:14" ht="17" thickBot="1">
      <c r="A8" s="136">
        <v>10341</v>
      </c>
      <c r="B8" s="180">
        <v>7</v>
      </c>
      <c r="C8" s="180">
        <v>4</v>
      </c>
      <c r="D8" s="137">
        <v>48</v>
      </c>
      <c r="E8" s="139">
        <v>43</v>
      </c>
      <c r="F8" s="181">
        <v>0.01</v>
      </c>
      <c r="I8" s="136">
        <v>10341</v>
      </c>
      <c r="J8" s="180">
        <f t="shared" si="0"/>
        <v>0</v>
      </c>
      <c r="K8" s="180">
        <v>4</v>
      </c>
      <c r="L8" s="137">
        <v>48</v>
      </c>
      <c r="M8" s="139">
        <v>43</v>
      </c>
      <c r="N8" s="181">
        <v>0.01</v>
      </c>
    </row>
    <row r="9" spans="1:14" ht="17" thickBot="1">
      <c r="A9" s="136">
        <v>11610</v>
      </c>
      <c r="B9" s="180">
        <v>1</v>
      </c>
      <c r="C9" s="180">
        <v>4</v>
      </c>
      <c r="D9" s="137">
        <v>55.9</v>
      </c>
      <c r="E9" s="131">
        <v>39.9</v>
      </c>
      <c r="F9" s="181">
        <v>0</v>
      </c>
      <c r="I9" s="136">
        <v>11610</v>
      </c>
      <c r="J9" s="180">
        <f t="shared" si="0"/>
        <v>1</v>
      </c>
      <c r="K9" s="180">
        <v>4</v>
      </c>
      <c r="L9" s="137">
        <v>55.9</v>
      </c>
      <c r="M9" s="131">
        <v>39.9</v>
      </c>
      <c r="N9" s="181">
        <v>0</v>
      </c>
    </row>
    <row r="10" spans="1:14" ht="17" thickBot="1">
      <c r="A10" s="136">
        <v>14899</v>
      </c>
      <c r="B10" s="180">
        <v>2</v>
      </c>
      <c r="C10" s="180">
        <v>4</v>
      </c>
      <c r="D10" s="137">
        <v>66</v>
      </c>
      <c r="E10" s="131">
        <v>45</v>
      </c>
      <c r="F10" s="181">
        <v>0</v>
      </c>
      <c r="I10" s="136">
        <v>14899</v>
      </c>
      <c r="J10" s="180">
        <f t="shared" si="0"/>
        <v>1</v>
      </c>
      <c r="K10" s="180">
        <v>4</v>
      </c>
      <c r="L10" s="137">
        <v>66</v>
      </c>
      <c r="M10" s="131">
        <v>45</v>
      </c>
      <c r="N10" s="181">
        <v>0</v>
      </c>
    </row>
    <row r="11" spans="1:14" ht="17" thickBot="1">
      <c r="A11" s="136">
        <v>21295</v>
      </c>
      <c r="B11" s="180">
        <v>3</v>
      </c>
      <c r="C11" s="180">
        <v>4</v>
      </c>
      <c r="D11" s="130">
        <v>73.900000000000006</v>
      </c>
      <c r="E11" s="139">
        <v>55</v>
      </c>
      <c r="F11" s="181">
        <v>0</v>
      </c>
      <c r="I11" s="136">
        <v>21295</v>
      </c>
      <c r="J11" s="180">
        <f t="shared" si="0"/>
        <v>0</v>
      </c>
      <c r="K11" s="180">
        <v>4</v>
      </c>
      <c r="L11" s="130">
        <v>73.900000000000006</v>
      </c>
      <c r="M11" s="139">
        <v>55</v>
      </c>
      <c r="N11" s="181">
        <v>0</v>
      </c>
    </row>
    <row r="12" spans="1:14" ht="17" thickBot="1">
      <c r="A12" s="136">
        <v>24714</v>
      </c>
      <c r="B12" s="180">
        <v>4</v>
      </c>
      <c r="C12" s="180">
        <v>4</v>
      </c>
      <c r="D12" s="137">
        <v>80.099999999999994</v>
      </c>
      <c r="E12" s="131">
        <v>62.1</v>
      </c>
      <c r="F12" s="181">
        <v>0</v>
      </c>
      <c r="I12" s="136">
        <v>24714</v>
      </c>
      <c r="J12" s="180">
        <f t="shared" si="0"/>
        <v>0</v>
      </c>
      <c r="K12" s="180">
        <v>4</v>
      </c>
      <c r="L12" s="137">
        <v>80.099999999999994</v>
      </c>
      <c r="M12" s="131">
        <v>62.1</v>
      </c>
      <c r="N12" s="181">
        <v>0</v>
      </c>
    </row>
    <row r="13" spans="1:14" ht="17" thickBot="1">
      <c r="A13" s="136">
        <v>19355</v>
      </c>
      <c r="B13" s="180">
        <v>5</v>
      </c>
      <c r="C13" s="180">
        <v>4</v>
      </c>
      <c r="D13" s="130">
        <v>73.900000000000006</v>
      </c>
      <c r="E13" s="131">
        <v>57.9</v>
      </c>
      <c r="F13" s="181">
        <v>0.02</v>
      </c>
      <c r="I13" s="136">
        <v>19355</v>
      </c>
      <c r="J13" s="180">
        <f t="shared" si="0"/>
        <v>0</v>
      </c>
      <c r="K13" s="180">
        <v>4</v>
      </c>
      <c r="L13" s="130">
        <v>73.900000000000006</v>
      </c>
      <c r="M13" s="131">
        <v>57.9</v>
      </c>
      <c r="N13" s="181">
        <v>0.02</v>
      </c>
    </row>
    <row r="14" spans="1:14" ht="17" thickBot="1">
      <c r="A14" s="136">
        <v>20880</v>
      </c>
      <c r="B14" s="180">
        <v>6</v>
      </c>
      <c r="C14" s="180">
        <v>4</v>
      </c>
      <c r="D14" s="137">
        <v>64</v>
      </c>
      <c r="E14" s="139">
        <v>48.9</v>
      </c>
      <c r="F14" s="181">
        <v>0</v>
      </c>
      <c r="I14" s="136">
        <v>20880</v>
      </c>
      <c r="J14" s="180">
        <f t="shared" si="0"/>
        <v>0</v>
      </c>
      <c r="K14" s="180">
        <v>4</v>
      </c>
      <c r="L14" s="137">
        <v>64</v>
      </c>
      <c r="M14" s="139">
        <v>48.9</v>
      </c>
      <c r="N14" s="181">
        <v>0</v>
      </c>
    </row>
    <row r="15" spans="1:14" ht="17" thickBot="1">
      <c r="A15" s="136">
        <v>18015</v>
      </c>
      <c r="B15" s="180">
        <v>7</v>
      </c>
      <c r="C15" s="180">
        <v>4</v>
      </c>
      <c r="D15" s="137">
        <v>64.900000000000006</v>
      </c>
      <c r="E15" s="131">
        <v>48.9</v>
      </c>
      <c r="F15" s="181">
        <v>0</v>
      </c>
      <c r="I15" s="136">
        <v>18015</v>
      </c>
      <c r="J15" s="180">
        <f t="shared" si="0"/>
        <v>0</v>
      </c>
      <c r="K15" s="180">
        <v>4</v>
      </c>
      <c r="L15" s="137">
        <v>64.900000000000006</v>
      </c>
      <c r="M15" s="131">
        <v>48.9</v>
      </c>
      <c r="N15" s="181">
        <v>0</v>
      </c>
    </row>
    <row r="16" spans="1:14" ht="17" thickBot="1">
      <c r="A16" s="136">
        <v>14362</v>
      </c>
      <c r="B16" s="180">
        <v>1</v>
      </c>
      <c r="C16" s="180">
        <v>4</v>
      </c>
      <c r="D16" s="137">
        <v>64.900000000000006</v>
      </c>
      <c r="E16" s="131">
        <v>52</v>
      </c>
      <c r="F16" s="181">
        <v>0</v>
      </c>
      <c r="I16" s="136">
        <v>14362</v>
      </c>
      <c r="J16" s="180">
        <f t="shared" si="0"/>
        <v>1</v>
      </c>
      <c r="K16" s="180">
        <v>4</v>
      </c>
      <c r="L16" s="137">
        <v>64.900000000000006</v>
      </c>
      <c r="M16" s="131">
        <v>52</v>
      </c>
      <c r="N16" s="181">
        <v>0</v>
      </c>
    </row>
    <row r="17" spans="1:14" ht="17" thickBot="1">
      <c r="A17" s="136">
        <v>16408</v>
      </c>
      <c r="B17" s="180">
        <v>2</v>
      </c>
      <c r="C17" s="180">
        <v>4</v>
      </c>
      <c r="D17" s="137">
        <v>84.9</v>
      </c>
      <c r="E17" s="139">
        <v>62.1</v>
      </c>
      <c r="F17" s="181">
        <v>0.01</v>
      </c>
      <c r="I17" s="136">
        <v>16408</v>
      </c>
      <c r="J17" s="180">
        <f t="shared" si="0"/>
        <v>1</v>
      </c>
      <c r="K17" s="180">
        <v>4</v>
      </c>
      <c r="L17" s="137">
        <v>84.9</v>
      </c>
      <c r="M17" s="139">
        <v>62.1</v>
      </c>
      <c r="N17" s="181">
        <v>0.01</v>
      </c>
    </row>
    <row r="18" spans="1:14" ht="17" thickBot="1">
      <c r="A18" s="136">
        <v>21086</v>
      </c>
      <c r="B18" s="180">
        <v>3</v>
      </c>
      <c r="C18" s="180">
        <v>4</v>
      </c>
      <c r="D18" s="137">
        <v>73.900000000000006</v>
      </c>
      <c r="E18" s="131">
        <v>64</v>
      </c>
      <c r="F18" s="181">
        <v>0.01</v>
      </c>
      <c r="I18" s="136">
        <v>21086</v>
      </c>
      <c r="J18" s="180">
        <f t="shared" si="0"/>
        <v>0</v>
      </c>
      <c r="K18" s="180">
        <v>4</v>
      </c>
      <c r="L18" s="137">
        <v>73.900000000000006</v>
      </c>
      <c r="M18" s="131">
        <v>64</v>
      </c>
      <c r="N18" s="181">
        <v>0.01</v>
      </c>
    </row>
    <row r="19" spans="1:14" ht="17" thickBot="1">
      <c r="A19" s="136">
        <v>22459</v>
      </c>
      <c r="B19" s="180">
        <v>4</v>
      </c>
      <c r="C19" s="180">
        <v>4</v>
      </c>
      <c r="D19" s="137">
        <v>66</v>
      </c>
      <c r="E19" s="131">
        <v>50</v>
      </c>
      <c r="F19" s="181">
        <v>0</v>
      </c>
      <c r="I19" s="136">
        <v>22459</v>
      </c>
      <c r="J19" s="180">
        <f t="shared" si="0"/>
        <v>0</v>
      </c>
      <c r="K19" s="180">
        <v>4</v>
      </c>
      <c r="L19" s="137">
        <v>66</v>
      </c>
      <c r="M19" s="131">
        <v>50</v>
      </c>
      <c r="N19" s="181">
        <v>0</v>
      </c>
    </row>
    <row r="20" spans="1:14" ht="17" thickBot="1">
      <c r="A20" s="136">
        <v>15827</v>
      </c>
      <c r="B20" s="180">
        <v>5</v>
      </c>
      <c r="C20" s="180">
        <v>4</v>
      </c>
      <c r="D20" s="130">
        <v>52</v>
      </c>
      <c r="E20" s="139">
        <v>45</v>
      </c>
      <c r="F20" s="181">
        <v>0.01</v>
      </c>
      <c r="I20" s="136">
        <v>15827</v>
      </c>
      <c r="J20" s="180">
        <f t="shared" si="0"/>
        <v>0</v>
      </c>
      <c r="K20" s="180">
        <v>4</v>
      </c>
      <c r="L20" s="130">
        <v>52</v>
      </c>
      <c r="M20" s="139">
        <v>45</v>
      </c>
      <c r="N20" s="181">
        <v>0.01</v>
      </c>
    </row>
    <row r="21" spans="1:14" ht="17" thickBot="1">
      <c r="A21" s="136">
        <v>12290</v>
      </c>
      <c r="B21" s="180">
        <v>6</v>
      </c>
      <c r="C21" s="180">
        <v>4</v>
      </c>
      <c r="D21" s="137">
        <v>64.900000000000006</v>
      </c>
      <c r="E21" s="131">
        <v>50</v>
      </c>
      <c r="F21" s="181">
        <v>0.17</v>
      </c>
      <c r="I21" s="136">
        <v>12290</v>
      </c>
      <c r="J21" s="180">
        <f t="shared" si="0"/>
        <v>0</v>
      </c>
      <c r="K21" s="180">
        <v>4</v>
      </c>
      <c r="L21" s="137">
        <v>64.900000000000006</v>
      </c>
      <c r="M21" s="131">
        <v>50</v>
      </c>
      <c r="N21" s="181">
        <v>0.17</v>
      </c>
    </row>
    <row r="22" spans="1:14" ht="17" thickBot="1">
      <c r="A22" s="136">
        <v>10914</v>
      </c>
      <c r="B22" s="180">
        <v>7</v>
      </c>
      <c r="C22" s="180">
        <v>4</v>
      </c>
      <c r="D22" s="137">
        <v>53.1</v>
      </c>
      <c r="E22" s="131">
        <v>48</v>
      </c>
      <c r="F22" s="181">
        <v>0.28999999999999998</v>
      </c>
      <c r="I22" s="136">
        <v>10914</v>
      </c>
      <c r="J22" s="180">
        <f t="shared" si="0"/>
        <v>0</v>
      </c>
      <c r="K22" s="180">
        <v>4</v>
      </c>
      <c r="L22" s="137">
        <v>53.1</v>
      </c>
      <c r="M22" s="131">
        <v>48</v>
      </c>
      <c r="N22" s="181">
        <v>0.28999999999999998</v>
      </c>
    </row>
    <row r="23" spans="1:14" ht="17" thickBot="1">
      <c r="A23" s="136">
        <v>8944</v>
      </c>
      <c r="B23" s="180">
        <v>1</v>
      </c>
      <c r="C23" s="180">
        <v>4</v>
      </c>
      <c r="D23" s="137">
        <v>55.9</v>
      </c>
      <c r="E23" s="139">
        <v>52</v>
      </c>
      <c r="F23" s="181">
        <v>0.11</v>
      </c>
      <c r="I23" s="136">
        <v>8944</v>
      </c>
      <c r="J23" s="180">
        <f t="shared" si="0"/>
        <v>1</v>
      </c>
      <c r="K23" s="180">
        <v>4</v>
      </c>
      <c r="L23" s="137">
        <v>55.9</v>
      </c>
      <c r="M23" s="139">
        <v>52</v>
      </c>
      <c r="N23" s="181">
        <v>0.11</v>
      </c>
    </row>
    <row r="24" spans="1:14" ht="17" thickBot="1">
      <c r="A24" s="136">
        <v>15740</v>
      </c>
      <c r="B24" s="180">
        <v>2</v>
      </c>
      <c r="C24" s="180">
        <v>4</v>
      </c>
      <c r="D24" s="137">
        <v>64.900000000000006</v>
      </c>
      <c r="E24" s="131">
        <v>46.9</v>
      </c>
      <c r="F24" s="181">
        <v>0</v>
      </c>
      <c r="I24" s="136">
        <v>15740</v>
      </c>
      <c r="J24" s="180">
        <f t="shared" si="0"/>
        <v>1</v>
      </c>
      <c r="K24" s="180">
        <v>4</v>
      </c>
      <c r="L24" s="137">
        <v>64.900000000000006</v>
      </c>
      <c r="M24" s="131">
        <v>46.9</v>
      </c>
      <c r="N24" s="181">
        <v>0</v>
      </c>
    </row>
    <row r="25" spans="1:14" ht="17" thickBot="1">
      <c r="A25" s="136">
        <v>17855</v>
      </c>
      <c r="B25" s="180">
        <v>3</v>
      </c>
      <c r="C25" s="180">
        <v>4</v>
      </c>
      <c r="D25" s="137">
        <v>60.1</v>
      </c>
      <c r="E25" s="131">
        <v>50</v>
      </c>
      <c r="F25" s="181">
        <v>0.01</v>
      </c>
      <c r="I25" s="136">
        <v>17855</v>
      </c>
      <c r="J25" s="180">
        <f t="shared" si="0"/>
        <v>0</v>
      </c>
      <c r="K25" s="180">
        <v>4</v>
      </c>
      <c r="L25" s="137">
        <v>60.1</v>
      </c>
      <c r="M25" s="131">
        <v>50</v>
      </c>
      <c r="N25" s="181">
        <v>0.01</v>
      </c>
    </row>
    <row r="26" spans="1:14" ht="17" thickBot="1">
      <c r="A26" s="136">
        <v>5493</v>
      </c>
      <c r="B26" s="180">
        <v>4</v>
      </c>
      <c r="C26" s="180">
        <v>4</v>
      </c>
      <c r="D26" s="137">
        <v>54</v>
      </c>
      <c r="E26" s="139">
        <v>50</v>
      </c>
      <c r="F26" s="181">
        <v>0.91</v>
      </c>
      <c r="I26" s="136">
        <v>5493</v>
      </c>
      <c r="J26" s="180">
        <f t="shared" si="0"/>
        <v>0</v>
      </c>
      <c r="K26" s="180">
        <v>4</v>
      </c>
      <c r="L26" s="137">
        <v>54</v>
      </c>
      <c r="M26" s="139">
        <v>50</v>
      </c>
      <c r="N26" s="181">
        <v>0.91</v>
      </c>
    </row>
    <row r="27" spans="1:14" ht="17" thickBot="1">
      <c r="A27" s="136">
        <v>9819</v>
      </c>
      <c r="B27" s="180">
        <v>5</v>
      </c>
      <c r="C27" s="180">
        <v>4</v>
      </c>
      <c r="D27" s="137">
        <v>59</v>
      </c>
      <c r="E27" s="131">
        <v>54</v>
      </c>
      <c r="F27" s="181">
        <v>0.34</v>
      </c>
      <c r="I27" s="136">
        <v>9819</v>
      </c>
      <c r="J27" s="180">
        <f t="shared" si="0"/>
        <v>0</v>
      </c>
      <c r="K27" s="180">
        <v>4</v>
      </c>
      <c r="L27" s="137">
        <v>59</v>
      </c>
      <c r="M27" s="131">
        <v>54</v>
      </c>
      <c r="N27" s="181">
        <v>0.34</v>
      </c>
    </row>
    <row r="28" spans="1:14" ht="17" thickBot="1">
      <c r="A28" s="136">
        <v>18581</v>
      </c>
      <c r="B28" s="180">
        <v>6</v>
      </c>
      <c r="C28" s="180">
        <v>4</v>
      </c>
      <c r="D28" s="130">
        <v>68</v>
      </c>
      <c r="E28" s="131">
        <v>59</v>
      </c>
      <c r="F28" s="181">
        <v>0</v>
      </c>
      <c r="I28" s="136">
        <v>18581</v>
      </c>
      <c r="J28" s="180">
        <f t="shared" si="0"/>
        <v>0</v>
      </c>
      <c r="K28" s="180">
        <v>4</v>
      </c>
      <c r="L28" s="130">
        <v>68</v>
      </c>
      <c r="M28" s="131">
        <v>59</v>
      </c>
      <c r="N28" s="181">
        <v>0</v>
      </c>
    </row>
    <row r="29" spans="1:14" ht="17" thickBot="1">
      <c r="A29" s="136">
        <v>22787</v>
      </c>
      <c r="B29" s="180">
        <v>7</v>
      </c>
      <c r="C29" s="180">
        <v>4</v>
      </c>
      <c r="D29" s="137">
        <v>82.9</v>
      </c>
      <c r="E29" s="139">
        <v>57.9</v>
      </c>
      <c r="F29" s="181">
        <v>0</v>
      </c>
      <c r="I29" s="136">
        <v>22787</v>
      </c>
      <c r="J29" s="180">
        <f t="shared" si="0"/>
        <v>0</v>
      </c>
      <c r="K29" s="180">
        <v>4</v>
      </c>
      <c r="L29" s="137">
        <v>82.9</v>
      </c>
      <c r="M29" s="139">
        <v>57.9</v>
      </c>
      <c r="N29" s="181">
        <v>0</v>
      </c>
    </row>
    <row r="30" spans="1:14" ht="17" thickBot="1">
      <c r="A30" s="136">
        <v>19043</v>
      </c>
      <c r="B30" s="180">
        <v>1</v>
      </c>
      <c r="C30" s="180">
        <v>4</v>
      </c>
      <c r="D30" s="130">
        <v>84</v>
      </c>
      <c r="E30" s="131">
        <v>64</v>
      </c>
      <c r="F30" s="181">
        <v>0.06</v>
      </c>
      <c r="I30" s="136">
        <v>19043</v>
      </c>
      <c r="J30" s="180">
        <f t="shared" si="0"/>
        <v>1</v>
      </c>
      <c r="K30" s="180">
        <v>4</v>
      </c>
      <c r="L30" s="130">
        <v>84</v>
      </c>
      <c r="M30" s="131">
        <v>64</v>
      </c>
      <c r="N30" s="181">
        <v>0.06</v>
      </c>
    </row>
    <row r="31" spans="1:14" ht="17" thickBot="1">
      <c r="A31" s="148">
        <v>13932</v>
      </c>
      <c r="B31" s="180">
        <v>2</v>
      </c>
      <c r="C31" s="180">
        <v>4</v>
      </c>
      <c r="D31" s="142">
        <v>64</v>
      </c>
      <c r="E31" s="143">
        <v>54</v>
      </c>
      <c r="F31" s="181">
        <v>0</v>
      </c>
      <c r="I31" s="148">
        <v>13932</v>
      </c>
      <c r="J31" s="180">
        <f t="shared" si="0"/>
        <v>1</v>
      </c>
      <c r="K31" s="180">
        <v>4</v>
      </c>
      <c r="L31" s="142">
        <v>64</v>
      </c>
      <c r="M31" s="143">
        <v>54</v>
      </c>
      <c r="N31" s="181">
        <v>0</v>
      </c>
    </row>
    <row r="32" spans="1:14" ht="17" thickBot="1">
      <c r="A32" s="127">
        <v>21203</v>
      </c>
      <c r="B32" s="180">
        <v>3</v>
      </c>
      <c r="C32" s="180">
        <v>5</v>
      </c>
      <c r="D32" s="121">
        <v>72</v>
      </c>
      <c r="E32" s="122">
        <v>50</v>
      </c>
      <c r="F32" s="181">
        <v>0</v>
      </c>
      <c r="I32" s="127">
        <v>21203</v>
      </c>
      <c r="J32" s="180">
        <f t="shared" si="0"/>
        <v>0</v>
      </c>
      <c r="K32" s="180">
        <v>5</v>
      </c>
      <c r="L32" s="121">
        <v>72</v>
      </c>
      <c r="M32" s="122">
        <v>50</v>
      </c>
      <c r="N32" s="181">
        <v>0</v>
      </c>
    </row>
    <row r="33" spans="1:14" ht="17" thickBot="1">
      <c r="A33" s="136">
        <v>23696</v>
      </c>
      <c r="B33" s="180">
        <v>4</v>
      </c>
      <c r="C33" s="180">
        <v>5</v>
      </c>
      <c r="D33" s="130">
        <v>73.900000000000006</v>
      </c>
      <c r="E33" s="131">
        <v>66.900000000000006</v>
      </c>
      <c r="F33" s="181">
        <v>0</v>
      </c>
      <c r="I33" s="136">
        <v>23696</v>
      </c>
      <c r="J33" s="180">
        <f t="shared" si="0"/>
        <v>0</v>
      </c>
      <c r="K33" s="180">
        <v>5</v>
      </c>
      <c r="L33" s="130">
        <v>73.900000000000006</v>
      </c>
      <c r="M33" s="131">
        <v>66.900000000000006</v>
      </c>
      <c r="N33" s="181">
        <v>0</v>
      </c>
    </row>
    <row r="34" spans="1:14" ht="17" thickBot="1">
      <c r="A34" s="136">
        <v>22575</v>
      </c>
      <c r="B34" s="180">
        <v>5</v>
      </c>
      <c r="C34" s="180">
        <v>5</v>
      </c>
      <c r="D34" s="137">
        <v>64.900000000000006</v>
      </c>
      <c r="E34" s="131">
        <v>57.9</v>
      </c>
      <c r="F34" s="181">
        <v>0</v>
      </c>
      <c r="I34" s="136">
        <v>22575</v>
      </c>
      <c r="J34" s="180">
        <f t="shared" si="0"/>
        <v>0</v>
      </c>
      <c r="K34" s="180">
        <v>5</v>
      </c>
      <c r="L34" s="137">
        <v>64.900000000000006</v>
      </c>
      <c r="M34" s="131">
        <v>57.9</v>
      </c>
      <c r="N34" s="181">
        <v>0</v>
      </c>
    </row>
    <row r="35" spans="1:14" ht="17" thickBot="1">
      <c r="A35" s="136">
        <v>21610</v>
      </c>
      <c r="B35" s="180">
        <v>6</v>
      </c>
      <c r="C35" s="180">
        <v>5</v>
      </c>
      <c r="D35" s="137">
        <v>63</v>
      </c>
      <c r="E35" s="139">
        <v>50</v>
      </c>
      <c r="F35" s="181">
        <v>0</v>
      </c>
      <c r="I35" s="136">
        <v>21610</v>
      </c>
      <c r="J35" s="180">
        <f t="shared" si="0"/>
        <v>0</v>
      </c>
      <c r="K35" s="180">
        <v>5</v>
      </c>
      <c r="L35" s="137">
        <v>63</v>
      </c>
      <c r="M35" s="139">
        <v>50</v>
      </c>
      <c r="N35" s="181">
        <v>0</v>
      </c>
    </row>
    <row r="36" spans="1:14" ht="17" thickBot="1">
      <c r="A36" s="136">
        <v>5356</v>
      </c>
      <c r="B36" s="180">
        <v>7</v>
      </c>
      <c r="C36" s="180">
        <v>5</v>
      </c>
      <c r="D36" s="137">
        <v>59</v>
      </c>
      <c r="E36" s="131">
        <v>52</v>
      </c>
      <c r="F36" s="181">
        <v>3.02</v>
      </c>
      <c r="I36" s="136">
        <v>5356</v>
      </c>
      <c r="J36" s="180">
        <f t="shared" si="0"/>
        <v>0</v>
      </c>
      <c r="K36" s="180">
        <v>5</v>
      </c>
      <c r="L36" s="137">
        <v>59</v>
      </c>
      <c r="M36" s="131">
        <v>52</v>
      </c>
      <c r="N36" s="181">
        <v>3.02</v>
      </c>
    </row>
    <row r="37" spans="1:14" ht="17" thickBot="1">
      <c r="A37" s="136">
        <v>15174</v>
      </c>
      <c r="B37" s="180">
        <v>1</v>
      </c>
      <c r="C37" s="180">
        <v>5</v>
      </c>
      <c r="D37" s="137">
        <v>64.900000000000006</v>
      </c>
      <c r="E37" s="131">
        <v>57</v>
      </c>
      <c r="F37" s="181">
        <v>0.18</v>
      </c>
      <c r="I37" s="136">
        <v>15174</v>
      </c>
      <c r="J37" s="180">
        <f t="shared" si="0"/>
        <v>1</v>
      </c>
      <c r="K37" s="180">
        <v>5</v>
      </c>
      <c r="L37" s="137">
        <v>64.900000000000006</v>
      </c>
      <c r="M37" s="131">
        <v>57</v>
      </c>
      <c r="N37" s="181">
        <v>0.18</v>
      </c>
    </row>
    <row r="38" spans="1:14" ht="17" thickBot="1">
      <c r="A38" s="136">
        <v>15878</v>
      </c>
      <c r="B38" s="180">
        <v>2</v>
      </c>
      <c r="C38" s="180">
        <v>5</v>
      </c>
      <c r="D38" s="137">
        <v>54</v>
      </c>
      <c r="E38" s="139">
        <v>48.9</v>
      </c>
      <c r="F38" s="181">
        <v>0.01</v>
      </c>
      <c r="I38" s="136">
        <v>15878</v>
      </c>
      <c r="J38" s="180">
        <f t="shared" si="0"/>
        <v>1</v>
      </c>
      <c r="K38" s="180">
        <v>5</v>
      </c>
      <c r="L38" s="137">
        <v>54</v>
      </c>
      <c r="M38" s="139">
        <v>48.9</v>
      </c>
      <c r="N38" s="181">
        <v>0.01</v>
      </c>
    </row>
    <row r="39" spans="1:14" ht="17" thickBot="1">
      <c r="A39" s="157">
        <v>19379</v>
      </c>
      <c r="B39" s="180">
        <v>3</v>
      </c>
      <c r="C39" s="180">
        <v>5</v>
      </c>
      <c r="D39" s="151">
        <v>57</v>
      </c>
      <c r="E39" s="152">
        <v>45</v>
      </c>
      <c r="F39" s="181">
        <v>0</v>
      </c>
      <c r="I39" s="157">
        <v>19379</v>
      </c>
      <c r="J39" s="180">
        <f t="shared" si="0"/>
        <v>0</v>
      </c>
      <c r="K39" s="180">
        <v>5</v>
      </c>
      <c r="L39" s="151">
        <v>57</v>
      </c>
      <c r="M39" s="152">
        <v>45</v>
      </c>
      <c r="N39" s="181">
        <v>0</v>
      </c>
    </row>
    <row r="40" spans="1:14" ht="17" thickBot="1">
      <c r="A40" s="157">
        <v>21083</v>
      </c>
      <c r="B40" s="180">
        <v>4</v>
      </c>
      <c r="C40" s="180">
        <v>5</v>
      </c>
      <c r="D40" s="151">
        <v>61</v>
      </c>
      <c r="E40" s="152">
        <v>48</v>
      </c>
      <c r="F40" s="181">
        <v>0</v>
      </c>
      <c r="I40" s="157">
        <v>21083</v>
      </c>
      <c r="J40" s="180">
        <f t="shared" si="0"/>
        <v>0</v>
      </c>
      <c r="K40" s="180">
        <v>5</v>
      </c>
      <c r="L40" s="151">
        <v>61</v>
      </c>
      <c r="M40" s="152">
        <v>48</v>
      </c>
      <c r="N40" s="181">
        <v>0</v>
      </c>
    </row>
    <row r="41" spans="1:14" ht="17" thickBot="1">
      <c r="A41" s="157">
        <v>21261</v>
      </c>
      <c r="B41" s="180">
        <v>5</v>
      </c>
      <c r="C41" s="180">
        <v>5</v>
      </c>
      <c r="D41" s="159">
        <v>70</v>
      </c>
      <c r="E41" s="160">
        <v>51.1</v>
      </c>
      <c r="F41" s="181">
        <v>0</v>
      </c>
      <c r="I41" s="157">
        <v>21261</v>
      </c>
      <c r="J41" s="180">
        <f t="shared" si="0"/>
        <v>0</v>
      </c>
      <c r="K41" s="180">
        <v>5</v>
      </c>
      <c r="L41" s="159">
        <v>70</v>
      </c>
      <c r="M41" s="160">
        <v>51.1</v>
      </c>
      <c r="N41" s="181">
        <v>0</v>
      </c>
    </row>
    <row r="42" spans="1:14" ht="17" thickBot="1">
      <c r="A42" s="157">
        <v>20725</v>
      </c>
      <c r="B42" s="180">
        <v>6</v>
      </c>
      <c r="C42" s="180">
        <v>5</v>
      </c>
      <c r="D42" s="151">
        <v>61</v>
      </c>
      <c r="E42" s="152">
        <v>51.8</v>
      </c>
      <c r="F42" s="181">
        <v>0</v>
      </c>
      <c r="I42" s="157">
        <v>20725</v>
      </c>
      <c r="J42" s="180">
        <f t="shared" si="0"/>
        <v>0</v>
      </c>
      <c r="K42" s="180">
        <v>5</v>
      </c>
      <c r="L42" s="151">
        <v>61</v>
      </c>
      <c r="M42" s="152">
        <v>51.8</v>
      </c>
      <c r="N42" s="181">
        <v>0</v>
      </c>
    </row>
    <row r="43" spans="1:14" ht="17" thickBot="1">
      <c r="A43" s="157">
        <v>19024</v>
      </c>
      <c r="B43" s="180">
        <v>7</v>
      </c>
      <c r="C43" s="180">
        <v>5</v>
      </c>
      <c r="D43" s="159">
        <v>62.1</v>
      </c>
      <c r="E43" s="152">
        <v>51.1</v>
      </c>
      <c r="F43" s="181">
        <v>0</v>
      </c>
      <c r="I43" s="157">
        <v>19024</v>
      </c>
      <c r="J43" s="180">
        <f t="shared" si="0"/>
        <v>0</v>
      </c>
      <c r="K43" s="180">
        <v>5</v>
      </c>
      <c r="L43" s="159">
        <v>62.1</v>
      </c>
      <c r="M43" s="152">
        <v>51.1</v>
      </c>
      <c r="N43" s="181">
        <v>0</v>
      </c>
    </row>
    <row r="44" spans="1:14" ht="17" thickBot="1">
      <c r="A44" s="136">
        <v>2374</v>
      </c>
      <c r="B44" s="180">
        <v>1</v>
      </c>
      <c r="C44" s="180">
        <v>5</v>
      </c>
      <c r="D44" s="137">
        <v>51.1</v>
      </c>
      <c r="E44" s="139">
        <v>45</v>
      </c>
      <c r="F44" s="181">
        <v>1.31</v>
      </c>
      <c r="I44" s="136">
        <v>2374</v>
      </c>
      <c r="J44" s="180">
        <f t="shared" si="0"/>
        <v>1</v>
      </c>
      <c r="K44" s="180">
        <v>5</v>
      </c>
      <c r="L44" s="137">
        <v>51.1</v>
      </c>
      <c r="M44" s="139">
        <v>45</v>
      </c>
      <c r="N44" s="181">
        <v>1.31</v>
      </c>
    </row>
    <row r="45" spans="1:14" ht="17" thickBot="1">
      <c r="A45" s="136">
        <v>9865</v>
      </c>
      <c r="B45" s="180">
        <v>2</v>
      </c>
      <c r="C45" s="180">
        <v>5</v>
      </c>
      <c r="D45" s="137">
        <v>64.900000000000006</v>
      </c>
      <c r="E45" s="131">
        <v>46</v>
      </c>
      <c r="F45" s="181">
        <v>0.02</v>
      </c>
      <c r="I45" s="136">
        <v>9865</v>
      </c>
      <c r="J45" s="180">
        <f t="shared" si="0"/>
        <v>1</v>
      </c>
      <c r="K45" s="180">
        <v>5</v>
      </c>
      <c r="L45" s="137">
        <v>64.900000000000006</v>
      </c>
      <c r="M45" s="131">
        <v>46</v>
      </c>
      <c r="N45" s="181">
        <v>0.02</v>
      </c>
    </row>
    <row r="46" spans="1:14" ht="17" thickBot="1">
      <c r="A46" s="136">
        <v>19081</v>
      </c>
      <c r="B46" s="180">
        <v>3</v>
      </c>
      <c r="C46" s="180">
        <v>5</v>
      </c>
      <c r="D46" s="137">
        <v>66.900000000000006</v>
      </c>
      <c r="E46" s="131">
        <v>55.9</v>
      </c>
      <c r="F46" s="181">
        <v>0</v>
      </c>
      <c r="I46" s="136">
        <v>19081</v>
      </c>
      <c r="J46" s="180">
        <f t="shared" si="0"/>
        <v>0</v>
      </c>
      <c r="K46" s="180">
        <v>5</v>
      </c>
      <c r="L46" s="137">
        <v>66.900000000000006</v>
      </c>
      <c r="M46" s="131">
        <v>55.9</v>
      </c>
      <c r="N46" s="181">
        <v>0</v>
      </c>
    </row>
    <row r="47" spans="1:14" ht="17" thickBot="1">
      <c r="A47" s="136">
        <v>26142</v>
      </c>
      <c r="B47" s="180">
        <v>4</v>
      </c>
      <c r="C47" s="180">
        <v>5</v>
      </c>
      <c r="D47" s="137">
        <v>78.099999999999994</v>
      </c>
      <c r="E47" s="139">
        <v>57.9</v>
      </c>
      <c r="F47" s="181">
        <v>0</v>
      </c>
      <c r="I47" s="136">
        <v>26142</v>
      </c>
      <c r="J47" s="180">
        <f t="shared" si="0"/>
        <v>0</v>
      </c>
      <c r="K47" s="180">
        <v>5</v>
      </c>
      <c r="L47" s="137">
        <v>78.099999999999994</v>
      </c>
      <c r="M47" s="139">
        <v>57.9</v>
      </c>
      <c r="N47" s="181">
        <v>0</v>
      </c>
    </row>
    <row r="48" spans="1:14" ht="17" thickBot="1">
      <c r="A48" s="136">
        <v>26084</v>
      </c>
      <c r="B48" s="180">
        <v>5</v>
      </c>
      <c r="C48" s="180">
        <v>5</v>
      </c>
      <c r="D48" s="137">
        <v>90</v>
      </c>
      <c r="E48" s="131">
        <v>66</v>
      </c>
      <c r="F48" s="181">
        <v>0</v>
      </c>
      <c r="I48" s="136">
        <v>26084</v>
      </c>
      <c r="J48" s="180">
        <f t="shared" si="0"/>
        <v>0</v>
      </c>
      <c r="K48" s="180">
        <v>5</v>
      </c>
      <c r="L48" s="137">
        <v>90</v>
      </c>
      <c r="M48" s="131">
        <v>66</v>
      </c>
      <c r="N48" s="181">
        <v>0</v>
      </c>
    </row>
    <row r="49" spans="1:14" ht="17" thickBot="1">
      <c r="A49" s="136">
        <v>23474</v>
      </c>
      <c r="B49" s="180">
        <v>6</v>
      </c>
      <c r="C49" s="180">
        <v>5</v>
      </c>
      <c r="D49" s="137">
        <v>91.9</v>
      </c>
      <c r="E49" s="131">
        <v>75</v>
      </c>
      <c r="F49" s="181">
        <v>0</v>
      </c>
      <c r="I49" s="136">
        <v>23474</v>
      </c>
      <c r="J49" s="180">
        <f t="shared" si="0"/>
        <v>0</v>
      </c>
      <c r="K49" s="180">
        <v>5</v>
      </c>
      <c r="L49" s="137">
        <v>91.9</v>
      </c>
      <c r="M49" s="131">
        <v>75</v>
      </c>
      <c r="N49" s="181">
        <v>0</v>
      </c>
    </row>
    <row r="50" spans="1:14" ht="17" thickBot="1">
      <c r="A50" s="136">
        <v>21515</v>
      </c>
      <c r="B50" s="180">
        <v>7</v>
      </c>
      <c r="C50" s="180">
        <v>5</v>
      </c>
      <c r="D50" s="130">
        <v>90</v>
      </c>
      <c r="E50" s="139">
        <v>75.900000000000006</v>
      </c>
      <c r="F50" s="181">
        <v>0</v>
      </c>
      <c r="I50" s="136">
        <v>21515</v>
      </c>
      <c r="J50" s="180">
        <f t="shared" si="0"/>
        <v>0</v>
      </c>
      <c r="K50" s="180">
        <v>5</v>
      </c>
      <c r="L50" s="130">
        <v>90</v>
      </c>
      <c r="M50" s="139">
        <v>75.900000000000006</v>
      </c>
      <c r="N50" s="181">
        <v>0</v>
      </c>
    </row>
    <row r="51" spans="1:14" ht="17" thickBot="1">
      <c r="A51" s="136">
        <v>15165</v>
      </c>
      <c r="B51" s="180">
        <v>1</v>
      </c>
      <c r="C51" s="180">
        <v>5</v>
      </c>
      <c r="D51" s="137">
        <v>64</v>
      </c>
      <c r="E51" s="131">
        <v>55.9</v>
      </c>
      <c r="F51" s="181">
        <v>0.01</v>
      </c>
      <c r="I51" s="136">
        <v>15165</v>
      </c>
      <c r="J51" s="180">
        <f t="shared" si="0"/>
        <v>1</v>
      </c>
      <c r="K51" s="180">
        <v>5</v>
      </c>
      <c r="L51" s="137">
        <v>64</v>
      </c>
      <c r="M51" s="131">
        <v>55.9</v>
      </c>
      <c r="N51" s="181">
        <v>0.01</v>
      </c>
    </row>
    <row r="52" spans="1:14" ht="17" thickBot="1">
      <c r="A52" s="136">
        <v>16684</v>
      </c>
      <c r="B52" s="180">
        <v>2</v>
      </c>
      <c r="C52" s="180">
        <v>5</v>
      </c>
      <c r="D52" s="137">
        <v>66.900000000000006</v>
      </c>
      <c r="E52" s="131">
        <v>55</v>
      </c>
      <c r="F52" s="181">
        <v>0</v>
      </c>
      <c r="I52" s="136">
        <v>16684</v>
      </c>
      <c r="J52" s="180">
        <f t="shared" si="0"/>
        <v>1</v>
      </c>
      <c r="K52" s="180">
        <v>5</v>
      </c>
      <c r="L52" s="137">
        <v>66.900000000000006</v>
      </c>
      <c r="M52" s="131">
        <v>55</v>
      </c>
      <c r="N52" s="181">
        <v>0</v>
      </c>
    </row>
    <row r="53" spans="1:14" ht="17" thickBot="1">
      <c r="A53" s="136">
        <v>6126</v>
      </c>
      <c r="B53" s="180">
        <v>3</v>
      </c>
      <c r="C53" s="180">
        <v>5</v>
      </c>
      <c r="D53" s="137">
        <v>61</v>
      </c>
      <c r="E53" s="139">
        <v>54</v>
      </c>
      <c r="F53" s="181">
        <v>0.59</v>
      </c>
      <c r="I53" s="136">
        <v>6126</v>
      </c>
      <c r="J53" s="180">
        <f t="shared" si="0"/>
        <v>0</v>
      </c>
      <c r="K53" s="180">
        <v>5</v>
      </c>
      <c r="L53" s="137">
        <v>61</v>
      </c>
      <c r="M53" s="139">
        <v>54</v>
      </c>
      <c r="N53" s="181">
        <v>0.59</v>
      </c>
    </row>
    <row r="54" spans="1:14" ht="17" thickBot="1">
      <c r="A54" s="136">
        <v>21799</v>
      </c>
      <c r="B54" s="180">
        <v>4</v>
      </c>
      <c r="C54" s="180">
        <v>5</v>
      </c>
      <c r="D54" s="137">
        <v>68</v>
      </c>
      <c r="E54" s="131">
        <v>57.9</v>
      </c>
      <c r="F54" s="181">
        <v>0</v>
      </c>
      <c r="I54" s="136">
        <v>21799</v>
      </c>
      <c r="J54" s="180">
        <f t="shared" si="0"/>
        <v>0</v>
      </c>
      <c r="K54" s="180">
        <v>5</v>
      </c>
      <c r="L54" s="137">
        <v>68</v>
      </c>
      <c r="M54" s="131">
        <v>57.9</v>
      </c>
      <c r="N54" s="181">
        <v>0</v>
      </c>
    </row>
    <row r="55" spans="1:14" ht="17" thickBot="1">
      <c r="A55" s="136">
        <v>20190</v>
      </c>
      <c r="B55" s="180">
        <v>5</v>
      </c>
      <c r="C55" s="180">
        <v>5</v>
      </c>
      <c r="D55" s="137">
        <v>66.900000000000006</v>
      </c>
      <c r="E55" s="131">
        <v>57</v>
      </c>
      <c r="F55" s="181">
        <v>0.04</v>
      </c>
      <c r="I55" s="136">
        <v>20190</v>
      </c>
      <c r="J55" s="180">
        <f t="shared" si="0"/>
        <v>0</v>
      </c>
      <c r="K55" s="180">
        <v>5</v>
      </c>
      <c r="L55" s="137">
        <v>66.900000000000006</v>
      </c>
      <c r="M55" s="131">
        <v>57</v>
      </c>
      <c r="N55" s="181">
        <v>0.04</v>
      </c>
    </row>
    <row r="56" spans="1:14" ht="17" thickBot="1">
      <c r="A56" s="136">
        <v>4789</v>
      </c>
      <c r="B56" s="180">
        <v>6</v>
      </c>
      <c r="C56" s="180">
        <v>5</v>
      </c>
      <c r="D56" s="137">
        <v>57.9</v>
      </c>
      <c r="E56" s="139">
        <v>55.9</v>
      </c>
      <c r="F56" s="181">
        <v>0.57999999999999996</v>
      </c>
      <c r="I56" s="136">
        <v>4789</v>
      </c>
      <c r="J56" s="180">
        <f t="shared" si="0"/>
        <v>0</v>
      </c>
      <c r="K56" s="180">
        <v>5</v>
      </c>
      <c r="L56" s="137">
        <v>57.9</v>
      </c>
      <c r="M56" s="139">
        <v>55.9</v>
      </c>
      <c r="N56" s="181">
        <v>0.57999999999999996</v>
      </c>
    </row>
    <row r="57" spans="1:14" ht="17" thickBot="1">
      <c r="A57" s="136">
        <v>16139</v>
      </c>
      <c r="B57" s="180">
        <v>7</v>
      </c>
      <c r="C57" s="180">
        <v>5</v>
      </c>
      <c r="D57" s="137">
        <v>73</v>
      </c>
      <c r="E57" s="131">
        <v>55.9</v>
      </c>
      <c r="F57" s="181">
        <v>0.1</v>
      </c>
      <c r="I57" s="136">
        <v>16139</v>
      </c>
      <c r="J57" s="180">
        <f t="shared" si="0"/>
        <v>0</v>
      </c>
      <c r="K57" s="180">
        <v>5</v>
      </c>
      <c r="L57" s="137">
        <v>73</v>
      </c>
      <c r="M57" s="131">
        <v>55.9</v>
      </c>
      <c r="N57" s="181">
        <v>0.1</v>
      </c>
    </row>
    <row r="58" spans="1:14" ht="17" thickBot="1">
      <c r="A58" s="136">
        <v>16430</v>
      </c>
      <c r="B58" s="180">
        <v>1</v>
      </c>
      <c r="C58" s="180">
        <v>5</v>
      </c>
      <c r="D58" s="130">
        <v>71.099999999999994</v>
      </c>
      <c r="E58" s="131">
        <v>61</v>
      </c>
      <c r="F58" s="181">
        <v>0</v>
      </c>
      <c r="I58" s="136">
        <v>16430</v>
      </c>
      <c r="J58" s="180">
        <f t="shared" si="0"/>
        <v>1</v>
      </c>
      <c r="K58" s="180">
        <v>5</v>
      </c>
      <c r="L58" s="130">
        <v>71.099999999999994</v>
      </c>
      <c r="M58" s="131">
        <v>61</v>
      </c>
      <c r="N58" s="181">
        <v>0</v>
      </c>
    </row>
    <row r="59" spans="1:14" ht="17" thickBot="1">
      <c r="A59" s="136">
        <v>15693</v>
      </c>
      <c r="B59" s="180">
        <v>2</v>
      </c>
      <c r="C59" s="180">
        <v>5</v>
      </c>
      <c r="D59" s="137">
        <v>71.099999999999994</v>
      </c>
      <c r="E59" s="139">
        <v>59</v>
      </c>
      <c r="F59" s="181">
        <v>0</v>
      </c>
      <c r="I59" s="136">
        <v>15693</v>
      </c>
      <c r="J59" s="180">
        <f t="shared" si="0"/>
        <v>1</v>
      </c>
      <c r="K59" s="180">
        <v>5</v>
      </c>
      <c r="L59" s="137">
        <v>71.099999999999994</v>
      </c>
      <c r="M59" s="139">
        <v>59</v>
      </c>
      <c r="N59" s="181">
        <v>0</v>
      </c>
    </row>
    <row r="60" spans="1:14" ht="17" thickBot="1">
      <c r="A60" s="136">
        <v>7008</v>
      </c>
      <c r="B60" s="180">
        <v>3</v>
      </c>
      <c r="C60" s="180">
        <v>5</v>
      </c>
      <c r="D60" s="130">
        <v>57.9</v>
      </c>
      <c r="E60" s="131">
        <v>55.9</v>
      </c>
      <c r="F60" s="181">
        <v>0.13</v>
      </c>
      <c r="I60" s="136">
        <v>7008</v>
      </c>
      <c r="J60" s="180">
        <f t="shared" si="0"/>
        <v>0</v>
      </c>
      <c r="K60" s="180">
        <v>5</v>
      </c>
      <c r="L60" s="130">
        <v>57.9</v>
      </c>
      <c r="M60" s="131">
        <v>55.9</v>
      </c>
      <c r="N60" s="181">
        <v>0.13</v>
      </c>
    </row>
    <row r="61" spans="1:14" ht="17" thickBot="1">
      <c r="A61" s="136">
        <v>18036</v>
      </c>
      <c r="B61" s="180">
        <v>4</v>
      </c>
      <c r="C61" s="180">
        <v>5</v>
      </c>
      <c r="D61" s="130">
        <v>59</v>
      </c>
      <c r="E61" s="131">
        <v>55.9</v>
      </c>
      <c r="F61" s="181">
        <v>0.06</v>
      </c>
      <c r="I61" s="136">
        <v>18036</v>
      </c>
      <c r="J61" s="180">
        <f t="shared" si="0"/>
        <v>0</v>
      </c>
      <c r="K61" s="180">
        <v>5</v>
      </c>
      <c r="L61" s="130">
        <v>59</v>
      </c>
      <c r="M61" s="131">
        <v>55.9</v>
      </c>
      <c r="N61" s="181">
        <v>0.06</v>
      </c>
    </row>
    <row r="62" spans="1:14" ht="17" thickBot="1">
      <c r="A62" s="148">
        <v>19504</v>
      </c>
      <c r="B62" s="180">
        <v>5</v>
      </c>
      <c r="C62" s="180">
        <v>5</v>
      </c>
      <c r="D62" s="161">
        <v>75</v>
      </c>
      <c r="E62" s="143">
        <v>57.9</v>
      </c>
      <c r="F62" s="181">
        <v>0.03</v>
      </c>
      <c r="I62" s="148">
        <v>19504</v>
      </c>
      <c r="J62" s="180">
        <f t="shared" si="0"/>
        <v>0</v>
      </c>
      <c r="K62" s="180">
        <v>5</v>
      </c>
      <c r="L62" s="161">
        <v>75</v>
      </c>
      <c r="M62" s="143">
        <v>57.9</v>
      </c>
      <c r="N62" s="181">
        <v>0.03</v>
      </c>
    </row>
    <row r="63" spans="1:14" ht="17" thickBot="1">
      <c r="A63" s="167">
        <v>25441</v>
      </c>
      <c r="B63" s="180">
        <v>6</v>
      </c>
      <c r="C63" s="180">
        <v>6</v>
      </c>
      <c r="D63" s="121">
        <v>78.099999999999994</v>
      </c>
      <c r="E63" s="122">
        <v>62.1</v>
      </c>
      <c r="F63" s="181">
        <v>0</v>
      </c>
      <c r="I63" s="167">
        <v>25441</v>
      </c>
      <c r="J63" s="180">
        <f t="shared" si="0"/>
        <v>0</v>
      </c>
      <c r="K63" s="180">
        <v>6</v>
      </c>
      <c r="L63" s="121">
        <v>78.099999999999994</v>
      </c>
      <c r="M63" s="122">
        <v>62.1</v>
      </c>
      <c r="N63" s="181">
        <v>0</v>
      </c>
    </row>
    <row r="64" spans="1:14" ht="17" thickBot="1">
      <c r="A64" s="136">
        <v>23539</v>
      </c>
      <c r="B64" s="180">
        <v>7</v>
      </c>
      <c r="C64" s="180">
        <v>6</v>
      </c>
      <c r="D64" s="130">
        <v>73.900000000000006</v>
      </c>
      <c r="E64" s="131">
        <v>60.1</v>
      </c>
      <c r="F64" s="181">
        <v>0.01</v>
      </c>
      <c r="I64" s="136">
        <v>23539</v>
      </c>
      <c r="J64" s="180">
        <f t="shared" si="0"/>
        <v>0</v>
      </c>
      <c r="K64" s="180">
        <v>6</v>
      </c>
      <c r="L64" s="130">
        <v>73.900000000000006</v>
      </c>
      <c r="M64" s="131">
        <v>60.1</v>
      </c>
      <c r="N64" s="181">
        <v>0.01</v>
      </c>
    </row>
    <row r="65" spans="1:14" ht="17" thickBot="1">
      <c r="A65" s="136">
        <v>17393</v>
      </c>
      <c r="B65" s="180">
        <v>1</v>
      </c>
      <c r="C65" s="180">
        <v>6</v>
      </c>
      <c r="D65" s="137">
        <v>72</v>
      </c>
      <c r="E65" s="131">
        <v>55</v>
      </c>
      <c r="F65" s="181">
        <v>0.01</v>
      </c>
      <c r="I65" s="136">
        <v>17393</v>
      </c>
      <c r="J65" s="180">
        <f t="shared" si="0"/>
        <v>1</v>
      </c>
      <c r="K65" s="180">
        <v>6</v>
      </c>
      <c r="L65" s="137">
        <v>72</v>
      </c>
      <c r="M65" s="131">
        <v>55</v>
      </c>
      <c r="N65" s="181">
        <v>0.01</v>
      </c>
    </row>
    <row r="66" spans="1:14" ht="17" thickBot="1">
      <c r="A66" s="136">
        <v>11978</v>
      </c>
      <c r="B66" s="180">
        <v>2</v>
      </c>
      <c r="C66" s="180">
        <v>6</v>
      </c>
      <c r="D66" s="137">
        <v>68</v>
      </c>
      <c r="E66" s="139">
        <v>60.1</v>
      </c>
      <c r="F66" s="181">
        <v>0.09</v>
      </c>
      <c r="I66" s="136">
        <v>11978</v>
      </c>
      <c r="J66" s="180">
        <f t="shared" si="0"/>
        <v>1</v>
      </c>
      <c r="K66" s="180">
        <v>6</v>
      </c>
      <c r="L66" s="137">
        <v>68</v>
      </c>
      <c r="M66" s="139">
        <v>60.1</v>
      </c>
      <c r="N66" s="181">
        <v>0.09</v>
      </c>
    </row>
    <row r="67" spans="1:14" ht="17" thickBot="1">
      <c r="A67" s="136">
        <v>15358</v>
      </c>
      <c r="B67" s="180">
        <v>3</v>
      </c>
      <c r="C67" s="180">
        <v>6</v>
      </c>
      <c r="D67" s="137">
        <v>66.900000000000006</v>
      </c>
      <c r="E67" s="131">
        <v>60.1</v>
      </c>
      <c r="F67" s="181">
        <v>0.02</v>
      </c>
      <c r="I67" s="136">
        <v>15358</v>
      </c>
      <c r="J67" s="180">
        <f t="shared" ref="J67:J130" si="1">IF(B67&gt;2,0,1)</f>
        <v>0</v>
      </c>
      <c r="K67" s="180">
        <v>6</v>
      </c>
      <c r="L67" s="137">
        <v>66.900000000000006</v>
      </c>
      <c r="M67" s="131">
        <v>60.1</v>
      </c>
      <c r="N67" s="181">
        <v>0.02</v>
      </c>
    </row>
    <row r="68" spans="1:14" ht="17" thickBot="1">
      <c r="A68" s="136">
        <v>10593</v>
      </c>
      <c r="B68" s="180">
        <v>4</v>
      </c>
      <c r="C68" s="180">
        <v>6</v>
      </c>
      <c r="D68" s="137">
        <v>55.9</v>
      </c>
      <c r="E68" s="131">
        <v>53.1</v>
      </c>
      <c r="F68" s="181">
        <v>0.06</v>
      </c>
      <c r="I68" s="136">
        <v>10593</v>
      </c>
      <c r="J68" s="180">
        <f t="shared" si="1"/>
        <v>0</v>
      </c>
      <c r="K68" s="180">
        <v>6</v>
      </c>
      <c r="L68" s="137">
        <v>55.9</v>
      </c>
      <c r="M68" s="131">
        <v>53.1</v>
      </c>
      <c r="N68" s="181">
        <v>0.06</v>
      </c>
    </row>
    <row r="69" spans="1:14" ht="17" thickBot="1">
      <c r="A69" s="136">
        <v>23095</v>
      </c>
      <c r="B69" s="180">
        <v>5</v>
      </c>
      <c r="C69" s="180">
        <v>6</v>
      </c>
      <c r="D69" s="137">
        <v>66.900000000000006</v>
      </c>
      <c r="E69" s="139">
        <v>54</v>
      </c>
      <c r="F69" s="181">
        <v>0</v>
      </c>
      <c r="I69" s="136">
        <v>23095</v>
      </c>
      <c r="J69" s="180">
        <f t="shared" si="1"/>
        <v>0</v>
      </c>
      <c r="K69" s="180">
        <v>6</v>
      </c>
      <c r="L69" s="137">
        <v>66.900000000000006</v>
      </c>
      <c r="M69" s="139">
        <v>54</v>
      </c>
      <c r="N69" s="181">
        <v>0</v>
      </c>
    </row>
    <row r="70" spans="1:14" ht="17" thickBot="1">
      <c r="A70" s="136">
        <v>23402</v>
      </c>
      <c r="B70" s="180">
        <v>6</v>
      </c>
      <c r="C70" s="180">
        <v>6</v>
      </c>
      <c r="D70" s="137">
        <v>68</v>
      </c>
      <c r="E70" s="131">
        <v>59</v>
      </c>
      <c r="F70" s="181">
        <v>0</v>
      </c>
      <c r="I70" s="136">
        <v>23402</v>
      </c>
      <c r="J70" s="180">
        <f t="shared" si="1"/>
        <v>0</v>
      </c>
      <c r="K70" s="180">
        <v>6</v>
      </c>
      <c r="L70" s="137">
        <v>68</v>
      </c>
      <c r="M70" s="131">
        <v>59</v>
      </c>
      <c r="N70" s="181">
        <v>0</v>
      </c>
    </row>
    <row r="71" spans="1:14" ht="17" thickBot="1">
      <c r="A71" s="136">
        <v>23159</v>
      </c>
      <c r="B71" s="180">
        <v>7</v>
      </c>
      <c r="C71" s="180">
        <v>6</v>
      </c>
      <c r="D71" s="137">
        <v>80.099999999999994</v>
      </c>
      <c r="E71" s="131">
        <v>59</v>
      </c>
      <c r="F71" s="181">
        <v>0</v>
      </c>
      <c r="I71" s="136">
        <v>23159</v>
      </c>
      <c r="J71" s="180">
        <f t="shared" si="1"/>
        <v>0</v>
      </c>
      <c r="K71" s="180">
        <v>6</v>
      </c>
      <c r="L71" s="137">
        <v>80.099999999999994</v>
      </c>
      <c r="M71" s="131">
        <v>59</v>
      </c>
      <c r="N71" s="181">
        <v>0</v>
      </c>
    </row>
    <row r="72" spans="1:14" ht="17" thickBot="1">
      <c r="A72" s="136">
        <v>19075</v>
      </c>
      <c r="B72" s="180">
        <v>1</v>
      </c>
      <c r="C72" s="180">
        <v>6</v>
      </c>
      <c r="D72" s="130">
        <v>84</v>
      </c>
      <c r="E72" s="139">
        <v>68</v>
      </c>
      <c r="F72" s="181">
        <v>0</v>
      </c>
      <c r="I72" s="136">
        <v>19075</v>
      </c>
      <c r="J72" s="180">
        <f t="shared" si="1"/>
        <v>1</v>
      </c>
      <c r="K72" s="180">
        <v>6</v>
      </c>
      <c r="L72" s="130">
        <v>84</v>
      </c>
      <c r="M72" s="139">
        <v>68</v>
      </c>
      <c r="N72" s="181">
        <v>0</v>
      </c>
    </row>
    <row r="73" spans="1:14" ht="17" thickBot="1">
      <c r="A73" s="136">
        <v>15184</v>
      </c>
      <c r="B73" s="180">
        <v>2</v>
      </c>
      <c r="C73" s="180">
        <v>6</v>
      </c>
      <c r="D73" s="137">
        <v>90</v>
      </c>
      <c r="E73" s="131">
        <v>73</v>
      </c>
      <c r="F73" s="181">
        <v>0</v>
      </c>
      <c r="I73" s="136">
        <v>15184</v>
      </c>
      <c r="J73" s="180">
        <f t="shared" si="1"/>
        <v>1</v>
      </c>
      <c r="K73" s="180">
        <v>6</v>
      </c>
      <c r="L73" s="137">
        <v>90</v>
      </c>
      <c r="M73" s="131">
        <v>73</v>
      </c>
      <c r="N73" s="181">
        <v>0</v>
      </c>
    </row>
    <row r="74" spans="1:14" ht="17" thickBot="1">
      <c r="A74" s="136">
        <v>21200</v>
      </c>
      <c r="B74" s="180">
        <v>3</v>
      </c>
      <c r="C74" s="180">
        <v>6</v>
      </c>
      <c r="D74" s="130">
        <v>91.9</v>
      </c>
      <c r="E74" s="131">
        <v>77</v>
      </c>
      <c r="F74" s="181">
        <v>0</v>
      </c>
      <c r="I74" s="136">
        <v>21200</v>
      </c>
      <c r="J74" s="180">
        <f t="shared" si="1"/>
        <v>0</v>
      </c>
      <c r="K74" s="180">
        <v>6</v>
      </c>
      <c r="L74" s="130">
        <v>91.9</v>
      </c>
      <c r="M74" s="131">
        <v>77</v>
      </c>
      <c r="N74" s="181">
        <v>0</v>
      </c>
    </row>
    <row r="75" spans="1:14" ht="17" thickBot="1">
      <c r="A75" s="136">
        <v>21577</v>
      </c>
      <c r="B75" s="180">
        <v>4</v>
      </c>
      <c r="C75" s="180">
        <v>6</v>
      </c>
      <c r="D75" s="137">
        <v>93.9</v>
      </c>
      <c r="E75" s="139">
        <v>78.099999999999994</v>
      </c>
      <c r="F75" s="181">
        <v>0.01</v>
      </c>
      <c r="I75" s="136">
        <v>21577</v>
      </c>
      <c r="J75" s="180">
        <f t="shared" si="1"/>
        <v>0</v>
      </c>
      <c r="K75" s="180">
        <v>6</v>
      </c>
      <c r="L75" s="137">
        <v>93.9</v>
      </c>
      <c r="M75" s="139">
        <v>78.099999999999994</v>
      </c>
      <c r="N75" s="181">
        <v>0.01</v>
      </c>
    </row>
    <row r="76" spans="1:14" ht="17" thickBot="1">
      <c r="A76" s="136">
        <v>19997</v>
      </c>
      <c r="B76" s="180">
        <v>5</v>
      </c>
      <c r="C76" s="180">
        <v>6</v>
      </c>
      <c r="D76" s="137">
        <v>84</v>
      </c>
      <c r="E76" s="131">
        <v>69.099999999999994</v>
      </c>
      <c r="F76" s="181">
        <v>0.28999999999999998</v>
      </c>
      <c r="I76" s="136">
        <v>19997</v>
      </c>
      <c r="J76" s="180">
        <f t="shared" si="1"/>
        <v>0</v>
      </c>
      <c r="K76" s="180">
        <v>6</v>
      </c>
      <c r="L76" s="137">
        <v>84</v>
      </c>
      <c r="M76" s="131">
        <v>69.099999999999994</v>
      </c>
      <c r="N76" s="181">
        <v>0.28999999999999998</v>
      </c>
    </row>
    <row r="77" spans="1:14" ht="17" thickBot="1">
      <c r="A77" s="136">
        <v>26360</v>
      </c>
      <c r="B77" s="180">
        <v>6</v>
      </c>
      <c r="C77" s="180">
        <v>6</v>
      </c>
      <c r="D77" s="137">
        <v>75</v>
      </c>
      <c r="E77" s="131">
        <v>66</v>
      </c>
      <c r="F77" s="181">
        <v>0</v>
      </c>
      <c r="I77" s="136">
        <v>26360</v>
      </c>
      <c r="J77" s="180">
        <f t="shared" si="1"/>
        <v>0</v>
      </c>
      <c r="K77" s="180">
        <v>6</v>
      </c>
      <c r="L77" s="137">
        <v>75</v>
      </c>
      <c r="M77" s="131">
        <v>66</v>
      </c>
      <c r="N77" s="181">
        <v>0</v>
      </c>
    </row>
    <row r="78" spans="1:14" ht="17" thickBot="1">
      <c r="A78" s="136">
        <v>17168</v>
      </c>
      <c r="B78" s="180">
        <v>7</v>
      </c>
      <c r="C78" s="180">
        <v>6</v>
      </c>
      <c r="D78" s="137">
        <v>68</v>
      </c>
      <c r="E78" s="139">
        <v>66</v>
      </c>
      <c r="F78" s="181">
        <v>0</v>
      </c>
      <c r="I78" s="136">
        <v>17168</v>
      </c>
      <c r="J78" s="180">
        <f t="shared" si="1"/>
        <v>0</v>
      </c>
      <c r="K78" s="180">
        <v>6</v>
      </c>
      <c r="L78" s="137">
        <v>68</v>
      </c>
      <c r="M78" s="139">
        <v>66</v>
      </c>
      <c r="N78" s="181">
        <v>0</v>
      </c>
    </row>
    <row r="79" spans="1:14" ht="17" thickBot="1">
      <c r="A79" s="136">
        <v>10448</v>
      </c>
      <c r="B79" s="180">
        <v>1</v>
      </c>
      <c r="C79" s="180">
        <v>6</v>
      </c>
      <c r="D79" s="137">
        <v>73</v>
      </c>
      <c r="E79" s="131">
        <v>66.900000000000006</v>
      </c>
      <c r="F79" s="181">
        <v>1.39</v>
      </c>
      <c r="I79" s="136">
        <v>10448</v>
      </c>
      <c r="J79" s="180">
        <f t="shared" si="1"/>
        <v>1</v>
      </c>
      <c r="K79" s="180">
        <v>6</v>
      </c>
      <c r="L79" s="137">
        <v>73</v>
      </c>
      <c r="M79" s="131">
        <v>66.900000000000006</v>
      </c>
      <c r="N79" s="181">
        <v>1.39</v>
      </c>
    </row>
    <row r="80" spans="1:14" ht="17" thickBot="1">
      <c r="A80" s="136">
        <v>14510</v>
      </c>
      <c r="B80" s="180">
        <v>2</v>
      </c>
      <c r="C80" s="180">
        <v>6</v>
      </c>
      <c r="D80" s="137">
        <v>84</v>
      </c>
      <c r="E80" s="131">
        <v>72</v>
      </c>
      <c r="F80" s="181">
        <v>0.01</v>
      </c>
      <c r="I80" s="136">
        <v>14510</v>
      </c>
      <c r="J80" s="180">
        <f t="shared" si="1"/>
        <v>1</v>
      </c>
      <c r="K80" s="180">
        <v>6</v>
      </c>
      <c r="L80" s="137">
        <v>84</v>
      </c>
      <c r="M80" s="131">
        <v>72</v>
      </c>
      <c r="N80" s="181">
        <v>0.01</v>
      </c>
    </row>
    <row r="81" spans="1:14" ht="17" thickBot="1">
      <c r="A81" s="136">
        <v>13087</v>
      </c>
      <c r="B81" s="180">
        <v>3</v>
      </c>
      <c r="C81" s="180">
        <v>6</v>
      </c>
      <c r="D81" s="130">
        <v>87.1</v>
      </c>
      <c r="E81" s="139">
        <v>70</v>
      </c>
      <c r="F81" s="181">
        <v>1.35</v>
      </c>
      <c r="I81" s="136">
        <v>13087</v>
      </c>
      <c r="J81" s="180">
        <f t="shared" si="1"/>
        <v>0</v>
      </c>
      <c r="K81" s="180">
        <v>6</v>
      </c>
      <c r="L81" s="130">
        <v>87.1</v>
      </c>
      <c r="M81" s="139">
        <v>70</v>
      </c>
      <c r="N81" s="181">
        <v>1.35</v>
      </c>
    </row>
    <row r="82" spans="1:14" ht="17" thickBot="1">
      <c r="A82" s="136">
        <v>24946</v>
      </c>
      <c r="B82" s="180">
        <v>4</v>
      </c>
      <c r="C82" s="180">
        <v>6</v>
      </c>
      <c r="D82" s="137">
        <v>82</v>
      </c>
      <c r="E82" s="131">
        <v>72</v>
      </c>
      <c r="F82" s="181">
        <v>0.03</v>
      </c>
      <c r="I82" s="136">
        <v>24946</v>
      </c>
      <c r="J82" s="180">
        <f t="shared" si="1"/>
        <v>0</v>
      </c>
      <c r="K82" s="180">
        <v>6</v>
      </c>
      <c r="L82" s="137">
        <v>82</v>
      </c>
      <c r="M82" s="131">
        <v>72</v>
      </c>
      <c r="N82" s="181">
        <v>0.03</v>
      </c>
    </row>
    <row r="83" spans="1:14" ht="17" thickBot="1">
      <c r="A83" s="136">
        <v>25633</v>
      </c>
      <c r="B83" s="180">
        <v>5</v>
      </c>
      <c r="C83" s="180">
        <v>6</v>
      </c>
      <c r="D83" s="137">
        <v>82</v>
      </c>
      <c r="E83" s="131">
        <v>72</v>
      </c>
      <c r="F83" s="181">
        <v>0</v>
      </c>
      <c r="I83" s="136">
        <v>25633</v>
      </c>
      <c r="J83" s="180">
        <f t="shared" si="1"/>
        <v>0</v>
      </c>
      <c r="K83" s="180">
        <v>6</v>
      </c>
      <c r="L83" s="137">
        <v>82</v>
      </c>
      <c r="M83" s="131">
        <v>72</v>
      </c>
      <c r="N83" s="181">
        <v>0</v>
      </c>
    </row>
    <row r="84" spans="1:14" ht="17" thickBot="1">
      <c r="A84" s="136">
        <v>25588</v>
      </c>
      <c r="B84" s="180">
        <v>6</v>
      </c>
      <c r="C84" s="180">
        <v>6</v>
      </c>
      <c r="D84" s="137">
        <v>82</v>
      </c>
      <c r="E84" s="139">
        <v>70</v>
      </c>
      <c r="F84" s="181">
        <v>0</v>
      </c>
      <c r="I84" s="136">
        <v>25588</v>
      </c>
      <c r="J84" s="180">
        <f t="shared" si="1"/>
        <v>0</v>
      </c>
      <c r="K84" s="180">
        <v>6</v>
      </c>
      <c r="L84" s="137">
        <v>82</v>
      </c>
      <c r="M84" s="139">
        <v>70</v>
      </c>
      <c r="N84" s="181">
        <v>0</v>
      </c>
    </row>
    <row r="85" spans="1:14" ht="17" thickBot="1">
      <c r="A85" s="136">
        <v>16907</v>
      </c>
      <c r="B85" s="180">
        <v>7</v>
      </c>
      <c r="C85" s="180">
        <v>6</v>
      </c>
      <c r="D85" s="137">
        <v>82.9</v>
      </c>
      <c r="E85" s="131">
        <v>75.900000000000006</v>
      </c>
      <c r="F85" s="181">
        <v>0.04</v>
      </c>
      <c r="I85" s="136">
        <v>16907</v>
      </c>
      <c r="J85" s="180">
        <f t="shared" si="1"/>
        <v>0</v>
      </c>
      <c r="K85" s="180">
        <v>6</v>
      </c>
      <c r="L85" s="137">
        <v>82.9</v>
      </c>
      <c r="M85" s="131">
        <v>75.900000000000006</v>
      </c>
      <c r="N85" s="181">
        <v>0.04</v>
      </c>
    </row>
    <row r="86" spans="1:14" ht="17" thickBot="1">
      <c r="A86" s="136">
        <v>14850</v>
      </c>
      <c r="B86" s="180">
        <v>1</v>
      </c>
      <c r="C86" s="180">
        <v>6</v>
      </c>
      <c r="D86" s="137">
        <v>82.9</v>
      </c>
      <c r="E86" s="131">
        <v>71.099999999999994</v>
      </c>
      <c r="F86" s="181">
        <v>1.29</v>
      </c>
      <c r="I86" s="136">
        <v>14850</v>
      </c>
      <c r="J86" s="180">
        <f t="shared" si="1"/>
        <v>1</v>
      </c>
      <c r="K86" s="180">
        <v>6</v>
      </c>
      <c r="L86" s="137">
        <v>82.9</v>
      </c>
      <c r="M86" s="131">
        <v>71.099999999999994</v>
      </c>
      <c r="N86" s="181">
        <v>1.29</v>
      </c>
    </row>
    <row r="87" spans="1:14" ht="17" thickBot="1">
      <c r="A87" s="136">
        <v>17431</v>
      </c>
      <c r="B87" s="180">
        <v>2</v>
      </c>
      <c r="C87" s="180">
        <v>6</v>
      </c>
      <c r="D87" s="137">
        <v>82</v>
      </c>
      <c r="E87" s="139">
        <v>69.099999999999994</v>
      </c>
      <c r="F87" s="181">
        <v>0</v>
      </c>
      <c r="I87" s="136">
        <v>17431</v>
      </c>
      <c r="J87" s="180">
        <f t="shared" si="1"/>
        <v>1</v>
      </c>
      <c r="K87" s="180">
        <v>6</v>
      </c>
      <c r="L87" s="137">
        <v>82</v>
      </c>
      <c r="M87" s="139">
        <v>69.099999999999994</v>
      </c>
      <c r="N87" s="181">
        <v>0</v>
      </c>
    </row>
    <row r="88" spans="1:14" ht="17" thickBot="1">
      <c r="A88" s="136">
        <v>24422</v>
      </c>
      <c r="B88" s="180">
        <v>3</v>
      </c>
      <c r="C88" s="180">
        <v>6</v>
      </c>
      <c r="D88" s="137">
        <v>78.099999999999994</v>
      </c>
      <c r="E88" s="131">
        <v>66</v>
      </c>
      <c r="F88" s="181">
        <v>0</v>
      </c>
      <c r="I88" s="136">
        <v>24422</v>
      </c>
      <c r="J88" s="180">
        <f t="shared" si="1"/>
        <v>0</v>
      </c>
      <c r="K88" s="180">
        <v>6</v>
      </c>
      <c r="L88" s="137">
        <v>78.099999999999994</v>
      </c>
      <c r="M88" s="131">
        <v>66</v>
      </c>
      <c r="N88" s="181">
        <v>0</v>
      </c>
    </row>
    <row r="89" spans="1:14" ht="17" thickBot="1">
      <c r="A89" s="136">
        <v>22580</v>
      </c>
      <c r="B89" s="180">
        <v>4</v>
      </c>
      <c r="C89" s="180">
        <v>6</v>
      </c>
      <c r="D89" s="130">
        <v>75.900000000000006</v>
      </c>
      <c r="E89" s="131">
        <v>61</v>
      </c>
      <c r="F89" s="181">
        <v>0.18</v>
      </c>
      <c r="I89" s="136">
        <v>22580</v>
      </c>
      <c r="J89" s="180">
        <f t="shared" si="1"/>
        <v>0</v>
      </c>
      <c r="K89" s="180">
        <v>6</v>
      </c>
      <c r="L89" s="130">
        <v>75.900000000000006</v>
      </c>
      <c r="M89" s="131">
        <v>61</v>
      </c>
      <c r="N89" s="181">
        <v>0.18</v>
      </c>
    </row>
    <row r="90" spans="1:14" ht="17" thickBot="1">
      <c r="A90" s="136">
        <v>26712</v>
      </c>
      <c r="B90" s="180">
        <v>5</v>
      </c>
      <c r="C90" s="180">
        <v>6</v>
      </c>
      <c r="D90" s="137">
        <v>78.099999999999994</v>
      </c>
      <c r="E90" s="139">
        <v>62.1</v>
      </c>
      <c r="F90" s="181">
        <v>0</v>
      </c>
      <c r="I90" s="136">
        <v>26712</v>
      </c>
      <c r="J90" s="180">
        <f t="shared" si="1"/>
        <v>0</v>
      </c>
      <c r="K90" s="180">
        <v>6</v>
      </c>
      <c r="L90" s="137">
        <v>78.099999999999994</v>
      </c>
      <c r="M90" s="139">
        <v>62.1</v>
      </c>
      <c r="N90" s="181">
        <v>0</v>
      </c>
    </row>
    <row r="91" spans="1:14" ht="17" thickBot="1">
      <c r="A91" s="136">
        <v>24838</v>
      </c>
      <c r="B91" s="180">
        <v>6</v>
      </c>
      <c r="C91" s="180">
        <v>6</v>
      </c>
      <c r="D91" s="130">
        <v>81</v>
      </c>
      <c r="E91" s="131">
        <v>68</v>
      </c>
      <c r="F91" s="181">
        <v>0</v>
      </c>
      <c r="I91" s="136">
        <v>24838</v>
      </c>
      <c r="J91" s="180">
        <f t="shared" si="1"/>
        <v>0</v>
      </c>
      <c r="K91" s="180">
        <v>6</v>
      </c>
      <c r="L91" s="130">
        <v>81</v>
      </c>
      <c r="M91" s="131">
        <v>68</v>
      </c>
      <c r="N91" s="181">
        <v>0</v>
      </c>
    </row>
    <row r="92" spans="1:14" ht="17" thickBot="1">
      <c r="A92" s="148">
        <v>20344</v>
      </c>
      <c r="B92" s="180">
        <v>7</v>
      </c>
      <c r="C92" s="180">
        <v>6</v>
      </c>
      <c r="D92" s="161">
        <v>88</v>
      </c>
      <c r="E92" s="143">
        <v>73.900000000000006</v>
      </c>
      <c r="F92" s="181">
        <v>0.01</v>
      </c>
      <c r="I92" s="148">
        <v>20344</v>
      </c>
      <c r="J92" s="180">
        <f t="shared" si="1"/>
        <v>0</v>
      </c>
      <c r="K92" s="180">
        <v>6</v>
      </c>
      <c r="L92" s="161">
        <v>88</v>
      </c>
      <c r="M92" s="143">
        <v>73.900000000000006</v>
      </c>
      <c r="N92" s="181">
        <v>0.01</v>
      </c>
    </row>
    <row r="93" spans="1:14" ht="17" thickBot="1">
      <c r="A93" s="167">
        <v>11867</v>
      </c>
      <c r="B93" s="180">
        <v>1</v>
      </c>
      <c r="C93" s="180">
        <v>7</v>
      </c>
      <c r="D93" s="121">
        <v>84.9</v>
      </c>
      <c r="E93" s="122">
        <v>72</v>
      </c>
      <c r="F93" s="181">
        <v>0.23</v>
      </c>
      <c r="I93" s="167">
        <v>11867</v>
      </c>
      <c r="J93" s="180">
        <f t="shared" si="1"/>
        <v>1</v>
      </c>
      <c r="K93" s="180">
        <v>7</v>
      </c>
      <c r="L93" s="121">
        <v>84.9</v>
      </c>
      <c r="M93" s="122">
        <v>72</v>
      </c>
      <c r="N93" s="181">
        <v>0.23</v>
      </c>
    </row>
    <row r="94" spans="1:14" ht="17" thickBot="1">
      <c r="A94" s="136">
        <v>13995</v>
      </c>
      <c r="B94" s="180">
        <v>2</v>
      </c>
      <c r="C94" s="180">
        <v>7</v>
      </c>
      <c r="D94" s="130">
        <v>87.1</v>
      </c>
      <c r="E94" s="131">
        <v>73</v>
      </c>
      <c r="F94" s="181">
        <v>0</v>
      </c>
      <c r="I94" s="136">
        <v>13995</v>
      </c>
      <c r="J94" s="180">
        <f t="shared" si="1"/>
        <v>1</v>
      </c>
      <c r="K94" s="180">
        <v>7</v>
      </c>
      <c r="L94" s="130">
        <v>87.1</v>
      </c>
      <c r="M94" s="131">
        <v>73</v>
      </c>
      <c r="N94" s="181">
        <v>0</v>
      </c>
    </row>
    <row r="95" spans="1:14" ht="17" thickBot="1">
      <c r="A95" s="136">
        <v>16067</v>
      </c>
      <c r="B95" s="180">
        <v>3</v>
      </c>
      <c r="C95" s="180">
        <v>7</v>
      </c>
      <c r="D95" s="137">
        <v>87.1</v>
      </c>
      <c r="E95" s="131">
        <v>71.099999999999994</v>
      </c>
      <c r="F95" s="181">
        <v>0.45</v>
      </c>
      <c r="I95" s="136">
        <v>16067</v>
      </c>
      <c r="J95" s="180">
        <f t="shared" si="1"/>
        <v>0</v>
      </c>
      <c r="K95" s="180">
        <v>7</v>
      </c>
      <c r="L95" s="137">
        <v>87.1</v>
      </c>
      <c r="M95" s="131">
        <v>71.099999999999994</v>
      </c>
      <c r="N95" s="181">
        <v>0.45</v>
      </c>
    </row>
    <row r="96" spans="1:14" ht="17" thickBot="1">
      <c r="A96" s="136">
        <v>13925</v>
      </c>
      <c r="B96" s="180">
        <v>4</v>
      </c>
      <c r="C96" s="180">
        <v>7</v>
      </c>
      <c r="D96" s="137">
        <v>82.9</v>
      </c>
      <c r="E96" s="139">
        <v>70</v>
      </c>
      <c r="F96" s="181">
        <v>0</v>
      </c>
      <c r="I96" s="136">
        <v>13925</v>
      </c>
      <c r="J96" s="180">
        <f t="shared" si="1"/>
        <v>0</v>
      </c>
      <c r="K96" s="180">
        <v>7</v>
      </c>
      <c r="L96" s="137">
        <v>82.9</v>
      </c>
      <c r="M96" s="139">
        <v>70</v>
      </c>
      <c r="N96" s="181">
        <v>0</v>
      </c>
    </row>
    <row r="97" spans="1:14" ht="17" thickBot="1">
      <c r="A97" s="136">
        <v>23110</v>
      </c>
      <c r="B97" s="180">
        <v>5</v>
      </c>
      <c r="C97" s="180">
        <v>7</v>
      </c>
      <c r="D97" s="137">
        <v>84.9</v>
      </c>
      <c r="E97" s="131">
        <v>71.099999999999994</v>
      </c>
      <c r="F97" s="181">
        <v>0</v>
      </c>
      <c r="I97" s="136">
        <v>23110</v>
      </c>
      <c r="J97" s="180">
        <f t="shared" si="1"/>
        <v>0</v>
      </c>
      <c r="K97" s="180">
        <v>7</v>
      </c>
      <c r="L97" s="137">
        <v>84.9</v>
      </c>
      <c r="M97" s="131">
        <v>71.099999999999994</v>
      </c>
      <c r="N97" s="181">
        <v>0</v>
      </c>
    </row>
    <row r="98" spans="1:14" ht="17" thickBot="1">
      <c r="A98" s="136">
        <v>21861</v>
      </c>
      <c r="B98" s="180">
        <v>6</v>
      </c>
      <c r="C98" s="180">
        <v>7</v>
      </c>
      <c r="D98" s="137">
        <v>75</v>
      </c>
      <c r="E98" s="131">
        <v>71.099999999999994</v>
      </c>
      <c r="F98" s="181">
        <v>0.01</v>
      </c>
      <c r="I98" s="136">
        <v>21861</v>
      </c>
      <c r="J98" s="180">
        <f t="shared" si="1"/>
        <v>0</v>
      </c>
      <c r="K98" s="180">
        <v>7</v>
      </c>
      <c r="L98" s="137">
        <v>75</v>
      </c>
      <c r="M98" s="131">
        <v>71.099999999999994</v>
      </c>
      <c r="N98" s="181">
        <v>0.01</v>
      </c>
    </row>
    <row r="99" spans="1:14" ht="17" thickBot="1">
      <c r="A99" s="136">
        <v>12805</v>
      </c>
      <c r="B99" s="180">
        <v>7</v>
      </c>
      <c r="C99" s="180">
        <v>7</v>
      </c>
      <c r="D99" s="137">
        <v>79</v>
      </c>
      <c r="E99" s="139">
        <v>68</v>
      </c>
      <c r="F99" s="181">
        <v>1.78</v>
      </c>
      <c r="I99" s="136">
        <v>12805</v>
      </c>
      <c r="J99" s="180">
        <f t="shared" si="1"/>
        <v>0</v>
      </c>
      <c r="K99" s="180">
        <v>7</v>
      </c>
      <c r="L99" s="137">
        <v>79</v>
      </c>
      <c r="M99" s="139">
        <v>68</v>
      </c>
      <c r="N99" s="181">
        <v>1.78</v>
      </c>
    </row>
    <row r="100" spans="1:14" ht="17" thickBot="1">
      <c r="A100" s="136">
        <v>17258</v>
      </c>
      <c r="B100" s="180">
        <v>1</v>
      </c>
      <c r="C100" s="180">
        <v>7</v>
      </c>
      <c r="D100" s="137">
        <v>82.9</v>
      </c>
      <c r="E100" s="131">
        <v>70</v>
      </c>
      <c r="F100" s="181">
        <v>0</v>
      </c>
      <c r="I100" s="136">
        <v>17258</v>
      </c>
      <c r="J100" s="180">
        <f t="shared" si="1"/>
        <v>1</v>
      </c>
      <c r="K100" s="180">
        <v>7</v>
      </c>
      <c r="L100" s="137">
        <v>82.9</v>
      </c>
      <c r="M100" s="131">
        <v>70</v>
      </c>
      <c r="N100" s="181">
        <v>0</v>
      </c>
    </row>
    <row r="101" spans="1:14" ht="17" thickBot="1">
      <c r="A101" s="136">
        <v>18320</v>
      </c>
      <c r="B101" s="180">
        <v>2</v>
      </c>
      <c r="C101" s="180">
        <v>7</v>
      </c>
      <c r="D101" s="137">
        <v>81</v>
      </c>
      <c r="E101" s="131">
        <v>69.099999999999994</v>
      </c>
      <c r="F101" s="181">
        <v>0</v>
      </c>
      <c r="I101" s="136">
        <v>18320</v>
      </c>
      <c r="J101" s="180">
        <f t="shared" si="1"/>
        <v>1</v>
      </c>
      <c r="K101" s="180">
        <v>7</v>
      </c>
      <c r="L101" s="137">
        <v>81</v>
      </c>
      <c r="M101" s="131">
        <v>69.099999999999994</v>
      </c>
      <c r="N101" s="181">
        <v>0</v>
      </c>
    </row>
    <row r="102" spans="1:14" ht="17" thickBot="1">
      <c r="A102" s="136">
        <v>24827</v>
      </c>
      <c r="B102" s="180">
        <v>3</v>
      </c>
      <c r="C102" s="180">
        <v>7</v>
      </c>
      <c r="D102" s="130">
        <v>82.9</v>
      </c>
      <c r="E102" s="139">
        <v>71.099999999999994</v>
      </c>
      <c r="F102" s="181">
        <v>0</v>
      </c>
      <c r="I102" s="136">
        <v>24827</v>
      </c>
      <c r="J102" s="180">
        <f t="shared" si="1"/>
        <v>0</v>
      </c>
      <c r="K102" s="180">
        <v>7</v>
      </c>
      <c r="L102" s="130">
        <v>82.9</v>
      </c>
      <c r="M102" s="139">
        <v>71.099999999999994</v>
      </c>
      <c r="N102" s="181">
        <v>0</v>
      </c>
    </row>
    <row r="103" spans="1:14" ht="17" thickBot="1">
      <c r="A103" s="136">
        <v>21743</v>
      </c>
      <c r="B103" s="180">
        <v>4</v>
      </c>
      <c r="C103" s="180">
        <v>7</v>
      </c>
      <c r="D103" s="137">
        <v>84</v>
      </c>
      <c r="E103" s="131">
        <v>75</v>
      </c>
      <c r="F103" s="181">
        <v>0</v>
      </c>
      <c r="I103" s="136">
        <v>21743</v>
      </c>
      <c r="J103" s="180">
        <f t="shared" si="1"/>
        <v>0</v>
      </c>
      <c r="K103" s="180">
        <v>7</v>
      </c>
      <c r="L103" s="137">
        <v>84</v>
      </c>
      <c r="M103" s="131">
        <v>75</v>
      </c>
      <c r="N103" s="181">
        <v>0</v>
      </c>
    </row>
    <row r="104" spans="1:14" ht="17" thickBot="1">
      <c r="A104" s="136">
        <v>21174</v>
      </c>
      <c r="B104" s="180">
        <v>5</v>
      </c>
      <c r="C104" s="180">
        <v>7</v>
      </c>
      <c r="D104" s="130">
        <v>87.1</v>
      </c>
      <c r="E104" s="131">
        <v>77</v>
      </c>
      <c r="F104" s="181">
        <v>0</v>
      </c>
      <c r="I104" s="136">
        <v>21174</v>
      </c>
      <c r="J104" s="180">
        <f t="shared" si="1"/>
        <v>0</v>
      </c>
      <c r="K104" s="180">
        <v>7</v>
      </c>
      <c r="L104" s="130">
        <v>87.1</v>
      </c>
      <c r="M104" s="131">
        <v>77</v>
      </c>
      <c r="N104" s="181">
        <v>0</v>
      </c>
    </row>
    <row r="105" spans="1:14" ht="17" thickBot="1">
      <c r="A105" s="136">
        <v>18290</v>
      </c>
      <c r="B105" s="180">
        <v>6</v>
      </c>
      <c r="C105" s="180">
        <v>7</v>
      </c>
      <c r="D105" s="137">
        <v>89.1</v>
      </c>
      <c r="E105" s="139">
        <v>77</v>
      </c>
      <c r="F105" s="181">
        <v>0</v>
      </c>
      <c r="I105" s="136">
        <v>18290</v>
      </c>
      <c r="J105" s="180">
        <f t="shared" si="1"/>
        <v>0</v>
      </c>
      <c r="K105" s="180">
        <v>7</v>
      </c>
      <c r="L105" s="137">
        <v>89.1</v>
      </c>
      <c r="M105" s="139">
        <v>77</v>
      </c>
      <c r="N105" s="181">
        <v>0</v>
      </c>
    </row>
    <row r="106" spans="1:14" ht="17" thickBot="1">
      <c r="A106" s="136">
        <v>8210</v>
      </c>
      <c r="B106" s="180">
        <v>7</v>
      </c>
      <c r="C106" s="180">
        <v>7</v>
      </c>
      <c r="D106" s="137">
        <v>69.099999999999994</v>
      </c>
      <c r="E106" s="131">
        <v>64.900000000000006</v>
      </c>
      <c r="F106" s="181">
        <v>0.35</v>
      </c>
      <c r="I106" s="136">
        <v>8210</v>
      </c>
      <c r="J106" s="180">
        <f t="shared" si="1"/>
        <v>0</v>
      </c>
      <c r="K106" s="180">
        <v>7</v>
      </c>
      <c r="L106" s="137">
        <v>69.099999999999994</v>
      </c>
      <c r="M106" s="131">
        <v>64.900000000000006</v>
      </c>
      <c r="N106" s="181">
        <v>0.35</v>
      </c>
    </row>
    <row r="107" spans="1:14" ht="17" thickBot="1">
      <c r="A107" s="136">
        <v>17259</v>
      </c>
      <c r="B107" s="180">
        <v>1</v>
      </c>
      <c r="C107" s="180">
        <v>7</v>
      </c>
      <c r="D107" s="137">
        <v>82.9</v>
      </c>
      <c r="E107" s="131">
        <v>68</v>
      </c>
      <c r="F107" s="181">
        <v>0</v>
      </c>
      <c r="I107" s="136">
        <v>17259</v>
      </c>
      <c r="J107" s="180">
        <f t="shared" si="1"/>
        <v>1</v>
      </c>
      <c r="K107" s="180">
        <v>7</v>
      </c>
      <c r="L107" s="137">
        <v>82.9</v>
      </c>
      <c r="M107" s="131">
        <v>68</v>
      </c>
      <c r="N107" s="181">
        <v>0</v>
      </c>
    </row>
    <row r="108" spans="1:14" ht="17" thickBot="1">
      <c r="A108" s="136">
        <v>17539</v>
      </c>
      <c r="B108" s="180">
        <v>2</v>
      </c>
      <c r="C108" s="180">
        <v>7</v>
      </c>
      <c r="D108" s="137">
        <v>84.9</v>
      </c>
      <c r="E108" s="139">
        <v>70</v>
      </c>
      <c r="F108" s="181">
        <v>0</v>
      </c>
      <c r="I108" s="136">
        <v>17539</v>
      </c>
      <c r="J108" s="180">
        <f t="shared" si="1"/>
        <v>1</v>
      </c>
      <c r="K108" s="180">
        <v>7</v>
      </c>
      <c r="L108" s="137">
        <v>84.9</v>
      </c>
      <c r="M108" s="139">
        <v>70</v>
      </c>
      <c r="N108" s="181">
        <v>0</v>
      </c>
    </row>
    <row r="109" spans="1:14" ht="17" thickBot="1">
      <c r="A109" s="136">
        <v>23837</v>
      </c>
      <c r="B109" s="180">
        <v>3</v>
      </c>
      <c r="C109" s="180">
        <v>7</v>
      </c>
      <c r="D109" s="137">
        <v>84.9</v>
      </c>
      <c r="E109" s="131">
        <v>73.900000000000006</v>
      </c>
      <c r="F109" s="181">
        <v>0</v>
      </c>
      <c r="I109" s="136">
        <v>23837</v>
      </c>
      <c r="J109" s="180">
        <f t="shared" si="1"/>
        <v>0</v>
      </c>
      <c r="K109" s="180">
        <v>7</v>
      </c>
      <c r="L109" s="137">
        <v>84.9</v>
      </c>
      <c r="M109" s="131">
        <v>73.900000000000006</v>
      </c>
      <c r="N109" s="181">
        <v>0</v>
      </c>
    </row>
    <row r="110" spans="1:14" ht="17" thickBot="1">
      <c r="A110" s="136">
        <v>25038</v>
      </c>
      <c r="B110" s="180">
        <v>4</v>
      </c>
      <c r="C110" s="180">
        <v>7</v>
      </c>
      <c r="D110" s="137">
        <v>87.1</v>
      </c>
      <c r="E110" s="131">
        <v>75.900000000000006</v>
      </c>
      <c r="F110" s="181">
        <v>0</v>
      </c>
      <c r="I110" s="136">
        <v>25038</v>
      </c>
      <c r="J110" s="180">
        <f t="shared" si="1"/>
        <v>0</v>
      </c>
      <c r="K110" s="180">
        <v>7</v>
      </c>
      <c r="L110" s="137">
        <v>87.1</v>
      </c>
      <c r="M110" s="131">
        <v>75.900000000000006</v>
      </c>
      <c r="N110" s="181">
        <v>0</v>
      </c>
    </row>
    <row r="111" spans="1:14" ht="17" thickBot="1">
      <c r="A111" s="136">
        <v>22847</v>
      </c>
      <c r="B111" s="180">
        <v>5</v>
      </c>
      <c r="C111" s="180">
        <v>7</v>
      </c>
      <c r="D111" s="130">
        <v>91</v>
      </c>
      <c r="E111" s="139">
        <v>77</v>
      </c>
      <c r="F111" s="181">
        <v>0</v>
      </c>
      <c r="I111" s="136">
        <v>22847</v>
      </c>
      <c r="J111" s="180">
        <f t="shared" si="1"/>
        <v>0</v>
      </c>
      <c r="K111" s="180">
        <v>7</v>
      </c>
      <c r="L111" s="130">
        <v>91</v>
      </c>
      <c r="M111" s="139">
        <v>77</v>
      </c>
      <c r="N111" s="181">
        <v>0</v>
      </c>
    </row>
    <row r="112" spans="1:14" ht="17" thickBot="1">
      <c r="A112" s="136">
        <v>20405</v>
      </c>
      <c r="B112" s="180">
        <v>6</v>
      </c>
      <c r="C112" s="180">
        <v>7</v>
      </c>
      <c r="D112" s="137">
        <v>93</v>
      </c>
      <c r="E112" s="131">
        <v>78.099999999999994</v>
      </c>
      <c r="F112" s="181">
        <v>0.01</v>
      </c>
      <c r="I112" s="136">
        <v>20405</v>
      </c>
      <c r="J112" s="180">
        <f t="shared" si="1"/>
        <v>0</v>
      </c>
      <c r="K112" s="180">
        <v>7</v>
      </c>
      <c r="L112" s="137">
        <v>93</v>
      </c>
      <c r="M112" s="131">
        <v>78.099999999999994</v>
      </c>
      <c r="N112" s="181">
        <v>0.01</v>
      </c>
    </row>
    <row r="113" spans="1:14" ht="17" thickBot="1">
      <c r="A113" s="136">
        <v>19773</v>
      </c>
      <c r="B113" s="180">
        <v>7</v>
      </c>
      <c r="C113" s="180">
        <v>7</v>
      </c>
      <c r="D113" s="137">
        <v>91</v>
      </c>
      <c r="E113" s="131">
        <v>77</v>
      </c>
      <c r="F113" s="181">
        <v>0</v>
      </c>
      <c r="I113" s="136">
        <v>19773</v>
      </c>
      <c r="J113" s="180">
        <f t="shared" si="1"/>
        <v>0</v>
      </c>
      <c r="K113" s="180">
        <v>7</v>
      </c>
      <c r="L113" s="137">
        <v>91</v>
      </c>
      <c r="M113" s="131">
        <v>77</v>
      </c>
      <c r="N113" s="181">
        <v>0</v>
      </c>
    </row>
    <row r="114" spans="1:14" ht="17" thickBot="1">
      <c r="A114" s="136">
        <v>14422</v>
      </c>
      <c r="B114" s="180">
        <v>1</v>
      </c>
      <c r="C114" s="180">
        <v>7</v>
      </c>
      <c r="D114" s="137">
        <v>91</v>
      </c>
      <c r="E114" s="139">
        <v>78.099999999999994</v>
      </c>
      <c r="F114" s="181">
        <v>0.56999999999999995</v>
      </c>
      <c r="I114" s="136">
        <v>14422</v>
      </c>
      <c r="J114" s="180">
        <f t="shared" si="1"/>
        <v>1</v>
      </c>
      <c r="K114" s="180">
        <v>7</v>
      </c>
      <c r="L114" s="137">
        <v>91</v>
      </c>
      <c r="M114" s="139">
        <v>78.099999999999994</v>
      </c>
      <c r="N114" s="181">
        <v>0.56999999999999995</v>
      </c>
    </row>
    <row r="115" spans="1:14" ht="17" thickBot="1">
      <c r="A115" s="136">
        <v>13297</v>
      </c>
      <c r="B115" s="180">
        <v>2</v>
      </c>
      <c r="C115" s="180">
        <v>7</v>
      </c>
      <c r="D115" s="137">
        <v>78.099999999999994</v>
      </c>
      <c r="E115" s="131">
        <v>73</v>
      </c>
      <c r="F115" s="181">
        <v>0.06</v>
      </c>
      <c r="I115" s="136">
        <v>13297</v>
      </c>
      <c r="J115" s="180">
        <f t="shared" si="1"/>
        <v>1</v>
      </c>
      <c r="K115" s="180">
        <v>7</v>
      </c>
      <c r="L115" s="137">
        <v>78.099999999999994</v>
      </c>
      <c r="M115" s="131">
        <v>73</v>
      </c>
      <c r="N115" s="181">
        <v>0.06</v>
      </c>
    </row>
    <row r="116" spans="1:14" ht="17" thickBot="1">
      <c r="A116" s="136">
        <v>11862</v>
      </c>
      <c r="B116" s="180">
        <v>3</v>
      </c>
      <c r="C116" s="180">
        <v>7</v>
      </c>
      <c r="D116" s="137">
        <v>69.099999999999994</v>
      </c>
      <c r="E116" s="131">
        <v>63</v>
      </c>
      <c r="F116" s="181">
        <v>0.74</v>
      </c>
      <c r="I116" s="136">
        <v>11862</v>
      </c>
      <c r="J116" s="180">
        <f t="shared" si="1"/>
        <v>0</v>
      </c>
      <c r="K116" s="180">
        <v>7</v>
      </c>
      <c r="L116" s="137">
        <v>69.099999999999994</v>
      </c>
      <c r="M116" s="131">
        <v>63</v>
      </c>
      <c r="N116" s="181">
        <v>0.74</v>
      </c>
    </row>
    <row r="117" spans="1:14" ht="17" thickBot="1">
      <c r="A117" s="136">
        <v>23586</v>
      </c>
      <c r="B117" s="180">
        <v>4</v>
      </c>
      <c r="C117" s="180">
        <v>7</v>
      </c>
      <c r="D117" s="137">
        <v>71.099999999999994</v>
      </c>
      <c r="E117" s="139">
        <v>64</v>
      </c>
      <c r="F117" s="181">
        <v>0</v>
      </c>
      <c r="I117" s="136">
        <v>23586</v>
      </c>
      <c r="J117" s="180">
        <f t="shared" si="1"/>
        <v>0</v>
      </c>
      <c r="K117" s="180">
        <v>7</v>
      </c>
      <c r="L117" s="137">
        <v>71.099999999999994</v>
      </c>
      <c r="M117" s="139">
        <v>64</v>
      </c>
      <c r="N117" s="181">
        <v>0</v>
      </c>
    </row>
    <row r="118" spans="1:14" ht="17" thickBot="1">
      <c r="A118" s="136">
        <v>26969</v>
      </c>
      <c r="B118" s="180">
        <v>5</v>
      </c>
      <c r="C118" s="180">
        <v>7</v>
      </c>
      <c r="D118" s="137">
        <v>75.900000000000006</v>
      </c>
      <c r="E118" s="131">
        <v>66</v>
      </c>
      <c r="F118" s="181">
        <v>0</v>
      </c>
      <c r="I118" s="136">
        <v>26969</v>
      </c>
      <c r="J118" s="180">
        <f t="shared" si="1"/>
        <v>0</v>
      </c>
      <c r="K118" s="180">
        <v>7</v>
      </c>
      <c r="L118" s="137">
        <v>75.900000000000006</v>
      </c>
      <c r="M118" s="131">
        <v>66</v>
      </c>
      <c r="N118" s="181">
        <v>0</v>
      </c>
    </row>
    <row r="119" spans="1:14" ht="17" thickBot="1">
      <c r="A119" s="136">
        <v>23129</v>
      </c>
      <c r="B119" s="180">
        <v>6</v>
      </c>
      <c r="C119" s="180">
        <v>7</v>
      </c>
      <c r="D119" s="130">
        <v>77</v>
      </c>
      <c r="E119" s="131">
        <v>66.900000000000006</v>
      </c>
      <c r="F119" s="181">
        <v>0.01</v>
      </c>
      <c r="I119" s="136">
        <v>23129</v>
      </c>
      <c r="J119" s="180">
        <f t="shared" si="1"/>
        <v>0</v>
      </c>
      <c r="K119" s="180">
        <v>7</v>
      </c>
      <c r="L119" s="130">
        <v>77</v>
      </c>
      <c r="M119" s="131">
        <v>66.900000000000006</v>
      </c>
      <c r="N119" s="181">
        <v>0.01</v>
      </c>
    </row>
    <row r="120" spans="1:14" ht="17" thickBot="1">
      <c r="A120" s="136">
        <v>21741</v>
      </c>
      <c r="B120" s="180">
        <v>7</v>
      </c>
      <c r="C120" s="180">
        <v>7</v>
      </c>
      <c r="D120" s="137">
        <v>84.9</v>
      </c>
      <c r="E120" s="139">
        <v>73</v>
      </c>
      <c r="F120" s="181">
        <v>0</v>
      </c>
      <c r="I120" s="136">
        <v>21741</v>
      </c>
      <c r="J120" s="180">
        <f t="shared" si="1"/>
        <v>0</v>
      </c>
      <c r="K120" s="180">
        <v>7</v>
      </c>
      <c r="L120" s="137">
        <v>84.9</v>
      </c>
      <c r="M120" s="139">
        <v>73</v>
      </c>
      <c r="N120" s="181">
        <v>0</v>
      </c>
    </row>
    <row r="121" spans="1:14" ht="17" thickBot="1">
      <c r="A121" s="136">
        <v>14814</v>
      </c>
      <c r="B121" s="180">
        <v>1</v>
      </c>
      <c r="C121" s="180">
        <v>7</v>
      </c>
      <c r="D121" s="130">
        <v>75.900000000000006</v>
      </c>
      <c r="E121" s="131">
        <v>68</v>
      </c>
      <c r="F121" s="181">
        <v>0</v>
      </c>
      <c r="I121" s="136">
        <v>14814</v>
      </c>
      <c r="J121" s="180">
        <f t="shared" si="1"/>
        <v>1</v>
      </c>
      <c r="K121" s="180">
        <v>7</v>
      </c>
      <c r="L121" s="130">
        <v>75.900000000000006</v>
      </c>
      <c r="M121" s="131">
        <v>68</v>
      </c>
      <c r="N121" s="181">
        <v>0</v>
      </c>
    </row>
    <row r="122" spans="1:14" ht="17" thickBot="1">
      <c r="A122" s="136">
        <v>18696</v>
      </c>
      <c r="B122" s="180">
        <v>2</v>
      </c>
      <c r="C122" s="180">
        <v>7</v>
      </c>
      <c r="D122" s="130">
        <v>81</v>
      </c>
      <c r="E122" s="131">
        <v>64.900000000000006</v>
      </c>
      <c r="F122" s="181">
        <v>0</v>
      </c>
      <c r="I122" s="136">
        <v>18696</v>
      </c>
      <c r="J122" s="180">
        <f t="shared" si="1"/>
        <v>1</v>
      </c>
      <c r="K122" s="180">
        <v>7</v>
      </c>
      <c r="L122" s="130">
        <v>81</v>
      </c>
      <c r="M122" s="131">
        <v>64.900000000000006</v>
      </c>
      <c r="N122" s="181">
        <v>0</v>
      </c>
    </row>
    <row r="123" spans="1:14" ht="17" thickBot="1">
      <c r="A123" s="148">
        <v>24284</v>
      </c>
      <c r="B123" s="180">
        <v>3</v>
      </c>
      <c r="C123" s="180">
        <v>7</v>
      </c>
      <c r="D123" s="161">
        <v>88</v>
      </c>
      <c r="E123" s="143">
        <v>66.900000000000006</v>
      </c>
      <c r="F123" s="181">
        <v>0</v>
      </c>
      <c r="I123" s="148">
        <v>24284</v>
      </c>
      <c r="J123" s="180">
        <f t="shared" si="1"/>
        <v>0</v>
      </c>
      <c r="K123" s="180">
        <v>7</v>
      </c>
      <c r="L123" s="161">
        <v>88</v>
      </c>
      <c r="M123" s="143">
        <v>66.900000000000006</v>
      </c>
      <c r="N123" s="181">
        <v>0</v>
      </c>
    </row>
    <row r="124" spans="1:14" ht="17" thickBot="1">
      <c r="A124" s="127">
        <v>24518</v>
      </c>
      <c r="B124" s="180">
        <v>4</v>
      </c>
      <c r="C124" s="180">
        <v>8</v>
      </c>
      <c r="D124" s="137">
        <v>91</v>
      </c>
      <c r="E124" s="139">
        <v>72</v>
      </c>
      <c r="F124" s="181">
        <v>0</v>
      </c>
      <c r="I124" s="127">
        <v>24518</v>
      </c>
      <c r="J124" s="180">
        <f t="shared" si="1"/>
        <v>0</v>
      </c>
      <c r="K124" s="180">
        <v>8</v>
      </c>
      <c r="L124" s="137">
        <v>91</v>
      </c>
      <c r="M124" s="139">
        <v>72</v>
      </c>
      <c r="N124" s="181">
        <v>0</v>
      </c>
    </row>
    <row r="125" spans="1:14" ht="17" thickBot="1">
      <c r="A125" s="136">
        <v>20298</v>
      </c>
      <c r="B125" s="180">
        <v>5</v>
      </c>
      <c r="C125" s="180">
        <v>8</v>
      </c>
      <c r="D125" s="130">
        <v>86</v>
      </c>
      <c r="E125" s="131">
        <v>69.099999999999994</v>
      </c>
      <c r="F125" s="181">
        <v>0.09</v>
      </c>
      <c r="I125" s="136">
        <v>20298</v>
      </c>
      <c r="J125" s="180">
        <f t="shared" si="1"/>
        <v>0</v>
      </c>
      <c r="K125" s="180">
        <v>8</v>
      </c>
      <c r="L125" s="130">
        <v>86</v>
      </c>
      <c r="M125" s="131">
        <v>69.099999999999994</v>
      </c>
      <c r="N125" s="181">
        <v>0.09</v>
      </c>
    </row>
    <row r="126" spans="1:14" ht="17" thickBot="1">
      <c r="A126" s="136">
        <v>23206</v>
      </c>
      <c r="B126" s="180">
        <v>6</v>
      </c>
      <c r="C126" s="180">
        <v>8</v>
      </c>
      <c r="D126" s="137">
        <v>86</v>
      </c>
      <c r="E126" s="131">
        <v>70</v>
      </c>
      <c r="F126" s="181">
        <v>0</v>
      </c>
      <c r="I126" s="136">
        <v>23206</v>
      </c>
      <c r="J126" s="180">
        <f t="shared" si="1"/>
        <v>0</v>
      </c>
      <c r="K126" s="180">
        <v>8</v>
      </c>
      <c r="L126" s="137">
        <v>86</v>
      </c>
      <c r="M126" s="131">
        <v>70</v>
      </c>
      <c r="N126" s="181">
        <v>0</v>
      </c>
    </row>
    <row r="127" spans="1:14" ht="17" thickBot="1">
      <c r="A127" s="136">
        <v>16432</v>
      </c>
      <c r="B127" s="180">
        <v>7</v>
      </c>
      <c r="C127" s="180">
        <v>8</v>
      </c>
      <c r="D127" s="137">
        <v>82.9</v>
      </c>
      <c r="E127" s="139">
        <v>70</v>
      </c>
      <c r="F127" s="181">
        <v>0.15</v>
      </c>
      <c r="I127" s="136">
        <v>16432</v>
      </c>
      <c r="J127" s="180">
        <f t="shared" si="1"/>
        <v>0</v>
      </c>
      <c r="K127" s="180">
        <v>8</v>
      </c>
      <c r="L127" s="137">
        <v>82.9</v>
      </c>
      <c r="M127" s="139">
        <v>70</v>
      </c>
      <c r="N127" s="181">
        <v>0.15</v>
      </c>
    </row>
    <row r="128" spans="1:14" ht="17" thickBot="1">
      <c r="A128" s="136">
        <v>17005</v>
      </c>
      <c r="B128" s="180">
        <v>1</v>
      </c>
      <c r="C128" s="180">
        <v>8</v>
      </c>
      <c r="D128" s="137">
        <v>77</v>
      </c>
      <c r="E128" s="131">
        <v>70</v>
      </c>
      <c r="F128" s="181">
        <v>0.3</v>
      </c>
      <c r="I128" s="136">
        <v>17005</v>
      </c>
      <c r="J128" s="180">
        <f t="shared" si="1"/>
        <v>1</v>
      </c>
      <c r="K128" s="180">
        <v>8</v>
      </c>
      <c r="L128" s="137">
        <v>77</v>
      </c>
      <c r="M128" s="131">
        <v>70</v>
      </c>
      <c r="N128" s="181">
        <v>0.3</v>
      </c>
    </row>
    <row r="129" spans="1:14" ht="17" thickBot="1">
      <c r="A129" s="136">
        <v>18059</v>
      </c>
      <c r="B129" s="180">
        <v>2</v>
      </c>
      <c r="C129" s="180">
        <v>8</v>
      </c>
      <c r="D129" s="137">
        <v>75.900000000000006</v>
      </c>
      <c r="E129" s="131">
        <v>64</v>
      </c>
      <c r="F129" s="181">
        <v>0</v>
      </c>
      <c r="I129" s="136">
        <v>18059</v>
      </c>
      <c r="J129" s="180">
        <f t="shared" si="1"/>
        <v>1</v>
      </c>
      <c r="K129" s="180">
        <v>8</v>
      </c>
      <c r="L129" s="137">
        <v>75.900000000000006</v>
      </c>
      <c r="M129" s="131">
        <v>64</v>
      </c>
      <c r="N129" s="181">
        <v>0</v>
      </c>
    </row>
    <row r="130" spans="1:14" ht="17" thickBot="1">
      <c r="A130" s="136">
        <v>7723</v>
      </c>
      <c r="B130" s="180">
        <v>3</v>
      </c>
      <c r="C130" s="180">
        <v>8</v>
      </c>
      <c r="D130" s="137">
        <v>71.099999999999994</v>
      </c>
      <c r="E130" s="139">
        <v>64.900000000000006</v>
      </c>
      <c r="F130" s="181">
        <v>0.76</v>
      </c>
      <c r="I130" s="136">
        <v>7723</v>
      </c>
      <c r="J130" s="180">
        <f t="shared" si="1"/>
        <v>0</v>
      </c>
      <c r="K130" s="180">
        <v>8</v>
      </c>
      <c r="L130" s="137">
        <v>71.099999999999994</v>
      </c>
      <c r="M130" s="139">
        <v>64.900000000000006</v>
      </c>
      <c r="N130" s="181">
        <v>0.76</v>
      </c>
    </row>
    <row r="131" spans="1:14" ht="17" thickBot="1">
      <c r="A131" s="136">
        <v>24277</v>
      </c>
      <c r="B131" s="180">
        <v>4</v>
      </c>
      <c r="C131" s="180">
        <v>8</v>
      </c>
      <c r="D131" s="137">
        <v>77</v>
      </c>
      <c r="E131" s="131">
        <v>66</v>
      </c>
      <c r="F131" s="181">
        <v>0</v>
      </c>
      <c r="I131" s="136">
        <v>24277</v>
      </c>
      <c r="J131" s="180">
        <f t="shared" ref="J131:J194" si="2">IF(B131&gt;2,0,1)</f>
        <v>0</v>
      </c>
      <c r="K131" s="180">
        <v>8</v>
      </c>
      <c r="L131" s="137">
        <v>77</v>
      </c>
      <c r="M131" s="131">
        <v>66</v>
      </c>
      <c r="N131" s="181">
        <v>0</v>
      </c>
    </row>
    <row r="132" spans="1:14" ht="17" thickBot="1">
      <c r="A132" s="136">
        <v>26855</v>
      </c>
      <c r="B132" s="180">
        <v>5</v>
      </c>
      <c r="C132" s="180">
        <v>8</v>
      </c>
      <c r="D132" s="137">
        <v>82.9</v>
      </c>
      <c r="E132" s="131">
        <v>66</v>
      </c>
      <c r="F132" s="181">
        <v>0</v>
      </c>
      <c r="I132" s="136">
        <v>26855</v>
      </c>
      <c r="J132" s="180">
        <f t="shared" si="2"/>
        <v>0</v>
      </c>
      <c r="K132" s="180">
        <v>8</v>
      </c>
      <c r="L132" s="137">
        <v>82.9</v>
      </c>
      <c r="M132" s="131">
        <v>66</v>
      </c>
      <c r="N132" s="181">
        <v>0</v>
      </c>
    </row>
    <row r="133" spans="1:14" ht="17" thickBot="1">
      <c r="A133" s="136">
        <v>24941</v>
      </c>
      <c r="B133" s="180">
        <v>6</v>
      </c>
      <c r="C133" s="180">
        <v>8</v>
      </c>
      <c r="D133" s="130">
        <v>82.9</v>
      </c>
      <c r="E133" s="139">
        <v>69.099999999999994</v>
      </c>
      <c r="F133" s="181">
        <v>0</v>
      </c>
      <c r="I133" s="136">
        <v>24941</v>
      </c>
      <c r="J133" s="180">
        <f t="shared" si="2"/>
        <v>0</v>
      </c>
      <c r="K133" s="180">
        <v>8</v>
      </c>
      <c r="L133" s="130">
        <v>82.9</v>
      </c>
      <c r="M133" s="139">
        <v>69.099999999999994</v>
      </c>
      <c r="N133" s="181">
        <v>0</v>
      </c>
    </row>
    <row r="134" spans="1:14" ht="17" thickBot="1">
      <c r="A134" s="136">
        <v>22180</v>
      </c>
      <c r="B134" s="180">
        <v>7</v>
      </c>
      <c r="C134" s="180">
        <v>8</v>
      </c>
      <c r="D134" s="137">
        <v>81</v>
      </c>
      <c r="E134" s="131">
        <v>70</v>
      </c>
      <c r="F134" s="181">
        <v>0.01</v>
      </c>
      <c r="I134" s="136">
        <v>22180</v>
      </c>
      <c r="J134" s="180">
        <f t="shared" si="2"/>
        <v>0</v>
      </c>
      <c r="K134" s="180">
        <v>8</v>
      </c>
      <c r="L134" s="137">
        <v>81</v>
      </c>
      <c r="M134" s="131">
        <v>70</v>
      </c>
      <c r="N134" s="181">
        <v>0.01</v>
      </c>
    </row>
    <row r="135" spans="1:14" ht="17" thickBot="1">
      <c r="A135" s="136">
        <v>18730</v>
      </c>
      <c r="B135" s="180">
        <v>1</v>
      </c>
      <c r="C135" s="180">
        <v>8</v>
      </c>
      <c r="D135" s="130">
        <v>75.900000000000006</v>
      </c>
      <c r="E135" s="131">
        <v>64.900000000000006</v>
      </c>
      <c r="F135" s="181">
        <v>0.11</v>
      </c>
      <c r="I135" s="136">
        <v>18730</v>
      </c>
      <c r="J135" s="180">
        <f t="shared" si="2"/>
        <v>1</v>
      </c>
      <c r="K135" s="180">
        <v>8</v>
      </c>
      <c r="L135" s="130">
        <v>75.900000000000006</v>
      </c>
      <c r="M135" s="131">
        <v>64.900000000000006</v>
      </c>
      <c r="N135" s="181">
        <v>0.11</v>
      </c>
    </row>
    <row r="136" spans="1:14" ht="17" thickBot="1">
      <c r="A136" s="136">
        <v>18209</v>
      </c>
      <c r="B136" s="180">
        <v>2</v>
      </c>
      <c r="C136" s="180">
        <v>8</v>
      </c>
      <c r="D136" s="137">
        <v>82</v>
      </c>
      <c r="E136" s="139">
        <v>71.099999999999994</v>
      </c>
      <c r="F136" s="181">
        <v>0</v>
      </c>
      <c r="I136" s="136">
        <v>18209</v>
      </c>
      <c r="J136" s="180">
        <f t="shared" si="2"/>
        <v>1</v>
      </c>
      <c r="K136" s="180">
        <v>8</v>
      </c>
      <c r="L136" s="137">
        <v>82</v>
      </c>
      <c r="M136" s="139">
        <v>71.099999999999994</v>
      </c>
      <c r="N136" s="181">
        <v>0</v>
      </c>
    </row>
    <row r="137" spans="1:14" ht="17" thickBot="1">
      <c r="A137" s="136">
        <v>23159</v>
      </c>
      <c r="B137" s="180">
        <v>3</v>
      </c>
      <c r="C137" s="180">
        <v>8</v>
      </c>
      <c r="D137" s="137">
        <v>80.099999999999994</v>
      </c>
      <c r="E137" s="131">
        <v>70</v>
      </c>
      <c r="F137" s="181">
        <v>0</v>
      </c>
      <c r="I137" s="136">
        <v>23159</v>
      </c>
      <c r="J137" s="180">
        <f t="shared" si="2"/>
        <v>0</v>
      </c>
      <c r="K137" s="180">
        <v>8</v>
      </c>
      <c r="L137" s="137">
        <v>80.099999999999994</v>
      </c>
      <c r="M137" s="131">
        <v>70</v>
      </c>
      <c r="N137" s="181">
        <v>0</v>
      </c>
    </row>
    <row r="138" spans="1:14" ht="17" thickBot="1">
      <c r="A138" s="136">
        <v>17823</v>
      </c>
      <c r="B138" s="180">
        <v>4</v>
      </c>
      <c r="C138" s="180">
        <v>8</v>
      </c>
      <c r="D138" s="137">
        <v>73</v>
      </c>
      <c r="E138" s="131">
        <v>69.099999999999994</v>
      </c>
      <c r="F138" s="181">
        <v>0.45</v>
      </c>
      <c r="I138" s="136">
        <v>17823</v>
      </c>
      <c r="J138" s="180">
        <f t="shared" si="2"/>
        <v>0</v>
      </c>
      <c r="K138" s="180">
        <v>8</v>
      </c>
      <c r="L138" s="137">
        <v>73</v>
      </c>
      <c r="M138" s="131">
        <v>69.099999999999994</v>
      </c>
      <c r="N138" s="181">
        <v>0.45</v>
      </c>
    </row>
    <row r="139" spans="1:14" ht="17" thickBot="1">
      <c r="A139" s="136">
        <v>24959</v>
      </c>
      <c r="B139" s="180">
        <v>5</v>
      </c>
      <c r="C139" s="180">
        <v>8</v>
      </c>
      <c r="D139" s="137">
        <v>84.9</v>
      </c>
      <c r="E139" s="139">
        <v>70</v>
      </c>
      <c r="F139" s="181">
        <v>0</v>
      </c>
      <c r="I139" s="136">
        <v>24959</v>
      </c>
      <c r="J139" s="180">
        <f t="shared" si="2"/>
        <v>0</v>
      </c>
      <c r="K139" s="180">
        <v>8</v>
      </c>
      <c r="L139" s="137">
        <v>84.9</v>
      </c>
      <c r="M139" s="139">
        <v>70</v>
      </c>
      <c r="N139" s="181">
        <v>0</v>
      </c>
    </row>
    <row r="140" spans="1:14" ht="17" thickBot="1">
      <c r="A140" s="136">
        <v>24609</v>
      </c>
      <c r="B140" s="180">
        <v>6</v>
      </c>
      <c r="C140" s="180">
        <v>8</v>
      </c>
      <c r="D140" s="137">
        <v>82</v>
      </c>
      <c r="E140" s="131">
        <v>71.099999999999994</v>
      </c>
      <c r="F140" s="181">
        <v>0</v>
      </c>
      <c r="I140" s="136">
        <v>24609</v>
      </c>
      <c r="J140" s="180">
        <f t="shared" si="2"/>
        <v>0</v>
      </c>
      <c r="K140" s="180">
        <v>8</v>
      </c>
      <c r="L140" s="137">
        <v>82</v>
      </c>
      <c r="M140" s="131">
        <v>71.099999999999994</v>
      </c>
      <c r="N140" s="181">
        <v>0</v>
      </c>
    </row>
    <row r="141" spans="1:14" ht="17" thickBot="1">
      <c r="A141" s="136">
        <v>9305</v>
      </c>
      <c r="B141" s="180">
        <v>7</v>
      </c>
      <c r="C141" s="180">
        <v>8</v>
      </c>
      <c r="D141" s="137">
        <v>81</v>
      </c>
      <c r="E141" s="131">
        <v>73</v>
      </c>
      <c r="F141" s="181">
        <v>0.88</v>
      </c>
      <c r="I141" s="136">
        <v>9305</v>
      </c>
      <c r="J141" s="180">
        <f t="shared" si="2"/>
        <v>0</v>
      </c>
      <c r="K141" s="180">
        <v>8</v>
      </c>
      <c r="L141" s="137">
        <v>81</v>
      </c>
      <c r="M141" s="131">
        <v>73</v>
      </c>
      <c r="N141" s="181">
        <v>0.88</v>
      </c>
    </row>
    <row r="142" spans="1:14" ht="17" thickBot="1">
      <c r="A142" s="136">
        <v>20134</v>
      </c>
      <c r="B142" s="180">
        <v>1</v>
      </c>
      <c r="C142" s="180">
        <v>8</v>
      </c>
      <c r="D142" s="130">
        <v>84.9</v>
      </c>
      <c r="E142" s="139">
        <v>73</v>
      </c>
      <c r="F142" s="181">
        <v>0</v>
      </c>
      <c r="I142" s="136">
        <v>20134</v>
      </c>
      <c r="J142" s="180">
        <f t="shared" si="2"/>
        <v>1</v>
      </c>
      <c r="K142" s="180">
        <v>8</v>
      </c>
      <c r="L142" s="130">
        <v>84.9</v>
      </c>
      <c r="M142" s="139">
        <v>73</v>
      </c>
      <c r="N142" s="181">
        <v>0</v>
      </c>
    </row>
    <row r="143" spans="1:14" ht="17" thickBot="1">
      <c r="A143" s="136">
        <v>16774</v>
      </c>
      <c r="B143" s="180">
        <v>2</v>
      </c>
      <c r="C143" s="180">
        <v>8</v>
      </c>
      <c r="D143" s="137">
        <v>81</v>
      </c>
      <c r="E143" s="131">
        <v>70</v>
      </c>
      <c r="F143" s="181">
        <v>0</v>
      </c>
      <c r="I143" s="136">
        <v>16774</v>
      </c>
      <c r="J143" s="180">
        <f t="shared" si="2"/>
        <v>1</v>
      </c>
      <c r="K143" s="180">
        <v>8</v>
      </c>
      <c r="L143" s="137">
        <v>81</v>
      </c>
      <c r="M143" s="131">
        <v>70</v>
      </c>
      <c r="N143" s="181">
        <v>0</v>
      </c>
    </row>
    <row r="144" spans="1:14" ht="17" thickBot="1">
      <c r="A144" s="136">
        <v>22295</v>
      </c>
      <c r="B144" s="180">
        <v>3</v>
      </c>
      <c r="C144" s="180">
        <v>8</v>
      </c>
      <c r="D144" s="137">
        <v>84.9</v>
      </c>
      <c r="E144" s="131">
        <v>73</v>
      </c>
      <c r="F144" s="181">
        <v>0</v>
      </c>
      <c r="I144" s="136">
        <v>22295</v>
      </c>
      <c r="J144" s="180">
        <f t="shared" si="2"/>
        <v>0</v>
      </c>
      <c r="K144" s="180">
        <v>8</v>
      </c>
      <c r="L144" s="137">
        <v>84.9</v>
      </c>
      <c r="M144" s="131">
        <v>73</v>
      </c>
      <c r="N144" s="181">
        <v>0</v>
      </c>
    </row>
    <row r="145" spans="1:14" ht="17" thickBot="1">
      <c r="A145" s="136">
        <v>22075</v>
      </c>
      <c r="B145" s="180">
        <v>4</v>
      </c>
      <c r="C145" s="180">
        <v>8</v>
      </c>
      <c r="D145" s="137">
        <v>88</v>
      </c>
      <c r="E145" s="139">
        <v>75</v>
      </c>
      <c r="F145" s="181">
        <v>0.3</v>
      </c>
      <c r="I145" s="136">
        <v>22075</v>
      </c>
      <c r="J145" s="180">
        <f t="shared" si="2"/>
        <v>0</v>
      </c>
      <c r="K145" s="180">
        <v>8</v>
      </c>
      <c r="L145" s="137">
        <v>88</v>
      </c>
      <c r="M145" s="139">
        <v>75</v>
      </c>
      <c r="N145" s="181">
        <v>0.3</v>
      </c>
    </row>
    <row r="146" spans="1:14" ht="17" thickBot="1">
      <c r="A146" s="136">
        <v>22999</v>
      </c>
      <c r="B146" s="180">
        <v>5</v>
      </c>
      <c r="C146" s="180">
        <v>8</v>
      </c>
      <c r="D146" s="137">
        <v>80.099999999999994</v>
      </c>
      <c r="E146" s="131">
        <v>71.099999999999994</v>
      </c>
      <c r="F146" s="181">
        <v>0.01</v>
      </c>
      <c r="I146" s="136">
        <v>22999</v>
      </c>
      <c r="J146" s="180">
        <f t="shared" si="2"/>
        <v>0</v>
      </c>
      <c r="K146" s="180">
        <v>8</v>
      </c>
      <c r="L146" s="137">
        <v>80.099999999999994</v>
      </c>
      <c r="M146" s="131">
        <v>71.099999999999994</v>
      </c>
      <c r="N146" s="181">
        <v>0.01</v>
      </c>
    </row>
    <row r="147" spans="1:14" ht="17" thickBot="1">
      <c r="A147" s="136">
        <v>24887</v>
      </c>
      <c r="B147" s="180">
        <v>6</v>
      </c>
      <c r="C147" s="180">
        <v>8</v>
      </c>
      <c r="D147" s="137">
        <v>79</v>
      </c>
      <c r="E147" s="131">
        <v>66</v>
      </c>
      <c r="F147" s="181">
        <v>0</v>
      </c>
      <c r="I147" s="136">
        <v>24887</v>
      </c>
      <c r="J147" s="180">
        <f t="shared" si="2"/>
        <v>0</v>
      </c>
      <c r="K147" s="180">
        <v>8</v>
      </c>
      <c r="L147" s="137">
        <v>79</v>
      </c>
      <c r="M147" s="131">
        <v>66</v>
      </c>
      <c r="N147" s="181">
        <v>0</v>
      </c>
    </row>
    <row r="148" spans="1:14" ht="17" thickBot="1">
      <c r="A148" s="136">
        <v>22544</v>
      </c>
      <c r="B148" s="180">
        <v>7</v>
      </c>
      <c r="C148" s="180">
        <v>8</v>
      </c>
      <c r="D148" s="137">
        <v>78.099999999999994</v>
      </c>
      <c r="E148" s="139">
        <v>64</v>
      </c>
      <c r="F148" s="181">
        <v>0</v>
      </c>
      <c r="I148" s="136">
        <v>22544</v>
      </c>
      <c r="J148" s="180">
        <f t="shared" si="2"/>
        <v>0</v>
      </c>
      <c r="K148" s="180">
        <v>8</v>
      </c>
      <c r="L148" s="137">
        <v>78.099999999999994</v>
      </c>
      <c r="M148" s="139">
        <v>64</v>
      </c>
      <c r="N148" s="181">
        <v>0</v>
      </c>
    </row>
    <row r="149" spans="1:14" ht="17" thickBot="1">
      <c r="A149" s="136">
        <v>17509</v>
      </c>
      <c r="B149" s="180">
        <v>1</v>
      </c>
      <c r="C149" s="180">
        <v>8</v>
      </c>
      <c r="D149" s="137">
        <v>77</v>
      </c>
      <c r="E149" s="131">
        <v>62.1</v>
      </c>
      <c r="F149" s="181">
        <v>0</v>
      </c>
      <c r="I149" s="136">
        <v>17509</v>
      </c>
      <c r="J149" s="180">
        <f t="shared" si="2"/>
        <v>1</v>
      </c>
      <c r="K149" s="180">
        <v>8</v>
      </c>
      <c r="L149" s="137">
        <v>77</v>
      </c>
      <c r="M149" s="131">
        <v>62.1</v>
      </c>
      <c r="N149" s="181">
        <v>0</v>
      </c>
    </row>
    <row r="150" spans="1:14" ht="17" thickBot="1">
      <c r="A150" s="136">
        <v>16765</v>
      </c>
      <c r="B150" s="180">
        <v>2</v>
      </c>
      <c r="C150" s="180">
        <v>8</v>
      </c>
      <c r="D150" s="130">
        <v>77</v>
      </c>
      <c r="E150" s="131">
        <v>63</v>
      </c>
      <c r="F150" s="181">
        <v>0</v>
      </c>
      <c r="I150" s="136">
        <v>16765</v>
      </c>
      <c r="J150" s="180">
        <f t="shared" si="2"/>
        <v>1</v>
      </c>
      <c r="K150" s="180">
        <v>8</v>
      </c>
      <c r="L150" s="130">
        <v>77</v>
      </c>
      <c r="M150" s="131">
        <v>63</v>
      </c>
      <c r="N150" s="181">
        <v>0</v>
      </c>
    </row>
    <row r="151" spans="1:14" ht="17" thickBot="1">
      <c r="A151" s="136">
        <v>23500</v>
      </c>
      <c r="B151" s="180">
        <v>3</v>
      </c>
      <c r="C151" s="180">
        <v>8</v>
      </c>
      <c r="D151" s="137">
        <v>75</v>
      </c>
      <c r="E151" s="139">
        <v>63</v>
      </c>
      <c r="F151" s="181">
        <v>0</v>
      </c>
      <c r="I151" s="136">
        <v>23500</v>
      </c>
      <c r="J151" s="180">
        <f t="shared" si="2"/>
        <v>0</v>
      </c>
      <c r="K151" s="180">
        <v>8</v>
      </c>
      <c r="L151" s="137">
        <v>75</v>
      </c>
      <c r="M151" s="139">
        <v>63</v>
      </c>
      <c r="N151" s="181">
        <v>0</v>
      </c>
    </row>
    <row r="152" spans="1:14" ht="17" thickBot="1">
      <c r="A152" s="136">
        <v>12017</v>
      </c>
      <c r="B152" s="180">
        <v>4</v>
      </c>
      <c r="C152" s="180">
        <v>8</v>
      </c>
      <c r="D152" s="130">
        <v>68</v>
      </c>
      <c r="E152" s="131">
        <v>62.1</v>
      </c>
      <c r="F152" s="181">
        <v>0.1</v>
      </c>
      <c r="I152" s="136">
        <v>12017</v>
      </c>
      <c r="J152" s="180">
        <f t="shared" si="2"/>
        <v>0</v>
      </c>
      <c r="K152" s="180">
        <v>8</v>
      </c>
      <c r="L152" s="130">
        <v>68</v>
      </c>
      <c r="M152" s="131">
        <v>62.1</v>
      </c>
      <c r="N152" s="181">
        <v>0.1</v>
      </c>
    </row>
    <row r="153" spans="1:14" ht="17" thickBot="1">
      <c r="A153" s="136">
        <v>24141</v>
      </c>
      <c r="B153" s="180">
        <v>5</v>
      </c>
      <c r="C153" s="180">
        <v>8</v>
      </c>
      <c r="D153" s="130">
        <v>75.900000000000006</v>
      </c>
      <c r="E153" s="131">
        <v>61</v>
      </c>
      <c r="F153" s="181">
        <v>0.01</v>
      </c>
      <c r="I153" s="136">
        <v>24141</v>
      </c>
      <c r="J153" s="180">
        <f t="shared" si="2"/>
        <v>0</v>
      </c>
      <c r="K153" s="180">
        <v>8</v>
      </c>
      <c r="L153" s="130">
        <v>75.900000000000006</v>
      </c>
      <c r="M153" s="131">
        <v>61</v>
      </c>
      <c r="N153" s="181">
        <v>0.01</v>
      </c>
    </row>
    <row r="154" spans="1:14" ht="17" thickBot="1">
      <c r="A154" s="148">
        <v>23454</v>
      </c>
      <c r="B154" s="180">
        <v>6</v>
      </c>
      <c r="C154" s="180">
        <v>8</v>
      </c>
      <c r="D154" s="161">
        <v>81</v>
      </c>
      <c r="E154" s="143">
        <v>64</v>
      </c>
      <c r="F154" s="181">
        <v>0</v>
      </c>
      <c r="I154" s="148">
        <v>23454</v>
      </c>
      <c r="J154" s="180">
        <f t="shared" si="2"/>
        <v>0</v>
      </c>
      <c r="K154" s="180">
        <v>8</v>
      </c>
      <c r="L154" s="161">
        <v>81</v>
      </c>
      <c r="M154" s="143">
        <v>64</v>
      </c>
      <c r="N154" s="181">
        <v>0</v>
      </c>
    </row>
    <row r="155" spans="1:14" ht="17" thickBot="1">
      <c r="A155" s="127">
        <v>20530</v>
      </c>
      <c r="B155" s="180">
        <v>7</v>
      </c>
      <c r="C155" s="180">
        <v>9</v>
      </c>
      <c r="D155" s="137">
        <v>70</v>
      </c>
      <c r="E155" s="139">
        <v>55</v>
      </c>
      <c r="F155" s="181">
        <v>0</v>
      </c>
      <c r="I155" s="127">
        <v>20530</v>
      </c>
      <c r="J155" s="180">
        <f t="shared" si="2"/>
        <v>0</v>
      </c>
      <c r="K155" s="180">
        <v>9</v>
      </c>
      <c r="L155" s="137">
        <v>70</v>
      </c>
      <c r="M155" s="139">
        <v>55</v>
      </c>
      <c r="N155" s="181">
        <v>0</v>
      </c>
    </row>
    <row r="156" spans="1:14" ht="17" thickBot="1">
      <c r="A156" s="136">
        <v>11947</v>
      </c>
      <c r="B156" s="180">
        <v>1</v>
      </c>
      <c r="C156" s="180">
        <v>9</v>
      </c>
      <c r="D156" s="130">
        <v>66.900000000000006</v>
      </c>
      <c r="E156" s="131">
        <v>54</v>
      </c>
      <c r="F156" s="181">
        <v>0.53</v>
      </c>
      <c r="I156" s="136">
        <v>11947</v>
      </c>
      <c r="J156" s="180">
        <f t="shared" si="2"/>
        <v>1</v>
      </c>
      <c r="K156" s="180">
        <v>9</v>
      </c>
      <c r="L156" s="130">
        <v>66.900000000000006</v>
      </c>
      <c r="M156" s="131">
        <v>54</v>
      </c>
      <c r="N156" s="181">
        <v>0.53</v>
      </c>
    </row>
    <row r="157" spans="1:14" ht="17" thickBot="1">
      <c r="A157" s="136">
        <v>7061</v>
      </c>
      <c r="B157" s="180">
        <v>2</v>
      </c>
      <c r="C157" s="180">
        <v>9</v>
      </c>
      <c r="D157" s="137">
        <v>69.099999999999994</v>
      </c>
      <c r="E157" s="131">
        <v>60.1</v>
      </c>
      <c r="F157" s="181">
        <v>0.74</v>
      </c>
      <c r="I157" s="136">
        <v>7061</v>
      </c>
      <c r="J157" s="180">
        <f t="shared" si="2"/>
        <v>1</v>
      </c>
      <c r="K157" s="180">
        <v>9</v>
      </c>
      <c r="L157" s="137">
        <v>69.099999999999994</v>
      </c>
      <c r="M157" s="131">
        <v>60.1</v>
      </c>
      <c r="N157" s="181">
        <v>0.74</v>
      </c>
    </row>
    <row r="158" spans="1:14" ht="17" thickBot="1">
      <c r="A158" s="136">
        <v>16860</v>
      </c>
      <c r="B158" s="180">
        <v>3</v>
      </c>
      <c r="C158" s="180">
        <v>9</v>
      </c>
      <c r="D158" s="137">
        <v>79</v>
      </c>
      <c r="E158" s="139">
        <v>62.1</v>
      </c>
      <c r="F158" s="181">
        <v>0</v>
      </c>
      <c r="I158" s="136">
        <v>16860</v>
      </c>
      <c r="J158" s="180">
        <f t="shared" si="2"/>
        <v>0</v>
      </c>
      <c r="K158" s="180">
        <v>9</v>
      </c>
      <c r="L158" s="137">
        <v>79</v>
      </c>
      <c r="M158" s="139">
        <v>62.1</v>
      </c>
      <c r="N158" s="181">
        <v>0</v>
      </c>
    </row>
    <row r="159" spans="1:14" ht="17" thickBot="1">
      <c r="A159" s="136">
        <v>23931</v>
      </c>
      <c r="B159" s="180">
        <v>4</v>
      </c>
      <c r="C159" s="180">
        <v>9</v>
      </c>
      <c r="D159" s="137">
        <v>84</v>
      </c>
      <c r="E159" s="131">
        <v>70</v>
      </c>
      <c r="F159" s="181">
        <v>0.01</v>
      </c>
      <c r="I159" s="136">
        <v>23931</v>
      </c>
      <c r="J159" s="180">
        <f t="shared" si="2"/>
        <v>0</v>
      </c>
      <c r="K159" s="180">
        <v>9</v>
      </c>
      <c r="L159" s="137">
        <v>84</v>
      </c>
      <c r="M159" s="131">
        <v>70</v>
      </c>
      <c r="N159" s="181">
        <v>0.01</v>
      </c>
    </row>
    <row r="160" spans="1:14" ht="17" thickBot="1">
      <c r="A160" s="136">
        <v>10165</v>
      </c>
      <c r="B160" s="180">
        <v>5</v>
      </c>
      <c r="C160" s="180">
        <v>9</v>
      </c>
      <c r="D160" s="137">
        <v>70</v>
      </c>
      <c r="E160" s="131">
        <v>62.1</v>
      </c>
      <c r="F160" s="181">
        <v>0.42</v>
      </c>
      <c r="I160" s="136">
        <v>10165</v>
      </c>
      <c r="J160" s="180">
        <f t="shared" si="2"/>
        <v>0</v>
      </c>
      <c r="K160" s="180">
        <v>9</v>
      </c>
      <c r="L160" s="137">
        <v>70</v>
      </c>
      <c r="M160" s="131">
        <v>62.1</v>
      </c>
      <c r="N160" s="181">
        <v>0.42</v>
      </c>
    </row>
    <row r="161" spans="1:14" ht="17" thickBot="1">
      <c r="A161" s="136">
        <v>23948</v>
      </c>
      <c r="B161" s="180">
        <v>6</v>
      </c>
      <c r="C161" s="180">
        <v>9</v>
      </c>
      <c r="D161" s="137">
        <v>71.099999999999994</v>
      </c>
      <c r="E161" s="139">
        <v>59</v>
      </c>
      <c r="F161" s="181">
        <v>0.01</v>
      </c>
      <c r="I161" s="136">
        <v>23948</v>
      </c>
      <c r="J161" s="180">
        <f t="shared" si="2"/>
        <v>0</v>
      </c>
      <c r="K161" s="180">
        <v>9</v>
      </c>
      <c r="L161" s="137">
        <v>71.099999999999994</v>
      </c>
      <c r="M161" s="139">
        <v>59</v>
      </c>
      <c r="N161" s="181">
        <v>0.01</v>
      </c>
    </row>
    <row r="162" spans="1:14" ht="17" thickBot="1">
      <c r="A162" s="136">
        <v>23659</v>
      </c>
      <c r="B162" s="180">
        <v>7</v>
      </c>
      <c r="C162" s="180">
        <v>9</v>
      </c>
      <c r="D162" s="137">
        <v>70</v>
      </c>
      <c r="E162" s="131">
        <v>59</v>
      </c>
      <c r="F162" s="181">
        <v>0</v>
      </c>
      <c r="I162" s="136">
        <v>23659</v>
      </c>
      <c r="J162" s="180">
        <f t="shared" si="2"/>
        <v>0</v>
      </c>
      <c r="K162" s="180">
        <v>9</v>
      </c>
      <c r="L162" s="137">
        <v>70</v>
      </c>
      <c r="M162" s="131">
        <v>59</v>
      </c>
      <c r="N162" s="181">
        <v>0</v>
      </c>
    </row>
    <row r="163" spans="1:14" ht="17" thickBot="1">
      <c r="A163" s="136">
        <v>17964</v>
      </c>
      <c r="B163" s="180">
        <v>1</v>
      </c>
      <c r="C163" s="180">
        <v>9</v>
      </c>
      <c r="D163" s="137">
        <v>69.099999999999994</v>
      </c>
      <c r="E163" s="131">
        <v>55</v>
      </c>
      <c r="F163" s="181">
        <v>0</v>
      </c>
      <c r="I163" s="136">
        <v>17964</v>
      </c>
      <c r="J163" s="180">
        <f t="shared" si="2"/>
        <v>1</v>
      </c>
      <c r="K163" s="180">
        <v>9</v>
      </c>
      <c r="L163" s="137">
        <v>69.099999999999994</v>
      </c>
      <c r="M163" s="131">
        <v>55</v>
      </c>
      <c r="N163" s="181">
        <v>0</v>
      </c>
    </row>
    <row r="164" spans="1:14" ht="17" thickBot="1">
      <c r="A164" s="136">
        <v>20787</v>
      </c>
      <c r="B164" s="180">
        <v>2</v>
      </c>
      <c r="C164" s="180">
        <v>9</v>
      </c>
      <c r="D164" s="130">
        <v>72</v>
      </c>
      <c r="E164" s="139">
        <v>57</v>
      </c>
      <c r="F164" s="181">
        <v>0</v>
      </c>
      <c r="I164" s="136">
        <v>20787</v>
      </c>
      <c r="J164" s="180">
        <f t="shared" si="2"/>
        <v>1</v>
      </c>
      <c r="K164" s="180">
        <v>9</v>
      </c>
      <c r="L164" s="130">
        <v>72</v>
      </c>
      <c r="M164" s="139">
        <v>57</v>
      </c>
      <c r="N164" s="181">
        <v>0</v>
      </c>
    </row>
    <row r="165" spans="1:14" ht="17" thickBot="1">
      <c r="A165" s="136">
        <v>25680</v>
      </c>
      <c r="B165" s="180">
        <v>3</v>
      </c>
      <c r="C165" s="180">
        <v>9</v>
      </c>
      <c r="D165" s="137">
        <v>75.900000000000006</v>
      </c>
      <c r="E165" s="131">
        <v>55</v>
      </c>
      <c r="F165" s="181">
        <v>0</v>
      </c>
      <c r="I165" s="136">
        <v>25680</v>
      </c>
      <c r="J165" s="180">
        <f t="shared" si="2"/>
        <v>0</v>
      </c>
      <c r="K165" s="180">
        <v>9</v>
      </c>
      <c r="L165" s="137">
        <v>75.900000000000006</v>
      </c>
      <c r="M165" s="131">
        <v>55</v>
      </c>
      <c r="N165" s="181">
        <v>0</v>
      </c>
    </row>
    <row r="166" spans="1:14" ht="17" thickBot="1">
      <c r="A166" s="136">
        <v>26622</v>
      </c>
      <c r="B166" s="180">
        <v>4</v>
      </c>
      <c r="C166" s="180">
        <v>9</v>
      </c>
      <c r="D166" s="130">
        <v>78.099999999999994</v>
      </c>
      <c r="E166" s="131">
        <v>61</v>
      </c>
      <c r="F166" s="181">
        <v>0</v>
      </c>
      <c r="I166" s="136">
        <v>26622</v>
      </c>
      <c r="J166" s="180">
        <f t="shared" si="2"/>
        <v>0</v>
      </c>
      <c r="K166" s="180">
        <v>9</v>
      </c>
      <c r="L166" s="130">
        <v>78.099999999999994</v>
      </c>
      <c r="M166" s="131">
        <v>61</v>
      </c>
      <c r="N166" s="181">
        <v>0</v>
      </c>
    </row>
    <row r="167" spans="1:14" ht="17" thickBot="1">
      <c r="A167" s="136">
        <v>24763</v>
      </c>
      <c r="B167" s="180">
        <v>5</v>
      </c>
      <c r="C167" s="180">
        <v>9</v>
      </c>
      <c r="D167" s="137">
        <v>82</v>
      </c>
      <c r="E167" s="139">
        <v>64.900000000000006</v>
      </c>
      <c r="F167" s="181">
        <v>0.06</v>
      </c>
      <c r="I167" s="136">
        <v>24763</v>
      </c>
      <c r="J167" s="180">
        <f t="shared" si="2"/>
        <v>0</v>
      </c>
      <c r="K167" s="180">
        <v>9</v>
      </c>
      <c r="L167" s="137">
        <v>82</v>
      </c>
      <c r="M167" s="139">
        <v>64.900000000000006</v>
      </c>
      <c r="N167" s="181">
        <v>0.06</v>
      </c>
    </row>
    <row r="168" spans="1:14" ht="17" thickBot="1">
      <c r="A168" s="136">
        <v>23042</v>
      </c>
      <c r="B168" s="180">
        <v>6</v>
      </c>
      <c r="C168" s="180">
        <v>9</v>
      </c>
      <c r="D168" s="137">
        <v>81</v>
      </c>
      <c r="E168" s="131">
        <v>70</v>
      </c>
      <c r="F168" s="181">
        <v>0.02</v>
      </c>
      <c r="I168" s="136">
        <v>23042</v>
      </c>
      <c r="J168" s="180">
        <f t="shared" si="2"/>
        <v>0</v>
      </c>
      <c r="K168" s="180">
        <v>9</v>
      </c>
      <c r="L168" s="137">
        <v>81</v>
      </c>
      <c r="M168" s="131">
        <v>70</v>
      </c>
      <c r="N168" s="181">
        <v>0.02</v>
      </c>
    </row>
    <row r="169" spans="1:14" ht="17" thickBot="1">
      <c r="A169" s="136">
        <v>23944</v>
      </c>
      <c r="B169" s="180">
        <v>7</v>
      </c>
      <c r="C169" s="180">
        <v>9</v>
      </c>
      <c r="D169" s="137">
        <v>81</v>
      </c>
      <c r="E169" s="131">
        <v>66.900000000000006</v>
      </c>
      <c r="F169" s="181">
        <v>0</v>
      </c>
      <c r="I169" s="136">
        <v>23944</v>
      </c>
      <c r="J169" s="180">
        <f t="shared" si="2"/>
        <v>0</v>
      </c>
      <c r="K169" s="180">
        <v>9</v>
      </c>
      <c r="L169" s="137">
        <v>81</v>
      </c>
      <c r="M169" s="131">
        <v>66.900000000000006</v>
      </c>
      <c r="N169" s="181">
        <v>0</v>
      </c>
    </row>
    <row r="170" spans="1:14" ht="17" thickBot="1">
      <c r="A170" s="136">
        <v>17520</v>
      </c>
      <c r="B170" s="180">
        <v>1</v>
      </c>
      <c r="C170" s="180">
        <v>9</v>
      </c>
      <c r="D170" s="137">
        <v>82</v>
      </c>
      <c r="E170" s="139">
        <v>70</v>
      </c>
      <c r="F170" s="181">
        <v>0</v>
      </c>
      <c r="I170" s="136">
        <v>17520</v>
      </c>
      <c r="J170" s="180">
        <f t="shared" si="2"/>
        <v>1</v>
      </c>
      <c r="K170" s="180">
        <v>9</v>
      </c>
      <c r="L170" s="137">
        <v>82</v>
      </c>
      <c r="M170" s="139">
        <v>70</v>
      </c>
      <c r="N170" s="181">
        <v>0</v>
      </c>
    </row>
    <row r="171" spans="1:14" ht="17" thickBot="1">
      <c r="A171" s="136">
        <v>17242</v>
      </c>
      <c r="B171" s="180">
        <v>2</v>
      </c>
      <c r="C171" s="180">
        <v>9</v>
      </c>
      <c r="D171" s="137">
        <v>80.099999999999994</v>
      </c>
      <c r="E171" s="131">
        <v>70</v>
      </c>
      <c r="F171" s="181">
        <v>0</v>
      </c>
      <c r="I171" s="136">
        <v>17242</v>
      </c>
      <c r="J171" s="180">
        <f t="shared" si="2"/>
        <v>1</v>
      </c>
      <c r="K171" s="180">
        <v>9</v>
      </c>
      <c r="L171" s="137">
        <v>80.099999999999994</v>
      </c>
      <c r="M171" s="131">
        <v>70</v>
      </c>
      <c r="N171" s="181">
        <v>0</v>
      </c>
    </row>
    <row r="172" spans="1:14" ht="17" thickBot="1">
      <c r="A172" s="136">
        <v>20583</v>
      </c>
      <c r="B172" s="180">
        <v>3</v>
      </c>
      <c r="C172" s="180">
        <v>9</v>
      </c>
      <c r="D172" s="137">
        <v>73</v>
      </c>
      <c r="E172" s="131">
        <v>69.099999999999994</v>
      </c>
      <c r="F172" s="181">
        <v>0</v>
      </c>
      <c r="I172" s="136">
        <v>20583</v>
      </c>
      <c r="J172" s="180">
        <f t="shared" si="2"/>
        <v>0</v>
      </c>
      <c r="K172" s="180">
        <v>9</v>
      </c>
      <c r="L172" s="137">
        <v>73</v>
      </c>
      <c r="M172" s="131">
        <v>69.099999999999994</v>
      </c>
      <c r="N172" s="181">
        <v>0</v>
      </c>
    </row>
    <row r="173" spans="1:14" ht="17" thickBot="1">
      <c r="A173" s="136">
        <v>16638</v>
      </c>
      <c r="B173" s="180">
        <v>4</v>
      </c>
      <c r="C173" s="180">
        <v>9</v>
      </c>
      <c r="D173" s="130">
        <v>78.099999999999994</v>
      </c>
      <c r="E173" s="139">
        <v>69.099999999999994</v>
      </c>
      <c r="F173" s="181">
        <v>0.22</v>
      </c>
      <c r="I173" s="136">
        <v>16638</v>
      </c>
      <c r="J173" s="180">
        <f t="shared" si="2"/>
        <v>0</v>
      </c>
      <c r="K173" s="180">
        <v>9</v>
      </c>
      <c r="L173" s="130">
        <v>78.099999999999994</v>
      </c>
      <c r="M173" s="139">
        <v>69.099999999999994</v>
      </c>
      <c r="N173" s="181">
        <v>0.22</v>
      </c>
    </row>
    <row r="174" spans="1:14" ht="17" thickBot="1">
      <c r="A174" s="136">
        <v>23210</v>
      </c>
      <c r="B174" s="180">
        <v>5</v>
      </c>
      <c r="C174" s="180">
        <v>9</v>
      </c>
      <c r="D174" s="137">
        <v>78.099999999999994</v>
      </c>
      <c r="E174" s="131">
        <v>71.099999999999994</v>
      </c>
      <c r="F174" s="181">
        <v>0</v>
      </c>
      <c r="I174" s="136">
        <v>23210</v>
      </c>
      <c r="J174" s="180">
        <f t="shared" si="2"/>
        <v>0</v>
      </c>
      <c r="K174" s="180">
        <v>9</v>
      </c>
      <c r="L174" s="137">
        <v>78.099999999999994</v>
      </c>
      <c r="M174" s="131">
        <v>71.099999999999994</v>
      </c>
      <c r="N174" s="181">
        <v>0</v>
      </c>
    </row>
    <row r="175" spans="1:14" ht="17" thickBot="1">
      <c r="A175" s="136">
        <v>23923</v>
      </c>
      <c r="B175" s="180">
        <v>6</v>
      </c>
      <c r="C175" s="180">
        <v>9</v>
      </c>
      <c r="D175" s="137">
        <v>80.099999999999994</v>
      </c>
      <c r="E175" s="131">
        <v>71.099999999999994</v>
      </c>
      <c r="F175" s="181">
        <v>0</v>
      </c>
      <c r="I175" s="136">
        <v>23923</v>
      </c>
      <c r="J175" s="180">
        <f t="shared" si="2"/>
        <v>0</v>
      </c>
      <c r="K175" s="180">
        <v>9</v>
      </c>
      <c r="L175" s="137">
        <v>80.099999999999994</v>
      </c>
      <c r="M175" s="131">
        <v>71.099999999999994</v>
      </c>
      <c r="N175" s="181">
        <v>0</v>
      </c>
    </row>
    <row r="176" spans="1:14" ht="17" thickBot="1">
      <c r="A176" s="136">
        <v>22686</v>
      </c>
      <c r="B176" s="180">
        <v>7</v>
      </c>
      <c r="C176" s="180">
        <v>9</v>
      </c>
      <c r="D176" s="137">
        <v>82</v>
      </c>
      <c r="E176" s="139">
        <v>66</v>
      </c>
      <c r="F176" s="181">
        <v>0</v>
      </c>
      <c r="I176" s="136">
        <v>22686</v>
      </c>
      <c r="J176" s="180">
        <f t="shared" si="2"/>
        <v>0</v>
      </c>
      <c r="K176" s="180">
        <v>9</v>
      </c>
      <c r="L176" s="137">
        <v>82</v>
      </c>
      <c r="M176" s="139">
        <v>66</v>
      </c>
      <c r="N176" s="181">
        <v>0</v>
      </c>
    </row>
    <row r="177" spans="1:14" ht="17" thickBot="1">
      <c r="A177" s="136">
        <v>18552</v>
      </c>
      <c r="B177" s="180">
        <v>1</v>
      </c>
      <c r="C177" s="180">
        <v>9</v>
      </c>
      <c r="D177" s="137">
        <v>86</v>
      </c>
      <c r="E177" s="131">
        <v>68</v>
      </c>
      <c r="F177" s="181">
        <v>0</v>
      </c>
      <c r="I177" s="136">
        <v>18552</v>
      </c>
      <c r="J177" s="180">
        <f t="shared" si="2"/>
        <v>1</v>
      </c>
      <c r="K177" s="180">
        <v>9</v>
      </c>
      <c r="L177" s="137">
        <v>86</v>
      </c>
      <c r="M177" s="131">
        <v>68</v>
      </c>
      <c r="N177" s="181">
        <v>0</v>
      </c>
    </row>
    <row r="178" spans="1:14" ht="17" thickBot="1">
      <c r="A178" s="136">
        <v>16103</v>
      </c>
      <c r="B178" s="180">
        <v>2</v>
      </c>
      <c r="C178" s="180">
        <v>9</v>
      </c>
      <c r="D178" s="137">
        <v>90</v>
      </c>
      <c r="E178" s="131">
        <v>69.099999999999994</v>
      </c>
      <c r="F178" s="181">
        <v>0</v>
      </c>
      <c r="I178" s="136">
        <v>16103</v>
      </c>
      <c r="J178" s="180">
        <f t="shared" si="2"/>
        <v>1</v>
      </c>
      <c r="K178" s="180">
        <v>9</v>
      </c>
      <c r="L178" s="137">
        <v>90</v>
      </c>
      <c r="M178" s="131">
        <v>69.099999999999994</v>
      </c>
      <c r="N178" s="181">
        <v>0</v>
      </c>
    </row>
    <row r="179" spans="1:14" ht="17" thickBot="1">
      <c r="A179" s="136">
        <v>24152</v>
      </c>
      <c r="B179" s="180">
        <v>3</v>
      </c>
      <c r="C179" s="180">
        <v>9</v>
      </c>
      <c r="D179" s="137">
        <v>87.1</v>
      </c>
      <c r="E179" s="139">
        <v>72</v>
      </c>
      <c r="F179" s="181">
        <v>0</v>
      </c>
      <c r="I179" s="136">
        <v>24152</v>
      </c>
      <c r="J179" s="180">
        <f t="shared" si="2"/>
        <v>0</v>
      </c>
      <c r="K179" s="180">
        <v>9</v>
      </c>
      <c r="L179" s="137">
        <v>87.1</v>
      </c>
      <c r="M179" s="139">
        <v>72</v>
      </c>
      <c r="N179" s="181">
        <v>0</v>
      </c>
    </row>
    <row r="180" spans="1:14" ht="17" thickBot="1">
      <c r="A180" s="136">
        <v>25162</v>
      </c>
      <c r="B180" s="180">
        <v>4</v>
      </c>
      <c r="C180" s="180">
        <v>9</v>
      </c>
      <c r="D180" s="137">
        <v>82</v>
      </c>
      <c r="E180" s="131">
        <v>69.099999999999994</v>
      </c>
      <c r="F180" s="181">
        <v>0</v>
      </c>
      <c r="I180" s="136">
        <v>25162</v>
      </c>
      <c r="J180" s="180">
        <f t="shared" si="2"/>
        <v>0</v>
      </c>
      <c r="K180" s="180">
        <v>9</v>
      </c>
      <c r="L180" s="137">
        <v>82</v>
      </c>
      <c r="M180" s="131">
        <v>69.099999999999994</v>
      </c>
      <c r="N180" s="181">
        <v>0</v>
      </c>
    </row>
    <row r="181" spans="1:14" ht="17" thickBot="1">
      <c r="A181" s="136">
        <v>24821</v>
      </c>
      <c r="B181" s="180">
        <v>5</v>
      </c>
      <c r="C181" s="180">
        <v>9</v>
      </c>
      <c r="D181" s="130">
        <v>84.9</v>
      </c>
      <c r="E181" s="131">
        <v>71.099999999999994</v>
      </c>
      <c r="F181" s="181">
        <v>0</v>
      </c>
      <c r="I181" s="136">
        <v>24821</v>
      </c>
      <c r="J181" s="180">
        <f t="shared" si="2"/>
        <v>0</v>
      </c>
      <c r="K181" s="180">
        <v>9</v>
      </c>
      <c r="L181" s="130">
        <v>84.9</v>
      </c>
      <c r="M181" s="131">
        <v>71.099999999999994</v>
      </c>
      <c r="N181" s="181">
        <v>0</v>
      </c>
    </row>
    <row r="182" spans="1:14" ht="17" thickBot="1">
      <c r="A182" s="136">
        <v>25117</v>
      </c>
      <c r="B182" s="180">
        <v>6</v>
      </c>
      <c r="C182" s="180">
        <v>9</v>
      </c>
      <c r="D182" s="137">
        <v>78.099999999999994</v>
      </c>
      <c r="E182" s="139">
        <v>66</v>
      </c>
      <c r="F182" s="181">
        <v>0</v>
      </c>
      <c r="I182" s="136">
        <v>25117</v>
      </c>
      <c r="J182" s="180">
        <f t="shared" si="2"/>
        <v>0</v>
      </c>
      <c r="K182" s="180">
        <v>9</v>
      </c>
      <c r="L182" s="137">
        <v>78.099999999999994</v>
      </c>
      <c r="M182" s="139">
        <v>66</v>
      </c>
      <c r="N182" s="181">
        <v>0</v>
      </c>
    </row>
    <row r="183" spans="1:14" ht="17" thickBot="1">
      <c r="A183" s="136">
        <v>22545</v>
      </c>
      <c r="B183" s="180">
        <v>7</v>
      </c>
      <c r="C183" s="180">
        <v>9</v>
      </c>
      <c r="D183" s="130">
        <v>66.900000000000006</v>
      </c>
      <c r="E183" s="131">
        <v>55</v>
      </c>
      <c r="F183" s="181">
        <v>0</v>
      </c>
      <c r="I183" s="136">
        <v>22545</v>
      </c>
      <c r="J183" s="180">
        <f t="shared" si="2"/>
        <v>0</v>
      </c>
      <c r="K183" s="180">
        <v>9</v>
      </c>
      <c r="L183" s="130">
        <v>66.900000000000006</v>
      </c>
      <c r="M183" s="131">
        <v>55</v>
      </c>
      <c r="N183" s="181">
        <v>0</v>
      </c>
    </row>
    <row r="184" spans="1:14" ht="17" thickBot="1">
      <c r="A184" s="148">
        <v>13888</v>
      </c>
      <c r="B184" s="180">
        <v>1</v>
      </c>
      <c r="C184" s="180">
        <v>9</v>
      </c>
      <c r="D184" s="161">
        <v>64</v>
      </c>
      <c r="E184" s="143">
        <v>55.9</v>
      </c>
      <c r="F184" s="181">
        <v>0</v>
      </c>
      <c r="I184" s="148">
        <v>13888</v>
      </c>
      <c r="J184" s="180">
        <f t="shared" si="2"/>
        <v>1</v>
      </c>
      <c r="K184" s="180">
        <v>9</v>
      </c>
      <c r="L184" s="161">
        <v>64</v>
      </c>
      <c r="M184" s="143">
        <v>55.9</v>
      </c>
      <c r="N184" s="181">
        <v>0</v>
      </c>
    </row>
    <row r="185" spans="1:14" ht="17" thickBot="1">
      <c r="A185" s="127">
        <v>15975</v>
      </c>
      <c r="B185" s="180">
        <v>2</v>
      </c>
      <c r="C185" s="180">
        <v>10</v>
      </c>
      <c r="D185" s="121">
        <v>66.900000000000006</v>
      </c>
      <c r="E185" s="121">
        <v>50</v>
      </c>
      <c r="F185" s="181">
        <v>0</v>
      </c>
      <c r="I185" s="127">
        <v>15975</v>
      </c>
      <c r="J185" s="180">
        <f t="shared" si="2"/>
        <v>1</v>
      </c>
      <c r="K185" s="180">
        <v>10</v>
      </c>
      <c r="L185" s="121">
        <v>66.900000000000006</v>
      </c>
      <c r="M185" s="121">
        <v>50</v>
      </c>
      <c r="N185" s="181">
        <v>0</v>
      </c>
    </row>
    <row r="186" spans="1:14" ht="17" thickBot="1">
      <c r="A186" s="136">
        <v>23784</v>
      </c>
      <c r="B186" s="180">
        <v>3</v>
      </c>
      <c r="C186" s="180">
        <v>10</v>
      </c>
      <c r="D186" s="130">
        <v>72</v>
      </c>
      <c r="E186" s="130">
        <v>52</v>
      </c>
      <c r="F186" s="181">
        <v>0</v>
      </c>
      <c r="I186" s="136">
        <v>23784</v>
      </c>
      <c r="J186" s="180">
        <f t="shared" si="2"/>
        <v>0</v>
      </c>
      <c r="K186" s="180">
        <v>10</v>
      </c>
      <c r="L186" s="130">
        <v>72</v>
      </c>
      <c r="M186" s="130">
        <v>52</v>
      </c>
      <c r="N186" s="181">
        <v>0</v>
      </c>
    </row>
    <row r="187" spans="1:14" ht="17" thickBot="1">
      <c r="A187" s="136">
        <v>25280</v>
      </c>
      <c r="B187" s="180">
        <v>4</v>
      </c>
      <c r="C187" s="180">
        <v>10</v>
      </c>
      <c r="D187" s="137">
        <v>70</v>
      </c>
      <c r="E187" s="130">
        <v>57</v>
      </c>
      <c r="F187" s="181">
        <v>0</v>
      </c>
      <c r="I187" s="136">
        <v>25280</v>
      </c>
      <c r="J187" s="180">
        <f t="shared" si="2"/>
        <v>0</v>
      </c>
      <c r="K187" s="180">
        <v>10</v>
      </c>
      <c r="L187" s="137">
        <v>70</v>
      </c>
      <c r="M187" s="130">
        <v>57</v>
      </c>
      <c r="N187" s="181">
        <v>0</v>
      </c>
    </row>
    <row r="188" spans="1:14" ht="17" thickBot="1">
      <c r="A188" s="136">
        <v>25477</v>
      </c>
      <c r="B188" s="180">
        <v>5</v>
      </c>
      <c r="C188" s="180">
        <v>10</v>
      </c>
      <c r="D188" s="137">
        <v>75</v>
      </c>
      <c r="E188" s="137">
        <v>55.9</v>
      </c>
      <c r="F188" s="181">
        <v>0</v>
      </c>
      <c r="I188" s="136">
        <v>25477</v>
      </c>
      <c r="J188" s="180">
        <f t="shared" si="2"/>
        <v>0</v>
      </c>
      <c r="K188" s="180">
        <v>10</v>
      </c>
      <c r="L188" s="137">
        <v>75</v>
      </c>
      <c r="M188" s="137">
        <v>55.9</v>
      </c>
      <c r="N188" s="181">
        <v>0</v>
      </c>
    </row>
    <row r="189" spans="1:14" ht="17" thickBot="1">
      <c r="A189" s="136">
        <v>23942</v>
      </c>
      <c r="B189" s="180">
        <v>6</v>
      </c>
      <c r="C189" s="180">
        <v>10</v>
      </c>
      <c r="D189" s="137">
        <v>82</v>
      </c>
      <c r="E189" s="130">
        <v>64.900000000000006</v>
      </c>
      <c r="F189" s="181">
        <v>0</v>
      </c>
      <c r="I189" s="136">
        <v>23942</v>
      </c>
      <c r="J189" s="180">
        <f t="shared" si="2"/>
        <v>0</v>
      </c>
      <c r="K189" s="180">
        <v>10</v>
      </c>
      <c r="L189" s="137">
        <v>82</v>
      </c>
      <c r="M189" s="130">
        <v>64.900000000000006</v>
      </c>
      <c r="N189" s="181">
        <v>0</v>
      </c>
    </row>
    <row r="190" spans="1:14" ht="17" thickBot="1">
      <c r="A190" s="136">
        <v>22197</v>
      </c>
      <c r="B190" s="180">
        <v>7</v>
      </c>
      <c r="C190" s="180">
        <v>10</v>
      </c>
      <c r="D190" s="137">
        <v>81</v>
      </c>
      <c r="E190" s="130">
        <v>69.099999999999994</v>
      </c>
      <c r="F190" s="181">
        <v>0</v>
      </c>
      <c r="I190" s="136">
        <v>22197</v>
      </c>
      <c r="J190" s="180">
        <f t="shared" si="2"/>
        <v>0</v>
      </c>
      <c r="K190" s="180">
        <v>10</v>
      </c>
      <c r="L190" s="137">
        <v>81</v>
      </c>
      <c r="M190" s="130">
        <v>69.099999999999994</v>
      </c>
      <c r="N190" s="181">
        <v>0</v>
      </c>
    </row>
    <row r="191" spans="1:14" ht="17" thickBot="1">
      <c r="A191" s="136">
        <v>18218</v>
      </c>
      <c r="B191" s="180">
        <v>1</v>
      </c>
      <c r="C191" s="180">
        <v>10</v>
      </c>
      <c r="D191" s="137">
        <v>80.099999999999994</v>
      </c>
      <c r="E191" s="137">
        <v>66</v>
      </c>
      <c r="F191" s="181">
        <v>0</v>
      </c>
      <c r="I191" s="136">
        <v>18218</v>
      </c>
      <c r="J191" s="180">
        <f t="shared" si="2"/>
        <v>1</v>
      </c>
      <c r="K191" s="180">
        <v>10</v>
      </c>
      <c r="L191" s="137">
        <v>80.099999999999994</v>
      </c>
      <c r="M191" s="137">
        <v>66</v>
      </c>
      <c r="N191" s="181">
        <v>0</v>
      </c>
    </row>
    <row r="192" spans="1:14" ht="17" thickBot="1">
      <c r="A192" s="136">
        <v>9174</v>
      </c>
      <c r="B192" s="180">
        <v>2</v>
      </c>
      <c r="C192" s="180">
        <v>10</v>
      </c>
      <c r="D192" s="137">
        <v>77</v>
      </c>
      <c r="E192" s="130">
        <v>72</v>
      </c>
      <c r="F192" s="181">
        <v>0.22</v>
      </c>
      <c r="I192" s="136">
        <v>9174</v>
      </c>
      <c r="J192" s="180">
        <f t="shared" si="2"/>
        <v>1</v>
      </c>
      <c r="K192" s="180">
        <v>10</v>
      </c>
      <c r="L192" s="137">
        <v>77</v>
      </c>
      <c r="M192" s="130">
        <v>72</v>
      </c>
      <c r="N192" s="181">
        <v>0.22</v>
      </c>
    </row>
    <row r="193" spans="1:14" ht="17" thickBot="1">
      <c r="A193" s="136">
        <v>8940</v>
      </c>
      <c r="B193" s="180">
        <v>3</v>
      </c>
      <c r="C193" s="180">
        <v>10</v>
      </c>
      <c r="D193" s="137">
        <v>75.900000000000006</v>
      </c>
      <c r="E193" s="130">
        <v>72</v>
      </c>
      <c r="F193" s="181">
        <v>0.26</v>
      </c>
      <c r="I193" s="136">
        <v>8940</v>
      </c>
      <c r="J193" s="180">
        <f t="shared" si="2"/>
        <v>0</v>
      </c>
      <c r="K193" s="180">
        <v>10</v>
      </c>
      <c r="L193" s="137">
        <v>75.900000000000006</v>
      </c>
      <c r="M193" s="130">
        <v>72</v>
      </c>
      <c r="N193" s="181">
        <v>0.26</v>
      </c>
    </row>
    <row r="194" spans="1:14" ht="17" thickBot="1">
      <c r="A194" s="136">
        <v>26050</v>
      </c>
      <c r="B194" s="180">
        <v>4</v>
      </c>
      <c r="C194" s="180">
        <v>10</v>
      </c>
      <c r="D194" s="130">
        <v>80.099999999999994</v>
      </c>
      <c r="E194" s="137">
        <v>66</v>
      </c>
      <c r="F194" s="181">
        <v>0</v>
      </c>
      <c r="I194" s="136">
        <v>26050</v>
      </c>
      <c r="J194" s="180">
        <f t="shared" si="2"/>
        <v>0</v>
      </c>
      <c r="K194" s="180">
        <v>10</v>
      </c>
      <c r="L194" s="130">
        <v>80.099999999999994</v>
      </c>
      <c r="M194" s="137">
        <v>66</v>
      </c>
      <c r="N194" s="181">
        <v>0</v>
      </c>
    </row>
    <row r="195" spans="1:14" ht="17" thickBot="1">
      <c r="A195" s="136">
        <v>20657</v>
      </c>
      <c r="B195" s="180">
        <v>5</v>
      </c>
      <c r="C195" s="180">
        <v>10</v>
      </c>
      <c r="D195" s="137">
        <v>75</v>
      </c>
      <c r="E195" s="130">
        <v>64.900000000000006</v>
      </c>
      <c r="F195" s="181">
        <v>0.06</v>
      </c>
      <c r="I195" s="136">
        <v>20657</v>
      </c>
      <c r="J195" s="180">
        <f t="shared" ref="J195:J214" si="3">IF(B195&gt;2,0,1)</f>
        <v>0</v>
      </c>
      <c r="K195" s="180">
        <v>10</v>
      </c>
      <c r="L195" s="137">
        <v>75</v>
      </c>
      <c r="M195" s="130">
        <v>64.900000000000006</v>
      </c>
      <c r="N195" s="181">
        <v>0.06</v>
      </c>
    </row>
    <row r="196" spans="1:14" ht="17" thickBot="1">
      <c r="A196" s="136">
        <v>18140</v>
      </c>
      <c r="B196" s="180">
        <v>6</v>
      </c>
      <c r="C196" s="180">
        <v>10</v>
      </c>
      <c r="D196" s="130">
        <v>63</v>
      </c>
      <c r="E196" s="130">
        <v>55.9</v>
      </c>
      <c r="F196" s="181">
        <v>7.0000000000000007E-2</v>
      </c>
      <c r="I196" s="136">
        <v>18140</v>
      </c>
      <c r="J196" s="180">
        <f t="shared" si="3"/>
        <v>0</v>
      </c>
      <c r="K196" s="180">
        <v>10</v>
      </c>
      <c r="L196" s="130">
        <v>63</v>
      </c>
      <c r="M196" s="130">
        <v>55.9</v>
      </c>
      <c r="N196" s="181">
        <v>7.0000000000000007E-2</v>
      </c>
    </row>
    <row r="197" spans="1:14" ht="17" thickBot="1">
      <c r="A197" s="136">
        <v>20554</v>
      </c>
      <c r="B197" s="180">
        <v>7</v>
      </c>
      <c r="C197" s="180">
        <v>10</v>
      </c>
      <c r="D197" s="137">
        <v>64.900000000000006</v>
      </c>
      <c r="E197" s="137">
        <v>52</v>
      </c>
      <c r="F197" s="181">
        <v>0</v>
      </c>
      <c r="I197" s="136">
        <v>20554</v>
      </c>
      <c r="J197" s="180">
        <f t="shared" si="3"/>
        <v>0</v>
      </c>
      <c r="K197" s="180">
        <v>10</v>
      </c>
      <c r="L197" s="137">
        <v>64.900000000000006</v>
      </c>
      <c r="M197" s="137">
        <v>52</v>
      </c>
      <c r="N197" s="181">
        <v>0</v>
      </c>
    </row>
    <row r="198" spans="1:14" ht="17" thickBot="1">
      <c r="A198" s="136">
        <v>14712</v>
      </c>
      <c r="B198" s="180">
        <v>1</v>
      </c>
      <c r="C198" s="180">
        <v>10</v>
      </c>
      <c r="D198" s="137">
        <v>71.099999999999994</v>
      </c>
      <c r="E198" s="130">
        <v>62.1</v>
      </c>
      <c r="F198" s="181">
        <v>0.08</v>
      </c>
      <c r="I198" s="136">
        <v>14712</v>
      </c>
      <c r="J198" s="180">
        <f t="shared" si="3"/>
        <v>1</v>
      </c>
      <c r="K198" s="180">
        <v>10</v>
      </c>
      <c r="L198" s="137">
        <v>71.099999999999994</v>
      </c>
      <c r="M198" s="130">
        <v>62.1</v>
      </c>
      <c r="N198" s="181">
        <v>0.08</v>
      </c>
    </row>
    <row r="199" spans="1:14" ht="17" thickBot="1">
      <c r="A199" s="136">
        <v>15190</v>
      </c>
      <c r="B199" s="180">
        <v>2</v>
      </c>
      <c r="C199" s="180">
        <v>10</v>
      </c>
      <c r="D199" s="137">
        <v>72</v>
      </c>
      <c r="E199" s="130">
        <v>66</v>
      </c>
      <c r="F199" s="181">
        <v>0.01</v>
      </c>
      <c r="I199" s="136">
        <v>15190</v>
      </c>
      <c r="J199" s="180">
        <f t="shared" si="3"/>
        <v>1</v>
      </c>
      <c r="K199" s="180">
        <v>10</v>
      </c>
      <c r="L199" s="137">
        <v>72</v>
      </c>
      <c r="M199" s="130">
        <v>66</v>
      </c>
      <c r="N199" s="181">
        <v>0.01</v>
      </c>
    </row>
    <row r="200" spans="1:14" ht="17" thickBot="1">
      <c r="A200" s="136">
        <v>19939</v>
      </c>
      <c r="B200" s="180">
        <v>3</v>
      </c>
      <c r="C200" s="180">
        <v>10</v>
      </c>
      <c r="D200" s="137">
        <v>60.1</v>
      </c>
      <c r="E200" s="137">
        <v>52</v>
      </c>
      <c r="F200" s="181">
        <v>0.01</v>
      </c>
      <c r="I200" s="136">
        <v>19939</v>
      </c>
      <c r="J200" s="180">
        <f t="shared" si="3"/>
        <v>0</v>
      </c>
      <c r="K200" s="180">
        <v>10</v>
      </c>
      <c r="L200" s="137">
        <v>60.1</v>
      </c>
      <c r="M200" s="137">
        <v>52</v>
      </c>
      <c r="N200" s="181">
        <v>0.01</v>
      </c>
    </row>
    <row r="201" spans="1:14" ht="17" thickBot="1">
      <c r="A201" s="136">
        <v>20885</v>
      </c>
      <c r="B201" s="180">
        <v>4</v>
      </c>
      <c r="C201" s="180">
        <v>10</v>
      </c>
      <c r="D201" s="137">
        <v>57.9</v>
      </c>
      <c r="E201" s="130">
        <v>43</v>
      </c>
      <c r="F201" s="181">
        <v>0</v>
      </c>
      <c r="I201" s="136">
        <v>20885</v>
      </c>
      <c r="J201" s="180">
        <f t="shared" si="3"/>
        <v>0</v>
      </c>
      <c r="K201" s="180">
        <v>10</v>
      </c>
      <c r="L201" s="137">
        <v>57.9</v>
      </c>
      <c r="M201" s="130">
        <v>43</v>
      </c>
      <c r="N201" s="181">
        <v>0</v>
      </c>
    </row>
    <row r="202" spans="1:14" ht="17" thickBot="1">
      <c r="A202" s="136">
        <v>23023</v>
      </c>
      <c r="B202" s="180">
        <v>5</v>
      </c>
      <c r="C202" s="180">
        <v>10</v>
      </c>
      <c r="D202" s="137">
        <v>71.099999999999994</v>
      </c>
      <c r="E202" s="130">
        <v>50</v>
      </c>
      <c r="F202" s="181">
        <v>0</v>
      </c>
      <c r="I202" s="136">
        <v>23023</v>
      </c>
      <c r="J202" s="180">
        <f t="shared" si="3"/>
        <v>0</v>
      </c>
      <c r="K202" s="180">
        <v>10</v>
      </c>
      <c r="L202" s="137">
        <v>71.099999999999994</v>
      </c>
      <c r="M202" s="130">
        <v>50</v>
      </c>
      <c r="N202" s="181">
        <v>0</v>
      </c>
    </row>
    <row r="203" spans="1:14" ht="17" thickBot="1">
      <c r="A203" s="136">
        <v>24034</v>
      </c>
      <c r="B203" s="180">
        <v>6</v>
      </c>
      <c r="C203" s="180">
        <v>10</v>
      </c>
      <c r="D203" s="130">
        <v>70</v>
      </c>
      <c r="E203" s="137">
        <v>55.9</v>
      </c>
      <c r="F203" s="181">
        <v>0</v>
      </c>
      <c r="I203" s="136">
        <v>24034</v>
      </c>
      <c r="J203" s="180">
        <f t="shared" si="3"/>
        <v>0</v>
      </c>
      <c r="K203" s="180">
        <v>10</v>
      </c>
      <c r="L203" s="130">
        <v>70</v>
      </c>
      <c r="M203" s="137">
        <v>55.9</v>
      </c>
      <c r="N203" s="181">
        <v>0</v>
      </c>
    </row>
    <row r="204" spans="1:14" ht="17" thickBot="1">
      <c r="A204" s="136">
        <v>22484</v>
      </c>
      <c r="B204" s="180">
        <v>7</v>
      </c>
      <c r="C204" s="180">
        <v>10</v>
      </c>
      <c r="D204" s="137">
        <v>73</v>
      </c>
      <c r="E204" s="130">
        <v>57.9</v>
      </c>
      <c r="F204" s="181">
        <v>0</v>
      </c>
      <c r="I204" s="136">
        <v>22484</v>
      </c>
      <c r="J204" s="180">
        <f t="shared" si="3"/>
        <v>0</v>
      </c>
      <c r="K204" s="180">
        <v>10</v>
      </c>
      <c r="L204" s="137">
        <v>73</v>
      </c>
      <c r="M204" s="130">
        <v>57.9</v>
      </c>
      <c r="N204" s="181">
        <v>0</v>
      </c>
    </row>
    <row r="205" spans="1:14" ht="17" thickBot="1">
      <c r="A205" s="136">
        <v>18479</v>
      </c>
      <c r="B205" s="180">
        <v>1</v>
      </c>
      <c r="C205" s="180">
        <v>10</v>
      </c>
      <c r="D205" s="137">
        <v>78.099999999999994</v>
      </c>
      <c r="E205" s="130">
        <v>57</v>
      </c>
      <c r="F205" s="181">
        <v>0</v>
      </c>
      <c r="I205" s="136">
        <v>18479</v>
      </c>
      <c r="J205" s="180">
        <f t="shared" si="3"/>
        <v>1</v>
      </c>
      <c r="K205" s="180">
        <v>10</v>
      </c>
      <c r="L205" s="137">
        <v>78.099999999999994</v>
      </c>
      <c r="M205" s="130">
        <v>57</v>
      </c>
      <c r="N205" s="181">
        <v>0</v>
      </c>
    </row>
    <row r="206" spans="1:14" ht="17" thickBot="1">
      <c r="A206" s="136">
        <v>17513</v>
      </c>
      <c r="B206" s="180">
        <v>2</v>
      </c>
      <c r="C206" s="180">
        <v>10</v>
      </c>
      <c r="D206" s="137">
        <v>75.900000000000006</v>
      </c>
      <c r="E206" s="137">
        <v>57</v>
      </c>
      <c r="F206" s="181">
        <v>0</v>
      </c>
      <c r="I206" s="136">
        <v>17513</v>
      </c>
      <c r="J206" s="180">
        <f t="shared" si="3"/>
        <v>1</v>
      </c>
      <c r="K206" s="180">
        <v>10</v>
      </c>
      <c r="L206" s="137">
        <v>75.900000000000006</v>
      </c>
      <c r="M206" s="137">
        <v>57</v>
      </c>
      <c r="N206" s="181">
        <v>0</v>
      </c>
    </row>
    <row r="207" spans="1:14" ht="17" thickBot="1">
      <c r="A207" s="136">
        <v>22931</v>
      </c>
      <c r="B207" s="180">
        <v>3</v>
      </c>
      <c r="C207" s="180">
        <v>10</v>
      </c>
      <c r="D207" s="137">
        <v>73.900000000000006</v>
      </c>
      <c r="E207" s="130">
        <v>64</v>
      </c>
      <c r="F207" s="181">
        <v>0</v>
      </c>
      <c r="I207" s="136">
        <v>22931</v>
      </c>
      <c r="J207" s="180">
        <f t="shared" si="3"/>
        <v>0</v>
      </c>
      <c r="K207" s="180">
        <v>10</v>
      </c>
      <c r="L207" s="137">
        <v>73.900000000000006</v>
      </c>
      <c r="M207" s="130">
        <v>64</v>
      </c>
      <c r="N207" s="181">
        <v>0</v>
      </c>
    </row>
    <row r="208" spans="1:14" ht="17" thickBot="1">
      <c r="A208" s="136">
        <v>9501</v>
      </c>
      <c r="B208" s="180">
        <v>4</v>
      </c>
      <c r="C208" s="180">
        <v>10</v>
      </c>
      <c r="D208" s="137">
        <v>73</v>
      </c>
      <c r="E208" s="130">
        <v>66.900000000000006</v>
      </c>
      <c r="F208" s="181">
        <v>0.2</v>
      </c>
      <c r="I208" s="136">
        <v>9501</v>
      </c>
      <c r="J208" s="180">
        <f t="shared" si="3"/>
        <v>0</v>
      </c>
      <c r="K208" s="180">
        <v>10</v>
      </c>
      <c r="L208" s="137">
        <v>73</v>
      </c>
      <c r="M208" s="130">
        <v>66.900000000000006</v>
      </c>
      <c r="N208" s="181">
        <v>0.2</v>
      </c>
    </row>
    <row r="209" spans="1:14" ht="17" thickBot="1">
      <c r="A209" s="136">
        <v>23237</v>
      </c>
      <c r="B209" s="180">
        <v>5</v>
      </c>
      <c r="C209" s="180">
        <v>10</v>
      </c>
      <c r="D209" s="137">
        <v>64.900000000000006</v>
      </c>
      <c r="E209" s="137">
        <v>57.9</v>
      </c>
      <c r="F209" s="181">
        <v>0</v>
      </c>
      <c r="I209" s="136">
        <v>23237</v>
      </c>
      <c r="J209" s="180">
        <f t="shared" si="3"/>
        <v>0</v>
      </c>
      <c r="K209" s="180">
        <v>10</v>
      </c>
      <c r="L209" s="137">
        <v>64.900000000000006</v>
      </c>
      <c r="M209" s="137">
        <v>57.9</v>
      </c>
      <c r="N209" s="181">
        <v>0</v>
      </c>
    </row>
    <row r="210" spans="1:14" ht="17" thickBot="1">
      <c r="A210" s="136">
        <v>18751</v>
      </c>
      <c r="B210" s="180">
        <v>6</v>
      </c>
      <c r="C210" s="180">
        <v>10</v>
      </c>
      <c r="D210" s="137">
        <v>57</v>
      </c>
      <c r="E210" s="130">
        <v>53.1</v>
      </c>
      <c r="F210" s="181">
        <v>0</v>
      </c>
      <c r="I210" s="136">
        <v>18751</v>
      </c>
      <c r="J210" s="180">
        <f t="shared" si="3"/>
        <v>0</v>
      </c>
      <c r="K210" s="180">
        <v>10</v>
      </c>
      <c r="L210" s="137">
        <v>57</v>
      </c>
      <c r="M210" s="130">
        <v>53.1</v>
      </c>
      <c r="N210" s="181">
        <v>0</v>
      </c>
    </row>
    <row r="211" spans="1:14" ht="17" thickBot="1">
      <c r="A211" s="136">
        <v>20391</v>
      </c>
      <c r="B211" s="180">
        <v>7</v>
      </c>
      <c r="C211" s="180">
        <v>10</v>
      </c>
      <c r="D211" s="130">
        <v>62.1</v>
      </c>
      <c r="E211" s="130">
        <v>48</v>
      </c>
      <c r="F211" s="181">
        <v>0</v>
      </c>
      <c r="I211" s="136">
        <v>20391</v>
      </c>
      <c r="J211" s="180">
        <f t="shared" si="3"/>
        <v>0</v>
      </c>
      <c r="K211" s="180">
        <v>10</v>
      </c>
      <c r="L211" s="130">
        <v>62.1</v>
      </c>
      <c r="M211" s="130">
        <v>48</v>
      </c>
      <c r="N211" s="181">
        <v>0</v>
      </c>
    </row>
    <row r="212" spans="1:14" ht="17" thickBot="1">
      <c r="A212" s="136">
        <v>15938</v>
      </c>
      <c r="B212" s="180">
        <v>1</v>
      </c>
      <c r="C212" s="180">
        <v>10</v>
      </c>
      <c r="D212" s="137">
        <v>68</v>
      </c>
      <c r="E212" s="130">
        <v>55.9</v>
      </c>
      <c r="F212" s="181">
        <v>0</v>
      </c>
      <c r="I212" s="136">
        <v>15938</v>
      </c>
      <c r="J212" s="180">
        <f t="shared" si="3"/>
        <v>1</v>
      </c>
      <c r="K212" s="180">
        <v>10</v>
      </c>
      <c r="L212" s="137">
        <v>68</v>
      </c>
      <c r="M212" s="130">
        <v>55.9</v>
      </c>
      <c r="N212" s="181">
        <v>0</v>
      </c>
    </row>
    <row r="213" spans="1:14" ht="17" thickBot="1">
      <c r="A213" s="136">
        <v>2835</v>
      </c>
      <c r="B213" s="180">
        <v>2</v>
      </c>
      <c r="C213" s="180">
        <v>10</v>
      </c>
      <c r="D213" s="130">
        <v>64.900000000000006</v>
      </c>
      <c r="E213" s="130">
        <v>61</v>
      </c>
      <c r="F213" s="181">
        <v>3.03</v>
      </c>
      <c r="I213" s="136">
        <v>2835</v>
      </c>
      <c r="J213" s="180">
        <f t="shared" si="3"/>
        <v>1</v>
      </c>
      <c r="K213" s="180">
        <v>10</v>
      </c>
      <c r="L213" s="130">
        <v>64.900000000000006</v>
      </c>
      <c r="M213" s="130">
        <v>61</v>
      </c>
      <c r="N213" s="181">
        <v>3.03</v>
      </c>
    </row>
    <row r="214" spans="1:14" ht="17" thickBot="1">
      <c r="A214" s="136">
        <v>10865</v>
      </c>
      <c r="B214" s="180">
        <v>3</v>
      </c>
      <c r="C214" s="180">
        <v>10</v>
      </c>
      <c r="D214" s="137">
        <v>55</v>
      </c>
      <c r="E214" s="130">
        <v>46</v>
      </c>
      <c r="F214" s="181">
        <v>0.25</v>
      </c>
      <c r="I214" s="136">
        <v>10865</v>
      </c>
      <c r="J214" s="180">
        <f t="shared" si="3"/>
        <v>0</v>
      </c>
      <c r="K214" s="180">
        <v>10</v>
      </c>
      <c r="L214" s="137">
        <v>55</v>
      </c>
      <c r="M214" s="130">
        <v>46</v>
      </c>
      <c r="N214" s="181">
        <v>0.25</v>
      </c>
    </row>
    <row r="215" spans="1:14" ht="17" thickBot="1">
      <c r="A215" s="148">
        <v>19101</v>
      </c>
      <c r="B215" s="180">
        <v>4</v>
      </c>
      <c r="C215" s="180">
        <v>10</v>
      </c>
      <c r="D215" s="161">
        <v>54</v>
      </c>
      <c r="E215" s="161">
        <v>44</v>
      </c>
      <c r="F215" s="181">
        <v>0</v>
      </c>
      <c r="I215" s="148">
        <v>19101</v>
      </c>
      <c r="J215" s="180">
        <f>IF(B215&gt;2,0,1)</f>
        <v>0</v>
      </c>
      <c r="K215" s="180">
        <v>10</v>
      </c>
      <c r="L215" s="161">
        <v>54</v>
      </c>
      <c r="M215" s="161">
        <v>44</v>
      </c>
      <c r="N215" s="18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42"/>
  <sheetViews>
    <sheetView workbookViewId="0">
      <selection activeCell="D6" sqref="D6"/>
    </sheetView>
  </sheetViews>
  <sheetFormatPr baseColWidth="10" defaultRowHeight="16"/>
  <sheetData>
    <row r="1" spans="1:11">
      <c r="A1" t="s">
        <v>21</v>
      </c>
    </row>
    <row r="2" spans="1:11" ht="17" thickBot="1"/>
    <row r="3" spans="1:11">
      <c r="A3" s="189" t="s">
        <v>22</v>
      </c>
      <c r="B3" s="189"/>
    </row>
    <row r="4" spans="1:11">
      <c r="A4" s="186" t="s">
        <v>23</v>
      </c>
      <c r="B4" s="186">
        <v>0.78255083369986256</v>
      </c>
    </row>
    <row r="5" spans="1:11">
      <c r="A5" s="186" t="s">
        <v>24</v>
      </c>
      <c r="B5" s="186">
        <v>0.61238580732435</v>
      </c>
    </row>
    <row r="6" spans="1:11">
      <c r="A6" s="186" t="s">
        <v>25</v>
      </c>
      <c r="B6" s="186">
        <v>0.6030681584619545</v>
      </c>
    </row>
    <row r="7" spans="1:11">
      <c r="A7" s="186" t="s">
        <v>26</v>
      </c>
      <c r="B7" s="186">
        <v>3490.0612059507798</v>
      </c>
    </row>
    <row r="8" spans="1:11" ht="17" thickBot="1">
      <c r="A8" s="187" t="s">
        <v>27</v>
      </c>
      <c r="B8" s="187">
        <v>214</v>
      </c>
    </row>
    <row r="10" spans="1:11" ht="17" thickBot="1">
      <c r="A10" t="s">
        <v>28</v>
      </c>
    </row>
    <row r="11" spans="1:11">
      <c r="A11" s="188"/>
      <c r="B11" s="188" t="s">
        <v>32</v>
      </c>
      <c r="C11" s="188" t="s">
        <v>33</v>
      </c>
      <c r="D11" s="188" t="s">
        <v>34</v>
      </c>
      <c r="E11" s="188" t="s">
        <v>35</v>
      </c>
      <c r="F11" s="188" t="s">
        <v>36</v>
      </c>
    </row>
    <row r="12" spans="1:11">
      <c r="A12" s="186" t="s">
        <v>29</v>
      </c>
      <c r="B12" s="186">
        <v>5</v>
      </c>
      <c r="C12" s="186">
        <v>4002716836.7255497</v>
      </c>
      <c r="D12" s="186">
        <v>800543367.34510994</v>
      </c>
      <c r="E12" s="186">
        <v>65.723211549197018</v>
      </c>
      <c r="F12" s="186">
        <v>6.1336394696163194E-41</v>
      </c>
    </row>
    <row r="13" spans="1:11">
      <c r="A13" s="186" t="s">
        <v>30</v>
      </c>
      <c r="B13" s="186">
        <v>208</v>
      </c>
      <c r="C13" s="186">
        <v>2533549662.026783</v>
      </c>
      <c r="D13" s="186">
        <v>12180527.221282611</v>
      </c>
      <c r="E13" s="186"/>
      <c r="F13" s="186"/>
    </row>
    <row r="14" spans="1:11" ht="17" thickBot="1">
      <c r="A14" s="187" t="s">
        <v>9</v>
      </c>
      <c r="B14" s="187">
        <v>213</v>
      </c>
      <c r="C14" s="187">
        <v>6536266498.7523327</v>
      </c>
      <c r="D14" s="187"/>
      <c r="E14" s="187"/>
      <c r="F14" s="187"/>
      <c r="K14" t="s">
        <v>49</v>
      </c>
    </row>
    <row r="15" spans="1:11" ht="17" thickBot="1">
      <c r="K15" s="190" t="s">
        <v>50</v>
      </c>
    </row>
    <row r="16" spans="1:11">
      <c r="A16" s="188"/>
      <c r="B16" s="188" t="s">
        <v>37</v>
      </c>
      <c r="C16" s="188" t="s">
        <v>26</v>
      </c>
      <c r="D16" s="188" t="s">
        <v>38</v>
      </c>
      <c r="E16" s="188" t="s">
        <v>39</v>
      </c>
      <c r="F16" s="188" t="s">
        <v>40</v>
      </c>
      <c r="G16" s="188" t="s">
        <v>41</v>
      </c>
      <c r="H16" s="188" t="s">
        <v>42</v>
      </c>
      <c r="I16" s="188" t="s">
        <v>43</v>
      </c>
      <c r="K16" t="s">
        <v>51</v>
      </c>
    </row>
    <row r="17" spans="1:11">
      <c r="A17" s="186" t="s">
        <v>31</v>
      </c>
      <c r="B17" s="186">
        <v>-599.83078863592857</v>
      </c>
      <c r="C17" s="186">
        <v>1866.3639493247592</v>
      </c>
      <c r="D17" s="186">
        <v>-0.32139004230817053</v>
      </c>
      <c r="E17" s="186">
        <v>0.74823754801555875</v>
      </c>
      <c r="F17" s="186">
        <v>-4279.2453637474728</v>
      </c>
      <c r="G17" s="186">
        <v>3079.5837864756154</v>
      </c>
      <c r="H17" s="186">
        <v>-4279.2453637474728</v>
      </c>
      <c r="I17" s="186">
        <v>3079.5837864756154</v>
      </c>
      <c r="K17" t="s">
        <v>52</v>
      </c>
    </row>
    <row r="18" spans="1:11">
      <c r="A18" s="186" t="s">
        <v>18</v>
      </c>
      <c r="B18" s="186">
        <v>895.42612364020817</v>
      </c>
      <c r="C18" s="186">
        <v>119.67259414943732</v>
      </c>
      <c r="D18" s="186">
        <v>7.4822989340573125</v>
      </c>
      <c r="E18" s="186">
        <v>2.0237046576754071E-12</v>
      </c>
      <c r="F18" s="186">
        <v>659.49942385898089</v>
      </c>
      <c r="G18" s="186">
        <v>1131.3528234214355</v>
      </c>
      <c r="H18" s="186">
        <v>659.49942385898089</v>
      </c>
      <c r="I18" s="186">
        <v>1131.3528234214355</v>
      </c>
    </row>
    <row r="19" spans="1:11">
      <c r="A19" s="186" t="s">
        <v>14</v>
      </c>
      <c r="B19" s="186">
        <v>364.72517137755852</v>
      </c>
      <c r="C19" s="186">
        <v>125.42234863555322</v>
      </c>
      <c r="D19" s="186">
        <v>2.9079759336779842</v>
      </c>
      <c r="E19" s="186">
        <v>4.032520990766307E-3</v>
      </c>
      <c r="F19" s="186">
        <v>117.46320632442013</v>
      </c>
      <c r="G19" s="186">
        <v>611.98713643069686</v>
      </c>
      <c r="H19" s="186">
        <v>117.46320632442013</v>
      </c>
      <c r="I19" s="186">
        <v>611.98713643069686</v>
      </c>
    </row>
    <row r="20" spans="1:11">
      <c r="A20" s="186" t="s">
        <v>44</v>
      </c>
      <c r="B20" s="186">
        <v>392.97185659629793</v>
      </c>
      <c r="C20" s="186">
        <v>52.605428223325468</v>
      </c>
      <c r="D20" s="186">
        <v>7.4701769355059167</v>
      </c>
      <c r="E20" s="186">
        <v>2.17621363144951E-12</v>
      </c>
      <c r="F20" s="186">
        <v>289.26369217053525</v>
      </c>
      <c r="G20" s="186">
        <v>496.6800210220606</v>
      </c>
      <c r="H20" s="186">
        <v>289.26369217053525</v>
      </c>
      <c r="I20" s="186">
        <v>496.6800210220606</v>
      </c>
    </row>
    <row r="21" spans="1:11">
      <c r="A21" s="186" t="s">
        <v>17</v>
      </c>
      <c r="B21" s="186">
        <v>-245.82658784889352</v>
      </c>
      <c r="C21" s="186">
        <v>58.562509992019251</v>
      </c>
      <c r="D21" s="186">
        <v>-4.1976784786443435</v>
      </c>
      <c r="E21" s="186">
        <v>3.9956340477665222E-5</v>
      </c>
      <c r="F21" s="186">
        <v>-361.27874973709817</v>
      </c>
      <c r="G21" s="186">
        <v>-130.37442596068888</v>
      </c>
      <c r="H21" s="186">
        <v>-361.27874973709817</v>
      </c>
      <c r="I21" s="186">
        <v>-130.37442596068888</v>
      </c>
    </row>
    <row r="22" spans="1:11" ht="17" thickBot="1">
      <c r="A22" s="187" t="s">
        <v>19</v>
      </c>
      <c r="B22" s="187">
        <v>-6017.6046883456356</v>
      </c>
      <c r="C22" s="187">
        <v>637.11634300853393</v>
      </c>
      <c r="D22" s="187">
        <v>-9.4450640834762449</v>
      </c>
      <c r="E22" s="187">
        <v>7.570490878548215E-18</v>
      </c>
      <c r="F22" s="187">
        <v>-7273.637928462329</v>
      </c>
      <c r="G22" s="187">
        <v>-4761.5714482289422</v>
      </c>
      <c r="H22" s="187">
        <v>-7273.637928462329</v>
      </c>
      <c r="I22" s="187">
        <v>-4761.5714482289422</v>
      </c>
    </row>
    <row r="26" spans="1:11">
      <c r="A26" t="s">
        <v>45</v>
      </c>
    </row>
    <row r="27" spans="1:11" ht="17" thickBot="1"/>
    <row r="28" spans="1:11">
      <c r="A28" s="188" t="s">
        <v>46</v>
      </c>
      <c r="B28" s="188" t="s">
        <v>47</v>
      </c>
      <c r="C28" s="188" t="s">
        <v>48</v>
      </c>
    </row>
    <row r="29" spans="1:11">
      <c r="A29" s="186">
        <v>1</v>
      </c>
      <c r="B29" s="186">
        <v>10735.617673535158</v>
      </c>
      <c r="C29" s="186">
        <v>-5338.6176735351582</v>
      </c>
    </row>
    <row r="30" spans="1:11">
      <c r="A30" s="186">
        <v>2</v>
      </c>
      <c r="B30" s="186">
        <v>16974.584336980191</v>
      </c>
      <c r="C30" s="186">
        <v>-3941.5843369801914</v>
      </c>
      <c r="G30" s="191"/>
      <c r="H30" s="191" t="s">
        <v>57</v>
      </c>
      <c r="I30" t="s">
        <v>54</v>
      </c>
      <c r="K30" t="s">
        <v>58</v>
      </c>
    </row>
    <row r="31" spans="1:11">
      <c r="A31" s="186">
        <v>3</v>
      </c>
      <c r="B31" s="186">
        <v>15830.717700266652</v>
      </c>
      <c r="C31" s="186">
        <v>494.28229973334783</v>
      </c>
      <c r="G31" s="191"/>
      <c r="H31" s="191" t="s">
        <v>56</v>
      </c>
      <c r="I31" t="s">
        <v>55</v>
      </c>
    </row>
    <row r="32" spans="1:11">
      <c r="A32" s="186">
        <v>4</v>
      </c>
      <c r="B32" s="186">
        <v>6112.8396902090117</v>
      </c>
      <c r="C32" s="186">
        <v>468.16030979098832</v>
      </c>
    </row>
    <row r="33" spans="1:3">
      <c r="A33" s="186">
        <v>5</v>
      </c>
      <c r="B33" s="186">
        <v>18785.404439593014</v>
      </c>
      <c r="C33" s="186">
        <v>-794.4044395930141</v>
      </c>
    </row>
    <row r="34" spans="1:3">
      <c r="A34" s="186">
        <v>6</v>
      </c>
      <c r="B34" s="186">
        <v>10976.208901977578</v>
      </c>
      <c r="C34" s="186">
        <v>-6080.2089019775776</v>
      </c>
    </row>
    <row r="35" spans="1:3">
      <c r="A35" s="186">
        <v>7</v>
      </c>
      <c r="B35" s="186">
        <v>15358.982554592185</v>
      </c>
      <c r="C35" s="186">
        <v>-5017.9825545921849</v>
      </c>
    </row>
    <row r="36" spans="1:3">
      <c r="A36" s="186">
        <v>8</v>
      </c>
      <c r="B36" s="186">
        <v>13913.141949076715</v>
      </c>
      <c r="C36" s="186">
        <v>-2303.1419490767148</v>
      </c>
    </row>
    <row r="37" spans="1:3">
      <c r="A37" s="186">
        <v>9</v>
      </c>
      <c r="B37" s="186">
        <v>17523.868226310173</v>
      </c>
      <c r="C37" s="186">
        <v>-2624.8682263101728</v>
      </c>
    </row>
    <row r="38" spans="1:3">
      <c r="A38" s="186">
        <v>10</v>
      </c>
      <c r="B38" s="186">
        <v>19065.506138572207</v>
      </c>
      <c r="C38" s="186">
        <v>2229.4938614277926</v>
      </c>
    </row>
    <row r="39" spans="1:3">
      <c r="A39" s="186">
        <v>11</v>
      </c>
      <c r="B39" s="186">
        <v>20651.988999382313</v>
      </c>
      <c r="C39" s="186">
        <v>4062.0110006176874</v>
      </c>
    </row>
    <row r="40" spans="1:3">
      <c r="A40" s="186">
        <v>12</v>
      </c>
      <c r="B40" s="186">
        <v>20023.109187323917</v>
      </c>
      <c r="C40" s="186">
        <v>-668.10918732391656</v>
      </c>
    </row>
    <row r="41" spans="1:3">
      <c r="A41" s="186">
        <v>13</v>
      </c>
      <c r="B41" s="186">
        <v>19360.905315067728</v>
      </c>
      <c r="C41" s="186">
        <v>1519.0946849322718</v>
      </c>
    </row>
    <row r="42" spans="1:3">
      <c r="A42" s="186">
        <v>14</v>
      </c>
      <c r="B42" s="186">
        <v>20610.006109644608</v>
      </c>
      <c r="C42" s="186">
        <v>-2595.0061096446079</v>
      </c>
    </row>
    <row r="43" spans="1:3">
      <c r="A43" s="186">
        <v>15</v>
      </c>
      <c r="B43" s="186">
        <v>14475.38694547179</v>
      </c>
      <c r="C43" s="186">
        <v>-113.38694547178966</v>
      </c>
    </row>
    <row r="44" spans="1:3">
      <c r="A44" s="186">
        <v>16</v>
      </c>
      <c r="B44" s="186">
        <v>20687.225616880674</v>
      </c>
      <c r="C44" s="186">
        <v>-4279.2256168806744</v>
      </c>
    </row>
    <row r="45" spans="1:3">
      <c r="A45" s="186">
        <v>17</v>
      </c>
      <c r="B45" s="186">
        <v>16792.890801048714</v>
      </c>
      <c r="C45" s="186">
        <v>4293.1091989512861</v>
      </c>
    </row>
    <row r="46" spans="1:3">
      <c r="A46" s="186">
        <v>18</v>
      </c>
      <c r="B46" s="186">
        <v>18085.587534346123</v>
      </c>
      <c r="C46" s="186">
        <v>4373.412465653877</v>
      </c>
    </row>
    <row r="47" spans="1:3">
      <c r="A47" s="186">
        <v>19</v>
      </c>
      <c r="B47" s="186">
        <v>14648.364557999173</v>
      </c>
      <c r="C47" s="186">
        <v>1178.6354420008265</v>
      </c>
    </row>
    <row r="48" spans="1:3">
      <c r="A48" s="186">
        <v>20</v>
      </c>
      <c r="B48" s="186">
        <v>18421.17794235186</v>
      </c>
      <c r="C48" s="186">
        <v>-6131.1779423518601</v>
      </c>
    </row>
    <row r="49" spans="1:3">
      <c r="A49" s="186">
        <v>21</v>
      </c>
      <c r="B49" s="186">
        <v>14449.076771252061</v>
      </c>
      <c r="C49" s="186">
        <v>-3535.076771252061</v>
      </c>
    </row>
    <row r="50" spans="1:3">
      <c r="A50" s="186">
        <v>22</v>
      </c>
      <c r="B50" s="186">
        <v>10276.703720387084</v>
      </c>
      <c r="C50" s="186">
        <v>-1332.7037203870841</v>
      </c>
    </row>
    <row r="51" spans="1:3">
      <c r="A51" s="186">
        <v>23</v>
      </c>
      <c r="B51" s="186">
        <v>16624.528667141352</v>
      </c>
      <c r="C51" s="186">
        <v>-884.52866714135234</v>
      </c>
    </row>
    <row r="52" spans="1:3">
      <c r="A52" s="186">
        <v>24</v>
      </c>
      <c r="B52" s="186">
        <v>14811.451409904306</v>
      </c>
      <c r="C52" s="186">
        <v>3043.5485900956937</v>
      </c>
    </row>
    <row r="53" spans="1:3">
      <c r="A53" s="186">
        <v>25</v>
      </c>
      <c r="B53" s="186">
        <v>7893.90498879602</v>
      </c>
      <c r="C53" s="186">
        <v>-2400.90498879602</v>
      </c>
    </row>
    <row r="54" spans="1:3">
      <c r="A54" s="186">
        <v>26</v>
      </c>
      <c r="B54" s="186">
        <v>13200.918716379159</v>
      </c>
      <c r="C54" s="186">
        <v>-3381.9187163791594</v>
      </c>
    </row>
    <row r="55" spans="1:3">
      <c r="A55" s="186">
        <v>27</v>
      </c>
      <c r="B55" s="186">
        <v>18449.944204179097</v>
      </c>
      <c r="C55" s="186">
        <v>131.05579582090286</v>
      </c>
    </row>
    <row r="56" spans="1:3">
      <c r="A56" s="186">
        <v>28</v>
      </c>
      <c r="B56" s="186">
        <v>25471.060237737933</v>
      </c>
      <c r="C56" s="186">
        <v>-2684.0602377379328</v>
      </c>
    </row>
    <row r="57" spans="1:3">
      <c r="A57" s="186">
        <v>29</v>
      </c>
      <c r="B57" s="186">
        <v>18670.174070973615</v>
      </c>
      <c r="C57" s="186">
        <v>372.82592902638498</v>
      </c>
    </row>
    <row r="58" spans="1:3">
      <c r="A58" s="186">
        <v>30</v>
      </c>
      <c r="B58" s="186">
        <v>14525.485222477537</v>
      </c>
      <c r="C58" s="186">
        <v>-593.48522247753681</v>
      </c>
    </row>
    <row r="59" spans="1:3">
      <c r="A59" s="186">
        <v>31</v>
      </c>
      <c r="B59" s="186">
        <v>19912.717721661262</v>
      </c>
      <c r="C59" s="186">
        <v>1290.2822783387383</v>
      </c>
    </row>
    <row r="60" spans="1:3">
      <c r="A60" s="186">
        <v>32</v>
      </c>
      <c r="B60" s="186">
        <v>17400.321038188136</v>
      </c>
      <c r="C60" s="186">
        <v>6295.6789618118637</v>
      </c>
    </row>
    <row r="61" spans="1:3">
      <c r="A61" s="186">
        <v>33</v>
      </c>
      <c r="B61" s="186">
        <v>16971.439743101706</v>
      </c>
      <c r="C61" s="186">
        <v>5603.560256898294</v>
      </c>
    </row>
    <row r="62" spans="1:3">
      <c r="A62" s="186">
        <v>34</v>
      </c>
      <c r="B62" s="186">
        <v>19062.249383215207</v>
      </c>
      <c r="C62" s="186">
        <v>2547.7506167847932</v>
      </c>
    </row>
    <row r="63" spans="1:3">
      <c r="A63" s="186">
        <v>35</v>
      </c>
      <c r="B63" s="186">
        <v>-279.03125403138256</v>
      </c>
      <c r="C63" s="186">
        <v>5635.0312540313826</v>
      </c>
    </row>
    <row r="64" spans="1:3">
      <c r="A64" s="186">
        <v>36</v>
      </c>
      <c r="B64" s="186">
        <v>12527.810333702666</v>
      </c>
      <c r="C64" s="186">
        <v>2646.189666297334</v>
      </c>
    </row>
    <row r="65" spans="1:3">
      <c r="A65" s="186">
        <v>37</v>
      </c>
      <c r="B65" s="186">
        <v>12154.031379038017</v>
      </c>
      <c r="C65" s="186">
        <v>3723.9686209619831</v>
      </c>
    </row>
    <row r="66" spans="1:3">
      <c r="A66" s="186">
        <v>38</v>
      </c>
      <c r="B66" s="186">
        <v>15247.272811961258</v>
      </c>
      <c r="C66" s="186">
        <v>4131.7271880387416</v>
      </c>
    </row>
    <row r="67" spans="1:3">
      <c r="A67" s="186">
        <v>39</v>
      </c>
      <c r="B67" s="186">
        <v>16977.106598439983</v>
      </c>
      <c r="C67" s="186">
        <v>4105.8934015600171</v>
      </c>
    </row>
    <row r="68" spans="1:3">
      <c r="A68" s="186">
        <v>40</v>
      </c>
      <c r="B68" s="186">
        <v>20647.217009115302</v>
      </c>
      <c r="C68" s="186">
        <v>613.78299088469794</v>
      </c>
    </row>
    <row r="69" spans="1:3">
      <c r="A69" s="186">
        <v>41</v>
      </c>
      <c r="B69" s="186">
        <v>17833.817811894605</v>
      </c>
      <c r="C69" s="186">
        <v>2891.1821881053947</v>
      </c>
    </row>
    <row r="70" spans="1:3">
      <c r="A70" s="186">
        <v>42</v>
      </c>
      <c r="B70" s="186">
        <v>19333.591589284966</v>
      </c>
      <c r="C70" s="186">
        <v>-309.59158928496618</v>
      </c>
    </row>
    <row r="71" spans="1:3">
      <c r="A71" s="186">
        <v>43</v>
      </c>
      <c r="B71" s="186">
        <v>3254.8244690299061</v>
      </c>
      <c r="C71" s="186">
        <v>-880.82446902990614</v>
      </c>
    </row>
    <row r="72" spans="1:3">
      <c r="A72" s="186">
        <v>44</v>
      </c>
      <c r="B72" s="186">
        <v>17090.145673816005</v>
      </c>
      <c r="C72" s="186">
        <v>-7225.145673816005</v>
      </c>
    </row>
    <row r="73" spans="1:3">
      <c r="A73" s="186">
        <v>45</v>
      </c>
      <c r="B73" s="186">
        <v>16458.184384711676</v>
      </c>
      <c r="C73" s="186">
        <v>2622.8156152883239</v>
      </c>
    </row>
    <row r="74" spans="1:3">
      <c r="A74" s="186">
        <v>46</v>
      </c>
      <c r="B74" s="186">
        <v>21263.242126532634</v>
      </c>
      <c r="C74" s="186">
        <v>4878.7578734673662</v>
      </c>
    </row>
    <row r="75" spans="1:3">
      <c r="A75" s="186">
        <v>47</v>
      </c>
      <c r="B75" s="186">
        <v>24843.83798209274</v>
      </c>
      <c r="C75" s="186">
        <v>1240.1620179072597</v>
      </c>
    </row>
    <row r="76" spans="1:3">
      <c r="A76" s="186">
        <v>48</v>
      </c>
      <c r="B76" s="186">
        <v>24273.471342625875</v>
      </c>
      <c r="C76" s="186">
        <v>-799.47134262587497</v>
      </c>
    </row>
    <row r="77" spans="1:3">
      <c r="A77" s="186">
        <v>49</v>
      </c>
      <c r="B77" s="186">
        <v>24201.007009669112</v>
      </c>
      <c r="C77" s="186">
        <v>-2686.0070096691124</v>
      </c>
    </row>
    <row r="78" spans="1:3">
      <c r="A78" s="186">
        <v>50</v>
      </c>
      <c r="B78" s="186">
        <v>13467.537706418536</v>
      </c>
      <c r="C78" s="186">
        <v>1697.4622935814641</v>
      </c>
    </row>
    <row r="79" spans="1:3">
      <c r="A79" s="186">
        <v>51</v>
      </c>
      <c r="B79" s="186">
        <v>15784.002190135472</v>
      </c>
      <c r="C79" s="186">
        <v>899.99780986452788</v>
      </c>
    </row>
    <row r="80" spans="1:3">
      <c r="A80" s="186">
        <v>52</v>
      </c>
      <c r="B80" s="186">
        <v>11056.33418158249</v>
      </c>
      <c r="C80" s="186">
        <v>-4930.3341815824897</v>
      </c>
    </row>
    <row r="81" spans="1:3">
      <c r="A81" s="186">
        <v>53</v>
      </c>
      <c r="B81" s="186">
        <v>17294.226374910017</v>
      </c>
      <c r="C81" s="186">
        <v>4504.7736250899834</v>
      </c>
    </row>
    <row r="82" spans="1:3">
      <c r="A82" s="186">
        <v>54</v>
      </c>
      <c r="B82" s="186">
        <v>17737.923197824482</v>
      </c>
      <c r="C82" s="186">
        <v>2452.0768021755175</v>
      </c>
    </row>
    <row r="83" spans="1:3">
      <c r="A83" s="186">
        <v>55</v>
      </c>
      <c r="B83" s="186">
        <v>12117.505327025145</v>
      </c>
      <c r="C83" s="186">
        <v>-7328.5053270251447</v>
      </c>
    </row>
    <row r="84" spans="1:3">
      <c r="A84" s="186">
        <v>56</v>
      </c>
      <c r="B84" s="186">
        <v>21835.256735675361</v>
      </c>
      <c r="C84" s="186">
        <v>-5696.2567356753607</v>
      </c>
    </row>
    <row r="85" spans="1:3">
      <c r="A85" s="186">
        <v>57</v>
      </c>
      <c r="B85" s="186">
        <v>15064.098337106348</v>
      </c>
      <c r="C85" s="186">
        <v>1365.9016628936515</v>
      </c>
    </row>
    <row r="86" spans="1:3">
      <c r="A86" s="186">
        <v>58</v>
      </c>
      <c r="B86" s="186">
        <v>16451.177636444343</v>
      </c>
      <c r="C86" s="186">
        <v>-758.17763644434308</v>
      </c>
    </row>
    <row r="87" spans="1:3">
      <c r="A87" s="186">
        <v>59</v>
      </c>
      <c r="B87" s="186">
        <v>12139.149065860058</v>
      </c>
      <c r="C87" s="186">
        <v>-5131.1490658600578</v>
      </c>
    </row>
    <row r="88" spans="1:3">
      <c r="A88" s="186">
        <v>60</v>
      </c>
      <c r="B88" s="186">
        <v>13888.076559940389</v>
      </c>
      <c r="C88" s="186">
        <v>4147.9234400596106</v>
      </c>
    </row>
    <row r="89" spans="1:3">
      <c r="A89" s="186">
        <v>61</v>
      </c>
      <c r="B89" s="186">
        <v>20759.927354073949</v>
      </c>
      <c r="C89" s="186">
        <v>-1255.9273540739487</v>
      </c>
    </row>
    <row r="90" spans="1:3">
      <c r="A90" s="186">
        <v>62</v>
      </c>
      <c r="B90" s="186">
        <v>22386.347876225253</v>
      </c>
      <c r="C90" s="186">
        <v>3054.6521237747475</v>
      </c>
    </row>
    <row r="91" spans="1:3">
      <c r="A91" s="186">
        <v>63</v>
      </c>
      <c r="B91" s="186">
        <v>22062.769330975345</v>
      </c>
      <c r="C91" s="186">
        <v>1476.2306690246551</v>
      </c>
    </row>
    <row r="92" spans="1:3">
      <c r="A92" s="186">
        <v>64</v>
      </c>
      <c r="B92" s="186">
        <v>17197.281659630484</v>
      </c>
      <c r="C92" s="186">
        <v>195.71834036951623</v>
      </c>
    </row>
    <row r="93" spans="1:3">
      <c r="A93" s="186">
        <v>65</v>
      </c>
      <c r="B93" s="186">
        <v>14785.696383788487</v>
      </c>
      <c r="C93" s="186">
        <v>-2807.6963837884869</v>
      </c>
    </row>
    <row r="94" spans="1:3">
      <c r="A94" s="186">
        <v>66</v>
      </c>
      <c r="B94" s="186">
        <v>15670.085793356966</v>
      </c>
      <c r="C94" s="186">
        <v>-312.08579335696595</v>
      </c>
    </row>
    <row r="95" spans="1:3">
      <c r="A95" s="186">
        <v>67</v>
      </c>
      <c r="B95" s="186">
        <v>13722.903421846322</v>
      </c>
      <c r="C95" s="186">
        <v>-3129.9034218463221</v>
      </c>
    </row>
    <row r="96" spans="1:3">
      <c r="A96" s="186">
        <v>68</v>
      </c>
      <c r="B96" s="186">
        <v>19080.832320282549</v>
      </c>
      <c r="C96" s="186">
        <v>4014.1676797174514</v>
      </c>
    </row>
    <row r="97" spans="1:3">
      <c r="A97" s="186">
        <v>69</v>
      </c>
      <c r="B97" s="186">
        <v>19179.394546934214</v>
      </c>
      <c r="C97" s="186">
        <v>4222.6054530657857</v>
      </c>
    </row>
    <row r="98" spans="1:3">
      <c r="A98" s="186">
        <v>70</v>
      </c>
      <c r="B98" s="186">
        <v>24829.780135389628</v>
      </c>
      <c r="C98" s="186">
        <v>-1670.7801353896284</v>
      </c>
    </row>
    <row r="99" spans="1:3">
      <c r="A99" s="186">
        <v>71</v>
      </c>
      <c r="B99" s="186">
        <v>18777.374343633895</v>
      </c>
      <c r="C99" s="186">
        <v>297.62565636610452</v>
      </c>
    </row>
    <row r="100" spans="1:3">
      <c r="A100" s="186">
        <v>72</v>
      </c>
      <c r="B100" s="186">
        <v>20801.498667607422</v>
      </c>
      <c r="C100" s="186">
        <v>-5617.4986676074222</v>
      </c>
    </row>
    <row r="101" spans="1:3">
      <c r="A101" s="186">
        <v>73</v>
      </c>
      <c r="B101" s="186">
        <v>21460.264967385025</v>
      </c>
      <c r="C101" s="186">
        <v>-260.26496738502465</v>
      </c>
    </row>
    <row r="102" spans="1:3">
      <c r="A102" s="186">
        <v>74</v>
      </c>
      <c r="B102" s="186">
        <v>22811.049510700592</v>
      </c>
      <c r="C102" s="186">
        <v>-1234.0495107005918</v>
      </c>
    </row>
    <row r="103" spans="1:3">
      <c r="A103" s="186">
        <v>75</v>
      </c>
      <c r="B103" s="186">
        <v>20343.564231940716</v>
      </c>
      <c r="C103" s="186">
        <v>-346.56423194071613</v>
      </c>
    </row>
    <row r="104" spans="1:3">
      <c r="A104" s="186">
        <v>76</v>
      </c>
      <c r="B104" s="186">
        <v>20209.41142816604</v>
      </c>
      <c r="C104" s="186">
        <v>6150.5885718339596</v>
      </c>
    </row>
    <row r="105" spans="1:3">
      <c r="A105" s="186">
        <v>77</v>
      </c>
      <c r="B105" s="186">
        <v>18354.034555632166</v>
      </c>
      <c r="C105" s="186">
        <v>-1186.0345556321663</v>
      </c>
    </row>
    <row r="106" spans="1:3">
      <c r="A106" s="186">
        <v>78</v>
      </c>
      <c r="B106" s="186">
        <v>6360.6226509079679</v>
      </c>
      <c r="C106" s="186">
        <v>4087.3773490920321</v>
      </c>
    </row>
    <row r="107" spans="1:3">
      <c r="A107" s="186">
        <v>79</v>
      </c>
      <c r="B107" s="186">
        <v>18629.318068995075</v>
      </c>
      <c r="C107" s="186">
        <v>-4119.318068995075</v>
      </c>
    </row>
    <row r="108" spans="1:3">
      <c r="A108" s="186">
        <v>80</v>
      </c>
      <c r="B108" s="186">
        <v>13171.019841398436</v>
      </c>
      <c r="C108" s="186">
        <v>-84.019841398436256</v>
      </c>
    </row>
    <row r="109" spans="1:3">
      <c r="A109" s="186">
        <v>81</v>
      </c>
      <c r="B109" s="186">
        <v>19513.874509315985</v>
      </c>
      <c r="C109" s="186">
        <v>5432.1254906840149</v>
      </c>
    </row>
    <row r="110" spans="1:3">
      <c r="A110" s="186">
        <v>82</v>
      </c>
      <c r="B110" s="186">
        <v>20589.828773606561</v>
      </c>
      <c r="C110" s="186">
        <v>5043.1712263934387</v>
      </c>
    </row>
    <row r="111" spans="1:3">
      <c r="A111" s="186">
        <v>83</v>
      </c>
      <c r="B111" s="186">
        <v>21976.908072944556</v>
      </c>
      <c r="C111" s="186">
        <v>3611.0919270554441</v>
      </c>
    </row>
    <row r="112" spans="1:3">
      <c r="A112" s="186">
        <v>84</v>
      </c>
      <c r="B112" s="186">
        <v>21534.927811679139</v>
      </c>
      <c r="C112" s="186">
        <v>-4627.9278116791393</v>
      </c>
    </row>
    <row r="113" spans="1:3">
      <c r="A113" s="186">
        <v>85</v>
      </c>
      <c r="B113" s="186">
        <v>9820.3328310805337</v>
      </c>
      <c r="C113" s="186">
        <v>5029.6671689194663</v>
      </c>
    </row>
    <row r="114" spans="1:3">
      <c r="A114" s="186">
        <v>86</v>
      </c>
      <c r="B114" s="186">
        <v>18616.447507447727</v>
      </c>
      <c r="C114" s="186">
        <v>-1185.4475074477268</v>
      </c>
    </row>
    <row r="115" spans="1:3">
      <c r="A115" s="186">
        <v>87</v>
      </c>
      <c r="B115" s="186">
        <v>18741.34581269394</v>
      </c>
      <c r="C115" s="186">
        <v>5680.6541873060596</v>
      </c>
    </row>
    <row r="116" spans="1:3">
      <c r="A116" s="186">
        <v>88</v>
      </c>
      <c r="B116" s="186">
        <v>18918.197947164554</v>
      </c>
      <c r="C116" s="186">
        <v>3661.8020528354464</v>
      </c>
    </row>
    <row r="117" spans="1:3">
      <c r="A117" s="186">
        <v>89</v>
      </c>
      <c r="B117" s="186">
        <v>21490.921752585044</v>
      </c>
      <c r="C117" s="186">
        <v>5221.0782474149564</v>
      </c>
    </row>
    <row r="118" spans="1:3">
      <c r="A118" s="186">
        <v>90</v>
      </c>
      <c r="B118" s="186">
        <v>22075.589392046048</v>
      </c>
      <c r="C118" s="186">
        <v>2762.4106079539524</v>
      </c>
    </row>
    <row r="119" spans="1:3">
      <c r="A119" s="186">
        <v>91</v>
      </c>
      <c r="B119" s="186">
        <v>24211.265596668411</v>
      </c>
      <c r="C119" s="186">
        <v>-3867.2655966684106</v>
      </c>
    </row>
    <row r="120" spans="1:3">
      <c r="A120" s="186">
        <v>92</v>
      </c>
      <c r="B120" s="186">
        <v>17128.418756233059</v>
      </c>
      <c r="C120" s="186">
        <v>-5261.418756233059</v>
      </c>
    </row>
    <row r="121" spans="1:3">
      <c r="A121" s="186">
        <v>93</v>
      </c>
      <c r="B121" s="186">
        <v>20026.605454855719</v>
      </c>
      <c r="C121" s="186">
        <v>-6031.6054548557186</v>
      </c>
    </row>
    <row r="122" spans="1:3">
      <c r="A122" s="186">
        <v>94</v>
      </c>
      <c r="B122" s="186">
        <v>18681.179985653293</v>
      </c>
      <c r="C122" s="186">
        <v>-2614.1799856532925</v>
      </c>
    </row>
    <row r="123" spans="1:3">
      <c r="A123" s="186">
        <v>95</v>
      </c>
      <c r="B123" s="186">
        <v>20904.455667978371</v>
      </c>
      <c r="C123" s="186">
        <v>-6979.4556679783709</v>
      </c>
    </row>
    <row r="124" spans="1:3">
      <c r="A124" s="186">
        <v>96</v>
      </c>
      <c r="B124" s="186">
        <v>22315.416258177396</v>
      </c>
      <c r="C124" s="186">
        <v>794.58374182260377</v>
      </c>
    </row>
    <row r="125" spans="1:3">
      <c r="A125" s="186">
        <v>97</v>
      </c>
      <c r="B125" s="186">
        <v>19260.244954630794</v>
      </c>
      <c r="C125" s="186">
        <v>2600.7550453692056</v>
      </c>
    </row>
    <row r="126" spans="1:3">
      <c r="A126" s="186">
        <v>98</v>
      </c>
      <c r="B126" s="186">
        <v>11838.460628615985</v>
      </c>
      <c r="C126" s="186">
        <v>966.53937138401488</v>
      </c>
    </row>
    <row r="127" spans="1:3">
      <c r="A127" s="186">
        <v>99</v>
      </c>
      <c r="B127" s="186">
        <v>18218.177297057744</v>
      </c>
      <c r="C127" s="186">
        <v>-960.177297057744</v>
      </c>
    </row>
    <row r="128" spans="1:3">
      <c r="A128" s="186">
        <v>100</v>
      </c>
      <c r="B128" s="186">
        <v>18588.200822228991</v>
      </c>
      <c r="C128" s="186">
        <v>-268.20082222899146</v>
      </c>
    </row>
    <row r="129" spans="1:3">
      <c r="A129" s="186">
        <v>101</v>
      </c>
      <c r="B129" s="186">
        <v>19738.620297704383</v>
      </c>
      <c r="C129" s="186">
        <v>5088.3797022956169</v>
      </c>
    </row>
    <row r="130" spans="1:3">
      <c r="A130" s="186">
        <v>102</v>
      </c>
      <c r="B130" s="186">
        <v>20107.591770989828</v>
      </c>
      <c r="C130" s="186">
        <v>1635.4082290101724</v>
      </c>
    </row>
    <row r="131" spans="1:3">
      <c r="A131" s="186">
        <v>103</v>
      </c>
      <c r="B131" s="186">
        <v>21729.577474380771</v>
      </c>
      <c r="C131" s="186">
        <v>-555.57747438077058</v>
      </c>
    </row>
    <row r="132" spans="1:3">
      <c r="A132" s="186">
        <v>104</v>
      </c>
      <c r="B132" s="186">
        <v>23410.947311213567</v>
      </c>
      <c r="C132" s="186">
        <v>-5120.9473112135674</v>
      </c>
    </row>
    <row r="133" spans="1:3">
      <c r="A133" s="186">
        <v>105</v>
      </c>
      <c r="B133" s="186">
        <v>17315.276374978464</v>
      </c>
      <c r="C133" s="186">
        <v>-9105.2763749784644</v>
      </c>
    </row>
    <row r="134" spans="1:3">
      <c r="A134" s="186">
        <v>106</v>
      </c>
      <c r="B134" s="186">
        <v>18709.830472755533</v>
      </c>
      <c r="C134" s="186">
        <v>-1450.8304727555333</v>
      </c>
    </row>
    <row r="135" spans="1:3">
      <c r="A135" s="186">
        <v>107</v>
      </c>
      <c r="B135" s="186">
        <v>19899.547133890548</v>
      </c>
      <c r="C135" s="186">
        <v>-2360.5471338905481</v>
      </c>
    </row>
    <row r="136" spans="1:3">
      <c r="A136" s="186">
        <v>108</v>
      </c>
      <c r="B136" s="186">
        <v>19836.249564920072</v>
      </c>
      <c r="C136" s="186">
        <v>4000.7504350799281</v>
      </c>
    </row>
    <row r="137" spans="1:3">
      <c r="A137" s="186">
        <v>109</v>
      </c>
      <c r="B137" s="186">
        <v>21104.560597374344</v>
      </c>
      <c r="C137" s="186">
        <v>3933.4394026256559</v>
      </c>
    </row>
    <row r="138" spans="1:3">
      <c r="A138" s="186">
        <v>110</v>
      </c>
      <c r="B138" s="186">
        <v>23262.167715106334</v>
      </c>
      <c r="C138" s="186">
        <v>-415.16771510633407</v>
      </c>
    </row>
    <row r="139" spans="1:3">
      <c r="A139" s="186">
        <v>111</v>
      </c>
      <c r="B139" s="186">
        <v>24612.952258421894</v>
      </c>
      <c r="C139" s="186">
        <v>-4207.9522584218939</v>
      </c>
    </row>
    <row r="140" spans="1:3">
      <c r="A140" s="186">
        <v>112</v>
      </c>
      <c r="B140" s="186">
        <v>25053.019962386745</v>
      </c>
      <c r="C140" s="186">
        <v>-5280.0199623867447</v>
      </c>
    </row>
    <row r="141" spans="1:3">
      <c r="A141" s="186">
        <v>113</v>
      </c>
      <c r="B141" s="186">
        <v>15980.019301554705</v>
      </c>
      <c r="C141" s="186">
        <v>-1558.0193015547047</v>
      </c>
    </row>
    <row r="142" spans="1:3">
      <c r="A142" s="186">
        <v>114</v>
      </c>
      <c r="B142" s="186">
        <v>16128.802464188302</v>
      </c>
      <c r="C142" s="186">
        <v>-2831.8024641883021</v>
      </c>
    </row>
    <row r="143" spans="1:3">
      <c r="A143" s="186">
        <v>115</v>
      </c>
      <c r="B143" s="186">
        <v>11853.776568875728</v>
      </c>
      <c r="C143" s="186">
        <v>8.2234311242718832</v>
      </c>
    </row>
    <row r="144" spans="1:3">
      <c r="A144" s="186">
        <v>116</v>
      </c>
      <c r="B144" s="186">
        <v>17742.34728723541</v>
      </c>
      <c r="C144" s="186">
        <v>5843.6527127645895</v>
      </c>
    </row>
    <row r="145" spans="1:3">
      <c r="A145" s="186">
        <v>117</v>
      </c>
      <c r="B145" s="186">
        <v>20032.385146840064</v>
      </c>
      <c r="C145" s="186">
        <v>6936.6148531599356</v>
      </c>
    </row>
    <row r="146" spans="1:3">
      <c r="A146" s="186">
        <v>118</v>
      </c>
      <c r="B146" s="186">
        <v>21078.660336788736</v>
      </c>
      <c r="C146" s="186">
        <v>2050.3396632112635</v>
      </c>
    </row>
    <row r="147" spans="1:3">
      <c r="A147" s="186">
        <v>119</v>
      </c>
      <c r="B147" s="186">
        <v>23639.197988544907</v>
      </c>
      <c r="C147" s="186">
        <v>-1898.1979885449073</v>
      </c>
    </row>
    <row r="148" spans="1:3">
      <c r="A148" s="186">
        <v>120</v>
      </c>
      <c r="B148" s="186">
        <v>15959.027476581447</v>
      </c>
      <c r="C148" s="186">
        <v>-1145.0274765814465</v>
      </c>
    </row>
    <row r="149" spans="1:3">
      <c r="A149" s="186">
        <v>121</v>
      </c>
      <c r="B149" s="186">
        <v>19620.672491194342</v>
      </c>
      <c r="C149" s="186">
        <v>-924.672491194342</v>
      </c>
    </row>
    <row r="150" spans="1:3">
      <c r="A150" s="186">
        <v>122</v>
      </c>
      <c r="B150" s="186">
        <v>22775.248435310845</v>
      </c>
      <c r="C150" s="186">
        <v>1508.7515646891552</v>
      </c>
    </row>
    <row r="151" spans="1:3">
      <c r="A151" s="186">
        <v>123</v>
      </c>
      <c r="B151" s="186">
        <v>23960.599702088148</v>
      </c>
      <c r="C151" s="186">
        <v>557.40029791185225</v>
      </c>
    </row>
    <row r="152" spans="1:3">
      <c r="A152" s="186">
        <v>124</v>
      </c>
      <c r="B152" s="186">
        <v>23062.479225557556</v>
      </c>
      <c r="C152" s="186">
        <v>-2764.4792255575558</v>
      </c>
    </row>
    <row r="153" spans="1:3">
      <c r="A153" s="186">
        <v>125</v>
      </c>
      <c r="B153" s="186">
        <v>24278.245842084863</v>
      </c>
      <c r="C153" s="186">
        <v>-1072.2458420848634</v>
      </c>
    </row>
    <row r="154" spans="1:3">
      <c r="A154" s="186">
        <v>126</v>
      </c>
      <c r="B154" s="186">
        <v>23052.818507024709</v>
      </c>
      <c r="C154" s="186">
        <v>-6620.8185070247091</v>
      </c>
    </row>
    <row r="155" spans="1:3">
      <c r="A155" s="186">
        <v>127</v>
      </c>
      <c r="B155" s="186">
        <v>14459.087108013449</v>
      </c>
      <c r="C155" s="186">
        <v>2545.9128919865507</v>
      </c>
    </row>
    <row r="156" spans="1:3">
      <c r="A156" s="186">
        <v>128</v>
      </c>
      <c r="B156" s="186">
        <v>18202.485122994789</v>
      </c>
      <c r="C156" s="186">
        <v>-143.48512299478898</v>
      </c>
    </row>
    <row r="157" spans="1:3">
      <c r="A157" s="186">
        <v>129</v>
      </c>
      <c r="B157" s="186">
        <v>12417.022842766073</v>
      </c>
      <c r="C157" s="186">
        <v>-4694.0228427660732</v>
      </c>
    </row>
    <row r="158" spans="1:3">
      <c r="A158" s="186">
        <v>130</v>
      </c>
      <c r="B158" s="186">
        <v>19933.953236833335</v>
      </c>
      <c r="C158" s="186">
        <v>4343.0467631666652</v>
      </c>
    </row>
    <row r="159" spans="1:3">
      <c r="A159" s="186">
        <v>131</v>
      </c>
      <c r="B159" s="186">
        <v>23147.91331439171</v>
      </c>
      <c r="C159" s="186">
        <v>3707.0866856082903</v>
      </c>
    </row>
    <row r="160" spans="1:3">
      <c r="A160" s="186">
        <v>132</v>
      </c>
      <c r="B160" s="186">
        <v>23281.277015700351</v>
      </c>
      <c r="C160" s="186">
        <v>1659.7229842996494</v>
      </c>
    </row>
    <row r="161" spans="1:3">
      <c r="A161" s="186">
        <v>133</v>
      </c>
      <c r="B161" s="186">
        <v>23148.63663586013</v>
      </c>
      <c r="C161" s="186">
        <v>-968.6366358601299</v>
      </c>
    </row>
    <row r="162" spans="1:3">
      <c r="A162" s="186">
        <v>134</v>
      </c>
      <c r="B162" s="186">
        <v>16423.878554572555</v>
      </c>
      <c r="C162" s="186">
        <v>2306.121445427445</v>
      </c>
    </row>
    <row r="163" spans="1:3">
      <c r="A163" s="186">
        <v>135</v>
      </c>
      <c r="B163" s="186">
        <v>18854.244674505058</v>
      </c>
      <c r="C163" s="186">
        <v>-645.24467450505836</v>
      </c>
    </row>
    <row r="164" spans="1:3">
      <c r="A164" s="186">
        <v>136</v>
      </c>
      <c r="B164" s="186">
        <v>19273.433517246078</v>
      </c>
      <c r="C164" s="186">
        <v>3885.5664827539222</v>
      </c>
    </row>
    <row r="165" spans="1:3">
      <c r="A165" s="186">
        <v>137</v>
      </c>
      <c r="B165" s="186">
        <v>14892.08127836104</v>
      </c>
      <c r="C165" s="186">
        <v>2930.9187216389601</v>
      </c>
    </row>
    <row r="166" spans="1:3">
      <c r="A166" s="186">
        <v>138</v>
      </c>
      <c r="B166" s="186">
        <v>22950.55067618873</v>
      </c>
      <c r="C166" s="186">
        <v>2008.44932381127</v>
      </c>
    </row>
    <row r="167" spans="1:3">
      <c r="A167" s="186">
        <v>139</v>
      </c>
      <c r="B167" s="186">
        <v>22435.949169065894</v>
      </c>
      <c r="C167" s="186">
        <v>2173.0508309341058</v>
      </c>
    </row>
    <row r="168" spans="1:3">
      <c r="A168" s="186">
        <v>140</v>
      </c>
      <c r="B168" s="186">
        <v>17175.840793452746</v>
      </c>
      <c r="C168" s="186">
        <v>-7870.8407934527459</v>
      </c>
    </row>
    <row r="169" spans="1:3">
      <c r="A169" s="186">
        <v>141</v>
      </c>
      <c r="B169" s="186">
        <v>18631.366418081216</v>
      </c>
      <c r="C169" s="186">
        <v>1502.6335819187843</v>
      </c>
    </row>
    <row r="170" spans="1:3">
      <c r="A170" s="186">
        <v>142</v>
      </c>
      <c r="B170" s="186">
        <v>18731.68206454254</v>
      </c>
      <c r="C170" s="186">
        <v>-1957.6820645425396</v>
      </c>
    </row>
    <row r="171" spans="1:3">
      <c r="A171" s="186">
        <v>143</v>
      </c>
      <c r="B171" s="186">
        <v>20422.218665361634</v>
      </c>
      <c r="C171" s="186">
        <v>1872.7813346383664</v>
      </c>
    </row>
    <row r="172" spans="1:3">
      <c r="A172" s="186">
        <v>144</v>
      </c>
      <c r="B172" s="186">
        <v>20238.922962248882</v>
      </c>
      <c r="C172" s="186">
        <v>1836.077037751118</v>
      </c>
    </row>
    <row r="173" spans="1:3">
      <c r="A173" s="186">
        <v>145</v>
      </c>
      <c r="B173" s="186">
        <v>20733.700471009262</v>
      </c>
      <c r="C173" s="186">
        <v>2265.2995289907376</v>
      </c>
    </row>
    <row r="174" spans="1:3">
      <c r="A174" s="186">
        <v>146</v>
      </c>
      <c r="B174" s="186">
        <v>22510.749197306348</v>
      </c>
      <c r="C174" s="186">
        <v>2376.2508026936521</v>
      </c>
    </row>
    <row r="175" spans="1:3">
      <c r="A175" s="186">
        <v>147</v>
      </c>
      <c r="B175" s="186">
        <v>23544.153825707683</v>
      </c>
      <c r="C175" s="186">
        <v>-1000.1538257076827</v>
      </c>
    </row>
    <row r="176" spans="1:3">
      <c r="A176" s="186">
        <v>148</v>
      </c>
      <c r="B176" s="186">
        <v>18206.3985585234</v>
      </c>
      <c r="C176" s="186">
        <v>-697.39855852340042</v>
      </c>
    </row>
    <row r="177" spans="1:3">
      <c r="A177" s="186">
        <v>149</v>
      </c>
      <c r="B177" s="186">
        <v>18880.580753099603</v>
      </c>
      <c r="C177" s="186">
        <v>-2115.5807530996026</v>
      </c>
    </row>
    <row r="178" spans="1:3">
      <c r="A178" s="186">
        <v>150</v>
      </c>
      <c r="B178" s="186">
        <v>18990.063163547216</v>
      </c>
      <c r="C178" s="186">
        <v>4509.9368364527836</v>
      </c>
    </row>
    <row r="179" spans="1:3">
      <c r="A179" s="186">
        <v>151</v>
      </c>
      <c r="B179" s="186">
        <v>16754.169751242778</v>
      </c>
      <c r="C179" s="186">
        <v>-4737.1697512427781</v>
      </c>
    </row>
    <row r="180" spans="1:3">
      <c r="A180" s="186">
        <v>152</v>
      </c>
      <c r="B180" s="186">
        <v>21566.067210578633</v>
      </c>
      <c r="C180" s="186">
        <v>2574.9327894213675</v>
      </c>
    </row>
    <row r="181" spans="1:3">
      <c r="A181" s="186">
        <v>153</v>
      </c>
      <c r="B181" s="186">
        <v>23788.34608619674</v>
      </c>
      <c r="C181" s="186">
        <v>-334.34608619673963</v>
      </c>
    </row>
    <row r="182" spans="1:3">
      <c r="A182" s="186">
        <v>154</v>
      </c>
      <c r="B182" s="186">
        <v>22938.246249295269</v>
      </c>
      <c r="C182" s="186">
        <v>-2408.2462492952691</v>
      </c>
    </row>
    <row r="183" spans="1:3">
      <c r="A183" s="186">
        <v>155</v>
      </c>
      <c r="B183" s="186">
        <v>13403.972855031205</v>
      </c>
      <c r="C183" s="186">
        <v>-1456.9728550312047</v>
      </c>
    </row>
    <row r="184" spans="1:3">
      <c r="A184" s="186">
        <v>156</v>
      </c>
      <c r="B184" s="186">
        <v>12400.697892752429</v>
      </c>
      <c r="C184" s="186">
        <v>-5339.6978927524287</v>
      </c>
    </row>
    <row r="185" spans="1:3">
      <c r="A185" s="186">
        <v>157</v>
      </c>
      <c r="B185" s="186">
        <v>21147.919690373968</v>
      </c>
      <c r="C185" s="186">
        <v>-4287.9196903739685</v>
      </c>
    </row>
    <row r="186" spans="1:3">
      <c r="A186" s="186">
        <v>158</v>
      </c>
      <c r="B186" s="186">
        <v>22005.999006105951</v>
      </c>
      <c r="C186" s="186">
        <v>1925.0009938940493</v>
      </c>
    </row>
    <row r="187" spans="1:3">
      <c r="A187" s="186">
        <v>159</v>
      </c>
      <c r="B187" s="186">
        <v>16874.631259182541</v>
      </c>
      <c r="C187" s="186">
        <v>-6709.6312591825408</v>
      </c>
    </row>
    <row r="188" spans="1:3">
      <c r="A188" s="186">
        <v>160</v>
      </c>
      <c r="B188" s="186">
        <v>21431.606769631959</v>
      </c>
      <c r="C188" s="186">
        <v>2516.3932303680413</v>
      </c>
    </row>
    <row r="189" spans="1:3">
      <c r="A189" s="186">
        <v>161</v>
      </c>
      <c r="B189" s="186">
        <v>21954.939897899698</v>
      </c>
      <c r="C189" s="186">
        <v>1704.0601021003022</v>
      </c>
    </row>
    <row r="190" spans="1:3">
      <c r="A190" s="186">
        <v>162</v>
      </c>
      <c r="B190" s="186">
        <v>17212.014836517352</v>
      </c>
      <c r="C190" s="186">
        <v>751.9851634826482</v>
      </c>
    </row>
    <row r="191" spans="1:3">
      <c r="A191" s="186">
        <v>163</v>
      </c>
      <c r="B191" s="186">
        <v>18755.406168589034</v>
      </c>
      <c r="C191" s="186">
        <v>2031.5938314109662</v>
      </c>
    </row>
    <row r="192" spans="1:3">
      <c r="A192" s="186">
        <v>164</v>
      </c>
      <c r="B192" s="186">
        <v>21675.075708652592</v>
      </c>
      <c r="C192" s="186">
        <v>4004.9242913474081</v>
      </c>
    </row>
    <row r="193" spans="1:3">
      <c r="A193" s="186">
        <v>165</v>
      </c>
      <c r="B193" s="186">
        <v>21960.080389711289</v>
      </c>
      <c r="C193" s="186">
        <v>4661.9196102887108</v>
      </c>
    </row>
    <row r="194" spans="1:3">
      <c r="A194" s="186">
        <v>166</v>
      </c>
      <c r="B194" s="186">
        <v>23068.316780165638</v>
      </c>
      <c r="C194" s="186">
        <v>1694.6832198343618</v>
      </c>
    </row>
    <row r="195" spans="1:3">
      <c r="A195" s="186">
        <v>167</v>
      </c>
      <c r="B195" s="186">
        <v>22557.759636714018</v>
      </c>
      <c r="C195" s="186">
        <v>484.24036328598231</v>
      </c>
    </row>
    <row r="196" spans="1:3">
      <c r="A196" s="186">
        <v>168</v>
      </c>
      <c r="B196" s="186">
        <v>24335.600276452707</v>
      </c>
      <c r="C196" s="186">
        <v>-391.60027645270748</v>
      </c>
    </row>
    <row r="197" spans="1:3">
      <c r="A197" s="186">
        <v>169</v>
      </c>
      <c r="B197" s="186">
        <v>18593.95296887619</v>
      </c>
      <c r="C197" s="186">
        <v>-1073.9529688761904</v>
      </c>
    </row>
    <row r="198" spans="1:3">
      <c r="A198" s="186">
        <v>170</v>
      </c>
      <c r="B198" s="186">
        <v>18742.732564983431</v>
      </c>
      <c r="C198" s="186">
        <v>-1500.7325649834311</v>
      </c>
    </row>
    <row r="199" spans="1:3">
      <c r="A199" s="186">
        <v>171</v>
      </c>
      <c r="B199" s="186">
        <v>17069.30243585393</v>
      </c>
      <c r="C199" s="186">
        <v>3513.6975641460704</v>
      </c>
    </row>
    <row r="200" spans="1:3">
      <c r="A200" s="186">
        <v>172</v>
      </c>
      <c r="B200" s="186">
        <v>18645.011996699213</v>
      </c>
      <c r="C200" s="186">
        <v>-2007.0119966992133</v>
      </c>
    </row>
    <row r="201" spans="1:3">
      <c r="A201" s="186">
        <v>173</v>
      </c>
      <c r="B201" s="186">
        <v>20372.657976077677</v>
      </c>
      <c r="C201" s="186">
        <v>2837.3420239223233</v>
      </c>
    </row>
    <row r="202" spans="1:3">
      <c r="A202" s="186">
        <v>174</v>
      </c>
      <c r="B202" s="186">
        <v>22054.027812910481</v>
      </c>
      <c r="C202" s="186">
        <v>1868.9721870895191</v>
      </c>
    </row>
    <row r="203" spans="1:3">
      <c r="A203" s="186">
        <v>175</v>
      </c>
      <c r="B203" s="186">
        <v>24949.816062113012</v>
      </c>
      <c r="C203" s="186">
        <v>-2263.8160621130119</v>
      </c>
    </row>
    <row r="204" spans="1:3">
      <c r="A204" s="186">
        <v>176</v>
      </c>
      <c r="B204" s="186">
        <v>20657.49357095917</v>
      </c>
      <c r="C204" s="186">
        <v>-2105.49357095917</v>
      </c>
    </row>
    <row r="205" spans="1:3">
      <c r="A205" s="186">
        <v>177</v>
      </c>
      <c r="B205" s="186">
        <v>22854.397874350787</v>
      </c>
      <c r="C205" s="186">
        <v>-6751.3978743507869</v>
      </c>
    </row>
    <row r="206" spans="1:3">
      <c r="A206" s="186">
        <v>178</v>
      </c>
      <c r="B206" s="186">
        <v>21897.308509099938</v>
      </c>
      <c r="C206" s="186">
        <v>2254.6914909000625</v>
      </c>
    </row>
    <row r="207" spans="1:3">
      <c r="A207" s="186">
        <v>179</v>
      </c>
      <c r="B207" s="186">
        <v>21501.475268860817</v>
      </c>
      <c r="C207" s="186">
        <v>3660.5247311391831</v>
      </c>
    </row>
    <row r="208" spans="1:3">
      <c r="A208" s="186">
        <v>180</v>
      </c>
      <c r="B208" s="186">
        <v>23044.866600932506</v>
      </c>
      <c r="C208" s="186">
        <v>1776.1333990674939</v>
      </c>
    </row>
    <row r="209" spans="1:3">
      <c r="A209" s="186">
        <v>181</v>
      </c>
      <c r="B209" s="186">
        <v>22521.799697747239</v>
      </c>
      <c r="C209" s="186">
        <v>2595.2003022527606</v>
      </c>
    </row>
    <row r="210" spans="1:3">
      <c r="A210" s="186">
        <v>182</v>
      </c>
      <c r="B210" s="186">
        <v>21720.033493846742</v>
      </c>
      <c r="C210" s="186">
        <v>824.9665061532578</v>
      </c>
    </row>
    <row r="211" spans="1:3">
      <c r="A211" s="186">
        <v>183</v>
      </c>
      <c r="B211" s="186">
        <v>14986.614438812227</v>
      </c>
      <c r="C211" s="186">
        <v>-1098.6144388122266</v>
      </c>
    </row>
    <row r="212" spans="1:3">
      <c r="A212" s="186">
        <v>184</v>
      </c>
      <c r="B212" s="186">
        <v>18836.760986267727</v>
      </c>
      <c r="C212" s="186">
        <v>-2861.7609862677273</v>
      </c>
    </row>
    <row r="213" spans="1:3">
      <c r="A213" s="186">
        <v>185</v>
      </c>
      <c r="B213" s="186">
        <v>21244.690402851273</v>
      </c>
      <c r="C213" s="186">
        <v>2539.3095971487273</v>
      </c>
    </row>
    <row r="214" spans="1:3">
      <c r="A214" s="186">
        <v>186</v>
      </c>
      <c r="B214" s="186">
        <v>20125.039874054419</v>
      </c>
      <c r="C214" s="186">
        <v>5154.9601259455812</v>
      </c>
    </row>
    <row r="215" spans="1:3">
      <c r="A215" s="186">
        <v>187</v>
      </c>
      <c r="B215" s="186">
        <v>23255.734527309898</v>
      </c>
      <c r="C215" s="186">
        <v>2221.2654726901019</v>
      </c>
    </row>
    <row r="216" spans="1:3">
      <c r="A216" s="186">
        <v>188</v>
      </c>
      <c r="B216" s="186">
        <v>24689.524356484148</v>
      </c>
      <c r="C216" s="186">
        <v>-747.52435648414757</v>
      </c>
    </row>
    <row r="217" spans="1:3">
      <c r="A217" s="186">
        <v>189</v>
      </c>
      <c r="B217" s="186">
        <v>24159.506954562708</v>
      </c>
      <c r="C217" s="186">
        <v>-1962.5069545627084</v>
      </c>
    </row>
    <row r="218" spans="1:3">
      <c r="A218" s="186">
        <v>190</v>
      </c>
      <c r="B218" s="186">
        <v>19195.337964116352</v>
      </c>
      <c r="C218" s="186">
        <v>-977.33796411635194</v>
      </c>
    </row>
    <row r="219" spans="1:3">
      <c r="A219" s="186">
        <v>191</v>
      </c>
      <c r="B219" s="186">
        <v>16073.718773778641</v>
      </c>
      <c r="C219" s="186">
        <v>-6899.7187737786408</v>
      </c>
    </row>
    <row r="220" spans="1:3">
      <c r="A220" s="186">
        <v>192</v>
      </c>
      <c r="B220" s="186">
        <v>16296.1716676291</v>
      </c>
      <c r="C220" s="186">
        <v>-7356.1716676290998</v>
      </c>
    </row>
    <row r="221" spans="1:3">
      <c r="A221" s="186">
        <v>193</v>
      </c>
      <c r="B221" s="186">
        <v>21881.616335036979</v>
      </c>
      <c r="C221" s="186">
        <v>4168.3836649630211</v>
      </c>
    </row>
    <row r="222" spans="1:3">
      <c r="A222" s="186">
        <v>194</v>
      </c>
      <c r="B222" s="186">
        <v>20682.238955369117</v>
      </c>
      <c r="C222" s="186">
        <v>-25.238955369117321</v>
      </c>
    </row>
    <row r="223" spans="1:3">
      <c r="A223" s="186">
        <v>195</v>
      </c>
      <c r="B223" s="186">
        <v>19014.266043610332</v>
      </c>
      <c r="C223" s="186">
        <v>-874.26604361033242</v>
      </c>
    </row>
    <row r="224" spans="1:3">
      <c r="A224" s="186">
        <v>196</v>
      </c>
      <c r="B224" s="186">
        <v>22036.294715578391</v>
      </c>
      <c r="C224" s="186">
        <v>-1482.2947155783913</v>
      </c>
    </row>
    <row r="225" spans="1:3">
      <c r="A225" s="186">
        <v>197</v>
      </c>
      <c r="B225" s="186">
        <v>16135.906572292708</v>
      </c>
      <c r="C225" s="186">
        <v>-1423.906572292708</v>
      </c>
    </row>
    <row r="226" spans="1:3">
      <c r="A226" s="186">
        <v>198</v>
      </c>
      <c r="B226" s="186">
        <v>16847.516002443099</v>
      </c>
      <c r="C226" s="186">
        <v>-1657.5160024430988</v>
      </c>
    </row>
    <row r="227" spans="1:3">
      <c r="A227" s="186">
        <v>199</v>
      </c>
      <c r="B227" s="186">
        <v>16508.149262471874</v>
      </c>
      <c r="C227" s="186">
        <v>3430.850737528126</v>
      </c>
    </row>
    <row r="228" spans="1:3">
      <c r="A228" s="186">
        <v>200</v>
      </c>
      <c r="B228" s="186">
        <v>18811.652639123713</v>
      </c>
      <c r="C228" s="186">
        <v>2073.347360876287</v>
      </c>
    </row>
    <row r="229" spans="1:3">
      <c r="A229" s="186">
        <v>201</v>
      </c>
      <c r="B229" s="186">
        <v>23173.521154892805</v>
      </c>
      <c r="C229" s="186">
        <v>-150.5211548928055</v>
      </c>
    </row>
    <row r="230" spans="1:3">
      <c r="A230" s="186">
        <v>202</v>
      </c>
      <c r="B230" s="186">
        <v>22186.301367968612</v>
      </c>
      <c r="C230" s="186">
        <v>1847.6986320313881</v>
      </c>
    </row>
    <row r="231" spans="1:3">
      <c r="A231" s="186">
        <v>203</v>
      </c>
      <c r="B231" s="186">
        <v>23768.989885699928</v>
      </c>
      <c r="C231" s="186">
        <v>-1284.989885699928</v>
      </c>
    </row>
    <row r="232" spans="1:3">
      <c r="A232" s="186">
        <v>204</v>
      </c>
      <c r="B232" s="186">
        <v>20621.833541563799</v>
      </c>
      <c r="C232" s="186">
        <v>-2142.8335415637994</v>
      </c>
    </row>
    <row r="233" spans="1:3">
      <c r="A233" s="186">
        <v>205</v>
      </c>
      <c r="B233" s="186">
        <v>20652.721580692159</v>
      </c>
      <c r="C233" s="186">
        <v>-3139.7215806921595</v>
      </c>
    </row>
    <row r="234" spans="1:3">
      <c r="A234" s="186">
        <v>206</v>
      </c>
      <c r="B234" s="186">
        <v>19041.41787619752</v>
      </c>
      <c r="C234" s="186">
        <v>3889.5821238024801</v>
      </c>
    </row>
    <row r="235" spans="1:3">
      <c r="A235" s="186">
        <v>207</v>
      </c>
      <c r="B235" s="186">
        <v>17666.751286470135</v>
      </c>
      <c r="C235" s="186">
        <v>-8165.7512864701348</v>
      </c>
    </row>
    <row r="236" spans="1:3">
      <c r="A236" s="186">
        <v>208</v>
      </c>
      <c r="B236" s="186">
        <v>18795.065599989503</v>
      </c>
      <c r="C236" s="186">
        <v>4441.9344000104975</v>
      </c>
    </row>
    <row r="237" spans="1:3">
      <c r="A237" s="186">
        <v>209</v>
      </c>
      <c r="B237" s="186">
        <v>17765.981678193639</v>
      </c>
      <c r="C237" s="186">
        <v>985.0183218063612</v>
      </c>
    </row>
    <row r="238" spans="1:3">
      <c r="A238" s="186">
        <v>210</v>
      </c>
      <c r="B238" s="186">
        <v>21919.279868504324</v>
      </c>
      <c r="C238" s="186">
        <v>-1528.2798685043235</v>
      </c>
    </row>
    <row r="239" spans="1:3">
      <c r="A239" s="186">
        <v>211</v>
      </c>
      <c r="B239" s="186">
        <v>16923.227036574976</v>
      </c>
      <c r="C239" s="186">
        <v>-985.2270365749755</v>
      </c>
    </row>
    <row r="240" spans="1:3">
      <c r="A240" s="186">
        <v>212</v>
      </c>
      <c r="B240" s="186">
        <v>-2886.6173989499694</v>
      </c>
      <c r="C240" s="186">
        <v>5721.6173989499694</v>
      </c>
    </row>
    <row r="241" spans="1:3">
      <c r="A241" s="186">
        <v>213</v>
      </c>
      <c r="B241" s="186">
        <v>14534.727195721158</v>
      </c>
      <c r="C241" s="186">
        <v>-3669.7271957211578</v>
      </c>
    </row>
    <row r="242" spans="1:3" ht="17" thickBot="1">
      <c r="A242" s="187">
        <v>214</v>
      </c>
      <c r="B242" s="187">
        <v>17033.23581054926</v>
      </c>
      <c r="C242" s="187">
        <v>2067.7641894507397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42"/>
  <sheetViews>
    <sheetView topLeftCell="A2" workbookViewId="0">
      <selection activeCell="A17" sqref="A17:B22"/>
    </sheetView>
  </sheetViews>
  <sheetFormatPr baseColWidth="10" defaultRowHeight="16"/>
  <sheetData>
    <row r="1" spans="1:12">
      <c r="A1" t="s">
        <v>21</v>
      </c>
    </row>
    <row r="2" spans="1:12" ht="17" thickBot="1"/>
    <row r="3" spans="1:12">
      <c r="A3" s="189" t="s">
        <v>22</v>
      </c>
      <c r="B3" s="189"/>
    </row>
    <row r="4" spans="1:12">
      <c r="A4" s="186" t="s">
        <v>23</v>
      </c>
      <c r="B4" s="186">
        <v>0.81668960276917979</v>
      </c>
    </row>
    <row r="5" spans="1:12">
      <c r="A5" s="186" t="s">
        <v>24</v>
      </c>
      <c r="B5" s="186">
        <v>0.66698190727128059</v>
      </c>
    </row>
    <row r="6" spans="1:12">
      <c r="A6" s="186" t="s">
        <v>25</v>
      </c>
      <c r="B6" s="186">
        <v>0.6589766646576094</v>
      </c>
    </row>
    <row r="7" spans="1:12">
      <c r="A7" s="186" t="s">
        <v>26</v>
      </c>
      <c r="B7" s="186">
        <v>3234.9466490229247</v>
      </c>
    </row>
    <row r="8" spans="1:12" ht="17" thickBot="1">
      <c r="A8" s="187" t="s">
        <v>27</v>
      </c>
      <c r="B8" s="187">
        <v>214</v>
      </c>
    </row>
    <row r="10" spans="1:12" ht="17" thickBot="1">
      <c r="A10" t="s">
        <v>28</v>
      </c>
    </row>
    <row r="11" spans="1:12">
      <c r="A11" s="188"/>
      <c r="B11" s="188" t="s">
        <v>32</v>
      </c>
      <c r="C11" s="188" t="s">
        <v>33</v>
      </c>
      <c r="D11" s="188" t="s">
        <v>34</v>
      </c>
      <c r="E11" s="188" t="s">
        <v>35</v>
      </c>
      <c r="F11" s="188" t="s">
        <v>36</v>
      </c>
    </row>
    <row r="12" spans="1:12">
      <c r="A12" s="186" t="s">
        <v>29</v>
      </c>
      <c r="B12" s="186">
        <v>5</v>
      </c>
      <c r="C12" s="186">
        <v>4359571495.7712059</v>
      </c>
      <c r="D12" s="186">
        <v>871914299.1542412</v>
      </c>
      <c r="E12" s="186">
        <v>83.318137807869363</v>
      </c>
      <c r="F12" s="186">
        <v>9.6741573143471509E-48</v>
      </c>
    </row>
    <row r="13" spans="1:12">
      <c r="A13" s="186" t="s">
        <v>30</v>
      </c>
      <c r="B13" s="186">
        <v>208</v>
      </c>
      <c r="C13" s="186">
        <v>2176695002.9811273</v>
      </c>
      <c r="D13" s="186">
        <v>10464879.822024651</v>
      </c>
      <c r="E13" s="186"/>
      <c r="F13" s="186"/>
    </row>
    <row r="14" spans="1:12" ht="17" thickBot="1">
      <c r="A14" s="187" t="s">
        <v>9</v>
      </c>
      <c r="B14" s="187">
        <v>213</v>
      </c>
      <c r="C14" s="187">
        <v>6536266498.7523327</v>
      </c>
      <c r="D14" s="187"/>
      <c r="E14" s="187"/>
      <c r="F14" s="187"/>
    </row>
    <row r="15" spans="1:12" ht="17" thickBot="1"/>
    <row r="16" spans="1:12">
      <c r="A16" s="188"/>
      <c r="B16" s="188" t="s">
        <v>37</v>
      </c>
      <c r="C16" s="188" t="s">
        <v>26</v>
      </c>
      <c r="D16" s="188" t="s">
        <v>38</v>
      </c>
      <c r="E16" s="188" t="s">
        <v>39</v>
      </c>
      <c r="F16" s="188" t="s">
        <v>40</v>
      </c>
      <c r="G16" s="188" t="s">
        <v>41</v>
      </c>
      <c r="H16" s="188" t="s">
        <v>42</v>
      </c>
      <c r="I16" s="188" t="s">
        <v>43</v>
      </c>
      <c r="L16" s="192"/>
    </row>
    <row r="17" spans="1:12">
      <c r="A17" s="186" t="s">
        <v>31</v>
      </c>
      <c r="B17" s="186">
        <v>4145.1921796977331</v>
      </c>
      <c r="C17" s="186">
        <v>1687.7972360143317</v>
      </c>
      <c r="D17" s="186">
        <v>2.4559775850127856</v>
      </c>
      <c r="E17" s="186">
        <v>1.4870215969732078E-2</v>
      </c>
      <c r="F17" s="186">
        <v>817.81021206441392</v>
      </c>
      <c r="G17" s="186">
        <v>7472.5741473310518</v>
      </c>
      <c r="H17" s="186">
        <v>817.81021206441392</v>
      </c>
      <c r="I17" s="186">
        <v>7472.5741473310518</v>
      </c>
      <c r="L17" s="192"/>
    </row>
    <row r="18" spans="1:12">
      <c r="A18" s="186" t="s">
        <v>53</v>
      </c>
      <c r="B18" s="186">
        <v>-4881.0104233647098</v>
      </c>
      <c r="C18" s="186">
        <v>489.90883954429933</v>
      </c>
      <c r="D18" s="186">
        <v>-9.9630993143640776</v>
      </c>
      <c r="E18" s="186">
        <v>2.2960632379683302E-19</v>
      </c>
      <c r="F18" s="186">
        <v>-5846.8336891577728</v>
      </c>
      <c r="G18" s="186">
        <v>-3915.1871575716468</v>
      </c>
      <c r="H18" s="186">
        <v>-5846.8336891577728</v>
      </c>
      <c r="I18" s="186">
        <v>-3915.1871575716468</v>
      </c>
      <c r="L18" s="192"/>
    </row>
    <row r="19" spans="1:12">
      <c r="A19" s="186" t="s">
        <v>14</v>
      </c>
      <c r="B19" s="186">
        <v>364.95720242561561</v>
      </c>
      <c r="C19" s="186">
        <v>116.25240056147341</v>
      </c>
      <c r="D19" s="186">
        <v>3.1393519674686541</v>
      </c>
      <c r="E19" s="186">
        <v>1.9392840313734012E-3</v>
      </c>
      <c r="F19" s="186">
        <v>135.77319082254908</v>
      </c>
      <c r="G19" s="186">
        <v>594.14121402868216</v>
      </c>
      <c r="H19" s="186">
        <v>135.77319082254908</v>
      </c>
      <c r="I19" s="186">
        <v>594.14121402868216</v>
      </c>
      <c r="L19" s="192"/>
    </row>
    <row r="20" spans="1:12">
      <c r="A20" s="186" t="s">
        <v>44</v>
      </c>
      <c r="B20" s="186">
        <v>416.14808255977982</v>
      </c>
      <c r="C20" s="186">
        <v>48.863195815672363</v>
      </c>
      <c r="D20" s="186">
        <v>8.5165956833773997</v>
      </c>
      <c r="E20" s="186">
        <v>3.3015744110284763E-15</v>
      </c>
      <c r="F20" s="186">
        <v>319.81748480270215</v>
      </c>
      <c r="G20" s="186">
        <v>512.47868031685755</v>
      </c>
      <c r="H20" s="186">
        <v>319.81748480270215</v>
      </c>
      <c r="I20" s="186">
        <v>512.47868031685755</v>
      </c>
      <c r="L20" s="192"/>
    </row>
    <row r="21" spans="1:12">
      <c r="A21" s="186" t="s">
        <v>17</v>
      </c>
      <c r="B21" s="186">
        <v>-270.4356664341056</v>
      </c>
      <c r="C21" s="186">
        <v>54.408633874101142</v>
      </c>
      <c r="D21" s="186">
        <v>-4.9704550027828338</v>
      </c>
      <c r="E21" s="186">
        <v>1.3936480520803399E-6</v>
      </c>
      <c r="F21" s="186">
        <v>-377.69873297624696</v>
      </c>
      <c r="G21" s="186">
        <v>-163.17259989196424</v>
      </c>
      <c r="H21" s="186">
        <v>-377.69873297624696</v>
      </c>
      <c r="I21" s="186">
        <v>-163.17259989196424</v>
      </c>
    </row>
    <row r="22" spans="1:12" ht="17" thickBot="1">
      <c r="A22" s="187" t="s">
        <v>19</v>
      </c>
      <c r="B22" s="187">
        <v>-5785.1435185373739</v>
      </c>
      <c r="C22" s="187">
        <v>591.62123748262104</v>
      </c>
      <c r="D22" s="187">
        <v>-9.7784581621063147</v>
      </c>
      <c r="E22" s="187">
        <v>8.0422951762124506E-19</v>
      </c>
      <c r="F22" s="187">
        <v>-6951.4861308272466</v>
      </c>
      <c r="G22" s="187">
        <v>-4618.8009062475012</v>
      </c>
      <c r="H22" s="187">
        <v>-6951.4861308272466</v>
      </c>
      <c r="I22" s="187">
        <v>-4618.8009062475012</v>
      </c>
    </row>
    <row r="26" spans="1:12">
      <c r="A26" t="s">
        <v>45</v>
      </c>
    </row>
    <row r="27" spans="1:12" ht="17" thickBot="1"/>
    <row r="28" spans="1:12">
      <c r="A28" s="188" t="s">
        <v>46</v>
      </c>
      <c r="B28" s="188" t="s">
        <v>47</v>
      </c>
      <c r="C28" s="188" t="s">
        <v>48</v>
      </c>
    </row>
    <row r="29" spans="1:12">
      <c r="A29" s="186">
        <v>1</v>
      </c>
      <c r="B29" s="186">
        <v>9860.7027057234518</v>
      </c>
      <c r="C29" s="186">
        <v>-4463.7027057234518</v>
      </c>
    </row>
    <row r="30" spans="1:12">
      <c r="A30" s="186">
        <v>2</v>
      </c>
      <c r="B30" s="186">
        <v>15478.944169199483</v>
      </c>
      <c r="C30" s="186">
        <v>-2445.9441691994834</v>
      </c>
    </row>
    <row r="31" spans="1:12">
      <c r="A31" s="186">
        <v>3</v>
      </c>
      <c r="B31" s="186">
        <v>18127.012563404925</v>
      </c>
      <c r="C31" s="186">
        <v>-1802.0125634049255</v>
      </c>
    </row>
    <row r="32" spans="1:12">
      <c r="A32" s="186">
        <v>4</v>
      </c>
      <c r="B32" s="186">
        <v>7603.6780003619879</v>
      </c>
      <c r="C32" s="186">
        <v>-1022.6780003619879</v>
      </c>
    </row>
    <row r="33" spans="1:3">
      <c r="A33" s="186">
        <v>5</v>
      </c>
      <c r="B33" s="186">
        <v>19382.309534697466</v>
      </c>
      <c r="C33" s="186">
        <v>-1391.309534697466</v>
      </c>
    </row>
    <row r="34" spans="1:3">
      <c r="A34" s="186">
        <v>6</v>
      </c>
      <c r="B34" s="186">
        <v>10643.645134242815</v>
      </c>
      <c r="C34" s="186">
        <v>-5747.6451342428154</v>
      </c>
    </row>
    <row r="35" spans="1:3">
      <c r="A35" s="186">
        <v>7</v>
      </c>
      <c r="B35" s="186">
        <v>13893.543860417714</v>
      </c>
      <c r="C35" s="186">
        <v>-3552.5438604177143</v>
      </c>
    </row>
    <row r="36" spans="1:3">
      <c r="A36" s="186">
        <v>8</v>
      </c>
      <c r="B36" s="186">
        <v>13196.305290406364</v>
      </c>
      <c r="C36" s="186">
        <v>-1586.3052904063643</v>
      </c>
    </row>
    <row r="37" spans="1:3">
      <c r="A37" s="186">
        <v>9</v>
      </c>
      <c r="B37" s="186">
        <v>16020.179025446201</v>
      </c>
      <c r="C37" s="186">
        <v>-1121.1790254462012</v>
      </c>
    </row>
    <row r="38" spans="1:3">
      <c r="A38" s="186">
        <v>10</v>
      </c>
      <c r="B38" s="186">
        <v>21484.402636692117</v>
      </c>
      <c r="C38" s="186">
        <v>-189.40263669211708</v>
      </c>
    </row>
    <row r="39" spans="1:3">
      <c r="A39" s="186">
        <v>11</v>
      </c>
      <c r="B39" s="186">
        <v>22144.427516880602</v>
      </c>
      <c r="C39" s="186">
        <v>2569.5724831193984</v>
      </c>
    </row>
    <row r="40" spans="1:3">
      <c r="A40" s="186">
        <v>12</v>
      </c>
      <c r="B40" s="186">
        <v>20584.436333662459</v>
      </c>
      <c r="C40" s="186">
        <v>-1229.4363336624592</v>
      </c>
    </row>
    <row r="41" spans="1:3">
      <c r="A41" s="186">
        <v>13</v>
      </c>
      <c r="B41" s="186">
        <v>19014.194184598342</v>
      </c>
      <c r="C41" s="186">
        <v>1865.805815401658</v>
      </c>
    </row>
    <row r="42" spans="1:3">
      <c r="A42" s="186">
        <v>14</v>
      </c>
      <c r="B42" s="186">
        <v>19388.727458902147</v>
      </c>
      <c r="C42" s="186">
        <v>-1373.7274589021472</v>
      </c>
    </row>
    <row r="43" spans="1:3">
      <c r="A43" s="186">
        <v>15</v>
      </c>
      <c r="B43" s="186">
        <v>13669.366469591709</v>
      </c>
      <c r="C43" s="186">
        <v>692.63353040829134</v>
      </c>
    </row>
    <row r="44" spans="1:3">
      <c r="A44" s="186">
        <v>16</v>
      </c>
      <c r="B44" s="186">
        <v>19203.076454617465</v>
      </c>
      <c r="C44" s="186">
        <v>-2795.0764546174651</v>
      </c>
    </row>
    <row r="45" spans="1:3">
      <c r="A45" s="186">
        <v>17</v>
      </c>
      <c r="B45" s="186">
        <v>18992.630203599791</v>
      </c>
      <c r="C45" s="186">
        <v>2093.3697964002095</v>
      </c>
    </row>
    <row r="46" spans="1:3">
      <c r="A46" s="186">
        <v>18</v>
      </c>
      <c r="B46" s="186">
        <v>19549.011116640384</v>
      </c>
      <c r="C46" s="186">
        <v>2909.988883359616</v>
      </c>
    </row>
    <row r="47" spans="1:3">
      <c r="A47" s="186">
        <v>19</v>
      </c>
      <c r="B47" s="186">
        <v>15017.264857788623</v>
      </c>
      <c r="C47" s="186">
        <v>809.73514221137702</v>
      </c>
    </row>
    <row r="48" spans="1:3">
      <c r="A48" s="186">
        <v>20</v>
      </c>
      <c r="B48" s="186">
        <v>18107.773827673278</v>
      </c>
      <c r="C48" s="186">
        <v>-5817.773827673278</v>
      </c>
    </row>
    <row r="49" spans="1:3">
      <c r="A49" s="186">
        <v>21</v>
      </c>
      <c r="B49" s="186">
        <v>13043.880564111598</v>
      </c>
      <c r="C49" s="186">
        <v>-2129.8805641115978</v>
      </c>
    </row>
    <row r="50" spans="1:3">
      <c r="A50" s="186">
        <v>22</v>
      </c>
      <c r="B50" s="186">
        <v>9287.6679395145748</v>
      </c>
      <c r="C50" s="186">
        <v>-343.66793951457475</v>
      </c>
    </row>
    <row r="51" spans="1:3">
      <c r="A51" s="186">
        <v>23</v>
      </c>
      <c r="B51" s="186">
        <v>15048.588368405648</v>
      </c>
      <c r="C51" s="186">
        <v>691.411631594352</v>
      </c>
    </row>
    <row r="52" spans="1:3">
      <c r="A52" s="186">
        <v>24</v>
      </c>
      <c r="B52" s="186">
        <v>17035.885994352313</v>
      </c>
      <c r="C52" s="186">
        <v>819.11400564768701</v>
      </c>
    </row>
    <row r="53" spans="1:3">
      <c r="A53" s="186">
        <v>25</v>
      </c>
      <c r="B53" s="186">
        <v>9290.7535240540165</v>
      </c>
      <c r="C53" s="186">
        <v>-3797.7535240540165</v>
      </c>
    </row>
    <row r="54" spans="1:3">
      <c r="A54" s="186">
        <v>26</v>
      </c>
      <c r="B54" s="186">
        <v>13587.283076682796</v>
      </c>
      <c r="C54" s="186">
        <v>-3768.2830766827956</v>
      </c>
    </row>
    <row r="55" spans="1:3">
      <c r="A55" s="186">
        <v>27</v>
      </c>
      <c r="B55" s="186">
        <v>17947.386283852989</v>
      </c>
      <c r="C55" s="186">
        <v>633.61371614701056</v>
      </c>
    </row>
    <row r="56" spans="1:3">
      <c r="A56" s="186">
        <v>28</v>
      </c>
      <c r="B56" s="186">
        <v>24445.47194707123</v>
      </c>
      <c r="C56" s="186">
        <v>-1658.4719470712298</v>
      </c>
    </row>
    <row r="57" spans="1:3">
      <c r="A57" s="186">
        <v>29</v>
      </c>
      <c r="B57" s="186">
        <v>18025.458238161995</v>
      </c>
      <c r="C57" s="186">
        <v>1017.5417618380052</v>
      </c>
    </row>
    <row r="58" spans="1:3">
      <c r="A58" s="186">
        <v>30</v>
      </c>
      <c r="B58" s="186">
        <v>12753.961862419692</v>
      </c>
      <c r="C58" s="186">
        <v>1178.0381375803081</v>
      </c>
    </row>
    <row r="59" spans="1:3">
      <c r="A59" s="186">
        <v>31</v>
      </c>
      <c r="B59" s="186">
        <v>22410.856814424678</v>
      </c>
      <c r="C59" s="186">
        <v>-1207.8568144246783</v>
      </c>
    </row>
    <row r="60" spans="1:3">
      <c r="A60" s="186">
        <v>32</v>
      </c>
      <c r="B60" s="186">
        <v>18631.175408551877</v>
      </c>
      <c r="C60" s="186">
        <v>5064.8245914481231</v>
      </c>
    </row>
    <row r="61" spans="1:3">
      <c r="A61" s="186">
        <v>33</v>
      </c>
      <c r="B61" s="186">
        <v>17319.76366342081</v>
      </c>
      <c r="C61" s="186">
        <v>5255.2363365791898</v>
      </c>
    </row>
    <row r="62" spans="1:3">
      <c r="A62" s="186">
        <v>34</v>
      </c>
      <c r="B62" s="186">
        <v>18665.524071386662</v>
      </c>
      <c r="C62" s="186">
        <v>2944.4759286133376</v>
      </c>
    </row>
    <row r="63" spans="1:3">
      <c r="A63" s="186">
        <v>35</v>
      </c>
      <c r="B63" s="186">
        <v>-1011.0730177035402</v>
      </c>
      <c r="C63" s="186">
        <v>6367.0730177035402</v>
      </c>
    </row>
    <row r="64" spans="1:3">
      <c r="A64" s="186">
        <v>36</v>
      </c>
      <c r="B64" s="186">
        <v>11640.81950651007</v>
      </c>
      <c r="C64" s="186">
        <v>3533.1804934899301</v>
      </c>
    </row>
    <row r="65" spans="1:3">
      <c r="A65" s="186">
        <v>37</v>
      </c>
      <c r="B65" s="186">
        <v>10278.808702876075</v>
      </c>
      <c r="C65" s="186">
        <v>5599.1912971239253</v>
      </c>
    </row>
    <row r="66" spans="1:3">
      <c r="A66" s="186">
        <v>38</v>
      </c>
      <c r="B66" s="186">
        <v>17520.813908198514</v>
      </c>
      <c r="C66" s="186">
        <v>1858.1860918014863</v>
      </c>
    </row>
    <row r="67" spans="1:3">
      <c r="A67" s="186">
        <v>39</v>
      </c>
      <c r="B67" s="186">
        <v>18374.09923913531</v>
      </c>
      <c r="C67" s="186">
        <v>2708.9007608646898</v>
      </c>
    </row>
    <row r="68" spans="1:3">
      <c r="A68" s="186">
        <v>40</v>
      </c>
      <c r="B68" s="186">
        <v>21281.081416227604</v>
      </c>
      <c r="C68" s="186">
        <v>-20.081416227603768</v>
      </c>
    </row>
    <row r="69" spans="1:3">
      <c r="A69" s="186">
        <v>41</v>
      </c>
      <c r="B69" s="186">
        <v>17346.44370668571</v>
      </c>
      <c r="C69" s="186">
        <v>3378.5562933142901</v>
      </c>
    </row>
    <row r="70" spans="1:3">
      <c r="A70" s="186">
        <v>42</v>
      </c>
      <c r="B70" s="186">
        <v>17993.511564005345</v>
      </c>
      <c r="C70" s="186">
        <v>1030.4884359946554</v>
      </c>
    </row>
    <row r="71" spans="1:3">
      <c r="A71" s="186">
        <v>43</v>
      </c>
      <c r="B71" s="186">
        <v>2605.9917884471397</v>
      </c>
      <c r="C71" s="186">
        <v>-231.9917884471397</v>
      </c>
    </row>
    <row r="72" spans="1:3">
      <c r="A72" s="186">
        <v>44</v>
      </c>
      <c r="B72" s="186">
        <v>15541.23480025121</v>
      </c>
      <c r="C72" s="186">
        <v>-5676.2348002512099</v>
      </c>
    </row>
    <row r="73" spans="1:3">
      <c r="A73" s="186">
        <v>45</v>
      </c>
      <c r="B73" s="186">
        <v>18692.931161408582</v>
      </c>
      <c r="C73" s="186">
        <v>388.06883859141817</v>
      </c>
    </row>
    <row r="74" spans="1:3">
      <c r="A74" s="186">
        <v>46</v>
      </c>
      <c r="B74" s="186">
        <v>22812.918353209898</v>
      </c>
      <c r="C74" s="186">
        <v>3329.0816467901022</v>
      </c>
    </row>
    <row r="75" spans="1:3">
      <c r="A75" s="186">
        <v>47</v>
      </c>
      <c r="B75" s="186">
        <v>25574.551637555021</v>
      </c>
      <c r="C75" s="186">
        <v>509.44836244497856</v>
      </c>
    </row>
    <row r="76" spans="1:3">
      <c r="A76" s="186">
        <v>48</v>
      </c>
      <c r="B76" s="186">
        <v>23931.311996511653</v>
      </c>
      <c r="C76" s="186">
        <v>-457.31199651165298</v>
      </c>
    </row>
    <row r="77" spans="1:3">
      <c r="A77" s="186">
        <v>49</v>
      </c>
      <c r="B77" s="186">
        <v>22897.238539857372</v>
      </c>
      <c r="C77" s="186">
        <v>-1382.2385398573715</v>
      </c>
    </row>
    <row r="78" spans="1:3">
      <c r="A78" s="186">
        <v>50</v>
      </c>
      <c r="B78" s="186">
        <v>12547.239863435134</v>
      </c>
      <c r="C78" s="186">
        <v>2617.7601365648661</v>
      </c>
    </row>
    <row r="79" spans="1:3">
      <c r="A79" s="186">
        <v>51</v>
      </c>
      <c r="B79" s="186">
        <v>14055.312837834566</v>
      </c>
      <c r="C79" s="186">
        <v>2628.6871621654336</v>
      </c>
    </row>
    <row r="80" spans="1:3">
      <c r="A80" s="186">
        <v>52</v>
      </c>
      <c r="B80" s="186">
        <v>13338.250564593627</v>
      </c>
      <c r="C80" s="186">
        <v>-7212.2505645936271</v>
      </c>
    </row>
    <row r="81" spans="1:3">
      <c r="A81" s="186">
        <v>53</v>
      </c>
      <c r="B81" s="186">
        <v>18609.822719356125</v>
      </c>
      <c r="C81" s="186">
        <v>3189.1772806438748</v>
      </c>
    </row>
    <row r="82" spans="1:3">
      <c r="A82" s="186">
        <v>54</v>
      </c>
      <c r="B82" s="186">
        <v>18164.046187589571</v>
      </c>
      <c r="C82" s="186">
        <v>2025.9538124104292</v>
      </c>
    </row>
    <row r="83" spans="1:3">
      <c r="A83" s="186">
        <v>55</v>
      </c>
      <c r="B83" s="186">
        <v>11592.215177618886</v>
      </c>
      <c r="C83" s="186">
        <v>-6803.2151776188857</v>
      </c>
    </row>
    <row r="84" spans="1:3">
      <c r="A84" s="186">
        <v>56</v>
      </c>
      <c r="B84" s="186">
        <v>20652.920113169501</v>
      </c>
      <c r="C84" s="186">
        <v>-4513.9201131695008</v>
      </c>
    </row>
    <row r="85" spans="1:3">
      <c r="A85" s="186">
        <v>57</v>
      </c>
      <c r="B85" s="186">
        <v>14180.520785981003</v>
      </c>
      <c r="C85" s="186">
        <v>2249.4792140189966</v>
      </c>
    </row>
    <row r="86" spans="1:3">
      <c r="A86" s="186">
        <v>58</v>
      </c>
      <c r="B86" s="186">
        <v>14721.392118849215</v>
      </c>
      <c r="C86" s="186">
        <v>971.60788115078503</v>
      </c>
    </row>
    <row r="87" spans="1:3">
      <c r="A87" s="186">
        <v>59</v>
      </c>
      <c r="B87" s="186">
        <v>14195.529760960704</v>
      </c>
      <c r="C87" s="186">
        <v>-7187.5297609607042</v>
      </c>
    </row>
    <row r="88" spans="1:3">
      <c r="A88" s="186">
        <v>60</v>
      </c>
      <c r="B88" s="186">
        <v>15058.252698074077</v>
      </c>
      <c r="C88" s="186">
        <v>2977.7473019259232</v>
      </c>
    </row>
    <row r="89" spans="1:3">
      <c r="A89" s="186">
        <v>61</v>
      </c>
      <c r="B89" s="186">
        <v>21349.304991718462</v>
      </c>
      <c r="C89" s="186">
        <v>-1845.3049917184617</v>
      </c>
    </row>
    <row r="90" spans="1:3">
      <c r="A90" s="186">
        <v>62</v>
      </c>
      <c r="B90" s="186">
        <v>22042.045756612268</v>
      </c>
      <c r="C90" s="186">
        <v>3398.9542433877323</v>
      </c>
    </row>
    <row r="91" spans="1:3">
      <c r="A91" s="186">
        <v>63</v>
      </c>
      <c r="B91" s="186">
        <v>20777.243707544032</v>
      </c>
      <c r="C91" s="186">
        <v>2761.7562924559679</v>
      </c>
    </row>
    <row r="92" spans="1:3">
      <c r="A92" s="186">
        <v>64</v>
      </c>
      <c r="B92" s="186">
        <v>16484.773826129684</v>
      </c>
      <c r="C92" s="186">
        <v>908.22617387031642</v>
      </c>
    </row>
    <row r="93" spans="1:3">
      <c r="A93" s="186">
        <v>65</v>
      </c>
      <c r="B93" s="186">
        <v>12978.148115593636</v>
      </c>
      <c r="C93" s="186">
        <v>-1000.1481155936362</v>
      </c>
    </row>
    <row r="94" spans="1:3">
      <c r="A94" s="186">
        <v>66</v>
      </c>
      <c r="B94" s="186">
        <v>17806.355694440201</v>
      </c>
      <c r="C94" s="186">
        <v>-2448.3556944402008</v>
      </c>
    </row>
    <row r="95" spans="1:3">
      <c r="A95" s="186">
        <v>67</v>
      </c>
      <c r="B95" s="186">
        <v>14890.370710579866</v>
      </c>
      <c r="C95" s="186">
        <v>-4297.3707105798658</v>
      </c>
    </row>
    <row r="96" spans="1:3">
      <c r="A96" s="186">
        <v>68</v>
      </c>
      <c r="B96" s="186">
        <v>19571.716130058994</v>
      </c>
      <c r="C96" s="186">
        <v>3523.2838699410058</v>
      </c>
    </row>
    <row r="97" spans="1:3">
      <c r="A97" s="186">
        <v>69</v>
      </c>
      <c r="B97" s="186">
        <v>18677.300688704221</v>
      </c>
      <c r="C97" s="186">
        <v>4724.6993112957789</v>
      </c>
    </row>
    <row r="98" spans="1:3">
      <c r="A98" s="186">
        <v>70</v>
      </c>
      <c r="B98" s="186">
        <v>23712.692487677559</v>
      </c>
      <c r="C98" s="186">
        <v>-553.69248767755926</v>
      </c>
    </row>
    <row r="99" spans="1:3">
      <c r="A99" s="186">
        <v>71</v>
      </c>
      <c r="B99" s="186">
        <v>18020.738588389038</v>
      </c>
      <c r="C99" s="186">
        <v>1054.2614116109617</v>
      </c>
    </row>
    <row r="100" spans="1:3">
      <c r="A100" s="186">
        <v>72</v>
      </c>
      <c r="B100" s="186">
        <v>19165.448751577187</v>
      </c>
      <c r="C100" s="186">
        <v>-3981.4487515771871</v>
      </c>
    </row>
    <row r="101" spans="1:3">
      <c r="A101" s="186">
        <v>73</v>
      </c>
      <c r="B101" s="186">
        <v>23755.397866069063</v>
      </c>
      <c r="C101" s="186">
        <v>-2555.3978660690627</v>
      </c>
    </row>
    <row r="102" spans="1:3">
      <c r="A102" s="186">
        <v>74</v>
      </c>
      <c r="B102" s="186">
        <v>24232.363362925738</v>
      </c>
      <c r="C102" s="186">
        <v>-2655.3633629257383</v>
      </c>
    </row>
    <row r="103" spans="1:3">
      <c r="A103" s="186">
        <v>75</v>
      </c>
      <c r="B103" s="186">
        <v>20926.578158300403</v>
      </c>
      <c r="C103" s="186">
        <v>-929.57815830040272</v>
      </c>
    </row>
    <row r="104" spans="1:3">
      <c r="A104" s="186">
        <v>76</v>
      </c>
      <c r="B104" s="186">
        <v>19697.287601583943</v>
      </c>
      <c r="C104" s="186">
        <v>6662.7123984160571</v>
      </c>
    </row>
    <row r="105" spans="1:3">
      <c r="A105" s="186">
        <v>77</v>
      </c>
      <c r="B105" s="186">
        <v>16784.251023665485</v>
      </c>
      <c r="C105" s="186">
        <v>383.74897633451474</v>
      </c>
    </row>
    <row r="106" spans="1:3">
      <c r="A106" s="186">
        <v>78</v>
      </c>
      <c r="B106" s="186">
        <v>5699.2394225420312</v>
      </c>
      <c r="C106" s="186">
        <v>4748.7605774579688</v>
      </c>
    </row>
    <row r="107" spans="1:3">
      <c r="A107" s="186">
        <v>79</v>
      </c>
      <c r="B107" s="186">
        <v>16881.144487467242</v>
      </c>
      <c r="C107" s="186">
        <v>-2371.1444874672416</v>
      </c>
    </row>
    <row r="108" spans="1:3">
      <c r="A108" s="186">
        <v>80</v>
      </c>
      <c r="B108" s="186">
        <v>15840.992984795403</v>
      </c>
      <c r="C108" s="186">
        <v>-2753.9929847954027</v>
      </c>
    </row>
    <row r="109" spans="1:3">
      <c r="A109" s="186">
        <v>81</v>
      </c>
      <c r="B109" s="186">
        <v>20814.15587534165</v>
      </c>
      <c r="C109" s="186">
        <v>4131.8441246583498</v>
      </c>
    </row>
    <row r="110" spans="1:3">
      <c r="A110" s="186">
        <v>82</v>
      </c>
      <c r="B110" s="186">
        <v>20987.710180897771</v>
      </c>
      <c r="C110" s="186">
        <v>4645.2898191022286</v>
      </c>
    </row>
    <row r="111" spans="1:3">
      <c r="A111" s="186">
        <v>83</v>
      </c>
      <c r="B111" s="186">
        <v>21528.581513765985</v>
      </c>
      <c r="C111" s="186">
        <v>4059.4184862340153</v>
      </c>
    </row>
    <row r="112" spans="1:3">
      <c r="A112" s="186">
        <v>84</v>
      </c>
      <c r="B112" s="186">
        <v>20076.138615367065</v>
      </c>
      <c r="C112" s="186">
        <v>-3169.1386153670646</v>
      </c>
    </row>
    <row r="113" spans="1:3">
      <c r="A113" s="186">
        <v>85</v>
      </c>
      <c r="B113" s="186">
        <v>9261.7899927143444</v>
      </c>
      <c r="C113" s="186">
        <v>5588.2100072856556</v>
      </c>
    </row>
    <row r="114" spans="1:3">
      <c r="A114" s="186">
        <v>86</v>
      </c>
      <c r="B114" s="186">
        <v>16890.963190191967</v>
      </c>
      <c r="C114" s="186">
        <v>540.03680980803256</v>
      </c>
    </row>
    <row r="115" spans="1:3">
      <c r="A115" s="186">
        <v>87</v>
      </c>
      <c r="B115" s="186">
        <v>20987.346657519258</v>
      </c>
      <c r="C115" s="186">
        <v>3434.6533424807421</v>
      </c>
    </row>
    <row r="116" spans="1:3">
      <c r="A116" s="186">
        <v>88</v>
      </c>
      <c r="B116" s="186">
        <v>20382.673374721551</v>
      </c>
      <c r="C116" s="186">
        <v>2197.3266252784488</v>
      </c>
    </row>
    <row r="117" spans="1:3">
      <c r="A117" s="186">
        <v>89</v>
      </c>
      <c r="B117" s="186">
        <v>22042.045756612268</v>
      </c>
      <c r="C117" s="186">
        <v>4669.9542433877323</v>
      </c>
    </row>
    <row r="118" spans="1:3">
      <c r="A118" s="186">
        <v>90</v>
      </c>
      <c r="B118" s="186">
        <v>21653.304764074412</v>
      </c>
      <c r="C118" s="186">
        <v>3184.6952359255883</v>
      </c>
    </row>
    <row r="119" spans="1:3">
      <c r="A119" s="186">
        <v>91</v>
      </c>
      <c r="B119" s="186">
        <v>22912.919474846272</v>
      </c>
      <c r="C119" s="186">
        <v>-2568.9194748462724</v>
      </c>
    </row>
    <row r="120" spans="1:3">
      <c r="A120" s="186">
        <v>92</v>
      </c>
      <c r="B120" s="186">
        <v>16347.903390118441</v>
      </c>
      <c r="C120" s="186">
        <v>-4480.9033901184412</v>
      </c>
    </row>
    <row r="121" spans="1:3">
      <c r="A121" s="186">
        <v>93</v>
      </c>
      <c r="B121" s="186">
        <v>18323.576514579447</v>
      </c>
      <c r="C121" s="186">
        <v>-4328.5765145794467</v>
      </c>
    </row>
    <row r="122" spans="1:3">
      <c r="A122" s="186">
        <v>94</v>
      </c>
      <c r="B122" s="186">
        <v>21115.100120827134</v>
      </c>
      <c r="C122" s="186">
        <v>-5048.1001208271337</v>
      </c>
    </row>
    <row r="123" spans="1:3">
      <c r="A123" s="186">
        <v>95</v>
      </c>
      <c r="B123" s="186">
        <v>22268.071990495398</v>
      </c>
      <c r="C123" s="186">
        <v>-8343.0719904953985</v>
      </c>
    </row>
    <row r="124" spans="1:3">
      <c r="A124" s="186">
        <v>96</v>
      </c>
      <c r="B124" s="186">
        <v>22802.888922537441</v>
      </c>
      <c r="C124" s="186">
        <v>307.11107746255948</v>
      </c>
    </row>
    <row r="125" spans="1:3">
      <c r="A125" s="186">
        <v>97</v>
      </c>
      <c r="B125" s="186">
        <v>18625.171470010249</v>
      </c>
      <c r="C125" s="186">
        <v>3235.8285299897507</v>
      </c>
    </row>
    <row r="126" spans="1:3">
      <c r="A126" s="186">
        <v>98</v>
      </c>
      <c r="B126" s="186">
        <v>10888.410338383939</v>
      </c>
      <c r="C126" s="186">
        <v>1916.5896616160608</v>
      </c>
    </row>
    <row r="127" spans="1:3">
      <c r="A127" s="186">
        <v>99</v>
      </c>
      <c r="B127" s="186">
        <v>17387.061567130691</v>
      </c>
      <c r="C127" s="186">
        <v>-129.0615671306914</v>
      </c>
    </row>
    <row r="128" spans="1:3">
      <c r="A128" s="186">
        <v>100</v>
      </c>
      <c r="B128" s="186">
        <v>16839.772310057804</v>
      </c>
      <c r="C128" s="186">
        <v>1480.2276899421959</v>
      </c>
    </row>
    <row r="129" spans="1:3">
      <c r="A129" s="186">
        <v>101</v>
      </c>
      <c r="B129" s="186">
        <v>21970.592757417882</v>
      </c>
      <c r="C129" s="186">
        <v>2856.4072425821178</v>
      </c>
    </row>
    <row r="130" spans="1:3">
      <c r="A130" s="186">
        <v>102</v>
      </c>
      <c r="B130" s="186">
        <v>21373.656549140625</v>
      </c>
      <c r="C130" s="186">
        <v>369.34345085937457</v>
      </c>
    </row>
    <row r="131" spans="1:3">
      <c r="A131" s="186">
        <v>103</v>
      </c>
      <c r="B131" s="186">
        <v>22122.844272207731</v>
      </c>
      <c r="C131" s="186">
        <v>-948.84427220773068</v>
      </c>
    </row>
    <row r="132" spans="1:3">
      <c r="A132" s="186">
        <v>104</v>
      </c>
      <c r="B132" s="186">
        <v>22955.140437327289</v>
      </c>
      <c r="C132" s="186">
        <v>-4665.140437327289</v>
      </c>
    </row>
    <row r="133" spans="1:3">
      <c r="A133" s="186">
        <v>105</v>
      </c>
      <c r="B133" s="186">
        <v>15879.650118496285</v>
      </c>
      <c r="C133" s="186">
        <v>-7669.6501184962854</v>
      </c>
    </row>
    <row r="134" spans="1:3">
      <c r="A134" s="186">
        <v>106</v>
      </c>
      <c r="B134" s="186">
        <v>17927.932899998901</v>
      </c>
      <c r="C134" s="186">
        <v>-668.93289999890112</v>
      </c>
    </row>
    <row r="135" spans="1:3">
      <c r="A135" s="186">
        <v>107</v>
      </c>
      <c r="B135" s="186">
        <v>18219.35773225025</v>
      </c>
      <c r="C135" s="186">
        <v>-680.35773225024968</v>
      </c>
    </row>
    <row r="136" spans="1:3">
      <c r="A136" s="186">
        <v>108</v>
      </c>
      <c r="B136" s="186">
        <v>22045.669056521943</v>
      </c>
      <c r="C136" s="186">
        <v>1791.3309434780567</v>
      </c>
    </row>
    <row r="137" spans="1:3">
      <c r="A137" s="186">
        <v>109</v>
      </c>
      <c r="B137" s="186">
        <v>22420.323505285243</v>
      </c>
      <c r="C137" s="186">
        <v>2617.6764947147567</v>
      </c>
    </row>
    <row r="138" spans="1:3">
      <c r="A138" s="186">
        <v>110</v>
      </c>
      <c r="B138" s="186">
        <v>23745.821794190873</v>
      </c>
      <c r="C138" s="186">
        <v>-898.82179419087333</v>
      </c>
    </row>
    <row r="139" spans="1:3">
      <c r="A139" s="186">
        <v>111</v>
      </c>
      <c r="B139" s="186">
        <v>24222.787291047542</v>
      </c>
      <c r="C139" s="186">
        <v>-3817.7872910475417</v>
      </c>
    </row>
    <row r="140" spans="1:3">
      <c r="A140" s="186">
        <v>112</v>
      </c>
      <c r="B140" s="186">
        <v>23745.821794190873</v>
      </c>
      <c r="C140" s="186">
        <v>-3972.8217941908733</v>
      </c>
    </row>
    <row r="141" spans="1:3">
      <c r="A141" s="186">
        <v>113</v>
      </c>
      <c r="B141" s="186">
        <v>15269.800332182347</v>
      </c>
      <c r="C141" s="186">
        <v>-847.80033218234712</v>
      </c>
    </row>
    <row r="142" spans="1:3">
      <c r="A142" s="186">
        <v>114</v>
      </c>
      <c r="B142" s="186">
        <v>14231.135160429181</v>
      </c>
      <c r="C142" s="186">
        <v>-934.13516042918127</v>
      </c>
    </row>
    <row r="143" spans="1:3">
      <c r="A143" s="186">
        <v>115</v>
      </c>
      <c r="B143" s="186">
        <v>14137.271912491513</v>
      </c>
      <c r="C143" s="186">
        <v>-2275.2719124915129</v>
      </c>
    </row>
    <row r="144" spans="1:3">
      <c r="A144" s="186">
        <v>116</v>
      </c>
      <c r="B144" s="186">
        <v>18980.138614894629</v>
      </c>
      <c r="C144" s="186">
        <v>4605.8613851053706</v>
      </c>
    </row>
    <row r="145" spans="1:3">
      <c r="A145" s="186">
        <v>117</v>
      </c>
      <c r="B145" s="186">
        <v>20436.778078313364</v>
      </c>
      <c r="C145" s="186">
        <v>6532.2219216866361</v>
      </c>
    </row>
    <row r="146" spans="1:3">
      <c r="A146" s="186">
        <v>118</v>
      </c>
      <c r="B146" s="186">
        <v>20593.29743415305</v>
      </c>
      <c r="C146" s="186">
        <v>2535.7025658469502</v>
      </c>
    </row>
    <row r="147" spans="1:3">
      <c r="A147" s="186">
        <v>119</v>
      </c>
      <c r="B147" s="186">
        <v>22289.06115631264</v>
      </c>
      <c r="C147" s="186">
        <v>-548.06115631264038</v>
      </c>
    </row>
    <row r="148" spans="1:3">
      <c r="A148" s="186">
        <v>120</v>
      </c>
      <c r="B148" s="186">
        <v>15014.896322080443</v>
      </c>
      <c r="C148" s="186">
        <v>-200.8963220804435</v>
      </c>
    </row>
    <row r="149" spans="1:3">
      <c r="A149" s="186">
        <v>121</v>
      </c>
      <c r="B149" s="186">
        <v>17975.602109081043</v>
      </c>
      <c r="C149" s="186">
        <v>720.39789091895727</v>
      </c>
    </row>
    <row r="150" spans="1:3">
      <c r="A150" s="186">
        <v>122</v>
      </c>
      <c r="B150" s="186">
        <v>25228.777777495998</v>
      </c>
      <c r="C150" s="186">
        <v>-944.77777749599773</v>
      </c>
    </row>
    <row r="151" spans="1:3">
      <c r="A151" s="186">
        <v>123</v>
      </c>
      <c r="B151" s="186">
        <v>25462.957328787019</v>
      </c>
      <c r="C151" s="186">
        <v>-944.95732878701892</v>
      </c>
    </row>
    <row r="152" spans="1:3">
      <c r="A152" s="186">
        <v>124</v>
      </c>
      <c r="B152" s="186">
        <v>23645.817431978667</v>
      </c>
      <c r="C152" s="186">
        <v>-3347.8174319786667</v>
      </c>
    </row>
    <row r="153" spans="1:3">
      <c r="A153" s="186">
        <v>125</v>
      </c>
      <c r="B153" s="186">
        <v>23923.088248856333</v>
      </c>
      <c r="C153" s="186">
        <v>-717.08824885633294</v>
      </c>
    </row>
    <row r="154" spans="1:3">
      <c r="A154" s="186">
        <v>126</v>
      </c>
      <c r="B154" s="186">
        <v>21765.257665140412</v>
      </c>
      <c r="C154" s="186">
        <v>-5333.2576651404124</v>
      </c>
    </row>
    <row r="155" spans="1:3">
      <c r="A155" s="186">
        <v>127</v>
      </c>
      <c r="B155" s="186">
        <v>13561.20202689239</v>
      </c>
      <c r="C155" s="186">
        <v>3443.7979731076102</v>
      </c>
    </row>
    <row r="156" spans="1:3">
      <c r="A156" s="186">
        <v>128</v>
      </c>
      <c r="B156" s="186">
        <v>16461.596190242479</v>
      </c>
      <c r="C156" s="186">
        <v>1597.4038097575212</v>
      </c>
    </row>
    <row r="157" spans="1:3">
      <c r="A157" s="186">
        <v>129</v>
      </c>
      <c r="B157" s="186">
        <v>14704.994643441139</v>
      </c>
      <c r="C157" s="186">
        <v>-6981.9946434411395</v>
      </c>
    </row>
    <row r="158" spans="1:3">
      <c r="A158" s="186">
        <v>130</v>
      </c>
      <c r="B158" s="186">
        <v>21259.498171554733</v>
      </c>
      <c r="C158" s="186">
        <v>3017.5018284452672</v>
      </c>
    </row>
    <row r="159" spans="1:3">
      <c r="A159" s="186">
        <v>131</v>
      </c>
      <c r="B159" s="186">
        <v>23714.771858657441</v>
      </c>
      <c r="C159" s="186">
        <v>3140.228141342559</v>
      </c>
    </row>
    <row r="160" spans="1:3">
      <c r="A160" s="186">
        <v>132</v>
      </c>
      <c r="B160" s="186">
        <v>22876.421292711715</v>
      </c>
      <c r="C160" s="186">
        <v>2064.5787072882849</v>
      </c>
    </row>
    <row r="161" spans="1:3">
      <c r="A161" s="186">
        <v>133</v>
      </c>
      <c r="B161" s="186">
        <v>21784.49640087206</v>
      </c>
      <c r="C161" s="186">
        <v>395.50359912794011</v>
      </c>
    </row>
    <row r="162" spans="1:3">
      <c r="A162" s="186">
        <v>134</v>
      </c>
      <c r="B162" s="186">
        <v>15581.838303412671</v>
      </c>
      <c r="C162" s="186">
        <v>3148.1616965873291</v>
      </c>
    </row>
    <row r="163" spans="1:3">
      <c r="A163" s="186">
        <v>135</v>
      </c>
      <c r="B163" s="186">
        <v>17080.006262174986</v>
      </c>
      <c r="C163" s="186">
        <v>1128.9937378250143</v>
      </c>
    </row>
    <row r="164" spans="1:3">
      <c r="A164" s="186">
        <v>136</v>
      </c>
      <c r="B164" s="186">
        <v>21467.814561753632</v>
      </c>
      <c r="C164" s="186">
        <v>1691.185438246368</v>
      </c>
    </row>
    <row r="165" spans="1:3">
      <c r="A165" s="186">
        <v>137</v>
      </c>
      <c r="B165" s="186">
        <v>16153.240692028072</v>
      </c>
      <c r="C165" s="186">
        <v>1669.7593079719281</v>
      </c>
    </row>
    <row r="166" spans="1:3">
      <c r="A166" s="186">
        <v>138</v>
      </c>
      <c r="B166" s="186">
        <v>23465.325358040576</v>
      </c>
      <c r="C166" s="186">
        <v>1493.6746419594238</v>
      </c>
    </row>
    <row r="167" spans="1:3">
      <c r="A167" s="186">
        <v>139</v>
      </c>
      <c r="B167" s="186">
        <v>21961.0166855397</v>
      </c>
      <c r="C167" s="186">
        <v>2647.9833144602999</v>
      </c>
    </row>
    <row r="168" spans="1:3">
      <c r="A168" s="186">
        <v>140</v>
      </c>
      <c r="B168" s="186">
        <v>15940.114540442228</v>
      </c>
      <c r="C168" s="186">
        <v>-6635.1145404422277</v>
      </c>
    </row>
    <row r="169" spans="1:3">
      <c r="A169" s="186">
        <v>141</v>
      </c>
      <c r="B169" s="186">
        <v>17773.007935373545</v>
      </c>
      <c r="C169" s="186">
        <v>2360.9920646264545</v>
      </c>
    </row>
    <row r="170" spans="1:3">
      <c r="A170" s="186">
        <v>142</v>
      </c>
      <c r="B170" s="186">
        <v>16961.337412692719</v>
      </c>
      <c r="C170" s="186">
        <v>-187.33741269271923</v>
      </c>
    </row>
    <row r="171" spans="1:3">
      <c r="A171" s="186">
        <v>143</v>
      </c>
      <c r="B171" s="186">
        <v>22654.01835873826</v>
      </c>
      <c r="C171" s="186">
        <v>-359.01835873825985</v>
      </c>
    </row>
    <row r="172" spans="1:3">
      <c r="A172" s="186">
        <v>144</v>
      </c>
      <c r="B172" s="186">
        <v>21667.66302624415</v>
      </c>
      <c r="C172" s="186">
        <v>407.33697375584961</v>
      </c>
    </row>
    <row r="173" spans="1:3">
      <c r="A173" s="186">
        <v>145</v>
      </c>
      <c r="B173" s="186">
        <v>21112.483893490742</v>
      </c>
      <c r="C173" s="186">
        <v>1886.516106509258</v>
      </c>
    </row>
    <row r="174" spans="1:3">
      <c r="A174" s="186">
        <v>146</v>
      </c>
      <c r="B174" s="186">
        <v>22091.794336674298</v>
      </c>
      <c r="C174" s="186">
        <v>2795.2056633257016</v>
      </c>
    </row>
    <row r="175" spans="1:3">
      <c r="A175" s="186">
        <v>147</v>
      </c>
      <c r="B175" s="186">
        <v>22258.132395238699</v>
      </c>
      <c r="C175" s="186">
        <v>285.86760476130075</v>
      </c>
    </row>
    <row r="176" spans="1:3">
      <c r="A176" s="186">
        <v>148</v>
      </c>
      <c r="B176" s="186">
        <v>17433.186847283036</v>
      </c>
      <c r="C176" s="186">
        <v>75.813152716964396</v>
      </c>
    </row>
    <row r="177" spans="1:3">
      <c r="A177" s="186">
        <v>149</v>
      </c>
      <c r="B177" s="186">
        <v>17189.794747492342</v>
      </c>
      <c r="C177" s="186">
        <v>-424.79474749234214</v>
      </c>
    </row>
    <row r="178" spans="1:3">
      <c r="A178" s="186">
        <v>150</v>
      </c>
      <c r="B178" s="186">
        <v>21238.509005737491</v>
      </c>
      <c r="C178" s="186">
        <v>2261.490994262509</v>
      </c>
    </row>
    <row r="179" spans="1:3">
      <c r="A179" s="186">
        <v>151</v>
      </c>
      <c r="B179" s="186">
        <v>17990.35017575599</v>
      </c>
      <c r="C179" s="186">
        <v>-5973.3501757559898</v>
      </c>
    </row>
    <row r="180" spans="1:3">
      <c r="A180" s="186">
        <v>152</v>
      </c>
      <c r="B180" s="186">
        <v>22096.062177724136</v>
      </c>
      <c r="C180" s="186">
        <v>2044.9378222758642</v>
      </c>
    </row>
    <row r="181" spans="1:3">
      <c r="A181" s="186">
        <v>153</v>
      </c>
      <c r="B181" s="186">
        <v>23464.961834662066</v>
      </c>
      <c r="C181" s="186">
        <v>-10.961834662066394</v>
      </c>
    </row>
    <row r="182" spans="1:3">
      <c r="A182" s="186">
        <v>154</v>
      </c>
      <c r="B182" s="186">
        <v>21686.211126837057</v>
      </c>
      <c r="C182" s="186">
        <v>-1156.2111268370572</v>
      </c>
    </row>
    <row r="183" spans="1:3">
      <c r="A183" s="186">
        <v>155</v>
      </c>
      <c r="B183" s="186">
        <v>12719.451249146327</v>
      </c>
      <c r="C183" s="186">
        <v>-772.45124914632652</v>
      </c>
    </row>
    <row r="184" spans="1:3">
      <c r="A184" s="186">
        <v>156</v>
      </c>
      <c r="B184" s="186">
        <v>10770.439326636944</v>
      </c>
      <c r="C184" s="186">
        <v>-3709.4393266369443</v>
      </c>
    </row>
    <row r="185" spans="1:3">
      <c r="A185" s="186">
        <v>157</v>
      </c>
      <c r="B185" s="186">
        <v>23511.45063819292</v>
      </c>
      <c r="C185" s="186">
        <v>-6651.4506381929205</v>
      </c>
    </row>
    <row r="186" spans="1:3">
      <c r="A186" s="186">
        <v>158</v>
      </c>
      <c r="B186" s="186">
        <v>23397.897850977013</v>
      </c>
      <c r="C186" s="186">
        <v>533.10214902298685</v>
      </c>
    </row>
    <row r="187" spans="1:3">
      <c r="A187" s="186">
        <v>159</v>
      </c>
      <c r="B187" s="186">
        <v>17336.357617369209</v>
      </c>
      <c r="C187" s="186">
        <v>-7171.357617369209</v>
      </c>
    </row>
    <row r="188" spans="1:3">
      <c r="A188" s="186">
        <v>160</v>
      </c>
      <c r="B188" s="186">
        <v>21004.379916731014</v>
      </c>
      <c r="C188" s="186">
        <v>2943.6200832689865</v>
      </c>
    </row>
    <row r="189" spans="1:3">
      <c r="A189" s="186">
        <v>161</v>
      </c>
      <c r="B189" s="186">
        <v>20604.468461100631</v>
      </c>
      <c r="C189" s="186">
        <v>3054.5315388993695</v>
      </c>
    </row>
    <row r="190" spans="1:3">
      <c r="A190" s="186">
        <v>162</v>
      </c>
      <c r="B190" s="186">
        <v>16430.667429168541</v>
      </c>
      <c r="C190" s="186">
        <v>1533.3325708314587</v>
      </c>
    </row>
    <row r="191" spans="1:3">
      <c r="A191" s="186">
        <v>163</v>
      </c>
      <c r="B191" s="186">
        <v>17096.625535723695</v>
      </c>
      <c r="C191" s="186">
        <v>3690.3744642763049</v>
      </c>
    </row>
    <row r="192" spans="1:3">
      <c r="A192" s="186">
        <v>164</v>
      </c>
      <c r="B192" s="186">
        <v>24141.484813939758</v>
      </c>
      <c r="C192" s="186">
        <v>1538.5151860602418</v>
      </c>
    </row>
    <row r="193" spans="1:3">
      <c r="A193" s="186">
        <v>165</v>
      </c>
      <c r="B193" s="186">
        <v>23434.396596966635</v>
      </c>
      <c r="C193" s="186">
        <v>3187.6034030333649</v>
      </c>
    </row>
    <row r="194" spans="1:3">
      <c r="A194" s="186">
        <v>166</v>
      </c>
      <c r="B194" s="186">
        <v>23655.566408744522</v>
      </c>
      <c r="C194" s="186">
        <v>1107.4335912554779</v>
      </c>
    </row>
    <row r="195" spans="1:3">
      <c r="A195" s="186">
        <v>167</v>
      </c>
      <c r="B195" s="186">
        <v>22091.602168112298</v>
      </c>
      <c r="C195" s="186">
        <v>950.39783188770161</v>
      </c>
    </row>
    <row r="196" spans="1:3">
      <c r="A196" s="186">
        <v>168</v>
      </c>
      <c r="B196" s="186">
        <v>23045.655604428772</v>
      </c>
      <c r="C196" s="186">
        <v>898.34439557122823</v>
      </c>
    </row>
    <row r="197" spans="1:3">
      <c r="A197" s="186">
        <v>169</v>
      </c>
      <c r="B197" s="186">
        <v>17742.442697678121</v>
      </c>
      <c r="C197" s="186">
        <v>-222.44269767812148</v>
      </c>
    </row>
    <row r="198" spans="1:3">
      <c r="A198" s="186">
        <v>170</v>
      </c>
      <c r="B198" s="186">
        <v>16951.761340814537</v>
      </c>
      <c r="C198" s="186">
        <v>290.23865918546289</v>
      </c>
    </row>
    <row r="199" spans="1:3">
      <c r="A199" s="186">
        <v>171</v>
      </c>
      <c r="B199" s="186">
        <v>19121.51247779551</v>
      </c>
      <c r="C199" s="186">
        <v>1461.4875222044902</v>
      </c>
    </row>
    <row r="200" spans="1:3">
      <c r="A200" s="186">
        <v>172</v>
      </c>
      <c r="B200" s="186">
        <v>19971.136124772162</v>
      </c>
      <c r="C200" s="186">
        <v>-3333.1361247721616</v>
      </c>
    </row>
    <row r="201" spans="1:3">
      <c r="A201" s="186">
        <v>173</v>
      </c>
      <c r="B201" s="186">
        <v>20702.99636598217</v>
      </c>
      <c r="C201" s="186">
        <v>2507.0036340178303</v>
      </c>
    </row>
    <row r="202" spans="1:3">
      <c r="A202" s="186">
        <v>174</v>
      </c>
      <c r="B202" s="186">
        <v>21535.292531101728</v>
      </c>
      <c r="C202" s="186">
        <v>2387.7074688982721</v>
      </c>
    </row>
    <row r="203" spans="1:3">
      <c r="A203" s="186">
        <v>175</v>
      </c>
      <c r="B203" s="186">
        <v>23705.195786779252</v>
      </c>
      <c r="C203" s="186">
        <v>-1019.1957867792516</v>
      </c>
    </row>
    <row r="204" spans="1:3">
      <c r="A204" s="186">
        <v>176</v>
      </c>
      <c r="B204" s="186">
        <v>19947.906360785448</v>
      </c>
      <c r="C204" s="186">
        <v>-1395.9063607854478</v>
      </c>
    </row>
    <row r="205" spans="1:3">
      <c r="A205" s="186">
        <v>177</v>
      </c>
      <c r="B205" s="186">
        <v>21315.019457947052</v>
      </c>
      <c r="C205" s="186">
        <v>-5212.0194579470517</v>
      </c>
    </row>
    <row r="206" spans="1:3">
      <c r="A206" s="186">
        <v>178</v>
      </c>
      <c r="B206" s="186">
        <v>24204.937009229488</v>
      </c>
      <c r="C206" s="186">
        <v>-52.937009229488467</v>
      </c>
    </row>
    <row r="207" spans="1:3">
      <c r="A207" s="186">
        <v>179</v>
      </c>
      <c r="B207" s="186">
        <v>22866.845220833526</v>
      </c>
      <c r="C207" s="186">
        <v>2295.1547791664743</v>
      </c>
    </row>
    <row r="208" spans="1:3">
      <c r="A208" s="186">
        <v>180</v>
      </c>
      <c r="B208" s="186">
        <v>23532.803327388672</v>
      </c>
      <c r="C208" s="186">
        <v>1288.1966726113278</v>
      </c>
    </row>
    <row r="209" spans="1:3">
      <c r="A209" s="186">
        <v>181</v>
      </c>
      <c r="B209" s="186">
        <v>22082.218264796109</v>
      </c>
      <c r="C209" s="186">
        <v>3034.781735203891</v>
      </c>
    </row>
    <row r="210" spans="1:3">
      <c r="A210" s="186">
        <v>182</v>
      </c>
      <c r="B210" s="186">
        <v>20396.152070901742</v>
      </c>
      <c r="C210" s="186">
        <v>2148.8479290982577</v>
      </c>
    </row>
    <row r="211" spans="1:3">
      <c r="A211" s="186">
        <v>183</v>
      </c>
      <c r="B211" s="186">
        <v>14064.920108322971</v>
      </c>
      <c r="C211" s="186">
        <v>-176.92010832297092</v>
      </c>
    </row>
    <row r="212" spans="1:3">
      <c r="A212" s="186">
        <v>184</v>
      </c>
      <c r="B212" s="186">
        <v>17232.277182133173</v>
      </c>
      <c r="C212" s="186">
        <v>-1257.2771821331735</v>
      </c>
    </row>
    <row r="213" spans="1:3">
      <c r="A213" s="186">
        <v>185</v>
      </c>
      <c r="B213" s="186">
        <v>23694.771493684551</v>
      </c>
      <c r="C213" s="186">
        <v>89.228506315448612</v>
      </c>
    </row>
    <row r="214" spans="1:3">
      <c r="A214" s="186">
        <v>186</v>
      </c>
      <c r="B214" s="186">
        <v>21510.296996394456</v>
      </c>
      <c r="C214" s="186">
        <v>3769.7030036055439</v>
      </c>
    </row>
    <row r="215" spans="1:3">
      <c r="A215" s="186">
        <v>187</v>
      </c>
      <c r="B215" s="186">
        <v>23888.516642270872</v>
      </c>
      <c r="C215" s="186">
        <v>1588.4833577291283</v>
      </c>
    </row>
    <row r="216" spans="1:3">
      <c r="A216" s="186">
        <v>188</v>
      </c>
      <c r="B216" s="186">
        <v>24367.632222282384</v>
      </c>
      <c r="C216" s="186">
        <v>-425.63222228238374</v>
      </c>
    </row>
    <row r="217" spans="1:3">
      <c r="A217" s="186">
        <v>189</v>
      </c>
      <c r="B217" s="186">
        <v>22815.654340699362</v>
      </c>
      <c r="C217" s="186">
        <v>-618.65434069936236</v>
      </c>
    </row>
    <row r="218" spans="1:3">
      <c r="A218" s="186">
        <v>190</v>
      </c>
      <c r="B218" s="186">
        <v>18398.461208976572</v>
      </c>
      <c r="C218" s="186">
        <v>-180.46120897657238</v>
      </c>
    </row>
    <row r="219" spans="1:3">
      <c r="A219" s="186">
        <v>191</v>
      </c>
      <c r="B219" s="186">
        <v>14213.0565803584</v>
      </c>
      <c r="C219" s="186">
        <v>-5039.0565803583995</v>
      </c>
    </row>
    <row r="220" spans="1:3">
      <c r="A220" s="186">
        <v>192</v>
      </c>
      <c r="B220" s="186">
        <v>18404.898372165862</v>
      </c>
      <c r="C220" s="186">
        <v>-9464.8983721658624</v>
      </c>
    </row>
    <row r="221" spans="1:3">
      <c r="A221" s="186">
        <v>193</v>
      </c>
      <c r="B221" s="186">
        <v>23279.471632341287</v>
      </c>
      <c r="C221" s="186">
        <v>2770.5283676587133</v>
      </c>
    </row>
    <row r="222" spans="1:3">
      <c r="A222" s="186">
        <v>194</v>
      </c>
      <c r="B222" s="186">
        <v>21107.487033251677</v>
      </c>
      <c r="C222" s="186">
        <v>-450.48703325167662</v>
      </c>
    </row>
    <row r="223" spans="1:3">
      <c r="A223" s="186">
        <v>195</v>
      </c>
      <c r="B223" s="186">
        <v>18489.779605255899</v>
      </c>
      <c r="C223" s="186">
        <v>-349.77960525589879</v>
      </c>
    </row>
    <row r="224" spans="1:3">
      <c r="A224" s="186">
        <v>196</v>
      </c>
      <c r="B224" s="186">
        <v>20740.120107510113</v>
      </c>
      <c r="C224" s="186">
        <v>-186.12010751011258</v>
      </c>
    </row>
    <row r="225" spans="1:3">
      <c r="A225" s="186">
        <v>197</v>
      </c>
      <c r="B225" s="186">
        <v>15245.016083548577</v>
      </c>
      <c r="C225" s="186">
        <v>-533.01608354857672</v>
      </c>
    </row>
    <row r="226" spans="1:3">
      <c r="A226" s="186">
        <v>198</v>
      </c>
      <c r="B226" s="186">
        <v>14969.810305056984</v>
      </c>
      <c r="C226" s="186">
        <v>220.18969494301564</v>
      </c>
    </row>
    <row r="227" spans="1:3">
      <c r="A227" s="186">
        <v>199</v>
      </c>
      <c r="B227" s="186">
        <v>18684.757876037795</v>
      </c>
      <c r="C227" s="186">
        <v>1254.2421239622054</v>
      </c>
    </row>
    <row r="228" spans="1:3">
      <c r="A228" s="186">
        <v>200</v>
      </c>
      <c r="B228" s="186">
        <v>20261.004527498604</v>
      </c>
      <c r="C228" s="186">
        <v>623.99547250139585</v>
      </c>
    </row>
    <row r="229" spans="1:3">
      <c r="A229" s="186">
        <v>201</v>
      </c>
      <c r="B229" s="186">
        <v>23861.109552248952</v>
      </c>
      <c r="C229" s="186">
        <v>-838.10955224895224</v>
      </c>
    </row>
    <row r="230" spans="1:3">
      <c r="A230" s="186">
        <v>202</v>
      </c>
      <c r="B230" s="186">
        <v>21807.776229471972</v>
      </c>
      <c r="C230" s="186">
        <v>2226.2237705280277</v>
      </c>
    </row>
    <row r="231" spans="1:3">
      <c r="A231" s="186">
        <v>203</v>
      </c>
      <c r="B231" s="186">
        <v>22515.3491442831</v>
      </c>
      <c r="C231" s="186">
        <v>-31.349144283100031</v>
      </c>
    </row>
    <row r="232" spans="1:3">
      <c r="A232" s="186">
        <v>204</v>
      </c>
      <c r="B232" s="186">
        <v>20000.086041763963</v>
      </c>
      <c r="C232" s="186">
        <v>-1521.0860417639633</v>
      </c>
    </row>
    <row r="233" spans="1:3">
      <c r="A233" s="186">
        <v>205</v>
      </c>
      <c r="B233" s="186">
        <v>19084.56026013245</v>
      </c>
      <c r="C233" s="186">
        <v>-1571.5602601324499</v>
      </c>
    </row>
    <row r="234" spans="1:3">
      <c r="A234" s="186">
        <v>206</v>
      </c>
      <c r="B234" s="186">
        <v>21240.224853338859</v>
      </c>
      <c r="C234" s="186">
        <v>1690.7751466611408</v>
      </c>
    </row>
    <row r="235" spans="1:3">
      <c r="A235" s="186">
        <v>207</v>
      </c>
      <c r="B235" s="186">
        <v>18924.399442668677</v>
      </c>
      <c r="C235" s="186">
        <v>-9423.3994426686768</v>
      </c>
    </row>
    <row r="236" spans="1:3">
      <c r="A236" s="186">
        <v>208</v>
      </c>
      <c r="B236" s="186">
        <v>19144.549675548886</v>
      </c>
      <c r="C236" s="186">
        <v>4092.4503244511143</v>
      </c>
    </row>
    <row r="237" spans="1:3">
      <c r="A237" s="186">
        <v>209</v>
      </c>
      <c r="B237" s="186">
        <v>17155.071022210337</v>
      </c>
      <c r="C237" s="186">
        <v>1595.9289777896629</v>
      </c>
    </row>
    <row r="238" spans="1:3">
      <c r="A238" s="186">
        <v>210</v>
      </c>
      <c r="B238" s="186">
        <v>20656.648142079146</v>
      </c>
      <c r="C238" s="186">
        <v>-265.64814207914606</v>
      </c>
    </row>
    <row r="239" spans="1:3">
      <c r="A239" s="186">
        <v>211</v>
      </c>
      <c r="B239" s="186">
        <v>16094.469640987707</v>
      </c>
      <c r="C239" s="186">
        <v>-156.46964098770695</v>
      </c>
    </row>
    <row r="240" spans="1:3">
      <c r="A240" s="186">
        <v>212</v>
      </c>
      <c r="B240" s="186">
        <v>-4103.7961749297901</v>
      </c>
      <c r="C240" s="186">
        <v>6938.7961749297901</v>
      </c>
    </row>
    <row r="241" spans="1:3">
      <c r="A241" s="186">
        <v>213</v>
      </c>
      <c r="B241" s="186">
        <v>16796.582209138578</v>
      </c>
      <c r="C241" s="186">
        <v>-5931.582209138578</v>
      </c>
    </row>
    <row r="242" spans="1:3" ht="17" thickBot="1">
      <c r="A242" s="187">
        <v>214</v>
      </c>
      <c r="B242" s="187">
        <v>18367.591339081355</v>
      </c>
      <c r="C242" s="187">
        <v>733.40866091864518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E817-B8B8-234F-A886-41B622CE905D}">
  <dimension ref="A1:Z229"/>
  <sheetViews>
    <sheetView tabSelected="1" workbookViewId="0">
      <selection activeCell="F18" sqref="F18"/>
    </sheetView>
  </sheetViews>
  <sheetFormatPr baseColWidth="10" defaultColWidth="10.83203125" defaultRowHeight="16"/>
  <cols>
    <col min="3" max="3" width="11.6640625" bestFit="1" customWidth="1"/>
  </cols>
  <sheetData>
    <row r="1" spans="1:26">
      <c r="L1" t="s">
        <v>59</v>
      </c>
      <c r="M1" s="193">
        <f t="shared" ref="M1:U1" si="0">AVERAGE(D10:D223)</f>
        <v>3.97196261682243</v>
      </c>
      <c r="N1" s="193">
        <f t="shared" si="0"/>
        <v>7.009345794392523</v>
      </c>
      <c r="O1" s="193">
        <f t="shared" si="0"/>
        <v>74.201869158878495</v>
      </c>
      <c r="P1" s="193">
        <f t="shared" si="0"/>
        <v>62.02710280373833</v>
      </c>
      <c r="Q1" s="193">
        <f t="shared" si="0"/>
        <v>0.13242990654205611</v>
      </c>
      <c r="R1" s="193">
        <f t="shared" si="0"/>
        <v>2680.0420560747662</v>
      </c>
      <c r="S1" s="193">
        <f t="shared" si="0"/>
        <v>5345.4859813084113</v>
      </c>
      <c r="T1" s="193">
        <f t="shared" si="0"/>
        <v>6051.6588785046733</v>
      </c>
      <c r="U1" s="193">
        <f t="shared" si="0"/>
        <v>4550.4906542056078</v>
      </c>
    </row>
    <row r="2" spans="1:26">
      <c r="L2" t="s">
        <v>60</v>
      </c>
      <c r="M2" s="193">
        <f t="shared" ref="M2:U2" si="1">_xlfn.STDEV.S(D10:D223)</f>
        <v>2.0021488171262094</v>
      </c>
      <c r="N2" s="193">
        <f t="shared" si="1"/>
        <v>2.0023241289620288</v>
      </c>
      <c r="O2" s="193">
        <f t="shared" si="1"/>
        <v>10.390443255407252</v>
      </c>
      <c r="P2" s="193">
        <f t="shared" si="1"/>
        <v>9.3057917256924174</v>
      </c>
      <c r="Q2" s="193">
        <f t="shared" si="1"/>
        <v>0.39400398253866575</v>
      </c>
      <c r="R2" s="193">
        <f t="shared" si="1"/>
        <v>854.71086350579014</v>
      </c>
      <c r="S2" s="193">
        <f t="shared" si="1"/>
        <v>1746.5465232906097</v>
      </c>
      <c r="T2" s="193">
        <f t="shared" si="1"/>
        <v>1755.8149908663072</v>
      </c>
      <c r="U2" s="193">
        <f t="shared" si="1"/>
        <v>1306.8997459337245</v>
      </c>
    </row>
    <row r="3" spans="1:26">
      <c r="L3" t="s">
        <v>61</v>
      </c>
      <c r="M3">
        <v>13</v>
      </c>
      <c r="N3">
        <f>M3+1</f>
        <v>14</v>
      </c>
      <c r="O3">
        <f t="shared" ref="O3:U3" si="2">N3+1</f>
        <v>15</v>
      </c>
      <c r="P3">
        <f t="shared" si="2"/>
        <v>16</v>
      </c>
      <c r="Q3">
        <f t="shared" si="2"/>
        <v>17</v>
      </c>
      <c r="R3">
        <f t="shared" si="2"/>
        <v>18</v>
      </c>
      <c r="S3">
        <f t="shared" si="2"/>
        <v>19</v>
      </c>
      <c r="T3">
        <f t="shared" si="2"/>
        <v>20</v>
      </c>
      <c r="U3">
        <f t="shared" si="2"/>
        <v>21</v>
      </c>
    </row>
    <row r="4" spans="1:26">
      <c r="L4" t="s">
        <v>62</v>
      </c>
      <c r="M4" t="s">
        <v>63</v>
      </c>
      <c r="N4" t="s">
        <v>64</v>
      </c>
      <c r="O4" t="s">
        <v>65</v>
      </c>
      <c r="P4" t="s">
        <v>66</v>
      </c>
      <c r="Q4" t="s">
        <v>67</v>
      </c>
      <c r="R4" t="s">
        <v>68</v>
      </c>
      <c r="S4" t="s">
        <v>69</v>
      </c>
      <c r="T4" t="s">
        <v>70</v>
      </c>
      <c r="U4" t="s">
        <v>71</v>
      </c>
    </row>
    <row r="5" spans="1:26">
      <c r="K5" s="194">
        <f>VLOOKUP(L5,Lookup1, 2)</f>
        <v>42851</v>
      </c>
      <c r="L5">
        <v>26</v>
      </c>
      <c r="M5" s="195">
        <f t="shared" ref="M5:U7" si="3">VLOOKUP($L5, Lookup1, M$3)</f>
        <v>0.51346701822752949</v>
      </c>
      <c r="N5" s="195">
        <f t="shared" si="3"/>
        <v>-1.502926399809464</v>
      </c>
      <c r="O5" s="195">
        <f t="shared" si="3"/>
        <v>-1.4630626225659185</v>
      </c>
      <c r="P5" s="195">
        <f t="shared" si="3"/>
        <v>-0.86259214050280675</v>
      </c>
      <c r="Q5" s="195">
        <f t="shared" si="3"/>
        <v>0.52682232326820178</v>
      </c>
      <c r="R5" s="195">
        <f t="shared" si="3"/>
        <v>-1.6766395716521254</v>
      </c>
      <c r="S5" s="195">
        <f t="shared" si="3"/>
        <v>-1.4723260714885287</v>
      </c>
      <c r="T5" s="195">
        <f t="shared" si="3"/>
        <v>-1.4936988761046353</v>
      </c>
      <c r="U5" s="195">
        <f t="shared" si="3"/>
        <v>-1.6692104050009018</v>
      </c>
    </row>
    <row r="6" spans="1:26">
      <c r="K6" s="194">
        <f>VLOOKUP(L6,Lookup1, 2)</f>
        <v>42978</v>
      </c>
      <c r="L6">
        <v>153</v>
      </c>
      <c r="M6" s="195">
        <f t="shared" si="3"/>
        <v>1.0129303905033991</v>
      </c>
      <c r="N6" s="195">
        <f t="shared" si="3"/>
        <v>0.49475216888137658</v>
      </c>
      <c r="O6" s="195">
        <f t="shared" si="3"/>
        <v>0.65426764518286695</v>
      </c>
      <c r="P6" s="195">
        <f t="shared" si="3"/>
        <v>0.21200745239275942</v>
      </c>
      <c r="Q6" s="195">
        <f t="shared" si="3"/>
        <v>-0.33611311664612437</v>
      </c>
      <c r="R6" s="195">
        <f t="shared" si="3"/>
        <v>0.70077258813404131</v>
      </c>
      <c r="S6" s="195">
        <f t="shared" si="3"/>
        <v>0.7784012624697646</v>
      </c>
      <c r="T6" s="195">
        <f t="shared" si="3"/>
        <v>0.84538583462199668</v>
      </c>
      <c r="U6" s="195">
        <f t="shared" si="3"/>
        <v>1.0586193394703993</v>
      </c>
    </row>
    <row r="7" spans="1:26">
      <c r="K7" s="194">
        <f>VLOOKUP(L7,Lookup1, 2)</f>
        <v>42974</v>
      </c>
      <c r="L7">
        <v>149</v>
      </c>
      <c r="M7" s="195">
        <f t="shared" si="3"/>
        <v>-0.98492309860007943</v>
      </c>
      <c r="N7" s="195">
        <f t="shared" si="3"/>
        <v>0.49475216888137658</v>
      </c>
      <c r="O7" s="195">
        <f t="shared" si="3"/>
        <v>0.26929850559217872</v>
      </c>
      <c r="P7" s="195">
        <f t="shared" si="3"/>
        <v>0.1045474931032028</v>
      </c>
      <c r="Q7" s="195">
        <f t="shared" si="3"/>
        <v>-0.33611311664612437</v>
      </c>
      <c r="R7" s="195">
        <f t="shared" si="3"/>
        <v>-4.7291502277000937E-3</v>
      </c>
      <c r="S7" s="195">
        <f t="shared" si="3"/>
        <v>-0.32091099425878361</v>
      </c>
      <c r="T7" s="195">
        <f t="shared" si="3"/>
        <v>-0.51637495022031565</v>
      </c>
      <c r="U7" s="195">
        <f t="shared" si="3"/>
        <v>-0.29955676051180524</v>
      </c>
    </row>
    <row r="8" spans="1:26" ht="17" thickBot="1">
      <c r="X8" t="s">
        <v>72</v>
      </c>
      <c r="Y8" s="195">
        <f>SUM(Y10:Y223)</f>
        <v>1124.3183079177725</v>
      </c>
    </row>
    <row r="9" spans="1:26" ht="49" thickBot="1">
      <c r="A9" t="s">
        <v>73</v>
      </c>
      <c r="B9" s="8" t="s">
        <v>0</v>
      </c>
      <c r="C9" s="8" t="s">
        <v>1</v>
      </c>
      <c r="D9" s="8" t="s">
        <v>18</v>
      </c>
      <c r="E9" s="8" t="s">
        <v>14</v>
      </c>
      <c r="F9" s="8" t="s">
        <v>16</v>
      </c>
      <c r="G9" s="8" t="s">
        <v>17</v>
      </c>
      <c r="H9" s="8" t="s">
        <v>19</v>
      </c>
      <c r="I9" s="8" t="s">
        <v>5</v>
      </c>
      <c r="J9" s="8" t="s">
        <v>6</v>
      </c>
      <c r="K9" s="8" t="s">
        <v>7</v>
      </c>
      <c r="L9" s="8" t="s">
        <v>8</v>
      </c>
      <c r="M9" t="str">
        <f t="shared" ref="M9:U9" si="4">CONCATENATE("z-score_",D9)</f>
        <v>z-score_DayNumber</v>
      </c>
      <c r="N9" t="str">
        <f t="shared" si="4"/>
        <v>z-score_Month</v>
      </c>
      <c r="O9" t="str">
        <f t="shared" si="4"/>
        <v>z-score_High Temp (°F)</v>
      </c>
      <c r="P9" t="str">
        <f t="shared" si="4"/>
        <v>z-score_Low Temp (°F)</v>
      </c>
      <c r="Q9" t="str">
        <f t="shared" si="4"/>
        <v>z-score_Clean Precipitation</v>
      </c>
      <c r="R9" t="str">
        <f t="shared" si="4"/>
        <v>z-score_Brooklyn Bridge</v>
      </c>
      <c r="S9" t="str">
        <f t="shared" si="4"/>
        <v>z-score_Manhattan Bridge</v>
      </c>
      <c r="T9" t="str">
        <f t="shared" si="4"/>
        <v>z-score_Williamsburg Bridge</v>
      </c>
      <c r="U9" t="str">
        <f t="shared" si="4"/>
        <v>z-score_Queensboro Bridge</v>
      </c>
      <c r="V9" t="s">
        <v>74</v>
      </c>
      <c r="W9" t="s">
        <v>75</v>
      </c>
      <c r="X9" t="s">
        <v>76</v>
      </c>
      <c r="Y9" t="s">
        <v>77</v>
      </c>
      <c r="Z9" t="s">
        <v>78</v>
      </c>
    </row>
    <row r="10" spans="1:26" ht="17" thickBot="1">
      <c r="A10">
        <v>1</v>
      </c>
      <c r="B10" s="11">
        <v>42826</v>
      </c>
      <c r="C10" s="12">
        <v>42826</v>
      </c>
      <c r="D10" s="196">
        <v>1</v>
      </c>
      <c r="E10" s="196">
        <v>4</v>
      </c>
      <c r="F10" s="13">
        <v>46</v>
      </c>
      <c r="G10" s="14">
        <v>37</v>
      </c>
      <c r="H10" s="197">
        <v>0</v>
      </c>
      <c r="I10" s="16">
        <v>606</v>
      </c>
      <c r="J10" s="17">
        <v>1446</v>
      </c>
      <c r="K10" s="17">
        <v>1915</v>
      </c>
      <c r="L10" s="18">
        <v>1430</v>
      </c>
      <c r="M10" s="195">
        <f>STANDARDIZE(D10,M$1,M$2)</f>
        <v>-1.4843864708759491</v>
      </c>
      <c r="N10" s="195">
        <f t="shared" ref="N10:U25" si="5">STANDARDIZE(E10,N$1,N$2)</f>
        <v>-1.502926399809464</v>
      </c>
      <c r="O10" s="195">
        <f t="shared" si="5"/>
        <v>-2.7142123262356557</v>
      </c>
      <c r="P10" s="195">
        <f t="shared" si="5"/>
        <v>-2.6894114484252691</v>
      </c>
      <c r="Q10" s="195">
        <f t="shared" si="5"/>
        <v>-0.33611311664612437</v>
      </c>
      <c r="R10" s="195">
        <f t="shared" si="5"/>
        <v>-2.4266007893799464</v>
      </c>
      <c r="S10" s="195">
        <f t="shared" si="5"/>
        <v>-2.2326837157257744</v>
      </c>
      <c r="T10" s="195">
        <f t="shared" si="5"/>
        <v>-2.3559765123452294</v>
      </c>
      <c r="U10" s="195">
        <f t="shared" si="5"/>
        <v>-2.387704691132333</v>
      </c>
      <c r="V10" s="195">
        <f>SUMXMY2($M10:$U10,$M$5:$U$5)</f>
        <v>12.039062838584242</v>
      </c>
      <c r="W10" s="195">
        <f>SUMXMY2($M10:$U10,$M$6:$U$6)</f>
        <v>70.965167314595561</v>
      </c>
      <c r="X10" s="195">
        <f>SUMXMY2($M10:$U10,$M$7:$U$7)</f>
        <v>38.212559637235287</v>
      </c>
      <c r="Y10" s="195">
        <f>MIN(V10:X10)</f>
        <v>12.039062838584242</v>
      </c>
      <c r="Z10">
        <f>MATCH(Y10, V10:X10, 0)</f>
        <v>1</v>
      </c>
    </row>
    <row r="11" spans="1:26" ht="17" thickBot="1">
      <c r="A11">
        <v>2</v>
      </c>
      <c r="B11" s="20">
        <v>42827</v>
      </c>
      <c r="C11" s="21">
        <v>42827</v>
      </c>
      <c r="D11" s="196">
        <v>2</v>
      </c>
      <c r="E11" s="196">
        <v>4</v>
      </c>
      <c r="F11" s="22">
        <v>62.1</v>
      </c>
      <c r="G11" s="23">
        <v>41</v>
      </c>
      <c r="H11" s="197">
        <v>0</v>
      </c>
      <c r="I11" s="25">
        <v>2021</v>
      </c>
      <c r="J11" s="26">
        <v>3943</v>
      </c>
      <c r="K11" s="26">
        <v>4207</v>
      </c>
      <c r="L11" s="27">
        <v>2862</v>
      </c>
      <c r="M11" s="195">
        <f t="shared" ref="M11:U74" si="6">STANDARDIZE(D11,M$1,M$2)</f>
        <v>-0.98492309860007943</v>
      </c>
      <c r="N11" s="195">
        <f t="shared" si="5"/>
        <v>-1.502926399809464</v>
      </c>
      <c r="O11" s="195">
        <f t="shared" si="5"/>
        <v>-1.1647115393831351</v>
      </c>
      <c r="P11" s="195">
        <f t="shared" si="5"/>
        <v>-2.259571611267043</v>
      </c>
      <c r="Q11" s="195">
        <f t="shared" si="5"/>
        <v>-0.33611311664612437</v>
      </c>
      <c r="R11" s="195">
        <f t="shared" si="5"/>
        <v>-0.77107017614302442</v>
      </c>
      <c r="S11" s="195">
        <f t="shared" si="5"/>
        <v>-0.80300522351161563</v>
      </c>
      <c r="T11" s="195">
        <f t="shared" si="5"/>
        <v>-1.0505998001500894</v>
      </c>
      <c r="U11" s="195">
        <f t="shared" si="5"/>
        <v>-1.2919817755410556</v>
      </c>
      <c r="V11" s="195">
        <f t="shared" ref="V11:V74" si="7">SUMXMY2($M11:$U11,$M$5:$U$5)</f>
        <v>6.6370800838550323</v>
      </c>
      <c r="W11" s="195">
        <f t="shared" ref="W11:W74" si="8">SUMXMY2($M11:$U11,$M$6:$U$6)</f>
        <v>31.18678129534943</v>
      </c>
      <c r="X11" s="195">
        <f t="shared" ref="X11:X74" si="9">SUMXMY2($M11:$U11,$M$7:$U$7)</f>
        <v>13.726160627163292</v>
      </c>
      <c r="Y11" s="195">
        <f t="shared" ref="Y11:Y74" si="10">MIN(V11:X11)</f>
        <v>6.6370800838550323</v>
      </c>
      <c r="Z11">
        <f t="shared" ref="Z11:Z74" si="11">MATCH(Y11, V11:X11, 0)</f>
        <v>1</v>
      </c>
    </row>
    <row r="12" spans="1:26" ht="17" thickBot="1">
      <c r="A12">
        <v>3</v>
      </c>
      <c r="B12" s="20">
        <v>42828</v>
      </c>
      <c r="C12" s="21">
        <v>42828</v>
      </c>
      <c r="D12" s="196">
        <v>3</v>
      </c>
      <c r="E12" s="196">
        <v>4</v>
      </c>
      <c r="F12" s="29">
        <v>63</v>
      </c>
      <c r="G12" s="23">
        <v>50</v>
      </c>
      <c r="H12" s="197">
        <v>0.03</v>
      </c>
      <c r="I12" s="25">
        <v>2470</v>
      </c>
      <c r="J12" s="26">
        <v>4988</v>
      </c>
      <c r="K12" s="26">
        <v>5178</v>
      </c>
      <c r="L12" s="27">
        <v>3689</v>
      </c>
      <c r="M12" s="195">
        <f t="shared" si="6"/>
        <v>-0.48545972632420981</v>
      </c>
      <c r="N12" s="195">
        <f t="shared" si="5"/>
        <v>-1.502926399809464</v>
      </c>
      <c r="O12" s="195">
        <f t="shared" si="5"/>
        <v>-1.0780934829752302</v>
      </c>
      <c r="P12" s="195">
        <f t="shared" si="5"/>
        <v>-1.2924319776610331</v>
      </c>
      <c r="Q12" s="195">
        <f t="shared" si="5"/>
        <v>-0.25997175430074265</v>
      </c>
      <c r="R12" s="195">
        <f t="shared" si="5"/>
        <v>-0.24574632784381739</v>
      </c>
      <c r="S12" s="195">
        <f t="shared" si="5"/>
        <v>-0.20468162544842147</v>
      </c>
      <c r="T12" s="195">
        <f t="shared" si="5"/>
        <v>-0.49758025933792488</v>
      </c>
      <c r="U12" s="195">
        <f t="shared" si="5"/>
        <v>-0.65918648839441718</v>
      </c>
      <c r="V12" s="195">
        <f t="shared" si="7"/>
        <v>7.6166416130626269</v>
      </c>
      <c r="W12" s="195">
        <f t="shared" si="8"/>
        <v>18.122868004720683</v>
      </c>
      <c r="X12" s="195">
        <f t="shared" si="9"/>
        <v>8.2142829713664192</v>
      </c>
      <c r="Y12" s="195">
        <f t="shared" si="10"/>
        <v>7.6166416130626269</v>
      </c>
      <c r="Z12">
        <f t="shared" si="11"/>
        <v>1</v>
      </c>
    </row>
    <row r="13" spans="1:26" ht="17" thickBot="1">
      <c r="A13">
        <v>4</v>
      </c>
      <c r="B13" s="20">
        <v>42829</v>
      </c>
      <c r="C13" s="21">
        <v>42829</v>
      </c>
      <c r="D13" s="196">
        <v>4</v>
      </c>
      <c r="E13" s="196">
        <v>4</v>
      </c>
      <c r="F13" s="29">
        <v>51.1</v>
      </c>
      <c r="G13" s="31">
        <v>46</v>
      </c>
      <c r="H13" s="197">
        <v>1.18</v>
      </c>
      <c r="I13" s="25">
        <v>723</v>
      </c>
      <c r="J13" s="26">
        <v>1913</v>
      </c>
      <c r="K13" s="26">
        <v>2279</v>
      </c>
      <c r="L13" s="27">
        <v>1666</v>
      </c>
      <c r="M13" s="195">
        <f t="shared" si="6"/>
        <v>1.4003645951659843E-2</v>
      </c>
      <c r="N13" s="195">
        <f t="shared" si="5"/>
        <v>-1.502926399809464</v>
      </c>
      <c r="O13" s="195">
        <f t="shared" si="5"/>
        <v>-2.223376673257528</v>
      </c>
      <c r="P13" s="195">
        <f t="shared" si="5"/>
        <v>-1.7222718148192597</v>
      </c>
      <c r="Q13" s="195">
        <f t="shared" si="5"/>
        <v>2.6587804689388901</v>
      </c>
      <c r="R13" s="195">
        <f t="shared" si="5"/>
        <v>-2.2897123923843847</v>
      </c>
      <c r="S13" s="195">
        <f t="shared" si="5"/>
        <v>-1.9652989116152368</v>
      </c>
      <c r="T13" s="195">
        <f t="shared" si="5"/>
        <v>-2.1486653765515857</v>
      </c>
      <c r="U13" s="195">
        <f t="shared" si="5"/>
        <v>-2.2071246575572339</v>
      </c>
      <c r="V13" s="195">
        <f t="shared" si="7"/>
        <v>7.4490491576828752</v>
      </c>
      <c r="W13" s="195">
        <f t="shared" si="8"/>
        <v>62.080552574016615</v>
      </c>
      <c r="X13" s="195">
        <f t="shared" si="9"/>
        <v>37.737007582233211</v>
      </c>
      <c r="Y13" s="195">
        <f t="shared" si="10"/>
        <v>7.4490491576828752</v>
      </c>
      <c r="Z13">
        <f t="shared" si="11"/>
        <v>1</v>
      </c>
    </row>
    <row r="14" spans="1:26" ht="17" thickBot="1">
      <c r="A14">
        <v>5</v>
      </c>
      <c r="B14" s="20">
        <v>42830</v>
      </c>
      <c r="C14" s="21">
        <v>42830</v>
      </c>
      <c r="D14" s="196">
        <v>5</v>
      </c>
      <c r="E14" s="196">
        <v>4</v>
      </c>
      <c r="F14" s="29">
        <v>63</v>
      </c>
      <c r="G14" s="23">
        <v>46</v>
      </c>
      <c r="H14" s="197">
        <v>0</v>
      </c>
      <c r="I14" s="25">
        <v>2807</v>
      </c>
      <c r="J14" s="26">
        <v>5276</v>
      </c>
      <c r="K14" s="26">
        <v>5711</v>
      </c>
      <c r="L14" s="27">
        <v>4197</v>
      </c>
      <c r="M14" s="195">
        <f t="shared" si="6"/>
        <v>0.51346701822752949</v>
      </c>
      <c r="N14" s="195">
        <f t="shared" si="5"/>
        <v>-1.502926399809464</v>
      </c>
      <c r="O14" s="195">
        <f t="shared" si="5"/>
        <v>-1.0780934829752302</v>
      </c>
      <c r="P14" s="195">
        <f t="shared" si="5"/>
        <v>-1.7222718148192597</v>
      </c>
      <c r="Q14" s="195">
        <f t="shared" si="5"/>
        <v>-0.33611311664612437</v>
      </c>
      <c r="R14" s="195">
        <f t="shared" si="5"/>
        <v>0.14853905495536479</v>
      </c>
      <c r="S14" s="195">
        <f t="shared" si="5"/>
        <v>-3.9784786939139234E-2</v>
      </c>
      <c r="T14" s="195">
        <f t="shared" si="5"/>
        <v>-0.19401752478294684</v>
      </c>
      <c r="U14" s="195">
        <f t="shared" si="5"/>
        <v>-0.27048031442767917</v>
      </c>
      <c r="V14" s="195">
        <f t="shared" si="7"/>
        <v>10.660976986541733</v>
      </c>
      <c r="W14" s="195">
        <f t="shared" si="8"/>
        <v>14.803950206119957</v>
      </c>
      <c r="X14" s="195">
        <f t="shared" si="9"/>
        <v>11.595909397280742</v>
      </c>
      <c r="Y14" s="195">
        <f t="shared" si="10"/>
        <v>10.660976986541733</v>
      </c>
      <c r="Z14">
        <f t="shared" si="11"/>
        <v>1</v>
      </c>
    </row>
    <row r="15" spans="1:26" ht="17" thickBot="1">
      <c r="A15">
        <v>6</v>
      </c>
      <c r="B15" s="20">
        <v>42831</v>
      </c>
      <c r="C15" s="21">
        <v>42831</v>
      </c>
      <c r="D15" s="196">
        <v>6</v>
      </c>
      <c r="E15" s="196">
        <v>4</v>
      </c>
      <c r="F15" s="29">
        <v>48.9</v>
      </c>
      <c r="G15" s="23">
        <v>41</v>
      </c>
      <c r="H15" s="197">
        <v>0.73</v>
      </c>
      <c r="I15" s="25">
        <v>461</v>
      </c>
      <c r="J15" s="26">
        <v>1324</v>
      </c>
      <c r="K15" s="26">
        <v>1739</v>
      </c>
      <c r="L15" s="27">
        <v>1372</v>
      </c>
      <c r="M15" s="195">
        <f t="shared" si="6"/>
        <v>1.0129303905033991</v>
      </c>
      <c r="N15" s="195">
        <f t="shared" si="5"/>
        <v>-1.502926399809464</v>
      </c>
      <c r="O15" s="195">
        <f t="shared" si="5"/>
        <v>-2.4351097000324065</v>
      </c>
      <c r="P15" s="195">
        <f t="shared" si="5"/>
        <v>-2.259571611267043</v>
      </c>
      <c r="Q15" s="195">
        <f t="shared" si="5"/>
        <v>1.5166600337581639</v>
      </c>
      <c r="R15" s="195">
        <f t="shared" si="5"/>
        <v>-2.5962488027505146</v>
      </c>
      <c r="S15" s="195">
        <f t="shared" si="5"/>
        <v>-2.3025358487054008</v>
      </c>
      <c r="T15" s="195">
        <f t="shared" si="5"/>
        <v>-2.4562148637179804</v>
      </c>
      <c r="U15" s="195">
        <f t="shared" si="5"/>
        <v>-2.4320845298923146</v>
      </c>
      <c r="V15" s="195">
        <f t="shared" si="7"/>
        <v>7.1690128848490513</v>
      </c>
      <c r="W15" s="195">
        <f t="shared" si="8"/>
        <v>66.524547669546109</v>
      </c>
      <c r="X15" s="195">
        <f t="shared" si="9"/>
        <v>43.271254207236808</v>
      </c>
      <c r="Y15" s="195">
        <f t="shared" si="10"/>
        <v>7.1690128848490513</v>
      </c>
      <c r="Z15">
        <f t="shared" si="11"/>
        <v>1</v>
      </c>
    </row>
    <row r="16" spans="1:26" ht="17" thickBot="1">
      <c r="A16">
        <v>7</v>
      </c>
      <c r="B16" s="20">
        <v>42832</v>
      </c>
      <c r="C16" s="21">
        <v>42832</v>
      </c>
      <c r="D16" s="196">
        <v>7</v>
      </c>
      <c r="E16" s="196">
        <v>4</v>
      </c>
      <c r="F16" s="29">
        <v>48</v>
      </c>
      <c r="G16" s="31">
        <v>43</v>
      </c>
      <c r="H16" s="197">
        <v>0.01</v>
      </c>
      <c r="I16" s="25">
        <v>1222</v>
      </c>
      <c r="J16" s="26">
        <v>2955</v>
      </c>
      <c r="K16" s="26">
        <v>3399</v>
      </c>
      <c r="L16" s="27">
        <v>2765</v>
      </c>
      <c r="M16" s="195">
        <f t="shared" si="6"/>
        <v>1.5123937627792687</v>
      </c>
      <c r="N16" s="195">
        <f t="shared" si="5"/>
        <v>-1.502926399809464</v>
      </c>
      <c r="O16" s="195">
        <f t="shared" si="5"/>
        <v>-2.5217277564403116</v>
      </c>
      <c r="P16" s="195">
        <f t="shared" si="5"/>
        <v>-2.0446516926879297</v>
      </c>
      <c r="Q16" s="195">
        <f t="shared" si="5"/>
        <v>-0.31073266253099713</v>
      </c>
      <c r="R16" s="195">
        <f t="shared" si="5"/>
        <v>-1.7058892291298096</v>
      </c>
      <c r="S16" s="195">
        <f t="shared" si="5"/>
        <v>-1.3686929889531811</v>
      </c>
      <c r="T16" s="195">
        <f t="shared" si="5"/>
        <v>-1.5107849587249904</v>
      </c>
      <c r="U16" s="195">
        <f t="shared" si="5"/>
        <v>-1.3662032300189564</v>
      </c>
      <c r="V16" s="195">
        <f t="shared" si="7"/>
        <v>4.3210902863794018</v>
      </c>
      <c r="W16" s="195">
        <f t="shared" si="8"/>
        <v>41.253624907806376</v>
      </c>
      <c r="X16" s="195">
        <f t="shared" si="9"/>
        <v>28.755218751330034</v>
      </c>
      <c r="Y16" s="195">
        <f t="shared" si="10"/>
        <v>4.3210902863794018</v>
      </c>
      <c r="Z16">
        <f t="shared" si="11"/>
        <v>1</v>
      </c>
    </row>
    <row r="17" spans="1:26" ht="17" thickBot="1">
      <c r="A17">
        <v>8</v>
      </c>
      <c r="B17" s="20">
        <v>42833</v>
      </c>
      <c r="C17" s="21">
        <v>42833</v>
      </c>
      <c r="D17" s="196">
        <v>1</v>
      </c>
      <c r="E17" s="196">
        <v>4</v>
      </c>
      <c r="F17" s="29">
        <v>55.9</v>
      </c>
      <c r="G17" s="23">
        <v>39.9</v>
      </c>
      <c r="H17" s="197">
        <v>0</v>
      </c>
      <c r="I17" s="25">
        <v>1674</v>
      </c>
      <c r="J17" s="26">
        <v>3163</v>
      </c>
      <c r="K17" s="26">
        <v>4082</v>
      </c>
      <c r="L17" s="27">
        <v>2691</v>
      </c>
      <c r="M17" s="195">
        <f t="shared" si="6"/>
        <v>-1.4843864708759491</v>
      </c>
      <c r="N17" s="195">
        <f t="shared" si="5"/>
        <v>-1.502926399809464</v>
      </c>
      <c r="O17" s="195">
        <f t="shared" si="5"/>
        <v>-1.761413705748702</v>
      </c>
      <c r="P17" s="195">
        <f t="shared" si="5"/>
        <v>-2.3777775664855554</v>
      </c>
      <c r="Q17" s="195">
        <f t="shared" si="5"/>
        <v>-0.33611311664612437</v>
      </c>
      <c r="R17" s="195">
        <f t="shared" si="5"/>
        <v>-1.1770554219332803</v>
      </c>
      <c r="S17" s="195">
        <f t="shared" si="5"/>
        <v>-1.2496008278075883</v>
      </c>
      <c r="T17" s="195">
        <f t="shared" si="5"/>
        <v>-1.1217918110682361</v>
      </c>
      <c r="U17" s="195">
        <f t="shared" si="5"/>
        <v>-1.4228257829196229</v>
      </c>
      <c r="V17" s="195">
        <f t="shared" si="7"/>
        <v>7.6190874851750987</v>
      </c>
      <c r="W17" s="195">
        <f t="shared" si="8"/>
        <v>40.436202301880719</v>
      </c>
      <c r="X17" s="195">
        <f t="shared" si="9"/>
        <v>18.390989677171145</v>
      </c>
      <c r="Y17" s="195">
        <f t="shared" si="10"/>
        <v>7.6190874851750987</v>
      </c>
      <c r="Z17">
        <f t="shared" si="11"/>
        <v>1</v>
      </c>
    </row>
    <row r="18" spans="1:26" ht="17" thickBot="1">
      <c r="A18">
        <v>9</v>
      </c>
      <c r="B18" s="20">
        <v>42834</v>
      </c>
      <c r="C18" s="21">
        <v>42834</v>
      </c>
      <c r="D18" s="196">
        <v>2</v>
      </c>
      <c r="E18" s="196">
        <v>4</v>
      </c>
      <c r="F18" s="29">
        <v>66</v>
      </c>
      <c r="G18" s="23">
        <v>45</v>
      </c>
      <c r="H18" s="197">
        <v>0</v>
      </c>
      <c r="I18" s="25">
        <v>2375</v>
      </c>
      <c r="J18" s="26">
        <v>4377</v>
      </c>
      <c r="K18" s="26">
        <v>4886</v>
      </c>
      <c r="L18" s="27">
        <v>3261</v>
      </c>
      <c r="M18" s="195">
        <f t="shared" si="6"/>
        <v>-0.98492309860007943</v>
      </c>
      <c r="N18" s="195">
        <f t="shared" si="5"/>
        <v>-1.502926399809464</v>
      </c>
      <c r="O18" s="195">
        <f t="shared" si="5"/>
        <v>-0.78936662828221404</v>
      </c>
      <c r="P18" s="195">
        <f t="shared" si="5"/>
        <v>-1.8297317741088164</v>
      </c>
      <c r="Q18" s="195">
        <f t="shared" si="5"/>
        <v>-0.33611311664612437</v>
      </c>
      <c r="R18" s="195">
        <f t="shared" si="5"/>
        <v>-0.35689502625901709</v>
      </c>
      <c r="S18" s="195">
        <f t="shared" si="5"/>
        <v>-0.55451484881360014</v>
      </c>
      <c r="T18" s="195">
        <f t="shared" si="5"/>
        <v>-0.66388479684271584</v>
      </c>
      <c r="U18" s="195">
        <f t="shared" si="5"/>
        <v>-0.98667909165773182</v>
      </c>
      <c r="V18" s="195">
        <f t="shared" si="7"/>
        <v>8.1175993846704309</v>
      </c>
      <c r="W18" s="195">
        <f t="shared" si="8"/>
        <v>23.591386865919688</v>
      </c>
      <c r="X18" s="195">
        <f t="shared" si="9"/>
        <v>9.525415630967986</v>
      </c>
      <c r="Y18" s="195">
        <f t="shared" si="10"/>
        <v>8.1175993846704309</v>
      </c>
      <c r="Z18">
        <f t="shared" si="11"/>
        <v>1</v>
      </c>
    </row>
    <row r="19" spans="1:26" ht="17" thickBot="1">
      <c r="A19">
        <v>10</v>
      </c>
      <c r="B19" s="20">
        <v>42835</v>
      </c>
      <c r="C19" s="21">
        <v>42835</v>
      </c>
      <c r="D19" s="196">
        <v>3</v>
      </c>
      <c r="E19" s="196">
        <v>4</v>
      </c>
      <c r="F19" s="22">
        <v>73.900000000000006</v>
      </c>
      <c r="G19" s="31">
        <v>55</v>
      </c>
      <c r="H19" s="197">
        <v>0</v>
      </c>
      <c r="I19" s="25">
        <v>3324</v>
      </c>
      <c r="J19" s="26">
        <v>6359</v>
      </c>
      <c r="K19" s="26">
        <v>6881</v>
      </c>
      <c r="L19" s="27">
        <v>4731</v>
      </c>
      <c r="M19" s="195">
        <f t="shared" si="6"/>
        <v>-0.48545972632420981</v>
      </c>
      <c r="N19" s="195">
        <f t="shared" si="5"/>
        <v>-1.502926399809464</v>
      </c>
      <c r="O19" s="195">
        <f t="shared" si="5"/>
        <v>-2.9052577590604169E-2</v>
      </c>
      <c r="P19" s="195">
        <f t="shared" si="5"/>
        <v>-0.7551321812132501</v>
      </c>
      <c r="Q19" s="195">
        <f t="shared" si="5"/>
        <v>-0.33611311664612437</v>
      </c>
      <c r="R19" s="195">
        <f t="shared" si="5"/>
        <v>0.7534219715938727</v>
      </c>
      <c r="S19" s="195">
        <f t="shared" si="5"/>
        <v>0.58029603287180753</v>
      </c>
      <c r="T19" s="195">
        <f t="shared" si="5"/>
        <v>0.47233969741090737</v>
      </c>
      <c r="U19" s="195">
        <f t="shared" si="5"/>
        <v>0.13812027001767141</v>
      </c>
      <c r="V19" s="195">
        <f t="shared" si="7"/>
        <v>21.060653115067385</v>
      </c>
      <c r="W19" s="195">
        <f t="shared" si="8"/>
        <v>8.666677800680306</v>
      </c>
      <c r="X19" s="195">
        <f t="shared" si="9"/>
        <v>7.6243309020835524</v>
      </c>
      <c r="Y19" s="195">
        <f t="shared" si="10"/>
        <v>7.6243309020835524</v>
      </c>
      <c r="Z19">
        <f t="shared" si="11"/>
        <v>3</v>
      </c>
    </row>
    <row r="20" spans="1:26" ht="17" thickBot="1">
      <c r="A20">
        <v>11</v>
      </c>
      <c r="B20" s="20">
        <v>42836</v>
      </c>
      <c r="C20" s="21">
        <v>42836</v>
      </c>
      <c r="D20" s="196">
        <v>4</v>
      </c>
      <c r="E20" s="196">
        <v>4</v>
      </c>
      <c r="F20" s="29">
        <v>80.099999999999994</v>
      </c>
      <c r="G20" s="23">
        <v>62.1</v>
      </c>
      <c r="H20" s="197">
        <v>0</v>
      </c>
      <c r="I20" s="25">
        <v>3887</v>
      </c>
      <c r="J20" s="26">
        <v>7247</v>
      </c>
      <c r="K20" s="26">
        <v>8079</v>
      </c>
      <c r="L20" s="27">
        <v>5501</v>
      </c>
      <c r="M20" s="195">
        <f t="shared" si="6"/>
        <v>1.4003645951659843E-2</v>
      </c>
      <c r="N20" s="195">
        <f t="shared" si="5"/>
        <v>-1.502926399809464</v>
      </c>
      <c r="O20" s="195">
        <f t="shared" si="5"/>
        <v>0.56764958877496152</v>
      </c>
      <c r="P20" s="195">
        <f t="shared" si="5"/>
        <v>7.8335297426019978E-3</v>
      </c>
      <c r="Q20" s="195">
        <f t="shared" si="5"/>
        <v>-0.33611311664612437</v>
      </c>
      <c r="R20" s="195">
        <f t="shared" si="5"/>
        <v>1.4121242579913196</v>
      </c>
      <c r="S20" s="195">
        <f t="shared" si="5"/>
        <v>1.0887279516087611</v>
      </c>
      <c r="T20" s="195">
        <f t="shared" si="5"/>
        <v>1.1546439300504265</v>
      </c>
      <c r="U20" s="195">
        <f t="shared" si="5"/>
        <v>0.72730088803812076</v>
      </c>
      <c r="V20" s="195">
        <f t="shared" si="7"/>
        <v>34.731999867529744</v>
      </c>
      <c r="W20" s="195">
        <f t="shared" si="8"/>
        <v>5.8455003212218681</v>
      </c>
      <c r="X20" s="195">
        <f t="shared" si="9"/>
        <v>12.928237531027859</v>
      </c>
      <c r="Y20" s="195">
        <f t="shared" si="10"/>
        <v>5.8455003212218681</v>
      </c>
      <c r="Z20">
        <f t="shared" si="11"/>
        <v>2</v>
      </c>
    </row>
    <row r="21" spans="1:26" ht="17" thickBot="1">
      <c r="A21">
        <v>12</v>
      </c>
      <c r="B21" s="20">
        <v>42837</v>
      </c>
      <c r="C21" s="21">
        <v>42837</v>
      </c>
      <c r="D21" s="196">
        <v>5</v>
      </c>
      <c r="E21" s="196">
        <v>4</v>
      </c>
      <c r="F21" s="22">
        <v>73.900000000000006</v>
      </c>
      <c r="G21" s="23">
        <v>57.9</v>
      </c>
      <c r="H21" s="197">
        <v>0.02</v>
      </c>
      <c r="I21" s="25">
        <v>2565</v>
      </c>
      <c r="J21" s="26">
        <v>5633</v>
      </c>
      <c r="K21" s="26">
        <v>6620</v>
      </c>
      <c r="L21" s="27">
        <v>4537</v>
      </c>
      <c r="M21" s="195">
        <f t="shared" si="6"/>
        <v>0.51346701822752949</v>
      </c>
      <c r="N21" s="195">
        <f t="shared" si="5"/>
        <v>-1.502926399809464</v>
      </c>
      <c r="O21" s="195">
        <f t="shared" si="5"/>
        <v>-2.9052577590604169E-2</v>
      </c>
      <c r="P21" s="195">
        <f t="shared" si="5"/>
        <v>-0.44349829927353612</v>
      </c>
      <c r="Q21" s="195">
        <f t="shared" si="5"/>
        <v>-0.28535220841586989</v>
      </c>
      <c r="R21" s="195">
        <f t="shared" si="5"/>
        <v>-0.13459762942861767</v>
      </c>
      <c r="S21" s="195">
        <f t="shared" si="5"/>
        <v>0.16461858579632521</v>
      </c>
      <c r="T21" s="195">
        <f t="shared" si="5"/>
        <v>0.32369077861381684</v>
      </c>
      <c r="U21" s="195">
        <f t="shared" si="5"/>
        <v>-1.0322638938130119E-2</v>
      </c>
      <c r="V21" s="195">
        <f t="shared" si="7"/>
        <v>14.003946866822911</v>
      </c>
      <c r="W21" s="195">
        <f t="shared" si="8"/>
        <v>7.6287495704174253</v>
      </c>
      <c r="X21" s="195">
        <f t="shared" si="9"/>
        <v>7.6698084360384549</v>
      </c>
      <c r="Y21" s="195">
        <f t="shared" si="10"/>
        <v>7.6287495704174253</v>
      </c>
      <c r="Z21">
        <f t="shared" si="11"/>
        <v>2</v>
      </c>
    </row>
    <row r="22" spans="1:26" ht="17" thickBot="1">
      <c r="A22">
        <v>13</v>
      </c>
      <c r="B22" s="20">
        <v>42838</v>
      </c>
      <c r="C22" s="21">
        <v>42838</v>
      </c>
      <c r="D22" s="196">
        <v>6</v>
      </c>
      <c r="E22" s="196">
        <v>4</v>
      </c>
      <c r="F22" s="29">
        <v>64</v>
      </c>
      <c r="G22" s="31">
        <v>48.9</v>
      </c>
      <c r="H22" s="197">
        <v>0</v>
      </c>
      <c r="I22" s="25">
        <v>3353</v>
      </c>
      <c r="J22" s="26">
        <v>6052</v>
      </c>
      <c r="K22" s="26">
        <v>6775</v>
      </c>
      <c r="L22" s="27">
        <v>4700</v>
      </c>
      <c r="M22" s="195">
        <f t="shared" si="6"/>
        <v>1.0129303905033991</v>
      </c>
      <c r="N22" s="195">
        <f t="shared" si="5"/>
        <v>-1.502926399809464</v>
      </c>
      <c r="O22" s="195">
        <f t="shared" si="5"/>
        <v>-0.98185119807755816</v>
      </c>
      <c r="P22" s="195">
        <f t="shared" si="5"/>
        <v>-1.4106379328795458</v>
      </c>
      <c r="Q22" s="195">
        <f t="shared" si="5"/>
        <v>-0.33611311664612437</v>
      </c>
      <c r="R22" s="195">
        <f t="shared" si="5"/>
        <v>0.7873515742679863</v>
      </c>
      <c r="S22" s="195">
        <f t="shared" si="5"/>
        <v>0.404520583488649</v>
      </c>
      <c r="T22" s="195">
        <f t="shared" si="5"/>
        <v>0.41196887215231887</v>
      </c>
      <c r="U22" s="195">
        <f t="shared" si="5"/>
        <v>0.11440001137009487</v>
      </c>
      <c r="V22" s="195">
        <f t="shared" si="7"/>
        <v>17.932681276910856</v>
      </c>
      <c r="W22" s="195">
        <f t="shared" si="8"/>
        <v>10.527265665294017</v>
      </c>
      <c r="X22" s="195">
        <f t="shared" si="9"/>
        <v>14.030125993468079</v>
      </c>
      <c r="Y22" s="195">
        <f t="shared" si="10"/>
        <v>10.527265665294017</v>
      </c>
      <c r="Z22">
        <f t="shared" si="11"/>
        <v>2</v>
      </c>
    </row>
    <row r="23" spans="1:26" ht="17" thickBot="1">
      <c r="A23">
        <v>14</v>
      </c>
      <c r="B23" s="20">
        <v>42839</v>
      </c>
      <c r="C23" s="21">
        <v>42839</v>
      </c>
      <c r="D23" s="196">
        <v>7</v>
      </c>
      <c r="E23" s="196">
        <v>4</v>
      </c>
      <c r="F23" s="29">
        <v>64.900000000000006</v>
      </c>
      <c r="G23" s="23">
        <v>48.9</v>
      </c>
      <c r="H23" s="197">
        <v>0</v>
      </c>
      <c r="I23" s="25">
        <v>2942</v>
      </c>
      <c r="J23" s="26">
        <v>5054</v>
      </c>
      <c r="K23" s="26">
        <v>5877</v>
      </c>
      <c r="L23" s="27">
        <v>4142</v>
      </c>
      <c r="M23" s="195">
        <f t="shared" si="6"/>
        <v>1.5123937627792687</v>
      </c>
      <c r="N23" s="195">
        <f t="shared" si="5"/>
        <v>-1.502926399809464</v>
      </c>
      <c r="O23" s="195">
        <f t="shared" si="5"/>
        <v>-0.89523314166965284</v>
      </c>
      <c r="P23" s="195">
        <f t="shared" si="5"/>
        <v>-1.4106379328795458</v>
      </c>
      <c r="Q23" s="195">
        <f t="shared" si="5"/>
        <v>-0.33611311664612437</v>
      </c>
      <c r="R23" s="195">
        <f t="shared" si="5"/>
        <v>0.30648720533485913</v>
      </c>
      <c r="S23" s="195">
        <f t="shared" si="5"/>
        <v>-0.16689276662337763</v>
      </c>
      <c r="T23" s="195">
        <f t="shared" si="5"/>
        <v>-9.9474534283647859E-2</v>
      </c>
      <c r="U23" s="195">
        <f t="shared" si="5"/>
        <v>-0.31256464428628272</v>
      </c>
      <c r="V23" s="195">
        <f t="shared" si="7"/>
        <v>11.786593886802686</v>
      </c>
      <c r="W23" s="195">
        <f t="shared" si="8"/>
        <v>13.096062457421555</v>
      </c>
      <c r="X23" s="195">
        <f t="shared" si="9"/>
        <v>14.17378439878321</v>
      </c>
      <c r="Y23" s="195">
        <f t="shared" si="10"/>
        <v>11.786593886802686</v>
      </c>
      <c r="Z23">
        <f t="shared" si="11"/>
        <v>1</v>
      </c>
    </row>
    <row r="24" spans="1:26" ht="17" thickBot="1">
      <c r="A24">
        <v>15</v>
      </c>
      <c r="B24" s="20">
        <v>42840</v>
      </c>
      <c r="C24" s="21">
        <v>42840</v>
      </c>
      <c r="D24" s="196">
        <v>1</v>
      </c>
      <c r="E24" s="196">
        <v>4</v>
      </c>
      <c r="F24" s="29">
        <v>64.900000000000006</v>
      </c>
      <c r="G24" s="23">
        <v>52</v>
      </c>
      <c r="H24" s="197">
        <v>0</v>
      </c>
      <c r="I24" s="25">
        <v>2253</v>
      </c>
      <c r="J24" s="26">
        <v>3853</v>
      </c>
      <c r="K24" s="26">
        <v>4965</v>
      </c>
      <c r="L24" s="27">
        <v>3291</v>
      </c>
      <c r="M24" s="195">
        <f t="shared" si="6"/>
        <v>-1.4843864708759491</v>
      </c>
      <c r="N24" s="195">
        <f t="shared" si="5"/>
        <v>-1.502926399809464</v>
      </c>
      <c r="O24" s="195">
        <f t="shared" si="5"/>
        <v>-0.89523314166965284</v>
      </c>
      <c r="P24" s="195">
        <f t="shared" si="5"/>
        <v>-1.07751205908192</v>
      </c>
      <c r="Q24" s="195">
        <f t="shared" si="5"/>
        <v>-0.33611311664612437</v>
      </c>
      <c r="R24" s="195">
        <f t="shared" si="5"/>
        <v>-0.49963335475011567</v>
      </c>
      <c r="S24" s="195">
        <f t="shared" si="5"/>
        <v>-0.85453548554576642</v>
      </c>
      <c r="T24" s="195">
        <f t="shared" si="5"/>
        <v>-0.61889144594244705</v>
      </c>
      <c r="U24" s="195">
        <f t="shared" si="5"/>
        <v>-0.96372400264394809</v>
      </c>
      <c r="V24" s="195">
        <f t="shared" si="7"/>
        <v>8.1347049746430624</v>
      </c>
      <c r="W24" s="195">
        <f t="shared" si="8"/>
        <v>24.632561827369322</v>
      </c>
      <c r="X24" s="195">
        <f t="shared" si="9"/>
        <v>7.9748950932101357</v>
      </c>
      <c r="Y24" s="195">
        <f t="shared" si="10"/>
        <v>7.9748950932101357</v>
      </c>
      <c r="Z24">
        <f t="shared" si="11"/>
        <v>3</v>
      </c>
    </row>
    <row r="25" spans="1:26" ht="17" thickBot="1">
      <c r="A25">
        <v>16</v>
      </c>
      <c r="B25" s="20">
        <v>42841</v>
      </c>
      <c r="C25" s="21">
        <v>42841</v>
      </c>
      <c r="D25" s="196">
        <v>2</v>
      </c>
      <c r="E25" s="196">
        <v>4</v>
      </c>
      <c r="F25" s="29">
        <v>84.9</v>
      </c>
      <c r="G25" s="31">
        <v>62.1</v>
      </c>
      <c r="H25" s="197">
        <v>0.01</v>
      </c>
      <c r="I25" s="25">
        <v>2877</v>
      </c>
      <c r="J25" s="26">
        <v>4585</v>
      </c>
      <c r="K25" s="26">
        <v>5259</v>
      </c>
      <c r="L25" s="27">
        <v>3687</v>
      </c>
      <c r="M25" s="195">
        <f t="shared" si="6"/>
        <v>-0.98492309860007943</v>
      </c>
      <c r="N25" s="195">
        <f t="shared" si="5"/>
        <v>-1.502926399809464</v>
      </c>
      <c r="O25" s="195">
        <f t="shared" si="5"/>
        <v>1.0296125562837886</v>
      </c>
      <c r="P25" s="195">
        <f t="shared" si="5"/>
        <v>7.8335297426019978E-3</v>
      </c>
      <c r="Q25" s="195">
        <f t="shared" si="5"/>
        <v>-0.31073266253099713</v>
      </c>
      <c r="R25" s="195">
        <f t="shared" si="5"/>
        <v>0.23043809589288036</v>
      </c>
      <c r="S25" s="195">
        <f t="shared" si="5"/>
        <v>-0.43542268766800735</v>
      </c>
      <c r="T25" s="195">
        <f t="shared" si="5"/>
        <v>-0.45144783626296575</v>
      </c>
      <c r="U25" s="195">
        <f t="shared" si="5"/>
        <v>-0.66071682766200279</v>
      </c>
      <c r="V25" s="195">
        <f t="shared" si="7"/>
        <v>16.733202074131537</v>
      </c>
      <c r="W25" s="195">
        <f t="shared" si="8"/>
        <v>14.497830730230753</v>
      </c>
      <c r="X25" s="195">
        <f t="shared" si="9"/>
        <v>4.7818635634519264</v>
      </c>
      <c r="Y25" s="195">
        <f t="shared" si="10"/>
        <v>4.7818635634519264</v>
      </c>
      <c r="Z25">
        <f t="shared" si="11"/>
        <v>3</v>
      </c>
    </row>
    <row r="26" spans="1:26" ht="17" thickBot="1">
      <c r="A26">
        <v>17</v>
      </c>
      <c r="B26" s="20">
        <v>42842</v>
      </c>
      <c r="C26" s="21">
        <v>42842</v>
      </c>
      <c r="D26" s="196">
        <v>3</v>
      </c>
      <c r="E26" s="196">
        <v>4</v>
      </c>
      <c r="F26" s="29">
        <v>73.900000000000006</v>
      </c>
      <c r="G26" s="23">
        <v>64</v>
      </c>
      <c r="H26" s="197">
        <v>0.01</v>
      </c>
      <c r="I26" s="25">
        <v>3152</v>
      </c>
      <c r="J26" s="26">
        <v>6352</v>
      </c>
      <c r="K26" s="26">
        <v>6924</v>
      </c>
      <c r="L26" s="27">
        <v>4658</v>
      </c>
      <c r="M26" s="195">
        <f t="shared" si="6"/>
        <v>-0.48545972632420981</v>
      </c>
      <c r="N26" s="195">
        <f t="shared" si="6"/>
        <v>-1.502926399809464</v>
      </c>
      <c r="O26" s="195">
        <f t="shared" si="6"/>
        <v>-2.9052577590604169E-2</v>
      </c>
      <c r="P26" s="195">
        <f t="shared" si="6"/>
        <v>0.21200745239275942</v>
      </c>
      <c r="Q26" s="195">
        <f t="shared" si="6"/>
        <v>-0.31073266253099713</v>
      </c>
      <c r="R26" s="195">
        <f t="shared" si="6"/>
        <v>0.55218432814740581</v>
      </c>
      <c r="S26" s="195">
        <f t="shared" si="6"/>
        <v>0.5762881236024846</v>
      </c>
      <c r="T26" s="195">
        <f t="shared" si="6"/>
        <v>0.49682974916674988</v>
      </c>
      <c r="U26" s="195">
        <f t="shared" si="6"/>
        <v>8.2262886750797626E-2</v>
      </c>
      <c r="V26" s="195">
        <f t="shared" si="7"/>
        <v>21.104841085749566</v>
      </c>
      <c r="W26" s="195">
        <f t="shared" si="8"/>
        <v>7.8411547596993465</v>
      </c>
      <c r="X26" s="195">
        <f t="shared" si="9"/>
        <v>6.6288773885724819</v>
      </c>
      <c r="Y26" s="195">
        <f t="shared" si="10"/>
        <v>6.6288773885724819</v>
      </c>
      <c r="Z26">
        <f t="shared" si="11"/>
        <v>3</v>
      </c>
    </row>
    <row r="27" spans="1:26" ht="17" thickBot="1">
      <c r="A27">
        <v>18</v>
      </c>
      <c r="B27" s="20">
        <v>42843</v>
      </c>
      <c r="C27" s="21">
        <v>42843</v>
      </c>
      <c r="D27" s="196">
        <v>4</v>
      </c>
      <c r="E27" s="196">
        <v>4</v>
      </c>
      <c r="F27" s="29">
        <v>66</v>
      </c>
      <c r="G27" s="23">
        <v>50</v>
      </c>
      <c r="H27" s="197">
        <v>0</v>
      </c>
      <c r="I27" s="25">
        <v>3415</v>
      </c>
      <c r="J27" s="26">
        <v>6691</v>
      </c>
      <c r="K27" s="26">
        <v>7341</v>
      </c>
      <c r="L27" s="27">
        <v>5012</v>
      </c>
      <c r="M27" s="195">
        <f t="shared" si="6"/>
        <v>1.4003645951659843E-2</v>
      </c>
      <c r="N27" s="195">
        <f t="shared" si="6"/>
        <v>-1.502926399809464</v>
      </c>
      <c r="O27" s="195">
        <f t="shared" si="6"/>
        <v>-0.78936662828221404</v>
      </c>
      <c r="P27" s="195">
        <f t="shared" si="6"/>
        <v>-1.2924319776610331</v>
      </c>
      <c r="Q27" s="195">
        <f t="shared" si="6"/>
        <v>-0.33611311664612437</v>
      </c>
      <c r="R27" s="195">
        <f t="shared" si="6"/>
        <v>0.85989072481264295</v>
      </c>
      <c r="S27" s="195">
        <f t="shared" si="6"/>
        <v>0.77038544393111896</v>
      </c>
      <c r="T27" s="195">
        <f t="shared" si="6"/>
        <v>0.7343262975896877</v>
      </c>
      <c r="U27" s="195">
        <f t="shared" si="6"/>
        <v>0.35313293711344579</v>
      </c>
      <c r="V27" s="195">
        <f t="shared" si="7"/>
        <v>22.150459466316821</v>
      </c>
      <c r="W27" s="195">
        <f t="shared" si="8"/>
        <v>9.8714203384543566</v>
      </c>
      <c r="X27" s="195">
        <f t="shared" si="9"/>
        <v>11.98965070918582</v>
      </c>
      <c r="Y27" s="195">
        <f t="shared" si="10"/>
        <v>9.8714203384543566</v>
      </c>
      <c r="Z27">
        <f t="shared" si="11"/>
        <v>2</v>
      </c>
    </row>
    <row r="28" spans="1:26" ht="17" thickBot="1">
      <c r="A28">
        <v>19</v>
      </c>
      <c r="B28" s="20">
        <v>42844</v>
      </c>
      <c r="C28" s="21">
        <v>42844</v>
      </c>
      <c r="D28" s="196">
        <v>5</v>
      </c>
      <c r="E28" s="196">
        <v>4</v>
      </c>
      <c r="F28" s="22">
        <v>52</v>
      </c>
      <c r="G28" s="31">
        <v>45</v>
      </c>
      <c r="H28" s="197">
        <v>0.01</v>
      </c>
      <c r="I28" s="25">
        <v>1965</v>
      </c>
      <c r="J28" s="26">
        <v>4632</v>
      </c>
      <c r="K28" s="26">
        <v>5234</v>
      </c>
      <c r="L28" s="27">
        <v>3996</v>
      </c>
      <c r="M28" s="195">
        <f t="shared" si="6"/>
        <v>0.51346701822752949</v>
      </c>
      <c r="N28" s="195">
        <f t="shared" si="6"/>
        <v>-1.502926399809464</v>
      </c>
      <c r="O28" s="195">
        <f t="shared" si="6"/>
        <v>-2.1367586168496229</v>
      </c>
      <c r="P28" s="195">
        <f t="shared" si="6"/>
        <v>-1.8297317741088164</v>
      </c>
      <c r="Q28" s="195">
        <f t="shared" si="6"/>
        <v>-0.31073266253099713</v>
      </c>
      <c r="R28" s="195">
        <f t="shared" si="6"/>
        <v>-0.8365894088930369</v>
      </c>
      <c r="S28" s="195">
        <f t="shared" si="6"/>
        <v>-0.40851243971683976</v>
      </c>
      <c r="T28" s="195">
        <f t="shared" si="6"/>
        <v>-0.46568623844659512</v>
      </c>
      <c r="U28" s="195">
        <f t="shared" si="6"/>
        <v>-0.42427941082003023</v>
      </c>
      <c r="V28" s="195">
        <f t="shared" si="7"/>
        <v>6.5347706003942267</v>
      </c>
      <c r="W28" s="195">
        <f t="shared" si="8"/>
        <v>23.889498886627955</v>
      </c>
      <c r="X28" s="195">
        <f t="shared" si="9"/>
        <v>16.484874521677909</v>
      </c>
      <c r="Y28" s="195">
        <f t="shared" si="10"/>
        <v>6.5347706003942267</v>
      </c>
      <c r="Z28">
        <f t="shared" si="11"/>
        <v>1</v>
      </c>
    </row>
    <row r="29" spans="1:26" ht="17" thickBot="1">
      <c r="A29">
        <v>20</v>
      </c>
      <c r="B29" s="20">
        <v>42845</v>
      </c>
      <c r="C29" s="21">
        <v>42845</v>
      </c>
      <c r="D29" s="196">
        <v>6</v>
      </c>
      <c r="E29" s="196">
        <v>4</v>
      </c>
      <c r="F29" s="29">
        <v>64.900000000000006</v>
      </c>
      <c r="G29" s="23">
        <v>50</v>
      </c>
      <c r="H29" s="197">
        <v>0.17</v>
      </c>
      <c r="I29" s="25">
        <v>1567</v>
      </c>
      <c r="J29" s="26">
        <v>3365</v>
      </c>
      <c r="K29" s="26">
        <v>4302</v>
      </c>
      <c r="L29" s="27">
        <v>3056</v>
      </c>
      <c r="M29" s="195">
        <f t="shared" si="6"/>
        <v>1.0129303905033991</v>
      </c>
      <c r="N29" s="195">
        <f t="shared" si="6"/>
        <v>-1.502926399809464</v>
      </c>
      <c r="O29" s="195">
        <f t="shared" si="6"/>
        <v>-0.89523314166965284</v>
      </c>
      <c r="P29" s="195">
        <f t="shared" si="6"/>
        <v>-1.2924319776610331</v>
      </c>
      <c r="Q29" s="195">
        <f t="shared" si="6"/>
        <v>9.5354603311038733E-2</v>
      </c>
      <c r="R29" s="195">
        <f t="shared" si="6"/>
        <v>-1.3022439559377683</v>
      </c>
      <c r="S29" s="195">
        <f t="shared" si="6"/>
        <v>-1.1339440174642723</v>
      </c>
      <c r="T29" s="195">
        <f t="shared" si="6"/>
        <v>-0.99649387185229776</v>
      </c>
      <c r="U29" s="195">
        <f t="shared" si="6"/>
        <v>-1.1435388665852542</v>
      </c>
      <c r="V29" s="195">
        <f t="shared" si="7"/>
        <v>1.7210385326989976</v>
      </c>
      <c r="W29" s="195">
        <f t="shared" si="8"/>
        <v>24.75233610746033</v>
      </c>
      <c r="X29" s="195">
        <f t="shared" si="9"/>
        <v>14.763375562446466</v>
      </c>
      <c r="Y29" s="195">
        <f t="shared" si="10"/>
        <v>1.7210385326989976</v>
      </c>
      <c r="Z29">
        <f t="shared" si="11"/>
        <v>1</v>
      </c>
    </row>
    <row r="30" spans="1:26" ht="17" thickBot="1">
      <c r="A30">
        <v>21</v>
      </c>
      <c r="B30" s="20">
        <v>42846</v>
      </c>
      <c r="C30" s="21">
        <v>42846</v>
      </c>
      <c r="D30" s="196">
        <v>7</v>
      </c>
      <c r="E30" s="196">
        <v>4</v>
      </c>
      <c r="F30" s="29">
        <v>53.1</v>
      </c>
      <c r="G30" s="23">
        <v>48</v>
      </c>
      <c r="H30" s="197">
        <v>0.28999999999999998</v>
      </c>
      <c r="I30" s="25">
        <v>1426</v>
      </c>
      <c r="J30" s="26">
        <v>3142</v>
      </c>
      <c r="K30" s="26">
        <v>3674</v>
      </c>
      <c r="L30" s="27">
        <v>2672</v>
      </c>
      <c r="M30" s="195">
        <f t="shared" si="6"/>
        <v>1.5123937627792687</v>
      </c>
      <c r="N30" s="195">
        <f t="shared" si="6"/>
        <v>-1.502926399809464</v>
      </c>
      <c r="O30" s="195">
        <f t="shared" si="6"/>
        <v>-2.0308921034621839</v>
      </c>
      <c r="P30" s="195">
        <f t="shared" si="6"/>
        <v>-1.5073518962401464</v>
      </c>
      <c r="Q30" s="195">
        <f t="shared" si="6"/>
        <v>0.39992005269256553</v>
      </c>
      <c r="R30" s="195">
        <f t="shared" si="6"/>
        <v>-1.4672120241119069</v>
      </c>
      <c r="S30" s="195">
        <f t="shared" si="6"/>
        <v>-1.261624555615557</v>
      </c>
      <c r="T30" s="195">
        <f t="shared" si="6"/>
        <v>-1.3541625347050674</v>
      </c>
      <c r="U30" s="195">
        <f t="shared" si="6"/>
        <v>-1.4373640059616859</v>
      </c>
      <c r="V30" s="195">
        <f t="shared" si="7"/>
        <v>1.9135824590298907</v>
      </c>
      <c r="W30" s="195">
        <f t="shared" si="8"/>
        <v>34.878016102967145</v>
      </c>
      <c r="X30" s="195">
        <f t="shared" si="9"/>
        <v>23.678444001090572</v>
      </c>
      <c r="Y30" s="195">
        <f t="shared" si="10"/>
        <v>1.9135824590298907</v>
      </c>
      <c r="Z30">
        <f t="shared" si="11"/>
        <v>1</v>
      </c>
    </row>
    <row r="31" spans="1:26" ht="17" thickBot="1">
      <c r="A31">
        <v>22</v>
      </c>
      <c r="B31" s="20">
        <v>42847</v>
      </c>
      <c r="C31" s="21">
        <v>42847</v>
      </c>
      <c r="D31" s="196">
        <v>1</v>
      </c>
      <c r="E31" s="196">
        <v>4</v>
      </c>
      <c r="F31" s="29">
        <v>55.9</v>
      </c>
      <c r="G31" s="31">
        <v>52</v>
      </c>
      <c r="H31" s="197">
        <v>0.11</v>
      </c>
      <c r="I31" s="25">
        <v>1318</v>
      </c>
      <c r="J31" s="26">
        <v>2297</v>
      </c>
      <c r="K31" s="26">
        <v>2963</v>
      </c>
      <c r="L31" s="27">
        <v>2366</v>
      </c>
      <c r="M31" s="195">
        <f t="shared" si="6"/>
        <v>-1.4843864708759491</v>
      </c>
      <c r="N31" s="195">
        <f t="shared" si="6"/>
        <v>-1.502926399809464</v>
      </c>
      <c r="O31" s="195">
        <f t="shared" si="6"/>
        <v>-1.761413705748702</v>
      </c>
      <c r="P31" s="195">
        <f t="shared" si="6"/>
        <v>-1.07751205908192</v>
      </c>
      <c r="Q31" s="195">
        <f t="shared" si="6"/>
        <v>-5.6928121379724729E-2</v>
      </c>
      <c r="R31" s="195">
        <f t="shared" si="6"/>
        <v>-1.5935705444155024</v>
      </c>
      <c r="S31" s="195">
        <f t="shared" si="6"/>
        <v>-1.7454364602695274</v>
      </c>
      <c r="T31" s="195">
        <f t="shared" si="6"/>
        <v>-1.7591026928074864</v>
      </c>
      <c r="U31" s="195">
        <f t="shared" si="6"/>
        <v>-1.6715059139022801</v>
      </c>
      <c r="V31" s="195">
        <f t="shared" si="7"/>
        <v>4.6193212888156925</v>
      </c>
      <c r="W31" s="195">
        <f t="shared" si="8"/>
        <v>43.674344040444794</v>
      </c>
      <c r="X31" s="195">
        <f t="shared" si="9"/>
        <v>17.819490956717242</v>
      </c>
      <c r="Y31" s="195">
        <f t="shared" si="10"/>
        <v>4.6193212888156925</v>
      </c>
      <c r="Z31">
        <f t="shared" si="11"/>
        <v>1</v>
      </c>
    </row>
    <row r="32" spans="1:26" ht="17" thickBot="1">
      <c r="A32">
        <v>23</v>
      </c>
      <c r="B32" s="20">
        <v>42848</v>
      </c>
      <c r="C32" s="21">
        <v>42848</v>
      </c>
      <c r="D32" s="196">
        <v>2</v>
      </c>
      <c r="E32" s="196">
        <v>4</v>
      </c>
      <c r="F32" s="29">
        <v>64.900000000000006</v>
      </c>
      <c r="G32" s="23">
        <v>46.9</v>
      </c>
      <c r="H32" s="197">
        <v>0</v>
      </c>
      <c r="I32" s="25">
        <v>2520</v>
      </c>
      <c r="J32" s="26">
        <v>4681</v>
      </c>
      <c r="K32" s="26">
        <v>5105</v>
      </c>
      <c r="L32" s="27">
        <v>3434</v>
      </c>
      <c r="M32" s="195">
        <f t="shared" si="6"/>
        <v>-0.98492309860007943</v>
      </c>
      <c r="N32" s="195">
        <f t="shared" si="6"/>
        <v>-1.502926399809464</v>
      </c>
      <c r="O32" s="195">
        <f t="shared" si="6"/>
        <v>-0.89523314166965284</v>
      </c>
      <c r="P32" s="195">
        <f t="shared" si="6"/>
        <v>-1.6255578514586588</v>
      </c>
      <c r="Q32" s="195">
        <f t="shared" si="6"/>
        <v>-0.33611311664612437</v>
      </c>
      <c r="R32" s="195">
        <f t="shared" si="6"/>
        <v>-0.18724701288844911</v>
      </c>
      <c r="S32" s="195">
        <f t="shared" si="6"/>
        <v>-0.38045707483157998</v>
      </c>
      <c r="T32" s="195">
        <f t="shared" si="6"/>
        <v>-0.53915639371412261</v>
      </c>
      <c r="U32" s="195">
        <f t="shared" si="6"/>
        <v>-0.85430474501157894</v>
      </c>
      <c r="V32" s="195">
        <f t="shared" si="7"/>
        <v>8.8800681964682191</v>
      </c>
      <c r="W32" s="195">
        <f t="shared" si="8"/>
        <v>21.467504354874901</v>
      </c>
      <c r="X32" s="195">
        <f t="shared" si="9"/>
        <v>8.6852409509386099</v>
      </c>
      <c r="Y32" s="195">
        <f t="shared" si="10"/>
        <v>8.6852409509386099</v>
      </c>
      <c r="Z32">
        <f t="shared" si="11"/>
        <v>3</v>
      </c>
    </row>
    <row r="33" spans="1:26" ht="17" thickBot="1">
      <c r="A33">
        <v>24</v>
      </c>
      <c r="B33" s="20">
        <v>42849</v>
      </c>
      <c r="C33" s="21">
        <v>42849</v>
      </c>
      <c r="D33" s="196">
        <v>3</v>
      </c>
      <c r="E33" s="196">
        <v>4</v>
      </c>
      <c r="F33" s="29">
        <v>60.1</v>
      </c>
      <c r="G33" s="23">
        <v>50</v>
      </c>
      <c r="H33" s="197">
        <v>0.01</v>
      </c>
      <c r="I33" s="25">
        <v>2544</v>
      </c>
      <c r="J33" s="26">
        <v>5366</v>
      </c>
      <c r="K33" s="26">
        <v>5762</v>
      </c>
      <c r="L33" s="27">
        <v>4183</v>
      </c>
      <c r="M33" s="195">
        <f t="shared" si="6"/>
        <v>-0.48545972632420981</v>
      </c>
      <c r="N33" s="195">
        <f t="shared" si="6"/>
        <v>-1.502926399809464</v>
      </c>
      <c r="O33" s="195">
        <f t="shared" si="6"/>
        <v>-1.3571961091784792</v>
      </c>
      <c r="P33" s="195">
        <f t="shared" si="6"/>
        <v>-1.2924319776610331</v>
      </c>
      <c r="Q33" s="195">
        <f t="shared" si="6"/>
        <v>-0.31073266253099713</v>
      </c>
      <c r="R33" s="195">
        <f t="shared" si="6"/>
        <v>-0.15916734170987235</v>
      </c>
      <c r="S33" s="195">
        <f t="shared" si="6"/>
        <v>1.1745475095011464E-2</v>
      </c>
      <c r="T33" s="195">
        <f t="shared" si="6"/>
        <v>-0.16497118432834293</v>
      </c>
      <c r="U33" s="195">
        <f t="shared" si="6"/>
        <v>-0.28119268930077823</v>
      </c>
      <c r="V33" s="195">
        <f t="shared" si="7"/>
        <v>10.092623781498173</v>
      </c>
      <c r="W33" s="195">
        <f t="shared" si="8"/>
        <v>16.68903656471177</v>
      </c>
      <c r="X33" s="195">
        <f t="shared" si="9"/>
        <v>9.0961971925033556</v>
      </c>
      <c r="Y33" s="195">
        <f t="shared" si="10"/>
        <v>9.0961971925033556</v>
      </c>
      <c r="Z33">
        <f t="shared" si="11"/>
        <v>3</v>
      </c>
    </row>
    <row r="34" spans="1:26" ht="17" thickBot="1">
      <c r="A34">
        <v>25</v>
      </c>
      <c r="B34" s="20">
        <v>42850</v>
      </c>
      <c r="C34" s="21">
        <v>42850</v>
      </c>
      <c r="D34" s="196">
        <v>4</v>
      </c>
      <c r="E34" s="196">
        <v>4</v>
      </c>
      <c r="F34" s="29">
        <v>54</v>
      </c>
      <c r="G34" s="31">
        <v>50</v>
      </c>
      <c r="H34" s="197">
        <v>0.91</v>
      </c>
      <c r="I34" s="25">
        <v>611</v>
      </c>
      <c r="J34" s="26">
        <v>1402</v>
      </c>
      <c r="K34" s="26">
        <v>1902</v>
      </c>
      <c r="L34" s="27">
        <v>1578</v>
      </c>
      <c r="M34" s="195">
        <f t="shared" si="6"/>
        <v>1.4003645951659843E-2</v>
      </c>
      <c r="N34" s="195">
        <f t="shared" si="6"/>
        <v>-1.502926399809464</v>
      </c>
      <c r="O34" s="195">
        <f t="shared" si="6"/>
        <v>-1.944274047054279</v>
      </c>
      <c r="P34" s="195">
        <f t="shared" si="6"/>
        <v>-1.2924319776610331</v>
      </c>
      <c r="Q34" s="195">
        <f t="shared" si="6"/>
        <v>1.9735082078304544</v>
      </c>
      <c r="R34" s="195">
        <f t="shared" si="6"/>
        <v>-2.4207508578844097</v>
      </c>
      <c r="S34" s="195">
        <f t="shared" si="6"/>
        <v>-2.2578762882758037</v>
      </c>
      <c r="T34" s="195">
        <f t="shared" si="6"/>
        <v>-2.3633804814807169</v>
      </c>
      <c r="U34" s="195">
        <f t="shared" si="6"/>
        <v>-2.2744595853309995</v>
      </c>
      <c r="V34" s="195">
        <f t="shared" si="7"/>
        <v>5.0521538439157521</v>
      </c>
      <c r="W34" s="195">
        <f t="shared" si="8"/>
        <v>59.70716827177467</v>
      </c>
      <c r="X34" s="195">
        <f t="shared" si="9"/>
        <v>34.07504609691108</v>
      </c>
      <c r="Y34" s="195">
        <f t="shared" si="10"/>
        <v>5.0521538439157521</v>
      </c>
      <c r="Z34">
        <f t="shared" si="11"/>
        <v>1</v>
      </c>
    </row>
    <row r="35" spans="1:26" ht="17" thickBot="1">
      <c r="A35">
        <v>26</v>
      </c>
      <c r="B35" s="20">
        <v>42851</v>
      </c>
      <c r="C35" s="21">
        <v>42851</v>
      </c>
      <c r="D35" s="196">
        <v>5</v>
      </c>
      <c r="E35" s="196">
        <v>4</v>
      </c>
      <c r="F35" s="29">
        <v>59</v>
      </c>
      <c r="G35" s="23">
        <v>54</v>
      </c>
      <c r="H35" s="197">
        <v>0.34</v>
      </c>
      <c r="I35" s="25">
        <v>1247</v>
      </c>
      <c r="J35" s="26">
        <v>2774</v>
      </c>
      <c r="K35" s="26">
        <v>3429</v>
      </c>
      <c r="L35" s="27">
        <v>2369</v>
      </c>
      <c r="M35" s="195">
        <f t="shared" si="6"/>
        <v>0.51346701822752949</v>
      </c>
      <c r="N35" s="195">
        <f t="shared" si="6"/>
        <v>-1.502926399809464</v>
      </c>
      <c r="O35" s="195">
        <f t="shared" si="6"/>
        <v>-1.4630626225659185</v>
      </c>
      <c r="P35" s="195">
        <f t="shared" si="6"/>
        <v>-0.86259214050280675</v>
      </c>
      <c r="Q35" s="195">
        <f t="shared" si="6"/>
        <v>0.52682232326820178</v>
      </c>
      <c r="R35" s="195">
        <f t="shared" si="6"/>
        <v>-1.6766395716521254</v>
      </c>
      <c r="S35" s="195">
        <f t="shared" si="6"/>
        <v>-1.4723260714885287</v>
      </c>
      <c r="T35" s="195">
        <f t="shared" si="6"/>
        <v>-1.4936988761046353</v>
      </c>
      <c r="U35" s="195">
        <f t="shared" si="6"/>
        <v>-1.6692104050009018</v>
      </c>
      <c r="V35" s="195">
        <f t="shared" si="7"/>
        <v>0</v>
      </c>
      <c r="W35" s="195">
        <f t="shared" si="8"/>
        <v>34.252927153392044</v>
      </c>
      <c r="X35" s="195">
        <f t="shared" si="9"/>
        <v>17.869138628026015</v>
      </c>
      <c r="Y35" s="195">
        <f t="shared" si="10"/>
        <v>0</v>
      </c>
      <c r="Z35">
        <f t="shared" si="11"/>
        <v>1</v>
      </c>
    </row>
    <row r="36" spans="1:26" ht="17" thickBot="1">
      <c r="A36">
        <v>27</v>
      </c>
      <c r="B36" s="20">
        <v>42852</v>
      </c>
      <c r="C36" s="21">
        <v>42852</v>
      </c>
      <c r="D36" s="196">
        <v>6</v>
      </c>
      <c r="E36" s="196">
        <v>4</v>
      </c>
      <c r="F36" s="22">
        <v>68</v>
      </c>
      <c r="G36" s="23">
        <v>59</v>
      </c>
      <c r="H36" s="197">
        <v>0</v>
      </c>
      <c r="I36" s="25">
        <v>2959</v>
      </c>
      <c r="J36" s="26">
        <v>5311</v>
      </c>
      <c r="K36" s="26">
        <v>6026</v>
      </c>
      <c r="L36" s="27">
        <v>4285</v>
      </c>
      <c r="M36" s="195">
        <f t="shared" si="6"/>
        <v>1.0129303905033991</v>
      </c>
      <c r="N36" s="195">
        <f t="shared" si="6"/>
        <v>-1.502926399809464</v>
      </c>
      <c r="O36" s="195">
        <f t="shared" si="6"/>
        <v>-0.59688205848686993</v>
      </c>
      <c r="P36" s="195">
        <f t="shared" si="6"/>
        <v>-0.32529234405502366</v>
      </c>
      <c r="Q36" s="195">
        <f t="shared" si="6"/>
        <v>-0.33611311664612437</v>
      </c>
      <c r="R36" s="195">
        <f t="shared" si="6"/>
        <v>0.32637697241968433</v>
      </c>
      <c r="S36" s="195">
        <f t="shared" si="6"/>
        <v>-1.9745240592525071E-2</v>
      </c>
      <c r="T36" s="195">
        <f t="shared" si="6"/>
        <v>-1.4613657269216858E-2</v>
      </c>
      <c r="U36" s="195">
        <f t="shared" si="6"/>
        <v>-0.20314538665391355</v>
      </c>
      <c r="V36" s="195">
        <f t="shared" si="7"/>
        <v>12.492187143266516</v>
      </c>
      <c r="W36" s="195">
        <f t="shared" si="8"/>
        <v>8.9536455836237874</v>
      </c>
      <c r="X36" s="195">
        <f t="shared" si="9"/>
        <v>9.3785609066752116</v>
      </c>
      <c r="Y36" s="195">
        <f t="shared" si="10"/>
        <v>8.9536455836237874</v>
      </c>
      <c r="Z36">
        <f t="shared" si="11"/>
        <v>2</v>
      </c>
    </row>
    <row r="37" spans="1:26" ht="17" thickBot="1">
      <c r="A37">
        <v>28</v>
      </c>
      <c r="B37" s="20">
        <v>42853</v>
      </c>
      <c r="C37" s="21">
        <v>42853</v>
      </c>
      <c r="D37" s="196">
        <v>7</v>
      </c>
      <c r="E37" s="196">
        <v>4</v>
      </c>
      <c r="F37" s="29">
        <v>82.9</v>
      </c>
      <c r="G37" s="31">
        <v>57.9</v>
      </c>
      <c r="H37" s="197">
        <v>0</v>
      </c>
      <c r="I37" s="25">
        <v>3679</v>
      </c>
      <c r="J37" s="26">
        <v>6774</v>
      </c>
      <c r="K37" s="26">
        <v>7196</v>
      </c>
      <c r="L37" s="27">
        <v>5138</v>
      </c>
      <c r="M37" s="195">
        <f t="shared" si="6"/>
        <v>1.5123937627792687</v>
      </c>
      <c r="N37" s="195">
        <f t="shared" si="6"/>
        <v>-1.502926399809464</v>
      </c>
      <c r="O37" s="195">
        <f t="shared" si="6"/>
        <v>0.83712798648844444</v>
      </c>
      <c r="P37" s="195">
        <f t="shared" si="6"/>
        <v>-0.44349829927353612</v>
      </c>
      <c r="Q37" s="195">
        <f t="shared" si="6"/>
        <v>-0.33611311664612437</v>
      </c>
      <c r="R37" s="195">
        <f t="shared" si="6"/>
        <v>1.1687671077769874</v>
      </c>
      <c r="S37" s="195">
        <f t="shared" si="6"/>
        <v>0.81790779669594682</v>
      </c>
      <c r="T37" s="195">
        <f t="shared" si="6"/>
        <v>0.65174356492463736</v>
      </c>
      <c r="U37" s="195">
        <f t="shared" si="6"/>
        <v>0.44954431097133746</v>
      </c>
      <c r="V37" s="195">
        <f t="shared" si="7"/>
        <v>29.642583856722336</v>
      </c>
      <c r="W37" s="195">
        <f t="shared" si="8"/>
        <v>5.3323583745589298</v>
      </c>
      <c r="X37" s="195">
        <f t="shared" si="9"/>
        <v>15.449750666757293</v>
      </c>
      <c r="Y37" s="195">
        <f t="shared" si="10"/>
        <v>5.3323583745589298</v>
      </c>
      <c r="Z37">
        <f t="shared" si="11"/>
        <v>2</v>
      </c>
    </row>
    <row r="38" spans="1:26" ht="17" thickBot="1">
      <c r="A38">
        <v>29</v>
      </c>
      <c r="B38" s="20">
        <v>42854</v>
      </c>
      <c r="C38" s="21">
        <v>42854</v>
      </c>
      <c r="D38" s="196">
        <v>1</v>
      </c>
      <c r="E38" s="196">
        <v>4</v>
      </c>
      <c r="F38" s="22">
        <v>84</v>
      </c>
      <c r="G38" s="23">
        <v>64</v>
      </c>
      <c r="H38" s="197">
        <v>0.06</v>
      </c>
      <c r="I38" s="25">
        <v>3315</v>
      </c>
      <c r="J38" s="26">
        <v>5605</v>
      </c>
      <c r="K38" s="26">
        <v>6045</v>
      </c>
      <c r="L38" s="27">
        <v>4078</v>
      </c>
      <c r="M38" s="195">
        <f t="shared" si="6"/>
        <v>-1.4843864708759491</v>
      </c>
      <c r="N38" s="195">
        <f t="shared" si="6"/>
        <v>-1.502926399809464</v>
      </c>
      <c r="O38" s="195">
        <f t="shared" si="6"/>
        <v>0.94299449987588324</v>
      </c>
      <c r="P38" s="195">
        <f t="shared" si="6"/>
        <v>0.21200745239275942</v>
      </c>
      <c r="Q38" s="195">
        <f t="shared" si="6"/>
        <v>-0.18383039195536094</v>
      </c>
      <c r="R38" s="195">
        <f t="shared" si="6"/>
        <v>0.74289209490190644</v>
      </c>
      <c r="S38" s="195">
        <f t="shared" si="6"/>
        <v>0.14858694871903388</v>
      </c>
      <c r="T38" s="195">
        <f t="shared" si="6"/>
        <v>-3.7924716096585402E-3</v>
      </c>
      <c r="U38" s="195">
        <f t="shared" si="6"/>
        <v>-0.36153550084902136</v>
      </c>
      <c r="V38" s="195">
        <f t="shared" si="7"/>
        <v>23.851648260721717</v>
      </c>
      <c r="W38" s="195">
        <f t="shared" si="8"/>
        <v>13.470248083709263</v>
      </c>
      <c r="X38" s="195">
        <f t="shared" si="9"/>
        <v>5.7747352941175123</v>
      </c>
      <c r="Y38" s="195">
        <f t="shared" si="10"/>
        <v>5.7747352941175123</v>
      </c>
      <c r="Z38">
        <f t="shared" si="11"/>
        <v>3</v>
      </c>
    </row>
    <row r="39" spans="1:26" ht="17" thickBot="1">
      <c r="A39">
        <v>30</v>
      </c>
      <c r="B39" s="44">
        <v>42855</v>
      </c>
      <c r="C39" s="45">
        <v>42855</v>
      </c>
      <c r="D39" s="196">
        <v>2</v>
      </c>
      <c r="E39" s="196">
        <v>4</v>
      </c>
      <c r="F39" s="46">
        <v>64</v>
      </c>
      <c r="G39" s="47">
        <v>54</v>
      </c>
      <c r="H39" s="197">
        <v>0</v>
      </c>
      <c r="I39" s="49">
        <v>2225</v>
      </c>
      <c r="J39" s="50">
        <v>4057</v>
      </c>
      <c r="K39" s="50">
        <v>4513</v>
      </c>
      <c r="L39" s="51">
        <v>3137</v>
      </c>
      <c r="M39" s="195">
        <f t="shared" si="6"/>
        <v>-0.98492309860007943</v>
      </c>
      <c r="N39" s="195">
        <f t="shared" si="6"/>
        <v>-1.502926399809464</v>
      </c>
      <c r="O39" s="195">
        <f t="shared" si="6"/>
        <v>-0.98185119807755816</v>
      </c>
      <c r="P39" s="195">
        <f t="shared" si="6"/>
        <v>-0.86259214050280675</v>
      </c>
      <c r="Q39" s="195">
        <f t="shared" si="6"/>
        <v>-0.33611311664612437</v>
      </c>
      <c r="R39" s="195">
        <f t="shared" si="6"/>
        <v>-0.53239297112512196</v>
      </c>
      <c r="S39" s="195">
        <f t="shared" si="6"/>
        <v>-0.73773355826835807</v>
      </c>
      <c r="T39" s="195">
        <f t="shared" si="6"/>
        <v>-0.87632175742246599</v>
      </c>
      <c r="U39" s="195">
        <f t="shared" si="6"/>
        <v>-1.0815601262480379</v>
      </c>
      <c r="V39" s="195">
        <f t="shared" si="7"/>
        <v>5.796808750812251</v>
      </c>
      <c r="W39" s="195">
        <f t="shared" si="8"/>
        <v>23.177794651236756</v>
      </c>
      <c r="X39" s="195">
        <f t="shared" si="9"/>
        <v>7.6847154414805221</v>
      </c>
      <c r="Y39" s="195">
        <f t="shared" si="10"/>
        <v>5.796808750812251</v>
      </c>
      <c r="Z39">
        <f t="shared" si="11"/>
        <v>1</v>
      </c>
    </row>
    <row r="40" spans="1:26" ht="17" thickBot="1">
      <c r="A40">
        <v>31</v>
      </c>
      <c r="B40" s="11">
        <v>42856</v>
      </c>
      <c r="C40" s="12">
        <v>42856</v>
      </c>
      <c r="D40" s="196">
        <v>3</v>
      </c>
      <c r="E40" s="196">
        <v>5</v>
      </c>
      <c r="F40" s="13">
        <v>72</v>
      </c>
      <c r="G40" s="14">
        <v>50</v>
      </c>
      <c r="H40" s="197">
        <v>0</v>
      </c>
      <c r="I40" s="16">
        <v>3084</v>
      </c>
      <c r="J40" s="17">
        <v>6506</v>
      </c>
      <c r="K40" s="17">
        <v>6793</v>
      </c>
      <c r="L40" s="18">
        <v>4820</v>
      </c>
      <c r="M40" s="195">
        <f t="shared" si="6"/>
        <v>-0.48545972632420981</v>
      </c>
      <c r="N40" s="195">
        <f t="shared" si="6"/>
        <v>-1.003506757636754</v>
      </c>
      <c r="O40" s="195">
        <f t="shared" si="6"/>
        <v>-0.21191291889618166</v>
      </c>
      <c r="P40" s="195">
        <f t="shared" si="6"/>
        <v>-1.2924319776610331</v>
      </c>
      <c r="Q40" s="195">
        <f t="shared" si="6"/>
        <v>-0.33611311664612437</v>
      </c>
      <c r="R40" s="195">
        <f t="shared" si="6"/>
        <v>0.47262525980810499</v>
      </c>
      <c r="S40" s="195">
        <f t="shared" si="6"/>
        <v>0.66446212752758693</v>
      </c>
      <c r="T40" s="195">
        <f t="shared" si="6"/>
        <v>0.42222052172453201</v>
      </c>
      <c r="U40" s="195">
        <f t="shared" si="6"/>
        <v>0.20622036742522984</v>
      </c>
      <c r="V40" s="195">
        <f t="shared" si="7"/>
        <v>20.115260904377131</v>
      </c>
      <c r="W40" s="195">
        <f t="shared" si="8"/>
        <v>8.4742457408637009</v>
      </c>
      <c r="X40" s="195">
        <f t="shared" si="9"/>
        <v>7.0129589329505437</v>
      </c>
      <c r="Y40" s="195">
        <f t="shared" si="10"/>
        <v>7.0129589329505437</v>
      </c>
      <c r="Z40">
        <f t="shared" si="11"/>
        <v>3</v>
      </c>
    </row>
    <row r="41" spans="1:26" ht="17" thickBot="1">
      <c r="A41">
        <v>32</v>
      </c>
      <c r="B41" s="20">
        <v>42857</v>
      </c>
      <c r="C41" s="21">
        <v>42857</v>
      </c>
      <c r="D41" s="196">
        <v>4</v>
      </c>
      <c r="E41" s="196">
        <v>5</v>
      </c>
      <c r="F41" s="22">
        <v>73.900000000000006</v>
      </c>
      <c r="G41" s="23">
        <v>66.900000000000006</v>
      </c>
      <c r="H41" s="197">
        <v>0</v>
      </c>
      <c r="I41" s="25">
        <v>3423</v>
      </c>
      <c r="J41" s="26">
        <v>7035</v>
      </c>
      <c r="K41" s="26">
        <v>7789</v>
      </c>
      <c r="L41" s="27">
        <v>5449</v>
      </c>
      <c r="M41" s="195">
        <f t="shared" si="6"/>
        <v>1.4003645951659843E-2</v>
      </c>
      <c r="N41" s="195">
        <f t="shared" si="6"/>
        <v>-1.003506757636754</v>
      </c>
      <c r="O41" s="195">
        <f t="shared" si="6"/>
        <v>-2.9052577590604169E-2</v>
      </c>
      <c r="P41" s="195">
        <f t="shared" si="6"/>
        <v>0.52364133433247417</v>
      </c>
      <c r="Q41" s="195">
        <f t="shared" si="6"/>
        <v>-0.33611311664612437</v>
      </c>
      <c r="R41" s="195">
        <f t="shared" si="6"/>
        <v>0.86925061520550195</v>
      </c>
      <c r="S41" s="195">
        <f t="shared" si="6"/>
        <v>0.96734555659498378</v>
      </c>
      <c r="T41" s="195">
        <f t="shared" si="6"/>
        <v>0.98947846472032586</v>
      </c>
      <c r="U41" s="195">
        <f t="shared" si="6"/>
        <v>0.68751206708089563</v>
      </c>
      <c r="V41" s="195">
        <f t="shared" si="7"/>
        <v>29.375434281352714</v>
      </c>
      <c r="W41" s="195">
        <f t="shared" si="8"/>
        <v>4.0292447406533993</v>
      </c>
      <c r="X41" s="195">
        <f t="shared" si="9"/>
        <v>9.1726324173625819</v>
      </c>
      <c r="Y41" s="195">
        <f t="shared" si="10"/>
        <v>4.0292447406533993</v>
      </c>
      <c r="Z41">
        <f t="shared" si="11"/>
        <v>2</v>
      </c>
    </row>
    <row r="42" spans="1:26" ht="17" thickBot="1">
      <c r="A42">
        <v>33</v>
      </c>
      <c r="B42" s="20">
        <v>42858</v>
      </c>
      <c r="C42" s="21">
        <v>42858</v>
      </c>
      <c r="D42" s="196">
        <v>5</v>
      </c>
      <c r="E42" s="196">
        <v>5</v>
      </c>
      <c r="F42" s="29">
        <v>64.900000000000006</v>
      </c>
      <c r="G42" s="23">
        <v>57.9</v>
      </c>
      <c r="H42" s="197">
        <v>0</v>
      </c>
      <c r="I42" s="25">
        <v>3342</v>
      </c>
      <c r="J42" s="26">
        <v>6984</v>
      </c>
      <c r="K42" s="26">
        <v>7445</v>
      </c>
      <c r="L42" s="27">
        <v>4804</v>
      </c>
      <c r="M42" s="195">
        <f t="shared" si="6"/>
        <v>0.51346701822752949</v>
      </c>
      <c r="N42" s="195">
        <f t="shared" si="6"/>
        <v>-1.003506757636754</v>
      </c>
      <c r="O42" s="195">
        <f t="shared" si="6"/>
        <v>-0.89523314166965284</v>
      </c>
      <c r="P42" s="195">
        <f t="shared" si="6"/>
        <v>-0.44349829927353612</v>
      </c>
      <c r="Q42" s="195">
        <f t="shared" si="6"/>
        <v>-0.33611311664612437</v>
      </c>
      <c r="R42" s="195">
        <f t="shared" si="6"/>
        <v>0.77448172497780532</v>
      </c>
      <c r="S42" s="195">
        <f t="shared" si="6"/>
        <v>0.9381450747756318</v>
      </c>
      <c r="T42" s="195">
        <f t="shared" si="6"/>
        <v>0.79355805067358587</v>
      </c>
      <c r="U42" s="195">
        <f t="shared" si="6"/>
        <v>0.19397765328454517</v>
      </c>
      <c r="V42" s="195">
        <f t="shared" si="7"/>
        <v>22.013528266976572</v>
      </c>
      <c r="W42" s="195">
        <f t="shared" si="8"/>
        <v>6.1061264371642023</v>
      </c>
      <c r="X42" s="195">
        <f t="shared" si="9"/>
        <v>10.298333358557253</v>
      </c>
      <c r="Y42" s="195">
        <f t="shared" si="10"/>
        <v>6.1061264371642023</v>
      </c>
      <c r="Z42">
        <f t="shared" si="11"/>
        <v>2</v>
      </c>
    </row>
    <row r="43" spans="1:26" ht="17" thickBot="1">
      <c r="A43">
        <v>34</v>
      </c>
      <c r="B43" s="20">
        <v>42859</v>
      </c>
      <c r="C43" s="21">
        <v>42859</v>
      </c>
      <c r="D43" s="196">
        <v>6</v>
      </c>
      <c r="E43" s="196">
        <v>5</v>
      </c>
      <c r="F43" s="29">
        <v>63</v>
      </c>
      <c r="G43" s="31">
        <v>50</v>
      </c>
      <c r="H43" s="197">
        <v>0</v>
      </c>
      <c r="I43" s="25">
        <v>3019</v>
      </c>
      <c r="J43" s="26">
        <v>6525</v>
      </c>
      <c r="K43" s="26">
        <v>6922</v>
      </c>
      <c r="L43" s="27">
        <v>5144</v>
      </c>
      <c r="M43" s="195">
        <f t="shared" si="6"/>
        <v>1.0129303905033991</v>
      </c>
      <c r="N43" s="195">
        <f t="shared" si="6"/>
        <v>-1.003506757636754</v>
      </c>
      <c r="O43" s="195">
        <f t="shared" si="6"/>
        <v>-1.0780934829752302</v>
      </c>
      <c r="P43" s="195">
        <f t="shared" si="6"/>
        <v>-1.2924319776610331</v>
      </c>
      <c r="Q43" s="195">
        <f t="shared" si="6"/>
        <v>-0.33611311664612437</v>
      </c>
      <c r="R43" s="195">
        <f t="shared" si="6"/>
        <v>0.39657615036612626</v>
      </c>
      <c r="S43" s="195">
        <f t="shared" si="6"/>
        <v>0.67534073840146325</v>
      </c>
      <c r="T43" s="195">
        <f t="shared" si="6"/>
        <v>0.49569067699205954</v>
      </c>
      <c r="U43" s="195">
        <f t="shared" si="6"/>
        <v>0.45413532877409424</v>
      </c>
      <c r="V43" s="195">
        <f t="shared" si="7"/>
        <v>18.953468792176096</v>
      </c>
      <c r="W43" s="195">
        <f t="shared" si="8"/>
        <v>8.1000374547742737</v>
      </c>
      <c r="X43" s="195">
        <f t="shared" si="9"/>
        <v>12.749107245756733</v>
      </c>
      <c r="Y43" s="195">
        <f t="shared" si="10"/>
        <v>8.1000374547742737</v>
      </c>
      <c r="Z43">
        <f t="shared" si="11"/>
        <v>2</v>
      </c>
    </row>
    <row r="44" spans="1:26" ht="17" thickBot="1">
      <c r="A44">
        <v>35</v>
      </c>
      <c r="B44" s="20">
        <v>42860</v>
      </c>
      <c r="C44" s="21">
        <v>42860</v>
      </c>
      <c r="D44" s="196">
        <v>7</v>
      </c>
      <c r="E44" s="196">
        <v>5</v>
      </c>
      <c r="F44" s="29">
        <v>59</v>
      </c>
      <c r="G44" s="23">
        <v>52</v>
      </c>
      <c r="H44" s="197">
        <v>3.02</v>
      </c>
      <c r="I44" s="25">
        <v>513</v>
      </c>
      <c r="J44" s="26">
        <v>1471</v>
      </c>
      <c r="K44" s="26">
        <v>1951</v>
      </c>
      <c r="L44" s="27">
        <v>1421</v>
      </c>
      <c r="M44" s="195">
        <f t="shared" si="6"/>
        <v>1.5123937627792687</v>
      </c>
      <c r="N44" s="195">
        <f t="shared" si="6"/>
        <v>-1.003506757636754</v>
      </c>
      <c r="O44" s="195">
        <f t="shared" si="6"/>
        <v>-1.4630626225659185</v>
      </c>
      <c r="P44" s="195">
        <f t="shared" si="6"/>
        <v>-1.07751205908192</v>
      </c>
      <c r="Q44" s="195">
        <f t="shared" si="6"/>
        <v>7.3287840261223014</v>
      </c>
      <c r="R44" s="195">
        <f t="shared" si="6"/>
        <v>-2.5354095151969314</v>
      </c>
      <c r="S44" s="195">
        <f t="shared" si="6"/>
        <v>-2.2183697540496214</v>
      </c>
      <c r="T44" s="195">
        <f t="shared" si="6"/>
        <v>-2.3354732132008031</v>
      </c>
      <c r="U44" s="195">
        <f t="shared" si="6"/>
        <v>-2.3945912178364681</v>
      </c>
      <c r="V44" s="195">
        <f t="shared" si="7"/>
        <v>50.088976548913493</v>
      </c>
      <c r="W44" s="195">
        <f t="shared" si="8"/>
        <v>108.88687828013714</v>
      </c>
      <c r="X44" s="195">
        <f t="shared" si="9"/>
        <v>89.333340112009765</v>
      </c>
      <c r="Y44" s="195">
        <f t="shared" si="10"/>
        <v>50.088976548913493</v>
      </c>
      <c r="Z44">
        <f t="shared" si="11"/>
        <v>1</v>
      </c>
    </row>
    <row r="45" spans="1:26" ht="17" thickBot="1">
      <c r="A45">
        <v>36</v>
      </c>
      <c r="B45" s="20">
        <v>42861</v>
      </c>
      <c r="C45" s="21">
        <v>42861</v>
      </c>
      <c r="D45" s="196">
        <v>1</v>
      </c>
      <c r="E45" s="196">
        <v>5</v>
      </c>
      <c r="F45" s="29">
        <v>64.900000000000006</v>
      </c>
      <c r="G45" s="23">
        <v>57</v>
      </c>
      <c r="H45" s="197">
        <v>0.18</v>
      </c>
      <c r="I45" s="25">
        <v>1892</v>
      </c>
      <c r="J45" s="26">
        <v>3815</v>
      </c>
      <c r="K45" s="26">
        <v>5502</v>
      </c>
      <c r="L45" s="27">
        <v>3965</v>
      </c>
      <c r="M45" s="195">
        <f t="shared" si="6"/>
        <v>-1.4843864708759491</v>
      </c>
      <c r="N45" s="195">
        <f t="shared" si="6"/>
        <v>-1.003506757636754</v>
      </c>
      <c r="O45" s="195">
        <f t="shared" si="6"/>
        <v>-0.89523314166965284</v>
      </c>
      <c r="P45" s="195">
        <f t="shared" si="6"/>
        <v>-0.54021226263413691</v>
      </c>
      <c r="Q45" s="195">
        <f t="shared" si="6"/>
        <v>0.12073505742616593</v>
      </c>
      <c r="R45" s="195">
        <f t="shared" si="6"/>
        <v>-0.92199840872787464</v>
      </c>
      <c r="S45" s="195">
        <f t="shared" si="6"/>
        <v>-0.87629270729351882</v>
      </c>
      <c r="T45" s="195">
        <f t="shared" si="6"/>
        <v>-0.31305056703808831</v>
      </c>
      <c r="U45" s="195">
        <f t="shared" si="6"/>
        <v>-0.44799966946760678</v>
      </c>
      <c r="V45" s="195">
        <f t="shared" si="7"/>
        <v>8.6421296617162184</v>
      </c>
      <c r="W45" s="195">
        <f t="shared" si="8"/>
        <v>20.64014233591746</v>
      </c>
      <c r="X45" s="195">
        <f t="shared" si="9"/>
        <v>5.6880106671610093</v>
      </c>
      <c r="Y45" s="195">
        <f t="shared" si="10"/>
        <v>5.6880106671610093</v>
      </c>
      <c r="Z45">
        <f t="shared" si="11"/>
        <v>3</v>
      </c>
    </row>
    <row r="46" spans="1:26" ht="17" thickBot="1">
      <c r="A46">
        <v>37</v>
      </c>
      <c r="B46" s="20">
        <v>42862</v>
      </c>
      <c r="C46" s="21">
        <v>42862</v>
      </c>
      <c r="D46" s="196">
        <v>2</v>
      </c>
      <c r="E46" s="196">
        <v>5</v>
      </c>
      <c r="F46" s="29">
        <v>54</v>
      </c>
      <c r="G46" s="31">
        <v>48.9</v>
      </c>
      <c r="H46" s="197">
        <v>0.01</v>
      </c>
      <c r="I46" s="25">
        <v>3539</v>
      </c>
      <c r="J46" s="26">
        <v>3547</v>
      </c>
      <c r="K46" s="26">
        <v>4941</v>
      </c>
      <c r="L46" s="27">
        <v>3851</v>
      </c>
      <c r="M46" s="195">
        <f t="shared" si="6"/>
        <v>-0.98492309860007943</v>
      </c>
      <c r="N46" s="195">
        <f t="shared" si="6"/>
        <v>-1.003506757636754</v>
      </c>
      <c r="O46" s="195">
        <f t="shared" si="6"/>
        <v>-1.944274047054279</v>
      </c>
      <c r="P46" s="195">
        <f t="shared" si="6"/>
        <v>-1.4106379328795458</v>
      </c>
      <c r="Q46" s="195">
        <f t="shared" si="6"/>
        <v>-0.31073266253099713</v>
      </c>
      <c r="R46" s="195">
        <f t="shared" si="6"/>
        <v>1.0049690259019564</v>
      </c>
      <c r="S46" s="195">
        <f t="shared" si="6"/>
        <v>-1.0297383764618788</v>
      </c>
      <c r="T46" s="195">
        <f t="shared" si="6"/>
        <v>-0.6325603120387312</v>
      </c>
      <c r="U46" s="195">
        <f t="shared" si="6"/>
        <v>-0.53522900771998494</v>
      </c>
      <c r="V46" s="195">
        <f t="shared" si="7"/>
        <v>13.142391875197275</v>
      </c>
      <c r="W46" s="195">
        <f t="shared" si="8"/>
        <v>23.708821307802843</v>
      </c>
      <c r="X46" s="195">
        <f t="shared" si="9"/>
        <v>11.032081410328107</v>
      </c>
      <c r="Y46" s="195">
        <f t="shared" si="10"/>
        <v>11.032081410328107</v>
      </c>
      <c r="Z46">
        <f t="shared" si="11"/>
        <v>3</v>
      </c>
    </row>
    <row r="47" spans="1:26" ht="17" thickBot="1">
      <c r="A47">
        <v>38</v>
      </c>
      <c r="B47" s="198">
        <v>42863</v>
      </c>
      <c r="C47" s="199">
        <v>42863</v>
      </c>
      <c r="D47" s="196">
        <v>3</v>
      </c>
      <c r="E47" s="196">
        <v>5</v>
      </c>
      <c r="F47" s="200">
        <v>57</v>
      </c>
      <c r="G47" s="201">
        <v>45</v>
      </c>
      <c r="H47" s="197">
        <v>0</v>
      </c>
      <c r="I47" s="202">
        <v>2886</v>
      </c>
      <c r="J47" s="203">
        <v>5812</v>
      </c>
      <c r="K47" s="203">
        <v>6249</v>
      </c>
      <c r="L47" s="204">
        <v>4432</v>
      </c>
      <c r="M47" s="195">
        <f t="shared" si="6"/>
        <v>-0.48545972632420981</v>
      </c>
      <c r="N47" s="195">
        <f t="shared" si="6"/>
        <v>-1.003506757636754</v>
      </c>
      <c r="O47" s="195">
        <f t="shared" si="6"/>
        <v>-1.6555471923612628</v>
      </c>
      <c r="P47" s="195">
        <f t="shared" si="6"/>
        <v>-1.8297317741088164</v>
      </c>
      <c r="Q47" s="195">
        <f t="shared" si="6"/>
        <v>-0.33611311664612437</v>
      </c>
      <c r="R47" s="195">
        <f t="shared" si="6"/>
        <v>0.24096797258484665</v>
      </c>
      <c r="S47" s="195">
        <f t="shared" si="6"/>
        <v>0.26710655139758049</v>
      </c>
      <c r="T47" s="195">
        <f t="shared" si="6"/>
        <v>0.11239289020875706</v>
      </c>
      <c r="U47" s="195">
        <f t="shared" si="6"/>
        <v>-9.0665450486373214E-2</v>
      </c>
      <c r="V47" s="195">
        <f t="shared" si="7"/>
        <v>14.738521052447599</v>
      </c>
      <c r="W47" s="195">
        <f t="shared" si="8"/>
        <v>16.324873156908485</v>
      </c>
      <c r="X47" s="195">
        <f t="shared" si="9"/>
        <v>10.78582700235266</v>
      </c>
      <c r="Y47" s="195">
        <f t="shared" si="10"/>
        <v>10.78582700235266</v>
      </c>
      <c r="Z47">
        <f t="shared" si="11"/>
        <v>3</v>
      </c>
    </row>
    <row r="48" spans="1:26" ht="17" thickBot="1">
      <c r="A48">
        <v>39</v>
      </c>
      <c r="B48" s="198">
        <v>42864</v>
      </c>
      <c r="C48" s="199">
        <v>42864</v>
      </c>
      <c r="D48" s="196">
        <v>4</v>
      </c>
      <c r="E48" s="196">
        <v>5</v>
      </c>
      <c r="F48" s="200">
        <v>61</v>
      </c>
      <c r="G48" s="201">
        <v>48</v>
      </c>
      <c r="H48" s="197">
        <v>0</v>
      </c>
      <c r="I48" s="202">
        <v>2718</v>
      </c>
      <c r="J48" s="203">
        <v>6455</v>
      </c>
      <c r="K48" s="203">
        <v>6910</v>
      </c>
      <c r="L48" s="204">
        <v>5000</v>
      </c>
      <c r="M48" s="195">
        <f t="shared" si="6"/>
        <v>1.4003645951659843E-2</v>
      </c>
      <c r="N48" s="195">
        <f t="shared" si="6"/>
        <v>-1.003506757636754</v>
      </c>
      <c r="O48" s="195">
        <f t="shared" si="6"/>
        <v>-1.2705780527705743</v>
      </c>
      <c r="P48" s="195">
        <f t="shared" si="6"/>
        <v>-1.5073518962401464</v>
      </c>
      <c r="Q48" s="195">
        <f t="shared" si="6"/>
        <v>-0.33611311664612437</v>
      </c>
      <c r="R48" s="195">
        <f t="shared" si="6"/>
        <v>4.4410274334809256E-2</v>
      </c>
      <c r="S48" s="195">
        <f t="shared" si="6"/>
        <v>0.63526164570823485</v>
      </c>
      <c r="T48" s="195">
        <f t="shared" si="6"/>
        <v>0.48885624394391747</v>
      </c>
      <c r="U48" s="195">
        <f t="shared" si="6"/>
        <v>0.34395090150793228</v>
      </c>
      <c r="V48" s="195">
        <f t="shared" si="7"/>
        <v>17.08358847302641</v>
      </c>
      <c r="W48" s="195">
        <f t="shared" si="8"/>
        <v>10.993026744644547</v>
      </c>
      <c r="X48" s="195">
        <f t="shared" si="9"/>
        <v>10.553346573499367</v>
      </c>
      <c r="Y48" s="195">
        <f t="shared" si="10"/>
        <v>10.553346573499367</v>
      </c>
      <c r="Z48">
        <f t="shared" si="11"/>
        <v>3</v>
      </c>
    </row>
    <row r="49" spans="1:26" ht="17" thickBot="1">
      <c r="A49">
        <v>40</v>
      </c>
      <c r="B49" s="198">
        <v>42865</v>
      </c>
      <c r="C49" s="199">
        <v>42865</v>
      </c>
      <c r="D49" s="196">
        <v>5</v>
      </c>
      <c r="E49" s="196">
        <v>5</v>
      </c>
      <c r="F49" s="205">
        <v>70</v>
      </c>
      <c r="G49" s="206">
        <v>51.1</v>
      </c>
      <c r="H49" s="197">
        <v>0</v>
      </c>
      <c r="I49" s="202">
        <v>2810</v>
      </c>
      <c r="J49" s="203">
        <v>6396</v>
      </c>
      <c r="K49" s="203">
        <v>7075</v>
      </c>
      <c r="L49" s="204">
        <v>4980</v>
      </c>
      <c r="M49" s="195">
        <f t="shared" si="6"/>
        <v>0.51346701822752949</v>
      </c>
      <c r="N49" s="195">
        <f t="shared" si="6"/>
        <v>-1.003506757636754</v>
      </c>
      <c r="O49" s="195">
        <f t="shared" si="6"/>
        <v>-0.40439748869152581</v>
      </c>
      <c r="P49" s="195">
        <f t="shared" si="6"/>
        <v>-1.1742260224425207</v>
      </c>
      <c r="Q49" s="195">
        <f t="shared" si="6"/>
        <v>-0.33611311664612437</v>
      </c>
      <c r="R49" s="195">
        <f t="shared" si="6"/>
        <v>0.15204901385268688</v>
      </c>
      <c r="S49" s="195">
        <f t="shared" si="6"/>
        <v>0.60148069615251387</v>
      </c>
      <c r="T49" s="195">
        <f t="shared" si="6"/>
        <v>0.58282969835587128</v>
      </c>
      <c r="U49" s="195">
        <f t="shared" si="6"/>
        <v>0.32864750883207644</v>
      </c>
      <c r="V49" s="195">
        <f t="shared" si="7"/>
        <v>18.160148711187574</v>
      </c>
      <c r="W49" s="195">
        <f t="shared" si="8"/>
        <v>6.4708516295462077</v>
      </c>
      <c r="X49" s="195">
        <f t="shared" si="9"/>
        <v>9.0573580366186022</v>
      </c>
      <c r="Y49" s="195">
        <f t="shared" si="10"/>
        <v>6.4708516295462077</v>
      </c>
      <c r="Z49">
        <f t="shared" si="11"/>
        <v>2</v>
      </c>
    </row>
    <row r="50" spans="1:26" ht="17" thickBot="1">
      <c r="A50">
        <v>41</v>
      </c>
      <c r="B50" s="198">
        <v>42866</v>
      </c>
      <c r="C50" s="199">
        <v>42866</v>
      </c>
      <c r="D50" s="196">
        <v>6</v>
      </c>
      <c r="E50" s="196">
        <v>5</v>
      </c>
      <c r="F50" s="200">
        <v>61</v>
      </c>
      <c r="G50" s="201">
        <v>51.8</v>
      </c>
      <c r="H50" s="197">
        <v>0</v>
      </c>
      <c r="I50" s="202">
        <v>2657</v>
      </c>
      <c r="J50" s="203">
        <v>6179</v>
      </c>
      <c r="K50" s="203">
        <v>6750</v>
      </c>
      <c r="L50" s="204">
        <v>5139</v>
      </c>
      <c r="M50" s="195">
        <f t="shared" si="6"/>
        <v>1.0129303905033991</v>
      </c>
      <c r="N50" s="195">
        <f t="shared" si="6"/>
        <v>-1.003506757636754</v>
      </c>
      <c r="O50" s="195">
        <f t="shared" si="6"/>
        <v>-1.2705780527705743</v>
      </c>
      <c r="P50" s="195">
        <f t="shared" si="6"/>
        <v>-1.0990040509398316</v>
      </c>
      <c r="Q50" s="195">
        <f t="shared" si="6"/>
        <v>-0.33611311664612437</v>
      </c>
      <c r="R50" s="195">
        <f t="shared" si="6"/>
        <v>-2.6958889910740039E-2</v>
      </c>
      <c r="S50" s="195">
        <f t="shared" si="6"/>
        <v>0.47723550880350607</v>
      </c>
      <c r="T50" s="195">
        <f t="shared" si="6"/>
        <v>0.39773046996868955</v>
      </c>
      <c r="U50" s="195">
        <f t="shared" si="6"/>
        <v>0.45030948060513026</v>
      </c>
      <c r="V50" s="195">
        <f t="shared" si="7"/>
        <v>15.928588337427286</v>
      </c>
      <c r="W50" s="195">
        <f t="shared" si="8"/>
        <v>8.8592920589056856</v>
      </c>
      <c r="X50" s="195">
        <f t="shared" si="9"/>
        <v>12.09137460944039</v>
      </c>
      <c r="Y50" s="195">
        <f t="shared" si="10"/>
        <v>8.8592920589056856</v>
      </c>
      <c r="Z50">
        <f t="shared" si="11"/>
        <v>2</v>
      </c>
    </row>
    <row r="51" spans="1:26" ht="17" thickBot="1">
      <c r="A51">
        <v>42</v>
      </c>
      <c r="B51" s="198">
        <v>42867</v>
      </c>
      <c r="C51" s="199">
        <v>42867</v>
      </c>
      <c r="D51" s="196">
        <v>7</v>
      </c>
      <c r="E51" s="196">
        <v>5</v>
      </c>
      <c r="F51" s="205">
        <v>62.1</v>
      </c>
      <c r="G51" s="201">
        <v>51.1</v>
      </c>
      <c r="H51" s="197">
        <v>0</v>
      </c>
      <c r="I51" s="202">
        <v>2640</v>
      </c>
      <c r="J51" s="203">
        <v>5367</v>
      </c>
      <c r="K51" s="203">
        <v>6325</v>
      </c>
      <c r="L51" s="204">
        <v>4692</v>
      </c>
      <c r="M51" s="195">
        <f t="shared" si="6"/>
        <v>1.5123937627792687</v>
      </c>
      <c r="N51" s="195">
        <f t="shared" si="6"/>
        <v>-1.003506757636754</v>
      </c>
      <c r="O51" s="195">
        <f t="shared" si="6"/>
        <v>-1.1647115393831351</v>
      </c>
      <c r="P51" s="195">
        <f t="shared" si="6"/>
        <v>-1.1742260224425207</v>
      </c>
      <c r="Q51" s="195">
        <f t="shared" si="6"/>
        <v>-0.33611311664612437</v>
      </c>
      <c r="R51" s="195">
        <f t="shared" si="6"/>
        <v>-4.6848656995565251E-2</v>
      </c>
      <c r="S51" s="195">
        <f t="shared" si="6"/>
        <v>1.2318033562057584E-2</v>
      </c>
      <c r="T51" s="195">
        <f t="shared" si="6"/>
        <v>0.15567763284699032</v>
      </c>
      <c r="U51" s="195">
        <f t="shared" si="6"/>
        <v>0.10827865429975253</v>
      </c>
      <c r="V51" s="195">
        <f t="shared" si="7"/>
        <v>12.918358007011442</v>
      </c>
      <c r="W51" s="195">
        <f t="shared" si="8"/>
        <v>10.249237853043869</v>
      </c>
      <c r="X51" s="195">
        <f t="shared" si="9"/>
        <v>12.903817867986874</v>
      </c>
      <c r="Y51" s="195">
        <f t="shared" si="10"/>
        <v>10.249237853043869</v>
      </c>
      <c r="Z51">
        <f t="shared" si="11"/>
        <v>2</v>
      </c>
    </row>
    <row r="52" spans="1:26" ht="17" thickBot="1">
      <c r="A52">
        <v>43</v>
      </c>
      <c r="B52" s="20">
        <v>42868</v>
      </c>
      <c r="C52" s="21">
        <v>42868</v>
      </c>
      <c r="D52" s="196">
        <v>1</v>
      </c>
      <c r="E52" s="196">
        <v>5</v>
      </c>
      <c r="F52" s="29">
        <v>51.1</v>
      </c>
      <c r="G52" s="31">
        <v>45</v>
      </c>
      <c r="H52" s="197">
        <v>1.31</v>
      </c>
      <c r="I52" s="25">
        <v>151</v>
      </c>
      <c r="J52" s="26">
        <v>484</v>
      </c>
      <c r="K52" s="26">
        <v>874</v>
      </c>
      <c r="L52" s="27">
        <v>865</v>
      </c>
      <c r="M52" s="195">
        <f t="shared" si="6"/>
        <v>-1.4843864708759491</v>
      </c>
      <c r="N52" s="195">
        <f t="shared" si="6"/>
        <v>-1.003506757636754</v>
      </c>
      <c r="O52" s="195">
        <f t="shared" si="6"/>
        <v>-2.223376673257528</v>
      </c>
      <c r="P52" s="195">
        <f t="shared" si="6"/>
        <v>-1.8297317741088164</v>
      </c>
      <c r="Q52" s="195">
        <f t="shared" si="6"/>
        <v>2.988726372435544</v>
      </c>
      <c r="R52" s="195">
        <f t="shared" si="6"/>
        <v>-2.9589445554737979</v>
      </c>
      <c r="S52" s="195">
        <f t="shared" ref="S52:U115" si="12">STANDARDIZE(J52,S$1,S$2)</f>
        <v>-2.7834849610241408</v>
      </c>
      <c r="T52" s="195">
        <f t="shared" si="12"/>
        <v>-2.9488635792715563</v>
      </c>
      <c r="U52" s="195">
        <f t="shared" si="12"/>
        <v>-2.8200255342252598</v>
      </c>
      <c r="V52" s="195">
        <f t="shared" si="7"/>
        <v>18.620570096924773</v>
      </c>
      <c r="W52" s="195">
        <f t="shared" si="8"/>
        <v>87.506242549075225</v>
      </c>
      <c r="X52" s="195">
        <f t="shared" si="9"/>
        <v>50.565089902224997</v>
      </c>
      <c r="Y52" s="195">
        <f t="shared" si="10"/>
        <v>18.620570096924773</v>
      </c>
      <c r="Z52">
        <f t="shared" si="11"/>
        <v>1</v>
      </c>
    </row>
    <row r="53" spans="1:26" ht="17" thickBot="1">
      <c r="A53">
        <v>44</v>
      </c>
      <c r="B53" s="20">
        <v>42869</v>
      </c>
      <c r="C53" s="21">
        <v>42869</v>
      </c>
      <c r="D53" s="196">
        <v>2</v>
      </c>
      <c r="E53" s="196">
        <v>5</v>
      </c>
      <c r="F53" s="29">
        <v>64.900000000000006</v>
      </c>
      <c r="G53" s="23">
        <v>46</v>
      </c>
      <c r="H53" s="197">
        <v>0.02</v>
      </c>
      <c r="I53" s="25">
        <v>1452</v>
      </c>
      <c r="J53" s="26">
        <v>2704</v>
      </c>
      <c r="K53" s="26">
        <v>3320</v>
      </c>
      <c r="L53" s="27">
        <v>2389</v>
      </c>
      <c r="M53" s="195">
        <f t="shared" ref="M53:R116" si="13">STANDARDIZE(D53,M$1,M$2)</f>
        <v>-0.98492309860007943</v>
      </c>
      <c r="N53" s="195">
        <f t="shared" si="13"/>
        <v>-1.003506757636754</v>
      </c>
      <c r="O53" s="195">
        <f t="shared" si="13"/>
        <v>-0.89523314166965284</v>
      </c>
      <c r="P53" s="195">
        <f t="shared" si="13"/>
        <v>-1.7222718148192597</v>
      </c>
      <c r="Q53" s="195">
        <f t="shared" si="13"/>
        <v>-0.28535220841586989</v>
      </c>
      <c r="R53" s="195">
        <f t="shared" si="13"/>
        <v>-1.4367923803351155</v>
      </c>
      <c r="S53" s="195">
        <f t="shared" si="12"/>
        <v>-1.5124051641817569</v>
      </c>
      <c r="T53" s="195">
        <f t="shared" si="12"/>
        <v>-1.5557783096252591</v>
      </c>
      <c r="U53" s="195">
        <f t="shared" si="12"/>
        <v>-1.6539070123250459</v>
      </c>
      <c r="V53" s="195">
        <f t="shared" si="7"/>
        <v>4.278920911665983</v>
      </c>
      <c r="W53" s="195">
        <f t="shared" si="8"/>
        <v>35.321530552259226</v>
      </c>
      <c r="X53" s="195">
        <f t="shared" si="9"/>
        <v>13.325846622083271</v>
      </c>
      <c r="Y53" s="195">
        <f t="shared" si="10"/>
        <v>4.278920911665983</v>
      </c>
      <c r="Z53">
        <f t="shared" si="11"/>
        <v>1</v>
      </c>
    </row>
    <row r="54" spans="1:26" ht="17" thickBot="1">
      <c r="A54">
        <v>45</v>
      </c>
      <c r="B54" s="20">
        <v>42870</v>
      </c>
      <c r="C54" s="21">
        <v>42870</v>
      </c>
      <c r="D54" s="196">
        <v>3</v>
      </c>
      <c r="E54" s="196">
        <v>5</v>
      </c>
      <c r="F54" s="29">
        <v>66.900000000000006</v>
      </c>
      <c r="G54" s="23">
        <v>55.9</v>
      </c>
      <c r="H54" s="197">
        <v>0</v>
      </c>
      <c r="I54" s="25">
        <v>2685</v>
      </c>
      <c r="J54" s="26">
        <v>5865</v>
      </c>
      <c r="K54" s="26">
        <v>5981</v>
      </c>
      <c r="L54" s="27">
        <v>4550</v>
      </c>
      <c r="M54" s="195">
        <f t="shared" si="13"/>
        <v>-0.48545972632420981</v>
      </c>
      <c r="N54" s="195">
        <f t="shared" si="13"/>
        <v>-1.003506757636754</v>
      </c>
      <c r="O54" s="195">
        <f t="shared" si="13"/>
        <v>-0.70274857187430861</v>
      </c>
      <c r="P54" s="195">
        <f t="shared" si="13"/>
        <v>-0.65841821785264931</v>
      </c>
      <c r="Q54" s="195">
        <f t="shared" si="13"/>
        <v>-0.33611311664612437</v>
      </c>
      <c r="R54" s="195">
        <f t="shared" si="13"/>
        <v>5.8007264642661958E-3</v>
      </c>
      <c r="S54" s="195">
        <f t="shared" si="12"/>
        <v>0.29745215015102477</v>
      </c>
      <c r="T54" s="195">
        <f t="shared" si="12"/>
        <v>-4.0242781199749715E-2</v>
      </c>
      <c r="U54" s="195">
        <f t="shared" si="12"/>
        <v>-3.7543369882383251E-4</v>
      </c>
      <c r="V54" s="195">
        <f t="shared" si="7"/>
        <v>13.47196173157082</v>
      </c>
      <c r="W54" s="195">
        <f t="shared" si="8"/>
        <v>9.7091925257912663</v>
      </c>
      <c r="X54" s="195">
        <f t="shared" si="9"/>
        <v>4.7199308333992898</v>
      </c>
      <c r="Y54" s="195">
        <f t="shared" si="10"/>
        <v>4.7199308333992898</v>
      </c>
      <c r="Z54">
        <f t="shared" si="11"/>
        <v>3</v>
      </c>
    </row>
    <row r="55" spans="1:26" ht="17" thickBot="1">
      <c r="A55">
        <v>46</v>
      </c>
      <c r="B55" s="20">
        <v>42871</v>
      </c>
      <c r="C55" s="21">
        <v>42871</v>
      </c>
      <c r="D55" s="196">
        <v>4</v>
      </c>
      <c r="E55" s="196">
        <v>5</v>
      </c>
      <c r="F55" s="29">
        <v>78.099999999999994</v>
      </c>
      <c r="G55" s="31">
        <v>57.9</v>
      </c>
      <c r="H55" s="197">
        <v>0</v>
      </c>
      <c r="I55" s="25">
        <v>3666</v>
      </c>
      <c r="J55" s="26">
        <v>7847</v>
      </c>
      <c r="K55" s="26">
        <v>8420</v>
      </c>
      <c r="L55" s="27">
        <v>6209</v>
      </c>
      <c r="M55" s="195">
        <f t="shared" si="13"/>
        <v>1.4003645951659843E-2</v>
      </c>
      <c r="N55" s="195">
        <f t="shared" si="13"/>
        <v>-1.003506757636754</v>
      </c>
      <c r="O55" s="195">
        <f t="shared" si="13"/>
        <v>0.3751650189796174</v>
      </c>
      <c r="P55" s="195">
        <f t="shared" si="13"/>
        <v>-0.44349829927353612</v>
      </c>
      <c r="Q55" s="195">
        <f t="shared" si="13"/>
        <v>-0.33611311664612437</v>
      </c>
      <c r="R55" s="195">
        <f t="shared" si="13"/>
        <v>1.1535572858885916</v>
      </c>
      <c r="S55" s="195">
        <f t="shared" si="12"/>
        <v>1.4322630318364324</v>
      </c>
      <c r="T55" s="195">
        <f t="shared" si="12"/>
        <v>1.348855735835131</v>
      </c>
      <c r="U55" s="195">
        <f t="shared" si="12"/>
        <v>1.2690409887634171</v>
      </c>
      <c r="V55" s="195">
        <f t="shared" si="7"/>
        <v>37.958351808997051</v>
      </c>
      <c r="W55" s="195">
        <f t="shared" si="8"/>
        <v>4.6805289261718892</v>
      </c>
      <c r="X55" s="195">
        <f t="shared" si="9"/>
        <v>13.909027406170711</v>
      </c>
      <c r="Y55" s="195">
        <f t="shared" si="10"/>
        <v>4.6805289261718892</v>
      </c>
      <c r="Z55">
        <f t="shared" si="11"/>
        <v>2</v>
      </c>
    </row>
    <row r="56" spans="1:26" ht="17" thickBot="1">
      <c r="A56">
        <v>47</v>
      </c>
      <c r="B56" s="20">
        <v>42872</v>
      </c>
      <c r="C56" s="21">
        <v>42872</v>
      </c>
      <c r="D56" s="196">
        <v>5</v>
      </c>
      <c r="E56" s="196">
        <v>5</v>
      </c>
      <c r="F56" s="29">
        <v>90</v>
      </c>
      <c r="G56" s="23">
        <v>66</v>
      </c>
      <c r="H56" s="197">
        <v>0</v>
      </c>
      <c r="I56" s="25">
        <v>3535</v>
      </c>
      <c r="J56" s="26">
        <v>7888</v>
      </c>
      <c r="K56" s="26">
        <v>8540</v>
      </c>
      <c r="L56" s="27">
        <v>6121</v>
      </c>
      <c r="M56" s="195">
        <f t="shared" si="13"/>
        <v>0.51346701822752949</v>
      </c>
      <c r="N56" s="195">
        <f t="shared" si="13"/>
        <v>-1.003506757636754</v>
      </c>
      <c r="O56" s="195">
        <f t="shared" si="13"/>
        <v>1.5204482092619156</v>
      </c>
      <c r="P56" s="195">
        <f t="shared" si="13"/>
        <v>0.42692737097187267</v>
      </c>
      <c r="Q56" s="195">
        <f t="shared" si="13"/>
        <v>-0.33611311664612437</v>
      </c>
      <c r="R56" s="195">
        <f t="shared" si="13"/>
        <v>1.0002890807055269</v>
      </c>
      <c r="S56" s="195">
        <f t="shared" si="12"/>
        <v>1.4557379289853232</v>
      </c>
      <c r="T56" s="195">
        <f t="shared" si="12"/>
        <v>1.417200066316552</v>
      </c>
      <c r="U56" s="195">
        <f t="shared" si="12"/>
        <v>1.2017060609896513</v>
      </c>
      <c r="V56" s="195">
        <f t="shared" si="7"/>
        <v>44.013274814924728</v>
      </c>
      <c r="W56" s="195">
        <f t="shared" si="8"/>
        <v>4.1866432266990925</v>
      </c>
      <c r="X56" s="195">
        <f t="shared" si="9"/>
        <v>16.318302564516067</v>
      </c>
      <c r="Y56" s="195">
        <f t="shared" si="10"/>
        <v>4.1866432266990925</v>
      </c>
      <c r="Z56">
        <f t="shared" si="11"/>
        <v>2</v>
      </c>
    </row>
    <row r="57" spans="1:26" ht="17" thickBot="1">
      <c r="A57">
        <v>48</v>
      </c>
      <c r="B57" s="20">
        <v>42873</v>
      </c>
      <c r="C57" s="21">
        <v>42873</v>
      </c>
      <c r="D57" s="196">
        <v>6</v>
      </c>
      <c r="E57" s="196">
        <v>5</v>
      </c>
      <c r="F57" s="29">
        <v>91.9</v>
      </c>
      <c r="G57" s="23">
        <v>75</v>
      </c>
      <c r="H57" s="197">
        <v>0</v>
      </c>
      <c r="I57" s="25">
        <v>3190</v>
      </c>
      <c r="J57" s="26">
        <v>6886</v>
      </c>
      <c r="K57" s="26">
        <v>7645</v>
      </c>
      <c r="L57" s="27">
        <v>5753</v>
      </c>
      <c r="M57" s="195">
        <f t="shared" si="13"/>
        <v>1.0129303905033991</v>
      </c>
      <c r="N57" s="195">
        <f t="shared" si="13"/>
        <v>-1.003506757636754</v>
      </c>
      <c r="O57" s="195">
        <f t="shared" si="13"/>
        <v>1.7033085505674932</v>
      </c>
      <c r="P57" s="195">
        <f t="shared" si="13"/>
        <v>1.3940670045778822</v>
      </c>
      <c r="Q57" s="195">
        <f t="shared" si="13"/>
        <v>-0.33611311664612437</v>
      </c>
      <c r="R57" s="195">
        <f t="shared" si="13"/>
        <v>0.59664380751348578</v>
      </c>
      <c r="S57" s="195">
        <f t="shared" si="12"/>
        <v>0.88203434500511213</v>
      </c>
      <c r="T57" s="195">
        <f t="shared" si="12"/>
        <v>0.90746526814262074</v>
      </c>
      <c r="U57" s="195">
        <f t="shared" si="12"/>
        <v>0.9201236357539041</v>
      </c>
      <c r="V57" s="195">
        <f t="shared" si="7"/>
        <v>39.543028430792788</v>
      </c>
      <c r="W57" s="195">
        <f t="shared" si="8"/>
        <v>4.7871489517370209</v>
      </c>
      <c r="X57" s="195">
        <f t="shared" si="9"/>
        <v>15.279111914400007</v>
      </c>
      <c r="Y57" s="195">
        <f t="shared" si="10"/>
        <v>4.7871489517370209</v>
      </c>
      <c r="Z57">
        <f t="shared" si="11"/>
        <v>2</v>
      </c>
    </row>
    <row r="58" spans="1:26" ht="17" thickBot="1">
      <c r="A58">
        <v>49</v>
      </c>
      <c r="B58" s="20">
        <v>42874</v>
      </c>
      <c r="C58" s="21">
        <v>42874</v>
      </c>
      <c r="D58" s="196">
        <v>7</v>
      </c>
      <c r="E58" s="196">
        <v>5</v>
      </c>
      <c r="F58" s="22">
        <v>90</v>
      </c>
      <c r="G58" s="31">
        <v>75.900000000000006</v>
      </c>
      <c r="H58" s="197">
        <v>0</v>
      </c>
      <c r="I58" s="25">
        <v>2952</v>
      </c>
      <c r="J58" s="26">
        <v>6432</v>
      </c>
      <c r="K58" s="26">
        <v>6859</v>
      </c>
      <c r="L58" s="27">
        <v>5272</v>
      </c>
      <c r="M58" s="195">
        <f t="shared" si="13"/>
        <v>1.5123937627792687</v>
      </c>
      <c r="N58" s="195">
        <f t="shared" si="13"/>
        <v>-1.003506757636754</v>
      </c>
      <c r="O58" s="195">
        <f t="shared" si="13"/>
        <v>1.5204482092619156</v>
      </c>
      <c r="P58" s="195">
        <f t="shared" si="13"/>
        <v>1.4907809679384838</v>
      </c>
      <c r="Q58" s="195">
        <f t="shared" si="13"/>
        <v>-0.33611311664612437</v>
      </c>
      <c r="R58" s="195">
        <f t="shared" si="13"/>
        <v>0.3181870683259328</v>
      </c>
      <c r="S58" s="195">
        <f t="shared" si="12"/>
        <v>0.62209280096617414</v>
      </c>
      <c r="T58" s="195">
        <f t="shared" si="12"/>
        <v>0.45980990348931355</v>
      </c>
      <c r="U58" s="195">
        <f t="shared" si="12"/>
        <v>0.55207704189957152</v>
      </c>
      <c r="V58" s="195">
        <f t="shared" si="7"/>
        <v>33.547872275166263</v>
      </c>
      <c r="W58" s="195">
        <f t="shared" si="8"/>
        <v>5.4558318577875431</v>
      </c>
      <c r="X58" s="195">
        <f t="shared" si="9"/>
        <v>14.640138188803029</v>
      </c>
      <c r="Y58" s="195">
        <f t="shared" si="10"/>
        <v>5.4558318577875431</v>
      </c>
      <c r="Z58">
        <f t="shared" si="11"/>
        <v>2</v>
      </c>
    </row>
    <row r="59" spans="1:26" ht="17" thickBot="1">
      <c r="A59">
        <v>50</v>
      </c>
      <c r="B59" s="20">
        <v>42875</v>
      </c>
      <c r="C59" s="21">
        <v>42875</v>
      </c>
      <c r="D59" s="196">
        <v>1</v>
      </c>
      <c r="E59" s="196">
        <v>5</v>
      </c>
      <c r="F59" s="29">
        <v>64</v>
      </c>
      <c r="G59" s="23">
        <v>55.9</v>
      </c>
      <c r="H59" s="197">
        <v>0.01</v>
      </c>
      <c r="I59" s="25">
        <v>2161</v>
      </c>
      <c r="J59" s="26">
        <v>3896</v>
      </c>
      <c r="K59" s="26">
        <v>5198</v>
      </c>
      <c r="L59" s="27">
        <v>3910</v>
      </c>
      <c r="M59" s="195">
        <f t="shared" si="13"/>
        <v>-1.4843864708759491</v>
      </c>
      <c r="N59" s="195">
        <f t="shared" si="13"/>
        <v>-1.003506757636754</v>
      </c>
      <c r="O59" s="195">
        <f t="shared" si="13"/>
        <v>-0.98185119807755816</v>
      </c>
      <c r="P59" s="195">
        <f t="shared" si="13"/>
        <v>-0.65841821785264931</v>
      </c>
      <c r="Q59" s="195">
        <f t="shared" si="13"/>
        <v>-0.31073266253099713</v>
      </c>
      <c r="R59" s="195">
        <f t="shared" si="13"/>
        <v>-0.60727209426799333</v>
      </c>
      <c r="S59" s="195">
        <f t="shared" si="12"/>
        <v>-0.82991547146278322</v>
      </c>
      <c r="T59" s="195">
        <f t="shared" si="12"/>
        <v>-0.4861895375910214</v>
      </c>
      <c r="U59" s="195">
        <f t="shared" si="12"/>
        <v>-0.49008399932621027</v>
      </c>
      <c r="V59" s="195">
        <f t="shared" si="7"/>
        <v>9.1772406513602238</v>
      </c>
      <c r="W59" s="195">
        <f t="shared" si="8"/>
        <v>20.385779812457653</v>
      </c>
      <c r="X59" s="195">
        <f t="shared" si="9"/>
        <v>5.3017352407670773</v>
      </c>
      <c r="Y59" s="195">
        <f t="shared" si="10"/>
        <v>5.3017352407670773</v>
      </c>
      <c r="Z59">
        <f t="shared" si="11"/>
        <v>3</v>
      </c>
    </row>
    <row r="60" spans="1:26" ht="17" thickBot="1">
      <c r="A60">
        <v>51</v>
      </c>
      <c r="B60" s="20">
        <v>42876</v>
      </c>
      <c r="C60" s="21">
        <v>42876</v>
      </c>
      <c r="D60" s="196">
        <v>2</v>
      </c>
      <c r="E60" s="196">
        <v>5</v>
      </c>
      <c r="F60" s="29">
        <v>66.900000000000006</v>
      </c>
      <c r="G60" s="23">
        <v>55</v>
      </c>
      <c r="H60" s="197">
        <v>0</v>
      </c>
      <c r="I60" s="25">
        <v>2612</v>
      </c>
      <c r="J60" s="26">
        <v>4656</v>
      </c>
      <c r="K60" s="26">
        <v>5634</v>
      </c>
      <c r="L60" s="27">
        <v>3782</v>
      </c>
      <c r="M60" s="195">
        <f t="shared" si="13"/>
        <v>-0.98492309860007943</v>
      </c>
      <c r="N60" s="195">
        <f t="shared" si="13"/>
        <v>-1.003506757636754</v>
      </c>
      <c r="O60" s="195">
        <f t="shared" si="13"/>
        <v>-0.70274857187430861</v>
      </c>
      <c r="P60" s="195">
        <f t="shared" si="13"/>
        <v>-0.7551321812132501</v>
      </c>
      <c r="Q60" s="195">
        <f t="shared" si="13"/>
        <v>-0.33611311664612437</v>
      </c>
      <c r="R60" s="195">
        <f t="shared" si="13"/>
        <v>-7.9608273370571483E-2</v>
      </c>
      <c r="S60" s="195">
        <f t="shared" si="12"/>
        <v>-0.39477103650773293</v>
      </c>
      <c r="T60" s="195">
        <f t="shared" si="12"/>
        <v>-0.23787180350852527</v>
      </c>
      <c r="U60" s="195">
        <f t="shared" si="12"/>
        <v>-0.58802571245168755</v>
      </c>
      <c r="V60" s="195">
        <f t="shared" si="7"/>
        <v>10.286571389955686</v>
      </c>
      <c r="W60" s="195">
        <f t="shared" si="8"/>
        <v>14.883265028740373</v>
      </c>
      <c r="X60" s="195">
        <f t="shared" si="9"/>
        <v>4.100545002020568</v>
      </c>
      <c r="Y60" s="195">
        <f t="shared" si="10"/>
        <v>4.100545002020568</v>
      </c>
      <c r="Z60">
        <f t="shared" si="11"/>
        <v>3</v>
      </c>
    </row>
    <row r="61" spans="1:26" ht="17" thickBot="1">
      <c r="A61">
        <v>52</v>
      </c>
      <c r="B61" s="20">
        <v>42877</v>
      </c>
      <c r="C61" s="21">
        <v>42877</v>
      </c>
      <c r="D61" s="196">
        <v>3</v>
      </c>
      <c r="E61" s="196">
        <v>5</v>
      </c>
      <c r="F61" s="29">
        <v>61</v>
      </c>
      <c r="G61" s="31">
        <v>54</v>
      </c>
      <c r="H61" s="197">
        <v>0.59</v>
      </c>
      <c r="I61" s="25">
        <v>768</v>
      </c>
      <c r="J61" s="26">
        <v>1633</v>
      </c>
      <c r="K61" s="26">
        <v>2116</v>
      </c>
      <c r="L61" s="27">
        <v>1609</v>
      </c>
      <c r="M61" s="195">
        <f t="shared" si="13"/>
        <v>-0.48545972632420981</v>
      </c>
      <c r="N61" s="195">
        <f t="shared" si="13"/>
        <v>-1.003506757636754</v>
      </c>
      <c r="O61" s="195">
        <f t="shared" si="13"/>
        <v>-1.2705780527705743</v>
      </c>
      <c r="P61" s="195">
        <f t="shared" si="13"/>
        <v>-0.86259214050280675</v>
      </c>
      <c r="Q61" s="195">
        <f t="shared" si="13"/>
        <v>1.1613336761463826</v>
      </c>
      <c r="R61" s="195">
        <f t="shared" si="13"/>
        <v>-2.2370630089245536</v>
      </c>
      <c r="S61" s="195">
        <f t="shared" si="12"/>
        <v>-2.12561528238815</v>
      </c>
      <c r="T61" s="195">
        <f t="shared" si="12"/>
        <v>-2.2414997587888492</v>
      </c>
      <c r="U61" s="195">
        <f t="shared" si="12"/>
        <v>-2.2507393266834232</v>
      </c>
      <c r="V61" s="195">
        <f t="shared" si="7"/>
        <v>3.3251728555278701</v>
      </c>
      <c r="W61" s="195">
        <f t="shared" si="8"/>
        <v>49.137002432531631</v>
      </c>
      <c r="X61" s="195">
        <f t="shared" si="9"/>
        <v>23.06661029021528</v>
      </c>
      <c r="Y61" s="195">
        <f t="shared" si="10"/>
        <v>3.3251728555278701</v>
      </c>
      <c r="Z61">
        <f t="shared" si="11"/>
        <v>1</v>
      </c>
    </row>
    <row r="62" spans="1:26" ht="17" thickBot="1">
      <c r="A62">
        <v>53</v>
      </c>
      <c r="B62" s="20">
        <v>42878</v>
      </c>
      <c r="C62" s="21">
        <v>42878</v>
      </c>
      <c r="D62" s="196">
        <v>4</v>
      </c>
      <c r="E62" s="196">
        <v>5</v>
      </c>
      <c r="F62" s="29">
        <v>68</v>
      </c>
      <c r="G62" s="23">
        <v>57.9</v>
      </c>
      <c r="H62" s="197">
        <v>0</v>
      </c>
      <c r="I62" s="25">
        <v>3174</v>
      </c>
      <c r="J62" s="26">
        <v>6715</v>
      </c>
      <c r="K62" s="26">
        <v>7011</v>
      </c>
      <c r="L62" s="27">
        <v>4899</v>
      </c>
      <c r="M62" s="195">
        <f t="shared" si="13"/>
        <v>1.4003645951659843E-2</v>
      </c>
      <c r="N62" s="195">
        <f t="shared" si="13"/>
        <v>-1.003506757636754</v>
      </c>
      <c r="O62" s="195">
        <f t="shared" si="13"/>
        <v>-0.59688205848686993</v>
      </c>
      <c r="P62" s="195">
        <f t="shared" si="13"/>
        <v>-0.44349829927353612</v>
      </c>
      <c r="Q62" s="195">
        <f t="shared" si="13"/>
        <v>-0.33611311664612437</v>
      </c>
      <c r="R62" s="195">
        <f t="shared" si="13"/>
        <v>0.57792402672776788</v>
      </c>
      <c r="S62" s="195">
        <f t="shared" si="12"/>
        <v>0.78412684714022585</v>
      </c>
      <c r="T62" s="195">
        <f t="shared" si="12"/>
        <v>0.54637938876578007</v>
      </c>
      <c r="U62" s="195">
        <f t="shared" si="12"/>
        <v>0.26666876849486032</v>
      </c>
      <c r="V62" s="195">
        <f t="shared" si="7"/>
        <v>20.253633924337077</v>
      </c>
      <c r="W62" s="195">
        <f t="shared" si="8"/>
        <v>5.9694129362239217</v>
      </c>
      <c r="X62" s="195">
        <f t="shared" si="9"/>
        <v>7.303908902274876</v>
      </c>
      <c r="Y62" s="195">
        <f t="shared" si="10"/>
        <v>5.9694129362239217</v>
      </c>
      <c r="Z62">
        <f t="shared" si="11"/>
        <v>2</v>
      </c>
    </row>
    <row r="63" spans="1:26" ht="17" thickBot="1">
      <c r="A63">
        <v>54</v>
      </c>
      <c r="B63" s="20">
        <v>42879</v>
      </c>
      <c r="C63" s="21">
        <v>42879</v>
      </c>
      <c r="D63" s="196">
        <v>5</v>
      </c>
      <c r="E63" s="196">
        <v>5</v>
      </c>
      <c r="F63" s="29">
        <v>66.900000000000006</v>
      </c>
      <c r="G63" s="23">
        <v>57</v>
      </c>
      <c r="H63" s="197">
        <v>0.04</v>
      </c>
      <c r="I63" s="25">
        <v>2969</v>
      </c>
      <c r="J63" s="26">
        <v>6005</v>
      </c>
      <c r="K63" s="26">
        <v>6872</v>
      </c>
      <c r="L63" s="27">
        <v>4344</v>
      </c>
      <c r="M63" s="195">
        <f t="shared" si="13"/>
        <v>0.51346701822752949</v>
      </c>
      <c r="N63" s="195">
        <f t="shared" si="13"/>
        <v>-1.003506757636754</v>
      </c>
      <c r="O63" s="195">
        <f t="shared" si="13"/>
        <v>-0.70274857187430861</v>
      </c>
      <c r="P63" s="195">
        <f t="shared" si="13"/>
        <v>-0.54021226263413691</v>
      </c>
      <c r="Q63" s="195">
        <f t="shared" si="13"/>
        <v>-0.23459130018561539</v>
      </c>
      <c r="R63" s="195">
        <f t="shared" si="13"/>
        <v>0.338076835410758</v>
      </c>
      <c r="S63" s="195">
        <f t="shared" si="12"/>
        <v>0.37761033553748141</v>
      </c>
      <c r="T63" s="195">
        <f t="shared" si="12"/>
        <v>0.4672138726248008</v>
      </c>
      <c r="U63" s="195">
        <f t="shared" si="12"/>
        <v>-0.15800037826013885</v>
      </c>
      <c r="V63" s="195">
        <f t="shared" si="7"/>
        <v>15.12145839028282</v>
      </c>
      <c r="W63" s="195">
        <f t="shared" si="8"/>
        <v>6.82723680995149</v>
      </c>
      <c r="X63" s="195">
        <f t="shared" si="9"/>
        <v>7.4537832694968911</v>
      </c>
      <c r="Y63" s="195">
        <f t="shared" si="10"/>
        <v>6.82723680995149</v>
      </c>
      <c r="Z63">
        <f t="shared" si="11"/>
        <v>2</v>
      </c>
    </row>
    <row r="64" spans="1:26" ht="17" thickBot="1">
      <c r="A64">
        <v>55</v>
      </c>
      <c r="B64" s="20">
        <v>42880</v>
      </c>
      <c r="C64" s="21">
        <v>42880</v>
      </c>
      <c r="D64" s="196">
        <v>6</v>
      </c>
      <c r="E64" s="196">
        <v>5</v>
      </c>
      <c r="F64" s="29">
        <v>57.9</v>
      </c>
      <c r="G64" s="31">
        <v>55.9</v>
      </c>
      <c r="H64" s="197">
        <v>0.57999999999999996</v>
      </c>
      <c r="I64" s="25">
        <v>488</v>
      </c>
      <c r="J64" s="26">
        <v>1196</v>
      </c>
      <c r="K64" s="26">
        <v>1789</v>
      </c>
      <c r="L64" s="27">
        <v>1316</v>
      </c>
      <c r="M64" s="195">
        <f t="shared" si="13"/>
        <v>1.0129303905033991</v>
      </c>
      <c r="N64" s="195">
        <f t="shared" si="13"/>
        <v>-1.003506757636754</v>
      </c>
      <c r="O64" s="195">
        <f t="shared" si="13"/>
        <v>-1.5689291359533579</v>
      </c>
      <c r="P64" s="195">
        <f t="shared" si="13"/>
        <v>-0.65841821785264931</v>
      </c>
      <c r="Q64" s="195">
        <f t="shared" si="13"/>
        <v>1.1359532220312554</v>
      </c>
      <c r="R64" s="195">
        <f t="shared" si="13"/>
        <v>-2.5646591726746157</v>
      </c>
      <c r="S64" s="195">
        <f t="shared" si="12"/>
        <v>-2.3758233324873044</v>
      </c>
      <c r="T64" s="195">
        <f t="shared" si="12"/>
        <v>-2.4277380593507214</v>
      </c>
      <c r="U64" s="195">
        <f t="shared" si="12"/>
        <v>-2.4749340293847109</v>
      </c>
      <c r="V64" s="195">
        <f t="shared" si="7"/>
        <v>4.049324667569782</v>
      </c>
      <c r="W64" s="195">
        <f t="shared" si="8"/>
        <v>53.923520707207366</v>
      </c>
      <c r="X64" s="195">
        <f t="shared" si="9"/>
        <v>31.52585685302013</v>
      </c>
      <c r="Y64" s="195">
        <f t="shared" si="10"/>
        <v>4.049324667569782</v>
      </c>
      <c r="Z64">
        <f t="shared" si="11"/>
        <v>1</v>
      </c>
    </row>
    <row r="65" spans="1:26" ht="17" thickBot="1">
      <c r="A65">
        <v>56</v>
      </c>
      <c r="B65" s="20">
        <v>42881</v>
      </c>
      <c r="C65" s="21">
        <v>42881</v>
      </c>
      <c r="D65" s="196">
        <v>7</v>
      </c>
      <c r="E65" s="196">
        <v>5</v>
      </c>
      <c r="F65" s="29">
        <v>73</v>
      </c>
      <c r="G65" s="23">
        <v>55.9</v>
      </c>
      <c r="H65" s="197">
        <v>0.1</v>
      </c>
      <c r="I65" s="25">
        <v>2590</v>
      </c>
      <c r="J65" s="26">
        <v>4563</v>
      </c>
      <c r="K65" s="26">
        <v>5344</v>
      </c>
      <c r="L65" s="27">
        <v>3642</v>
      </c>
      <c r="M65" s="195">
        <f t="shared" si="13"/>
        <v>1.5123937627792687</v>
      </c>
      <c r="N65" s="195">
        <f t="shared" si="13"/>
        <v>-1.003506757636754</v>
      </c>
      <c r="O65" s="195">
        <f t="shared" si="13"/>
        <v>-0.11567063399850958</v>
      </c>
      <c r="P65" s="195">
        <f t="shared" si="13"/>
        <v>-0.65841821785264931</v>
      </c>
      <c r="Q65" s="195">
        <f t="shared" si="13"/>
        <v>-8.230857549485196E-2</v>
      </c>
      <c r="R65" s="195">
        <f t="shared" si="13"/>
        <v>-0.10534797195093352</v>
      </c>
      <c r="S65" s="195">
        <f t="shared" si="12"/>
        <v>-0.44801897394302198</v>
      </c>
      <c r="T65" s="195">
        <f t="shared" si="12"/>
        <v>-0.4030372688386259</v>
      </c>
      <c r="U65" s="195">
        <f t="shared" si="12"/>
        <v>-0.6951494611826784</v>
      </c>
      <c r="V65" s="195">
        <f t="shared" si="7"/>
        <v>9.131967018552281</v>
      </c>
      <c r="W65" s="195">
        <f t="shared" si="8"/>
        <v>10.697308222489294</v>
      </c>
      <c r="X65" s="195">
        <f t="shared" si="9"/>
        <v>9.4717255772908633</v>
      </c>
      <c r="Y65" s="195">
        <f t="shared" si="10"/>
        <v>9.131967018552281</v>
      </c>
      <c r="Z65">
        <f t="shared" si="11"/>
        <v>1</v>
      </c>
    </row>
    <row r="66" spans="1:26" ht="17" thickBot="1">
      <c r="A66">
        <v>57</v>
      </c>
      <c r="B66" s="20">
        <v>42882</v>
      </c>
      <c r="C66" s="21">
        <v>42882</v>
      </c>
      <c r="D66" s="196">
        <v>1</v>
      </c>
      <c r="E66" s="196">
        <v>5</v>
      </c>
      <c r="F66" s="22">
        <v>71.099999999999994</v>
      </c>
      <c r="G66" s="23">
        <v>61</v>
      </c>
      <c r="H66" s="197">
        <v>0</v>
      </c>
      <c r="I66" s="25">
        <v>2609</v>
      </c>
      <c r="J66" s="26">
        <v>4013</v>
      </c>
      <c r="K66" s="26">
        <v>6105</v>
      </c>
      <c r="L66" s="27">
        <v>3703</v>
      </c>
      <c r="M66" s="195">
        <f t="shared" si="13"/>
        <v>-1.4843864708759491</v>
      </c>
      <c r="N66" s="195">
        <f t="shared" si="13"/>
        <v>-1.003506757636754</v>
      </c>
      <c r="O66" s="195">
        <f t="shared" si="13"/>
        <v>-0.29853097530408707</v>
      </c>
      <c r="P66" s="195">
        <f t="shared" si="13"/>
        <v>-0.11037242547591043</v>
      </c>
      <c r="Q66" s="195">
        <f t="shared" si="13"/>
        <v>-0.33611311664612437</v>
      </c>
      <c r="R66" s="195">
        <f t="shared" si="13"/>
        <v>-8.3118232267893583E-2</v>
      </c>
      <c r="S66" s="195">
        <f t="shared" si="12"/>
        <v>-0.76292613081838734</v>
      </c>
      <c r="T66" s="195">
        <f t="shared" si="12"/>
        <v>3.0379693631051932E-2</v>
      </c>
      <c r="U66" s="195">
        <f t="shared" si="12"/>
        <v>-0.64847411352131812</v>
      </c>
      <c r="V66" s="195">
        <f t="shared" si="7"/>
        <v>13.314741171887281</v>
      </c>
      <c r="W66" s="195">
        <f t="shared" si="8"/>
        <v>16.061703332588323</v>
      </c>
      <c r="X66" s="195">
        <f t="shared" si="9"/>
        <v>3.4850705508485298</v>
      </c>
      <c r="Y66" s="195">
        <f t="shared" si="10"/>
        <v>3.4850705508485298</v>
      </c>
      <c r="Z66">
        <f t="shared" si="11"/>
        <v>3</v>
      </c>
    </row>
    <row r="67" spans="1:26" ht="17" thickBot="1">
      <c r="A67">
        <v>58</v>
      </c>
      <c r="B67" s="20">
        <v>42883</v>
      </c>
      <c r="C67" s="21">
        <v>42883</v>
      </c>
      <c r="D67" s="196">
        <v>2</v>
      </c>
      <c r="E67" s="196">
        <v>5</v>
      </c>
      <c r="F67" s="29">
        <v>71.099999999999994</v>
      </c>
      <c r="G67" s="31">
        <v>59</v>
      </c>
      <c r="H67" s="197">
        <v>0</v>
      </c>
      <c r="I67" s="25">
        <v>2640</v>
      </c>
      <c r="J67" s="26">
        <v>4048</v>
      </c>
      <c r="K67" s="26">
        <v>5456</v>
      </c>
      <c r="L67" s="27">
        <v>3549</v>
      </c>
      <c r="M67" s="195">
        <f t="shared" si="13"/>
        <v>-0.98492309860007943</v>
      </c>
      <c r="N67" s="195">
        <f t="shared" si="13"/>
        <v>-1.003506757636754</v>
      </c>
      <c r="O67" s="195">
        <f t="shared" si="13"/>
        <v>-0.29853097530408707</v>
      </c>
      <c r="P67" s="195">
        <f t="shared" si="13"/>
        <v>-0.32529234405502366</v>
      </c>
      <c r="Q67" s="195">
        <f t="shared" si="13"/>
        <v>-0.33611311664612437</v>
      </c>
      <c r="R67" s="195">
        <f t="shared" si="13"/>
        <v>-4.6848656995565251E-2</v>
      </c>
      <c r="S67" s="195">
        <f t="shared" si="12"/>
        <v>-0.74288658447177314</v>
      </c>
      <c r="T67" s="195">
        <f t="shared" si="12"/>
        <v>-0.33924922705596633</v>
      </c>
      <c r="U67" s="195">
        <f t="shared" si="12"/>
        <v>-0.76631023712540791</v>
      </c>
      <c r="V67" s="195">
        <f t="shared" si="7"/>
        <v>10.220358619446413</v>
      </c>
      <c r="W67" s="195">
        <f t="shared" si="8"/>
        <v>15.039697085590943</v>
      </c>
      <c r="X67" s="195">
        <f t="shared" si="9"/>
        <v>3.1810421971977418</v>
      </c>
      <c r="Y67" s="195">
        <f t="shared" si="10"/>
        <v>3.1810421971977418</v>
      </c>
      <c r="Z67">
        <f t="shared" si="11"/>
        <v>3</v>
      </c>
    </row>
    <row r="68" spans="1:26" ht="17" thickBot="1">
      <c r="A68">
        <v>59</v>
      </c>
      <c r="B68" s="20">
        <v>42884</v>
      </c>
      <c r="C68" s="21">
        <v>42884</v>
      </c>
      <c r="D68" s="196">
        <v>3</v>
      </c>
      <c r="E68" s="196">
        <v>5</v>
      </c>
      <c r="F68" s="22">
        <v>57.9</v>
      </c>
      <c r="G68" s="23">
        <v>55.9</v>
      </c>
      <c r="H68" s="197">
        <v>0.13</v>
      </c>
      <c r="I68" s="25">
        <v>836</v>
      </c>
      <c r="J68" s="26">
        <v>1730</v>
      </c>
      <c r="K68" s="26">
        <v>2738</v>
      </c>
      <c r="L68" s="27">
        <v>1704</v>
      </c>
      <c r="M68" s="195">
        <f t="shared" si="13"/>
        <v>-0.48545972632420981</v>
      </c>
      <c r="N68" s="195">
        <f t="shared" si="13"/>
        <v>-1.003506757636754</v>
      </c>
      <c r="O68" s="195">
        <f t="shared" si="13"/>
        <v>-1.5689291359533579</v>
      </c>
      <c r="P68" s="195">
        <f t="shared" si="13"/>
        <v>-0.65841821785264931</v>
      </c>
      <c r="Q68" s="195">
        <f t="shared" si="13"/>
        <v>-6.1672131494702439E-3</v>
      </c>
      <c r="R68" s="195">
        <f t="shared" si="13"/>
        <v>-2.1575039405852525</v>
      </c>
      <c r="S68" s="195">
        <f t="shared" si="12"/>
        <v>-2.0700771110846765</v>
      </c>
      <c r="T68" s="195">
        <f t="shared" si="12"/>
        <v>-1.8872483124601509</v>
      </c>
      <c r="U68" s="195">
        <f t="shared" si="12"/>
        <v>-2.1780482114731079</v>
      </c>
      <c r="V68" s="195">
        <f t="shared" si="7"/>
        <v>2.5865810940454645</v>
      </c>
      <c r="W68" s="195">
        <f t="shared" si="8"/>
        <v>44.525941803773762</v>
      </c>
      <c r="X68" s="195">
        <f t="shared" si="9"/>
        <v>19.666350617491332</v>
      </c>
      <c r="Y68" s="195">
        <f t="shared" si="10"/>
        <v>2.5865810940454645</v>
      </c>
      <c r="Z68">
        <f t="shared" si="11"/>
        <v>1</v>
      </c>
    </row>
    <row r="69" spans="1:26" ht="17" thickBot="1">
      <c r="A69">
        <v>60</v>
      </c>
      <c r="B69" s="20">
        <v>42885</v>
      </c>
      <c r="C69" s="21">
        <v>42885</v>
      </c>
      <c r="D69" s="196">
        <v>4</v>
      </c>
      <c r="E69" s="196">
        <v>5</v>
      </c>
      <c r="F69" s="22">
        <v>59</v>
      </c>
      <c r="G69" s="23">
        <v>55.9</v>
      </c>
      <c r="H69" s="197">
        <v>0.06</v>
      </c>
      <c r="I69" s="25">
        <v>2301</v>
      </c>
      <c r="J69" s="26">
        <v>5366</v>
      </c>
      <c r="K69" s="26">
        <v>5938</v>
      </c>
      <c r="L69" s="27">
        <v>4431</v>
      </c>
      <c r="M69" s="195">
        <f t="shared" si="13"/>
        <v>1.4003645951659843E-2</v>
      </c>
      <c r="N69" s="195">
        <f t="shared" si="13"/>
        <v>-1.003506757636754</v>
      </c>
      <c r="O69" s="195">
        <f t="shared" si="13"/>
        <v>-1.4630626225659185</v>
      </c>
      <c r="P69" s="195">
        <f t="shared" si="13"/>
        <v>-0.65841821785264931</v>
      </c>
      <c r="Q69" s="195">
        <f t="shared" si="13"/>
        <v>-0.18383039195536094</v>
      </c>
      <c r="R69" s="195">
        <f t="shared" si="13"/>
        <v>-0.44347401239296214</v>
      </c>
      <c r="S69" s="195">
        <f t="shared" si="12"/>
        <v>1.1745475095011464E-2</v>
      </c>
      <c r="T69" s="195">
        <f t="shared" si="12"/>
        <v>-6.4732832955592221E-2</v>
      </c>
      <c r="U69" s="195">
        <f t="shared" si="12"/>
        <v>-9.1430620120166006E-2</v>
      </c>
      <c r="V69" s="195">
        <f t="shared" si="7"/>
        <v>9.3000965655512342</v>
      </c>
      <c r="W69" s="195">
        <f t="shared" si="8"/>
        <v>12.554545068018825</v>
      </c>
      <c r="X69" s="195">
        <f t="shared" si="9"/>
        <v>7.3994707076398321</v>
      </c>
      <c r="Y69" s="195">
        <f t="shared" si="10"/>
        <v>7.3994707076398321</v>
      </c>
      <c r="Z69">
        <f t="shared" si="11"/>
        <v>3</v>
      </c>
    </row>
    <row r="70" spans="1:26" ht="17" thickBot="1">
      <c r="A70">
        <v>61</v>
      </c>
      <c r="B70" s="44">
        <v>42886</v>
      </c>
      <c r="C70" s="45">
        <v>42886</v>
      </c>
      <c r="D70" s="196">
        <v>5</v>
      </c>
      <c r="E70" s="196">
        <v>5</v>
      </c>
      <c r="F70" s="74">
        <v>75</v>
      </c>
      <c r="G70" s="47">
        <v>57.9</v>
      </c>
      <c r="H70" s="197">
        <v>0.03</v>
      </c>
      <c r="I70" s="49">
        <v>2689</v>
      </c>
      <c r="J70" s="50">
        <v>5717</v>
      </c>
      <c r="K70" s="50">
        <v>6523</v>
      </c>
      <c r="L70" s="51">
        <v>4575</v>
      </c>
      <c r="M70" s="195">
        <f t="shared" si="13"/>
        <v>0.51346701822752949</v>
      </c>
      <c r="N70" s="195">
        <f t="shared" si="13"/>
        <v>-1.003506757636754</v>
      </c>
      <c r="O70" s="195">
        <f t="shared" si="13"/>
        <v>7.6813935796834557E-2</v>
      </c>
      <c r="P70" s="195">
        <f t="shared" si="13"/>
        <v>-0.44349829927353612</v>
      </c>
      <c r="Q70" s="195">
        <f t="shared" si="13"/>
        <v>-0.25997175430074265</v>
      </c>
      <c r="R70" s="195">
        <f t="shared" si="13"/>
        <v>1.0480671660695657E-2</v>
      </c>
      <c r="S70" s="195">
        <f t="shared" si="12"/>
        <v>0.21271349702819919</v>
      </c>
      <c r="T70" s="195">
        <f t="shared" si="12"/>
        <v>0.26844577814133491</v>
      </c>
      <c r="U70" s="195">
        <f t="shared" si="12"/>
        <v>1.8753807145995952E-2</v>
      </c>
      <c r="V70" s="195">
        <f t="shared" si="7"/>
        <v>15.055434389076206</v>
      </c>
      <c r="W70" s="195">
        <f t="shared" si="8"/>
        <v>5.4738672871544782</v>
      </c>
      <c r="X70" s="195">
        <f t="shared" si="9"/>
        <v>5.8354063898407853</v>
      </c>
      <c r="Y70" s="195">
        <f t="shared" si="10"/>
        <v>5.4738672871544782</v>
      </c>
      <c r="Z70">
        <f t="shared" si="11"/>
        <v>2</v>
      </c>
    </row>
    <row r="71" spans="1:26" ht="17" thickBot="1">
      <c r="A71">
        <v>62</v>
      </c>
      <c r="B71" s="11">
        <v>42887</v>
      </c>
      <c r="C71" s="12">
        <v>42887</v>
      </c>
      <c r="D71" s="196">
        <v>6</v>
      </c>
      <c r="E71" s="196">
        <v>6</v>
      </c>
      <c r="F71" s="13">
        <v>78.099999999999994</v>
      </c>
      <c r="G71" s="14">
        <v>62.1</v>
      </c>
      <c r="H71" s="197">
        <v>0</v>
      </c>
      <c r="I71" s="83">
        <v>3468</v>
      </c>
      <c r="J71" s="84">
        <v>7328</v>
      </c>
      <c r="K71" s="84">
        <v>8461</v>
      </c>
      <c r="L71" s="85">
        <v>6184</v>
      </c>
      <c r="M71" s="195">
        <f t="shared" si="13"/>
        <v>1.0129303905033991</v>
      </c>
      <c r="N71" s="195">
        <f t="shared" si="13"/>
        <v>-0.50408711546404372</v>
      </c>
      <c r="O71" s="195">
        <f t="shared" si="13"/>
        <v>0.3751650189796174</v>
      </c>
      <c r="P71" s="195">
        <f t="shared" si="13"/>
        <v>7.8335297426019978E-3</v>
      </c>
      <c r="Q71" s="195">
        <f t="shared" si="13"/>
        <v>-0.33611311664612437</v>
      </c>
      <c r="R71" s="195">
        <f t="shared" si="13"/>
        <v>0.92189999866533334</v>
      </c>
      <c r="S71" s="195">
        <f t="shared" si="12"/>
        <v>1.1351051874394966</v>
      </c>
      <c r="T71" s="195">
        <f t="shared" si="12"/>
        <v>1.3722067154162831</v>
      </c>
      <c r="U71" s="195">
        <f t="shared" si="12"/>
        <v>1.2499117479185973</v>
      </c>
      <c r="V71" s="195">
        <f t="shared" si="7"/>
        <v>36.414317530938085</v>
      </c>
      <c r="W71" s="195">
        <f t="shared" si="8"/>
        <v>1.6075332303434415</v>
      </c>
      <c r="X71" s="195">
        <f t="shared" si="9"/>
        <v>13.955877856582054</v>
      </c>
      <c r="Y71" s="195">
        <f t="shared" si="10"/>
        <v>1.6075332303434415</v>
      </c>
      <c r="Z71">
        <f t="shared" si="11"/>
        <v>2</v>
      </c>
    </row>
    <row r="72" spans="1:26" ht="17" thickBot="1">
      <c r="A72">
        <v>63</v>
      </c>
      <c r="B72" s="20">
        <v>42888</v>
      </c>
      <c r="C72" s="21">
        <v>42888</v>
      </c>
      <c r="D72" s="196">
        <v>7</v>
      </c>
      <c r="E72" s="196">
        <v>6</v>
      </c>
      <c r="F72" s="22">
        <v>73.900000000000006</v>
      </c>
      <c r="G72" s="23">
        <v>60.1</v>
      </c>
      <c r="H72" s="197">
        <v>0.01</v>
      </c>
      <c r="I72" s="25">
        <v>3271</v>
      </c>
      <c r="J72" s="26">
        <v>7007</v>
      </c>
      <c r="K72" s="26">
        <v>7968</v>
      </c>
      <c r="L72" s="27">
        <v>5293</v>
      </c>
      <c r="M72" s="195">
        <f t="shared" si="13"/>
        <v>1.5123937627792687</v>
      </c>
      <c r="N72" s="195">
        <f t="shared" si="13"/>
        <v>-0.50408711546404372</v>
      </c>
      <c r="O72" s="195">
        <f t="shared" si="13"/>
        <v>-2.9052577590604169E-2</v>
      </c>
      <c r="P72" s="195">
        <f t="shared" si="13"/>
        <v>-0.20708638883651123</v>
      </c>
      <c r="Q72" s="195">
        <f t="shared" si="13"/>
        <v>-0.31073266253099713</v>
      </c>
      <c r="R72" s="195">
        <f t="shared" si="13"/>
        <v>0.6914126977411823</v>
      </c>
      <c r="S72" s="195">
        <f t="shared" si="12"/>
        <v>0.95131391951769251</v>
      </c>
      <c r="T72" s="195">
        <f t="shared" si="12"/>
        <v>1.091425424355112</v>
      </c>
      <c r="U72" s="195">
        <f t="shared" si="12"/>
        <v>0.56814560420922011</v>
      </c>
      <c r="V72" s="195">
        <f t="shared" si="7"/>
        <v>28.353437428086771</v>
      </c>
      <c r="W72" s="195">
        <f t="shared" si="8"/>
        <v>2.2214402774680706</v>
      </c>
      <c r="X72" s="195">
        <f t="shared" si="9"/>
        <v>12.862143776695952</v>
      </c>
      <c r="Y72" s="195">
        <f t="shared" si="10"/>
        <v>2.2214402774680706</v>
      </c>
      <c r="Z72">
        <f t="shared" si="11"/>
        <v>2</v>
      </c>
    </row>
    <row r="73" spans="1:26" ht="17" thickBot="1">
      <c r="A73">
        <v>64</v>
      </c>
      <c r="B73" s="20">
        <v>42889</v>
      </c>
      <c r="C73" s="21">
        <v>42889</v>
      </c>
      <c r="D73" s="196">
        <v>1</v>
      </c>
      <c r="E73" s="196">
        <v>6</v>
      </c>
      <c r="F73" s="29">
        <v>72</v>
      </c>
      <c r="G73" s="23">
        <v>55</v>
      </c>
      <c r="H73" s="197">
        <v>0.01</v>
      </c>
      <c r="I73" s="25">
        <v>2589</v>
      </c>
      <c r="J73" s="26">
        <v>4510</v>
      </c>
      <c r="K73" s="26">
        <v>6210</v>
      </c>
      <c r="L73" s="27">
        <v>4084</v>
      </c>
      <c r="M73" s="195">
        <f t="shared" si="13"/>
        <v>-1.4843864708759491</v>
      </c>
      <c r="N73" s="195">
        <f t="shared" si="13"/>
        <v>-0.50408711546404372</v>
      </c>
      <c r="O73" s="195">
        <f t="shared" si="13"/>
        <v>-0.21191291889618166</v>
      </c>
      <c r="P73" s="195">
        <f t="shared" si="13"/>
        <v>-0.7551321812132501</v>
      </c>
      <c r="Q73" s="195">
        <f t="shared" si="13"/>
        <v>-0.31073266253099713</v>
      </c>
      <c r="R73" s="195">
        <f t="shared" si="13"/>
        <v>-0.10651795825004089</v>
      </c>
      <c r="S73" s="195">
        <f t="shared" si="12"/>
        <v>-0.47836457269646626</v>
      </c>
      <c r="T73" s="195">
        <f t="shared" si="12"/>
        <v>9.0180982802295265E-2</v>
      </c>
      <c r="U73" s="195">
        <f t="shared" si="12"/>
        <v>-0.35694448304626458</v>
      </c>
      <c r="V73" s="195">
        <f t="shared" si="7"/>
        <v>14.951478657282916</v>
      </c>
      <c r="W73" s="195">
        <f t="shared" si="8"/>
        <v>13.725877124564414</v>
      </c>
      <c r="X73" s="195">
        <f t="shared" si="9"/>
        <v>2.6247573625229683</v>
      </c>
      <c r="Y73" s="195">
        <f t="shared" si="10"/>
        <v>2.6247573625229683</v>
      </c>
      <c r="Z73">
        <f t="shared" si="11"/>
        <v>3</v>
      </c>
    </row>
    <row r="74" spans="1:26" ht="17" thickBot="1">
      <c r="A74">
        <v>65</v>
      </c>
      <c r="B74" s="20">
        <v>42890</v>
      </c>
      <c r="C74" s="21">
        <v>42890</v>
      </c>
      <c r="D74" s="196">
        <v>2</v>
      </c>
      <c r="E74" s="196">
        <v>6</v>
      </c>
      <c r="F74" s="29">
        <v>68</v>
      </c>
      <c r="G74" s="31">
        <v>60.1</v>
      </c>
      <c r="H74" s="197">
        <v>0.09</v>
      </c>
      <c r="I74" s="25">
        <v>1805</v>
      </c>
      <c r="J74" s="26">
        <v>3127</v>
      </c>
      <c r="K74" s="26">
        <v>4023</v>
      </c>
      <c r="L74" s="27">
        <v>3023</v>
      </c>
      <c r="M74" s="195">
        <f t="shared" si="13"/>
        <v>-0.98492309860007943</v>
      </c>
      <c r="N74" s="195">
        <f t="shared" si="13"/>
        <v>-0.50408711546404372</v>
      </c>
      <c r="O74" s="195">
        <f t="shared" si="13"/>
        <v>-0.59688205848686993</v>
      </c>
      <c r="P74" s="195">
        <f t="shared" si="13"/>
        <v>-0.20708638883651123</v>
      </c>
      <c r="Q74" s="195">
        <f t="shared" si="13"/>
        <v>-0.10768902960997923</v>
      </c>
      <c r="R74" s="195">
        <f t="shared" si="13"/>
        <v>-1.0237872167502153</v>
      </c>
      <c r="S74" s="195">
        <f t="shared" si="12"/>
        <v>-1.2702129326212486</v>
      </c>
      <c r="T74" s="195">
        <f t="shared" si="12"/>
        <v>-1.1553944402216014</v>
      </c>
      <c r="U74" s="195">
        <f t="shared" si="12"/>
        <v>-1.1687894645004162</v>
      </c>
      <c r="V74" s="195">
        <f t="shared" si="7"/>
        <v>5.6573510023788023</v>
      </c>
      <c r="W74" s="195">
        <f t="shared" si="8"/>
        <v>22.917689601322834</v>
      </c>
      <c r="X74" s="195">
        <f t="shared" si="9"/>
        <v>5.0008068408592781</v>
      </c>
      <c r="Y74" s="195">
        <f t="shared" si="10"/>
        <v>5.0008068408592781</v>
      </c>
      <c r="Z74">
        <f t="shared" si="11"/>
        <v>3</v>
      </c>
    </row>
    <row r="75" spans="1:26" ht="17" thickBot="1">
      <c r="A75">
        <v>66</v>
      </c>
      <c r="B75" s="20">
        <v>42891</v>
      </c>
      <c r="C75" s="21">
        <v>42891</v>
      </c>
      <c r="D75" s="196">
        <v>3</v>
      </c>
      <c r="E75" s="196">
        <v>6</v>
      </c>
      <c r="F75" s="29">
        <v>66.900000000000006</v>
      </c>
      <c r="G75" s="23">
        <v>60.1</v>
      </c>
      <c r="H75" s="197">
        <v>0.02</v>
      </c>
      <c r="I75" s="25">
        <v>2171</v>
      </c>
      <c r="J75" s="26">
        <v>4552</v>
      </c>
      <c r="K75" s="26">
        <v>5276</v>
      </c>
      <c r="L75" s="27">
        <v>3359</v>
      </c>
      <c r="M75" s="195">
        <f t="shared" si="13"/>
        <v>-0.48545972632420981</v>
      </c>
      <c r="N75" s="195">
        <f t="shared" si="13"/>
        <v>-0.50408711546404372</v>
      </c>
      <c r="O75" s="195">
        <f t="shared" si="13"/>
        <v>-0.70274857187430861</v>
      </c>
      <c r="P75" s="195">
        <f t="shared" si="13"/>
        <v>-0.20708638883651123</v>
      </c>
      <c r="Q75" s="195">
        <f t="shared" si="13"/>
        <v>-0.28535220841586989</v>
      </c>
      <c r="R75" s="195">
        <f t="shared" si="13"/>
        <v>-0.59557223127691961</v>
      </c>
      <c r="S75" s="195">
        <f t="shared" si="12"/>
        <v>-0.4543171170805293</v>
      </c>
      <c r="T75" s="195">
        <f t="shared" si="12"/>
        <v>-0.44176572277809778</v>
      </c>
      <c r="U75" s="195">
        <f t="shared" si="12"/>
        <v>-0.91169246754603828</v>
      </c>
      <c r="V75" s="195">
        <f t="shared" ref="V75:V138" si="14">SUMXMY2($M75:$U75,$M$5:$U$5)</f>
        <v>7.5483728833094998</v>
      </c>
      <c r="W75" s="195">
        <f t="shared" ref="W75:W138" si="15">SUMXMY2($M75:$U75,$M$6:$U$6)</f>
        <v>14.001554431755766</v>
      </c>
      <c r="X75" s="195">
        <f t="shared" ref="X75:X138" si="16">SUMXMY2($M75:$U75,$M$7:$U$7)</f>
        <v>3.0388808438610613</v>
      </c>
      <c r="Y75" s="195">
        <f t="shared" ref="Y75:Y138" si="17">MIN(V75:X75)</f>
        <v>3.0388808438610613</v>
      </c>
      <c r="Z75">
        <f t="shared" ref="Z75:Z138" si="18">MATCH(Y75, V75:X75, 0)</f>
        <v>3</v>
      </c>
    </row>
    <row r="76" spans="1:26" ht="17" thickBot="1">
      <c r="A76">
        <v>67</v>
      </c>
      <c r="B76" s="20">
        <v>42892</v>
      </c>
      <c r="C76" s="21">
        <v>42892</v>
      </c>
      <c r="D76" s="196">
        <v>4</v>
      </c>
      <c r="E76" s="196">
        <v>6</v>
      </c>
      <c r="F76" s="29">
        <v>55.9</v>
      </c>
      <c r="G76" s="23">
        <v>53.1</v>
      </c>
      <c r="H76" s="197">
        <v>0.06</v>
      </c>
      <c r="I76" s="25">
        <v>1193</v>
      </c>
      <c r="J76" s="26">
        <v>3021</v>
      </c>
      <c r="K76" s="26">
        <v>3807</v>
      </c>
      <c r="L76" s="27">
        <v>2572</v>
      </c>
      <c r="M76" s="195">
        <f t="shared" si="13"/>
        <v>1.4003645951659843E-2</v>
      </c>
      <c r="N76" s="195">
        <f t="shared" si="13"/>
        <v>-0.50408711546404372</v>
      </c>
      <c r="O76" s="195">
        <f t="shared" si="13"/>
        <v>-1.761413705748702</v>
      </c>
      <c r="P76" s="195">
        <f t="shared" si="13"/>
        <v>-0.95930610386340753</v>
      </c>
      <c r="Q76" s="195">
        <f t="shared" si="13"/>
        <v>-0.18383039195536094</v>
      </c>
      <c r="R76" s="195">
        <f t="shared" si="13"/>
        <v>-1.7398188318039232</v>
      </c>
      <c r="S76" s="195">
        <f t="shared" si="12"/>
        <v>-1.3309041301281372</v>
      </c>
      <c r="T76" s="195">
        <f t="shared" si="12"/>
        <v>-1.2784142350881591</v>
      </c>
      <c r="U76" s="195">
        <f t="shared" si="12"/>
        <v>-1.5138809693409652</v>
      </c>
      <c r="V76" s="195">
        <f t="shared" si="14"/>
        <v>1.945004312048231</v>
      </c>
      <c r="W76" s="195">
        <f t="shared" si="15"/>
        <v>30.760156714732521</v>
      </c>
      <c r="X76" s="195">
        <f t="shared" si="16"/>
        <v>13.360210639685365</v>
      </c>
      <c r="Y76" s="195">
        <f t="shared" si="17"/>
        <v>1.945004312048231</v>
      </c>
      <c r="Z76">
        <f t="shared" si="18"/>
        <v>1</v>
      </c>
    </row>
    <row r="77" spans="1:26" ht="17" thickBot="1">
      <c r="A77">
        <v>68</v>
      </c>
      <c r="B77" s="20">
        <v>42893</v>
      </c>
      <c r="C77" s="21">
        <v>42893</v>
      </c>
      <c r="D77" s="196">
        <v>5</v>
      </c>
      <c r="E77" s="196">
        <v>6</v>
      </c>
      <c r="F77" s="29">
        <v>66.900000000000006</v>
      </c>
      <c r="G77" s="31">
        <v>54</v>
      </c>
      <c r="H77" s="197">
        <v>0</v>
      </c>
      <c r="I77" s="25">
        <v>3211</v>
      </c>
      <c r="J77" s="26">
        <v>7180</v>
      </c>
      <c r="K77" s="26">
        <v>7632</v>
      </c>
      <c r="L77" s="27">
        <v>5072</v>
      </c>
      <c r="M77" s="195">
        <f t="shared" si="13"/>
        <v>0.51346701822752949</v>
      </c>
      <c r="N77" s="195">
        <f t="shared" si="13"/>
        <v>-0.50408711546404372</v>
      </c>
      <c r="O77" s="195">
        <f t="shared" si="13"/>
        <v>-0.70274857187430861</v>
      </c>
      <c r="P77" s="195">
        <f t="shared" si="13"/>
        <v>-0.86259214050280675</v>
      </c>
      <c r="Q77" s="195">
        <f t="shared" si="13"/>
        <v>-0.33611311664612437</v>
      </c>
      <c r="R77" s="195">
        <f t="shared" si="13"/>
        <v>0.62121351979474038</v>
      </c>
      <c r="S77" s="195">
        <f t="shared" si="12"/>
        <v>1.050366534316671</v>
      </c>
      <c r="T77" s="195">
        <f t="shared" si="12"/>
        <v>0.9000612990071335</v>
      </c>
      <c r="U77" s="195">
        <f t="shared" si="12"/>
        <v>0.39904311514101326</v>
      </c>
      <c r="V77" s="195">
        <f t="shared" si="14"/>
        <v>23.972282157877586</v>
      </c>
      <c r="W77" s="195">
        <f t="shared" si="15"/>
        <v>4.7617258311564568</v>
      </c>
      <c r="X77" s="195">
        <f t="shared" si="16"/>
        <v>9.8896271707795194</v>
      </c>
      <c r="Y77" s="195">
        <f t="shared" si="17"/>
        <v>4.7617258311564568</v>
      </c>
      <c r="Z77">
        <f t="shared" si="18"/>
        <v>2</v>
      </c>
    </row>
    <row r="78" spans="1:26" ht="17" thickBot="1">
      <c r="A78">
        <v>69</v>
      </c>
      <c r="B78" s="20">
        <v>42894</v>
      </c>
      <c r="C78" s="21">
        <v>42894</v>
      </c>
      <c r="D78" s="196">
        <v>6</v>
      </c>
      <c r="E78" s="196">
        <v>6</v>
      </c>
      <c r="F78" s="29">
        <v>68</v>
      </c>
      <c r="G78" s="23">
        <v>59</v>
      </c>
      <c r="H78" s="197">
        <v>0</v>
      </c>
      <c r="I78" s="25">
        <v>3253</v>
      </c>
      <c r="J78" s="26">
        <v>7083</v>
      </c>
      <c r="K78" s="26">
        <v>7778</v>
      </c>
      <c r="L78" s="27">
        <v>5288</v>
      </c>
      <c r="M78" s="195">
        <f t="shared" si="13"/>
        <v>1.0129303905033991</v>
      </c>
      <c r="N78" s="195">
        <f t="shared" si="13"/>
        <v>-0.50408711546404372</v>
      </c>
      <c r="O78" s="195">
        <f t="shared" si="13"/>
        <v>-0.59688205848686993</v>
      </c>
      <c r="P78" s="195">
        <f t="shared" si="13"/>
        <v>-0.32529234405502366</v>
      </c>
      <c r="Q78" s="195">
        <f t="shared" si="13"/>
        <v>-0.33611311664612437</v>
      </c>
      <c r="R78" s="195">
        <f t="shared" si="13"/>
        <v>0.67035294435724979</v>
      </c>
      <c r="S78" s="195">
        <f t="shared" si="12"/>
        <v>0.99482836301319755</v>
      </c>
      <c r="T78" s="195">
        <f t="shared" si="12"/>
        <v>0.98321356775952895</v>
      </c>
      <c r="U78" s="195">
        <f t="shared" si="12"/>
        <v>0.56431975604025619</v>
      </c>
      <c r="V78" s="195">
        <f t="shared" si="14"/>
        <v>25.749738099243348</v>
      </c>
      <c r="W78" s="195">
        <f t="shared" si="15"/>
        <v>3.1628411749855592</v>
      </c>
      <c r="X78" s="195">
        <f t="shared" si="16"/>
        <v>11.106083784881923</v>
      </c>
      <c r="Y78" s="195">
        <f t="shared" si="17"/>
        <v>3.1628411749855592</v>
      </c>
      <c r="Z78">
        <f t="shared" si="18"/>
        <v>2</v>
      </c>
    </row>
    <row r="79" spans="1:26" ht="17" thickBot="1">
      <c r="A79">
        <v>70</v>
      </c>
      <c r="B79" s="20">
        <v>42895</v>
      </c>
      <c r="C79" s="21">
        <v>42895</v>
      </c>
      <c r="D79" s="196">
        <v>7</v>
      </c>
      <c r="E79" s="196">
        <v>6</v>
      </c>
      <c r="F79" s="29">
        <v>80.099999999999994</v>
      </c>
      <c r="G79" s="23">
        <v>59</v>
      </c>
      <c r="H79" s="197">
        <v>0</v>
      </c>
      <c r="I79" s="25">
        <v>3401</v>
      </c>
      <c r="J79" s="26">
        <v>6859</v>
      </c>
      <c r="K79" s="26">
        <v>7744</v>
      </c>
      <c r="L79" s="27">
        <v>5155</v>
      </c>
      <c r="M79" s="195">
        <f t="shared" si="13"/>
        <v>1.5123937627792687</v>
      </c>
      <c r="N79" s="195">
        <f t="shared" si="13"/>
        <v>-0.50408711546404372</v>
      </c>
      <c r="O79" s="195">
        <f t="shared" si="13"/>
        <v>0.56764958877496152</v>
      </c>
      <c r="P79" s="195">
        <f t="shared" si="13"/>
        <v>-0.32529234405502366</v>
      </c>
      <c r="Q79" s="195">
        <f t="shared" si="13"/>
        <v>-0.33611311664612437</v>
      </c>
      <c r="R79" s="195">
        <f t="shared" si="13"/>
        <v>0.84351091662513988</v>
      </c>
      <c r="S79" s="195">
        <f t="shared" si="12"/>
        <v>0.86657526639486693</v>
      </c>
      <c r="T79" s="195">
        <f t="shared" si="12"/>
        <v>0.96384934078979301</v>
      </c>
      <c r="U79" s="195">
        <f t="shared" si="12"/>
        <v>0.46255219474581494</v>
      </c>
      <c r="V79" s="195">
        <f t="shared" si="14"/>
        <v>29.558248258901081</v>
      </c>
      <c r="W79" s="195">
        <f t="shared" si="15"/>
        <v>1.9408158638578703</v>
      </c>
      <c r="X79" s="195">
        <f t="shared" si="16"/>
        <v>12.409555918161759</v>
      </c>
      <c r="Y79" s="195">
        <f t="shared" si="17"/>
        <v>1.9408158638578703</v>
      </c>
      <c r="Z79">
        <f t="shared" si="18"/>
        <v>2</v>
      </c>
    </row>
    <row r="80" spans="1:26" ht="17" thickBot="1">
      <c r="A80">
        <v>71</v>
      </c>
      <c r="B80" s="20">
        <v>42896</v>
      </c>
      <c r="C80" s="21">
        <v>42896</v>
      </c>
      <c r="D80" s="196">
        <v>1</v>
      </c>
      <c r="E80" s="196">
        <v>6</v>
      </c>
      <c r="F80" s="22">
        <v>84</v>
      </c>
      <c r="G80" s="31">
        <v>68</v>
      </c>
      <c r="H80" s="197">
        <v>0</v>
      </c>
      <c r="I80" s="25">
        <v>3066</v>
      </c>
      <c r="J80" s="26">
        <v>5193</v>
      </c>
      <c r="K80" s="26">
        <v>6391</v>
      </c>
      <c r="L80" s="27">
        <v>4425</v>
      </c>
      <c r="M80" s="195">
        <f t="shared" si="13"/>
        <v>-1.4843864708759491</v>
      </c>
      <c r="N80" s="195">
        <f t="shared" si="13"/>
        <v>-0.50408711546404372</v>
      </c>
      <c r="O80" s="195">
        <f t="shared" si="13"/>
        <v>0.94299449987588324</v>
      </c>
      <c r="P80" s="195">
        <f t="shared" si="13"/>
        <v>0.64184728955098591</v>
      </c>
      <c r="Q80" s="195">
        <f t="shared" si="13"/>
        <v>-0.33611311664612437</v>
      </c>
      <c r="R80" s="195">
        <f t="shared" si="13"/>
        <v>0.45156550642417242</v>
      </c>
      <c r="S80" s="195">
        <f t="shared" si="12"/>
        <v>-8.7307139703967099E-2</v>
      </c>
      <c r="T80" s="195">
        <f t="shared" si="12"/>
        <v>0.19326701461177184</v>
      </c>
      <c r="U80" s="195">
        <f t="shared" si="12"/>
        <v>-9.6021637922922745E-2</v>
      </c>
      <c r="V80" s="195">
        <f t="shared" si="14"/>
        <v>25.554516037540569</v>
      </c>
      <c r="W80" s="195">
        <f t="shared" si="15"/>
        <v>10.072406853566282</v>
      </c>
      <c r="X80" s="195">
        <f t="shared" si="16"/>
        <v>2.7974947791035292</v>
      </c>
      <c r="Y80" s="195">
        <f t="shared" si="17"/>
        <v>2.7974947791035292</v>
      </c>
      <c r="Z80">
        <f t="shared" si="18"/>
        <v>3</v>
      </c>
    </row>
    <row r="81" spans="1:26" ht="17" thickBot="1">
      <c r="A81">
        <v>72</v>
      </c>
      <c r="B81" s="20">
        <v>42897</v>
      </c>
      <c r="C81" s="21">
        <v>42897</v>
      </c>
      <c r="D81" s="196">
        <v>2</v>
      </c>
      <c r="E81" s="196">
        <v>6</v>
      </c>
      <c r="F81" s="29">
        <v>90</v>
      </c>
      <c r="G81" s="23">
        <v>73</v>
      </c>
      <c r="H81" s="197">
        <v>0</v>
      </c>
      <c r="I81" s="25">
        <v>2465</v>
      </c>
      <c r="J81" s="26">
        <v>4388</v>
      </c>
      <c r="K81" s="26">
        <v>5153</v>
      </c>
      <c r="L81" s="27">
        <v>3178</v>
      </c>
      <c r="M81" s="195">
        <f t="shared" si="13"/>
        <v>-0.98492309860007943</v>
      </c>
      <c r="N81" s="195">
        <f t="shared" si="13"/>
        <v>-0.50408711546404372</v>
      </c>
      <c r="O81" s="195">
        <f t="shared" si="13"/>
        <v>1.5204482092619156</v>
      </c>
      <c r="P81" s="195">
        <f t="shared" si="13"/>
        <v>1.1791470859987689</v>
      </c>
      <c r="Q81" s="195">
        <f t="shared" si="13"/>
        <v>-0.33611311664612437</v>
      </c>
      <c r="R81" s="195">
        <f t="shared" si="13"/>
        <v>-0.2515962593393542</v>
      </c>
      <c r="S81" s="195">
        <f t="shared" si="12"/>
        <v>-0.54821670567609282</v>
      </c>
      <c r="T81" s="195">
        <f t="shared" si="12"/>
        <v>-0.5118186615215542</v>
      </c>
      <c r="U81" s="195">
        <f t="shared" si="12"/>
        <v>-1.0501881712625336</v>
      </c>
      <c r="V81" s="195">
        <f t="shared" si="14"/>
        <v>21.289550227889499</v>
      </c>
      <c r="W81" s="195">
        <f t="shared" si="15"/>
        <v>15.630721137075627</v>
      </c>
      <c r="X81" s="195">
        <f t="shared" si="16"/>
        <v>4.3938993125722678</v>
      </c>
      <c r="Y81" s="195">
        <f t="shared" si="17"/>
        <v>4.3938993125722678</v>
      </c>
      <c r="Z81">
        <f t="shared" si="18"/>
        <v>3</v>
      </c>
    </row>
    <row r="82" spans="1:26" ht="17" thickBot="1">
      <c r="A82">
        <v>73</v>
      </c>
      <c r="B82" s="20">
        <v>42898</v>
      </c>
      <c r="C82" s="21">
        <v>42898</v>
      </c>
      <c r="D82" s="196">
        <v>3</v>
      </c>
      <c r="E82" s="196">
        <v>6</v>
      </c>
      <c r="F82" s="22">
        <v>91.9</v>
      </c>
      <c r="G82" s="23">
        <v>77</v>
      </c>
      <c r="H82" s="197">
        <v>0</v>
      </c>
      <c r="I82" s="25">
        <v>2854</v>
      </c>
      <c r="J82" s="26">
        <v>6265</v>
      </c>
      <c r="K82" s="26">
        <v>7049</v>
      </c>
      <c r="L82" s="27">
        <v>5032</v>
      </c>
      <c r="M82" s="195">
        <f t="shared" si="13"/>
        <v>-0.48545972632420981</v>
      </c>
      <c r="N82" s="195">
        <f t="shared" si="13"/>
        <v>-0.50408711546404372</v>
      </c>
      <c r="O82" s="195">
        <f t="shared" si="13"/>
        <v>1.7033085505674932</v>
      </c>
      <c r="P82" s="195">
        <f t="shared" si="13"/>
        <v>1.6089869231569955</v>
      </c>
      <c r="Q82" s="195">
        <f t="shared" si="13"/>
        <v>-0.33611311664612437</v>
      </c>
      <c r="R82" s="195">
        <f t="shared" si="13"/>
        <v>0.20352841101341096</v>
      </c>
      <c r="S82" s="195">
        <f t="shared" si="12"/>
        <v>0.52647553696947236</v>
      </c>
      <c r="T82" s="195">
        <f t="shared" si="12"/>
        <v>0.56802176008489669</v>
      </c>
      <c r="U82" s="195">
        <f t="shared" si="12"/>
        <v>0.36843632978930158</v>
      </c>
      <c r="V82" s="195">
        <f t="shared" si="14"/>
        <v>34.807737314870089</v>
      </c>
      <c r="W82" s="195">
        <f t="shared" si="15"/>
        <v>7.1588930806107482</v>
      </c>
      <c r="X82" s="195">
        <f t="shared" si="16"/>
        <v>7.9504325231194803</v>
      </c>
      <c r="Y82" s="195">
        <f t="shared" si="17"/>
        <v>7.1588930806107482</v>
      </c>
      <c r="Z82">
        <f t="shared" si="18"/>
        <v>2</v>
      </c>
    </row>
    <row r="83" spans="1:26" ht="17" thickBot="1">
      <c r="A83">
        <v>74</v>
      </c>
      <c r="B83" s="20">
        <v>42899</v>
      </c>
      <c r="C83" s="21">
        <v>42899</v>
      </c>
      <c r="D83" s="196">
        <v>4</v>
      </c>
      <c r="E83" s="196">
        <v>6</v>
      </c>
      <c r="F83" s="29">
        <v>93.9</v>
      </c>
      <c r="G83" s="31">
        <v>78.099999999999994</v>
      </c>
      <c r="H83" s="197">
        <v>0.01</v>
      </c>
      <c r="I83" s="25">
        <v>2882</v>
      </c>
      <c r="J83" s="26">
        <v>6141</v>
      </c>
      <c r="K83" s="26">
        <v>7155</v>
      </c>
      <c r="L83" s="27">
        <v>5399</v>
      </c>
      <c r="M83" s="195">
        <f t="shared" si="13"/>
        <v>1.4003645951659843E-2</v>
      </c>
      <c r="N83" s="195">
        <f t="shared" si="13"/>
        <v>-0.50408711546404372</v>
      </c>
      <c r="O83" s="195">
        <f t="shared" si="13"/>
        <v>1.8957931203628373</v>
      </c>
      <c r="P83" s="195">
        <f t="shared" si="13"/>
        <v>1.7271928783755071</v>
      </c>
      <c r="Q83" s="195">
        <f t="shared" si="13"/>
        <v>-0.31073266253099713</v>
      </c>
      <c r="R83" s="195">
        <f t="shared" si="13"/>
        <v>0.2362880273884172</v>
      </c>
      <c r="S83" s="195">
        <f t="shared" si="12"/>
        <v>0.45547828705575355</v>
      </c>
      <c r="T83" s="195">
        <f t="shared" si="12"/>
        <v>0.62839258534348519</v>
      </c>
      <c r="U83" s="195">
        <f t="shared" si="12"/>
        <v>0.64925358539125599</v>
      </c>
      <c r="V83" s="195">
        <f t="shared" si="14"/>
        <v>37.191809365735473</v>
      </c>
      <c r="W83" s="195">
        <f t="shared" si="15"/>
        <v>6.3680426510813923</v>
      </c>
      <c r="X83" s="195">
        <f t="shared" si="16"/>
        <v>10.1462448816266</v>
      </c>
      <c r="Y83" s="195">
        <f t="shared" si="17"/>
        <v>6.3680426510813923</v>
      </c>
      <c r="Z83">
        <f t="shared" si="18"/>
        <v>2</v>
      </c>
    </row>
    <row r="84" spans="1:26" ht="17" thickBot="1">
      <c r="A84">
        <v>75</v>
      </c>
      <c r="B84" s="20">
        <v>42900</v>
      </c>
      <c r="C84" s="21">
        <v>42900</v>
      </c>
      <c r="D84" s="196">
        <v>5</v>
      </c>
      <c r="E84" s="196">
        <v>6</v>
      </c>
      <c r="F84" s="29">
        <v>84</v>
      </c>
      <c r="G84" s="23">
        <v>69.099999999999994</v>
      </c>
      <c r="H84" s="197">
        <v>0.28999999999999998</v>
      </c>
      <c r="I84" s="25">
        <v>2596</v>
      </c>
      <c r="J84" s="26">
        <v>5630</v>
      </c>
      <c r="K84" s="26">
        <v>6619</v>
      </c>
      <c r="L84" s="27">
        <v>5152</v>
      </c>
      <c r="M84" s="195">
        <f t="shared" si="13"/>
        <v>0.51346701822752949</v>
      </c>
      <c r="N84" s="195">
        <f t="shared" si="13"/>
        <v>-0.50408711546404372</v>
      </c>
      <c r="O84" s="195">
        <f t="shared" si="13"/>
        <v>0.94299449987588324</v>
      </c>
      <c r="P84" s="195">
        <f t="shared" si="13"/>
        <v>0.76005324476949754</v>
      </c>
      <c r="Q84" s="195">
        <f t="shared" si="13"/>
        <v>0.39992005269256553</v>
      </c>
      <c r="R84" s="195">
        <f t="shared" si="13"/>
        <v>-9.8328054156289327E-2</v>
      </c>
      <c r="S84" s="195">
        <f t="shared" si="12"/>
        <v>0.16290091039518684</v>
      </c>
      <c r="T84" s="195">
        <f t="shared" si="12"/>
        <v>0.32312124252647167</v>
      </c>
      <c r="U84" s="195">
        <f t="shared" si="12"/>
        <v>0.46025668584443657</v>
      </c>
      <c r="V84" s="195">
        <f t="shared" si="14"/>
        <v>22.436372988023948</v>
      </c>
      <c r="W84" s="195">
        <f t="shared" si="15"/>
        <v>3.8208064790501379</v>
      </c>
      <c r="X84" s="195">
        <f t="shared" si="16"/>
        <v>6.1930568125082246</v>
      </c>
      <c r="Y84" s="195">
        <f t="shared" si="17"/>
        <v>3.8208064790501379</v>
      </c>
      <c r="Z84">
        <f t="shared" si="18"/>
        <v>2</v>
      </c>
    </row>
    <row r="85" spans="1:26" ht="17" thickBot="1">
      <c r="A85">
        <v>76</v>
      </c>
      <c r="B85" s="20">
        <v>42901</v>
      </c>
      <c r="C85" s="21">
        <v>42901</v>
      </c>
      <c r="D85" s="196">
        <v>6</v>
      </c>
      <c r="E85" s="196">
        <v>6</v>
      </c>
      <c r="F85" s="29">
        <v>75</v>
      </c>
      <c r="G85" s="23">
        <v>66</v>
      </c>
      <c r="H85" s="197">
        <v>0</v>
      </c>
      <c r="I85" s="25">
        <v>3510</v>
      </c>
      <c r="J85" s="26">
        <v>7854</v>
      </c>
      <c r="K85" s="26">
        <v>8652</v>
      </c>
      <c r="L85" s="27">
        <v>6344</v>
      </c>
      <c r="M85" s="195">
        <f t="shared" si="13"/>
        <v>1.0129303905033991</v>
      </c>
      <c r="N85" s="195">
        <f t="shared" si="13"/>
        <v>-0.50408711546404372</v>
      </c>
      <c r="O85" s="195">
        <f t="shared" si="13"/>
        <v>7.6813935796834557E-2</v>
      </c>
      <c r="P85" s="195">
        <f t="shared" si="13"/>
        <v>0.42692737097187267</v>
      </c>
      <c r="Q85" s="195">
        <f t="shared" si="13"/>
        <v>-0.33611311664612437</v>
      </c>
      <c r="R85" s="195">
        <f t="shared" si="13"/>
        <v>0.97103942322784265</v>
      </c>
      <c r="S85" s="195">
        <f t="shared" si="12"/>
        <v>1.4362709411057553</v>
      </c>
      <c r="T85" s="195">
        <f t="shared" si="12"/>
        <v>1.4809881080992116</v>
      </c>
      <c r="U85" s="195">
        <f t="shared" si="12"/>
        <v>1.3723388893254438</v>
      </c>
      <c r="V85" s="195">
        <f t="shared" si="14"/>
        <v>39.595806940535851</v>
      </c>
      <c r="W85" s="195">
        <f t="shared" si="15"/>
        <v>2.3855701560683102</v>
      </c>
      <c r="X85" s="195">
        <f t="shared" si="16"/>
        <v>15.954584488737714</v>
      </c>
      <c r="Y85" s="195">
        <f t="shared" si="17"/>
        <v>2.3855701560683102</v>
      </c>
      <c r="Z85">
        <f t="shared" si="18"/>
        <v>2</v>
      </c>
    </row>
    <row r="86" spans="1:26" ht="17" thickBot="1">
      <c r="A86">
        <v>77</v>
      </c>
      <c r="B86" s="20">
        <v>42902</v>
      </c>
      <c r="C86" s="21">
        <v>42902</v>
      </c>
      <c r="D86" s="196">
        <v>7</v>
      </c>
      <c r="E86" s="196">
        <v>6</v>
      </c>
      <c r="F86" s="29">
        <v>68</v>
      </c>
      <c r="G86" s="31">
        <v>66</v>
      </c>
      <c r="H86" s="197">
        <v>0</v>
      </c>
      <c r="I86" s="25">
        <v>2054</v>
      </c>
      <c r="J86" s="26">
        <v>4857</v>
      </c>
      <c r="K86" s="26">
        <v>5783</v>
      </c>
      <c r="L86" s="27">
        <v>4474</v>
      </c>
      <c r="M86" s="195">
        <f t="shared" si="13"/>
        <v>1.5123937627792687</v>
      </c>
      <c r="N86" s="195">
        <f t="shared" si="13"/>
        <v>-0.50408711546404372</v>
      </c>
      <c r="O86" s="195">
        <f t="shared" si="13"/>
        <v>-0.59688205848686993</v>
      </c>
      <c r="P86" s="195">
        <f t="shared" si="13"/>
        <v>0.42692737097187267</v>
      </c>
      <c r="Q86" s="195">
        <f t="shared" si="13"/>
        <v>-0.33611311664612437</v>
      </c>
      <c r="R86" s="195">
        <f t="shared" si="13"/>
        <v>-0.73246062827248137</v>
      </c>
      <c r="S86" s="195">
        <f t="shared" si="12"/>
        <v>-0.27968678463146301</v>
      </c>
      <c r="T86" s="195">
        <f t="shared" si="12"/>
        <v>-0.15301092649409428</v>
      </c>
      <c r="U86" s="195">
        <f t="shared" si="12"/>
        <v>-5.8528325867075973E-2</v>
      </c>
      <c r="V86" s="195">
        <f t="shared" si="14"/>
        <v>11.858924754404946</v>
      </c>
      <c r="W86" s="195">
        <f t="shared" si="15"/>
        <v>8.2772324953973264</v>
      </c>
      <c r="X86" s="195">
        <f t="shared" si="16"/>
        <v>8.8098896369666235</v>
      </c>
      <c r="Y86" s="195">
        <f t="shared" si="17"/>
        <v>8.2772324953973264</v>
      </c>
      <c r="Z86">
        <f t="shared" si="18"/>
        <v>2</v>
      </c>
    </row>
    <row r="87" spans="1:26" ht="17" thickBot="1">
      <c r="A87">
        <v>78</v>
      </c>
      <c r="B87" s="20">
        <v>42903</v>
      </c>
      <c r="C87" s="21">
        <v>42903</v>
      </c>
      <c r="D87" s="196">
        <v>1</v>
      </c>
      <c r="E87" s="196">
        <v>6</v>
      </c>
      <c r="F87" s="29">
        <v>73</v>
      </c>
      <c r="G87" s="23">
        <v>66.900000000000006</v>
      </c>
      <c r="H87" s="197">
        <v>1.39</v>
      </c>
      <c r="I87" s="25">
        <v>1399</v>
      </c>
      <c r="J87" s="26">
        <v>2633</v>
      </c>
      <c r="K87" s="26">
        <v>3439</v>
      </c>
      <c r="L87" s="27">
        <v>2977</v>
      </c>
      <c r="M87" s="195">
        <f t="shared" si="13"/>
        <v>-1.4843864708759491</v>
      </c>
      <c r="N87" s="195">
        <f t="shared" si="13"/>
        <v>-0.50408711546404372</v>
      </c>
      <c r="O87" s="195">
        <f t="shared" si="13"/>
        <v>-0.11567063399850958</v>
      </c>
      <c r="P87" s="195">
        <f t="shared" si="13"/>
        <v>0.52364133433247417</v>
      </c>
      <c r="Q87" s="195">
        <f t="shared" si="13"/>
        <v>3.1917700053565619</v>
      </c>
      <c r="R87" s="195">
        <f t="shared" si="13"/>
        <v>-1.4988016541878058</v>
      </c>
      <c r="S87" s="195">
        <f t="shared" si="12"/>
        <v>-1.5530568153420314</v>
      </c>
      <c r="T87" s="195">
        <f t="shared" si="12"/>
        <v>-1.4880035152311835</v>
      </c>
      <c r="U87" s="195">
        <f t="shared" si="12"/>
        <v>-1.2039872676548846</v>
      </c>
      <c r="V87" s="195">
        <f t="shared" si="14"/>
        <v>16.08276182830101</v>
      </c>
      <c r="W87" s="195">
        <f t="shared" si="15"/>
        <v>41.208069507409121</v>
      </c>
      <c r="X87" s="195">
        <f t="shared" si="16"/>
        <v>19.529436367000475</v>
      </c>
      <c r="Y87" s="195">
        <f t="shared" si="17"/>
        <v>16.08276182830101</v>
      </c>
      <c r="Z87">
        <f t="shared" si="18"/>
        <v>1</v>
      </c>
    </row>
    <row r="88" spans="1:26" ht="17" thickBot="1">
      <c r="A88">
        <v>79</v>
      </c>
      <c r="B88" s="20">
        <v>42904</v>
      </c>
      <c r="C88" s="21">
        <v>42904</v>
      </c>
      <c r="D88" s="196">
        <v>2</v>
      </c>
      <c r="E88" s="196">
        <v>6</v>
      </c>
      <c r="F88" s="29">
        <v>84</v>
      </c>
      <c r="G88" s="23">
        <v>72</v>
      </c>
      <c r="H88" s="197">
        <v>0.01</v>
      </c>
      <c r="I88" s="25">
        <v>2199</v>
      </c>
      <c r="J88" s="26">
        <v>4014</v>
      </c>
      <c r="K88" s="26">
        <v>4901</v>
      </c>
      <c r="L88" s="27">
        <v>3396</v>
      </c>
      <c r="M88" s="195">
        <f t="shared" si="13"/>
        <v>-0.98492309860007943</v>
      </c>
      <c r="N88" s="195">
        <f t="shared" si="13"/>
        <v>-0.50408711546404372</v>
      </c>
      <c r="O88" s="195">
        <f t="shared" si="13"/>
        <v>0.94299449987588324</v>
      </c>
      <c r="P88" s="195">
        <f t="shared" si="13"/>
        <v>1.0716871267092123</v>
      </c>
      <c r="Q88" s="195">
        <f t="shared" si="13"/>
        <v>-0.31073266253099713</v>
      </c>
      <c r="R88" s="195">
        <f t="shared" si="13"/>
        <v>-0.56281261490191337</v>
      </c>
      <c r="S88" s="195">
        <f t="shared" si="12"/>
        <v>-0.76235357235134127</v>
      </c>
      <c r="T88" s="195">
        <f t="shared" si="12"/>
        <v>-0.65534175553253826</v>
      </c>
      <c r="U88" s="195">
        <f t="shared" si="12"/>
        <v>-0.88338119109570501</v>
      </c>
      <c r="V88" s="195">
        <f t="shared" si="14"/>
        <v>16.539940026569951</v>
      </c>
      <c r="W88" s="195">
        <f t="shared" si="15"/>
        <v>15.806277373305564</v>
      </c>
      <c r="X88" s="195">
        <f t="shared" si="16"/>
        <v>3.2540408890293153</v>
      </c>
      <c r="Y88" s="195">
        <f t="shared" si="17"/>
        <v>3.2540408890293153</v>
      </c>
      <c r="Z88">
        <f t="shared" si="18"/>
        <v>3</v>
      </c>
    </row>
    <row r="89" spans="1:26" ht="17" thickBot="1">
      <c r="A89">
        <v>80</v>
      </c>
      <c r="B89" s="20">
        <v>42905</v>
      </c>
      <c r="C89" s="21">
        <v>42905</v>
      </c>
      <c r="D89" s="196">
        <v>3</v>
      </c>
      <c r="E89" s="196">
        <v>6</v>
      </c>
      <c r="F89" s="22">
        <v>87.1</v>
      </c>
      <c r="G89" s="31">
        <v>70</v>
      </c>
      <c r="H89" s="197">
        <v>1.35</v>
      </c>
      <c r="I89" s="25">
        <v>1648</v>
      </c>
      <c r="J89" s="26">
        <v>3553</v>
      </c>
      <c r="K89" s="26">
        <v>4334</v>
      </c>
      <c r="L89" s="27">
        <v>3552</v>
      </c>
      <c r="M89" s="195">
        <f t="shared" si="13"/>
        <v>-0.48545972632420981</v>
      </c>
      <c r="N89" s="195">
        <f t="shared" si="13"/>
        <v>-0.50408711546404372</v>
      </c>
      <c r="O89" s="195">
        <f t="shared" si="13"/>
        <v>1.2413455830586662</v>
      </c>
      <c r="P89" s="195">
        <f t="shared" si="13"/>
        <v>0.8567672081300991</v>
      </c>
      <c r="Q89" s="195">
        <f t="shared" si="13"/>
        <v>3.0902481888960529</v>
      </c>
      <c r="R89" s="195">
        <f t="shared" si="13"/>
        <v>-1.2074750657100717</v>
      </c>
      <c r="S89" s="195">
        <f t="shared" si="12"/>
        <v>-1.026303025659602</v>
      </c>
      <c r="T89" s="195">
        <f t="shared" si="12"/>
        <v>-0.97826871705725216</v>
      </c>
      <c r="U89" s="195">
        <f t="shared" si="12"/>
        <v>-0.7640147282240296</v>
      </c>
      <c r="V89" s="195">
        <f t="shared" si="14"/>
        <v>20.340806391040783</v>
      </c>
      <c r="W89" s="195">
        <f t="shared" si="15"/>
        <v>29.289257846608866</v>
      </c>
      <c r="X89" s="195">
        <f t="shared" si="16"/>
        <v>16.871048103587317</v>
      </c>
      <c r="Y89" s="195">
        <f t="shared" si="17"/>
        <v>16.871048103587317</v>
      </c>
      <c r="Z89">
        <f t="shared" si="18"/>
        <v>3</v>
      </c>
    </row>
    <row r="90" spans="1:26" ht="17" thickBot="1">
      <c r="A90">
        <v>81</v>
      </c>
      <c r="B90" s="20">
        <v>42906</v>
      </c>
      <c r="C90" s="21">
        <v>42906</v>
      </c>
      <c r="D90" s="196">
        <v>4</v>
      </c>
      <c r="E90" s="196">
        <v>6</v>
      </c>
      <c r="F90" s="29">
        <v>82</v>
      </c>
      <c r="G90" s="23">
        <v>72</v>
      </c>
      <c r="H90" s="197">
        <v>0.03</v>
      </c>
      <c r="I90" s="25">
        <v>3407</v>
      </c>
      <c r="J90" s="26">
        <v>7473</v>
      </c>
      <c r="K90" s="26">
        <v>7975</v>
      </c>
      <c r="L90" s="27">
        <v>6091</v>
      </c>
      <c r="M90" s="195">
        <f t="shared" si="13"/>
        <v>1.4003645951659843E-2</v>
      </c>
      <c r="N90" s="195">
        <f t="shared" si="13"/>
        <v>-0.50408711546404372</v>
      </c>
      <c r="O90" s="195">
        <f t="shared" si="13"/>
        <v>0.75050993008053901</v>
      </c>
      <c r="P90" s="195">
        <f t="shared" si="13"/>
        <v>1.0716871267092123</v>
      </c>
      <c r="Q90" s="195">
        <f t="shared" si="13"/>
        <v>-0.25997175430074265</v>
      </c>
      <c r="R90" s="195">
        <f t="shared" si="13"/>
        <v>0.85053083441978405</v>
      </c>
      <c r="S90" s="195">
        <f t="shared" si="12"/>
        <v>1.2181261651611839</v>
      </c>
      <c r="T90" s="195">
        <f t="shared" si="12"/>
        <v>1.0954121769665284</v>
      </c>
      <c r="U90" s="195">
        <f t="shared" si="12"/>
        <v>1.1787509719758675</v>
      </c>
      <c r="V90" s="195">
        <f t="shared" si="14"/>
        <v>38.947031774996226</v>
      </c>
      <c r="W90" s="195">
        <f t="shared" si="15"/>
        <v>3.0423740871995579</v>
      </c>
      <c r="X90" s="195">
        <f t="shared" si="16"/>
        <v>11.051612084654662</v>
      </c>
      <c r="Y90" s="195">
        <f t="shared" si="17"/>
        <v>3.0423740871995579</v>
      </c>
      <c r="Z90">
        <f t="shared" si="18"/>
        <v>2</v>
      </c>
    </row>
    <row r="91" spans="1:26" ht="17" thickBot="1">
      <c r="A91">
        <v>82</v>
      </c>
      <c r="B91" s="20">
        <v>42907</v>
      </c>
      <c r="C91" s="21">
        <v>42907</v>
      </c>
      <c r="D91" s="196">
        <v>5</v>
      </c>
      <c r="E91" s="196">
        <v>6</v>
      </c>
      <c r="F91" s="29">
        <v>82</v>
      </c>
      <c r="G91" s="23">
        <v>72</v>
      </c>
      <c r="H91" s="197">
        <v>0</v>
      </c>
      <c r="I91" s="25">
        <v>3304</v>
      </c>
      <c r="J91" s="26">
        <v>7416</v>
      </c>
      <c r="K91" s="26">
        <v>8754</v>
      </c>
      <c r="L91" s="27">
        <v>6159</v>
      </c>
      <c r="M91" s="195">
        <f t="shared" si="13"/>
        <v>0.51346701822752949</v>
      </c>
      <c r="N91" s="195">
        <f t="shared" si="13"/>
        <v>-0.50408711546404372</v>
      </c>
      <c r="O91" s="195">
        <f t="shared" si="13"/>
        <v>0.75050993008053901</v>
      </c>
      <c r="P91" s="195">
        <f t="shared" si="13"/>
        <v>1.0716871267092123</v>
      </c>
      <c r="Q91" s="195">
        <f t="shared" si="13"/>
        <v>-0.33611311664612437</v>
      </c>
      <c r="R91" s="195">
        <f t="shared" si="13"/>
        <v>0.73002224561172546</v>
      </c>
      <c r="S91" s="195">
        <f t="shared" si="12"/>
        <v>1.1854903325395552</v>
      </c>
      <c r="T91" s="195">
        <f t="shared" si="12"/>
        <v>1.5390807890084193</v>
      </c>
      <c r="U91" s="195">
        <f t="shared" si="12"/>
        <v>1.2307825070737775</v>
      </c>
      <c r="V91" s="195">
        <f t="shared" si="14"/>
        <v>40.847397746210959</v>
      </c>
      <c r="W91" s="195">
        <f t="shared" si="15"/>
        <v>2.6728851954852808</v>
      </c>
      <c r="X91" s="195">
        <f t="shared" si="16"/>
        <v>13.785717505018512</v>
      </c>
      <c r="Y91" s="195">
        <f t="shared" si="17"/>
        <v>2.6728851954852808</v>
      </c>
      <c r="Z91">
        <f t="shared" si="18"/>
        <v>2</v>
      </c>
    </row>
    <row r="92" spans="1:26" ht="17" thickBot="1">
      <c r="A92">
        <v>83</v>
      </c>
      <c r="B92" s="20">
        <v>42908</v>
      </c>
      <c r="C92" s="21">
        <v>42908</v>
      </c>
      <c r="D92" s="196">
        <v>6</v>
      </c>
      <c r="E92" s="196">
        <v>6</v>
      </c>
      <c r="F92" s="29">
        <v>82</v>
      </c>
      <c r="G92" s="31">
        <v>70</v>
      </c>
      <c r="H92" s="197">
        <v>0</v>
      </c>
      <c r="I92" s="25">
        <v>3368</v>
      </c>
      <c r="J92" s="26">
        <v>7624</v>
      </c>
      <c r="K92" s="26">
        <v>8307</v>
      </c>
      <c r="L92" s="27">
        <v>6289</v>
      </c>
      <c r="M92" s="195">
        <f t="shared" si="13"/>
        <v>1.0129303905033991</v>
      </c>
      <c r="N92" s="195">
        <f t="shared" si="13"/>
        <v>-0.50408711546404372</v>
      </c>
      <c r="O92" s="195">
        <f t="shared" si="13"/>
        <v>0.75050993008053901</v>
      </c>
      <c r="P92" s="195">
        <f t="shared" si="13"/>
        <v>0.8567672081300991</v>
      </c>
      <c r="Q92" s="195">
        <f t="shared" si="13"/>
        <v>-0.33611311664612437</v>
      </c>
      <c r="R92" s="195">
        <f t="shared" si="13"/>
        <v>0.80490136875459684</v>
      </c>
      <c r="S92" s="195">
        <f t="shared" si="12"/>
        <v>1.3045824936851478</v>
      </c>
      <c r="T92" s="195">
        <f t="shared" si="12"/>
        <v>1.2844981579651262</v>
      </c>
      <c r="U92" s="195">
        <f t="shared" si="12"/>
        <v>1.3302545594668402</v>
      </c>
      <c r="V92" s="195">
        <f t="shared" si="14"/>
        <v>40.432336616651213</v>
      </c>
      <c r="W92" s="195">
        <f t="shared" si="15"/>
        <v>1.9769724522636465</v>
      </c>
      <c r="X92" s="195">
        <f t="shared" si="16"/>
        <v>14.983656961739577</v>
      </c>
      <c r="Y92" s="195">
        <f t="shared" si="17"/>
        <v>1.9769724522636465</v>
      </c>
      <c r="Z92">
        <f t="shared" si="18"/>
        <v>2</v>
      </c>
    </row>
    <row r="93" spans="1:26" ht="17" thickBot="1">
      <c r="A93">
        <v>84</v>
      </c>
      <c r="B93" s="20">
        <v>42909</v>
      </c>
      <c r="C93" s="21">
        <v>42909</v>
      </c>
      <c r="D93" s="196">
        <v>7</v>
      </c>
      <c r="E93" s="196">
        <v>6</v>
      </c>
      <c r="F93" s="29">
        <v>82.9</v>
      </c>
      <c r="G93" s="23">
        <v>75.900000000000006</v>
      </c>
      <c r="H93" s="197">
        <v>0.04</v>
      </c>
      <c r="I93" s="25">
        <v>2283</v>
      </c>
      <c r="J93" s="26">
        <v>4683</v>
      </c>
      <c r="K93" s="26">
        <v>5611</v>
      </c>
      <c r="L93" s="27">
        <v>4330</v>
      </c>
      <c r="M93" s="195">
        <f t="shared" si="13"/>
        <v>1.5123937627792687</v>
      </c>
      <c r="N93" s="195">
        <f t="shared" si="13"/>
        <v>-0.50408711546404372</v>
      </c>
      <c r="O93" s="195">
        <f t="shared" si="13"/>
        <v>0.83712798648844444</v>
      </c>
      <c r="P93" s="195">
        <f t="shared" si="13"/>
        <v>1.4907809679384838</v>
      </c>
      <c r="Q93" s="195">
        <f t="shared" si="13"/>
        <v>-0.23459130018561539</v>
      </c>
      <c r="R93" s="195">
        <f t="shared" si="13"/>
        <v>-0.4645337657768947</v>
      </c>
      <c r="S93" s="195">
        <f t="shared" si="12"/>
        <v>-0.37931195789748773</v>
      </c>
      <c r="T93" s="195">
        <f t="shared" si="12"/>
        <v>-0.25097113351746431</v>
      </c>
      <c r="U93" s="195">
        <f t="shared" si="12"/>
        <v>-0.16871275313323791</v>
      </c>
      <c r="V93" s="195">
        <f t="shared" si="14"/>
        <v>19.864272871031815</v>
      </c>
      <c r="W93" s="195">
        <f t="shared" si="15"/>
        <v>8.3327313300989481</v>
      </c>
      <c r="X93" s="195">
        <f t="shared" si="16"/>
        <v>9.7910419646491249</v>
      </c>
      <c r="Y93" s="195">
        <f t="shared" si="17"/>
        <v>8.3327313300989481</v>
      </c>
      <c r="Z93">
        <f t="shared" si="18"/>
        <v>2</v>
      </c>
    </row>
    <row r="94" spans="1:26" ht="17" thickBot="1">
      <c r="A94">
        <v>85</v>
      </c>
      <c r="B94" s="20">
        <v>42910</v>
      </c>
      <c r="C94" s="21">
        <v>42910</v>
      </c>
      <c r="D94" s="196">
        <v>1</v>
      </c>
      <c r="E94" s="196">
        <v>6</v>
      </c>
      <c r="F94" s="29">
        <v>82.9</v>
      </c>
      <c r="G94" s="23">
        <v>71.099999999999994</v>
      </c>
      <c r="H94" s="197">
        <v>1.29</v>
      </c>
      <c r="I94" s="25">
        <v>2307</v>
      </c>
      <c r="J94" s="26">
        <v>3933</v>
      </c>
      <c r="K94" s="26">
        <v>5214</v>
      </c>
      <c r="L94" s="27">
        <v>3396</v>
      </c>
      <c r="M94" s="195">
        <f t="shared" si="13"/>
        <v>-1.4843864708759491</v>
      </c>
      <c r="N94" s="195">
        <f t="shared" si="13"/>
        <v>-0.50408711546404372</v>
      </c>
      <c r="O94" s="195">
        <f t="shared" si="13"/>
        <v>0.83712798648844444</v>
      </c>
      <c r="P94" s="195">
        <f t="shared" si="13"/>
        <v>0.97497316334861084</v>
      </c>
      <c r="Q94" s="195">
        <f t="shared" si="13"/>
        <v>2.9379654642052895</v>
      </c>
      <c r="R94" s="195">
        <f t="shared" si="13"/>
        <v>-0.43645409459831797</v>
      </c>
      <c r="S94" s="195">
        <f t="shared" si="12"/>
        <v>-0.80873080818207688</v>
      </c>
      <c r="T94" s="195">
        <f t="shared" si="12"/>
        <v>-0.4770769601934986</v>
      </c>
      <c r="U94" s="195">
        <f t="shared" si="12"/>
        <v>-0.88338119109570501</v>
      </c>
      <c r="V94" s="195">
        <f t="shared" si="14"/>
        <v>23.099699174178642</v>
      </c>
      <c r="W94" s="195">
        <f t="shared" si="15"/>
        <v>27.90196319818833</v>
      </c>
      <c r="X94" s="195">
        <f t="shared" si="16"/>
        <v>13.813555192798686</v>
      </c>
      <c r="Y94" s="195">
        <f t="shared" si="17"/>
        <v>13.813555192798686</v>
      </c>
      <c r="Z94">
        <f t="shared" si="18"/>
        <v>3</v>
      </c>
    </row>
    <row r="95" spans="1:26" ht="17" thickBot="1">
      <c r="A95">
        <v>86</v>
      </c>
      <c r="B95" s="20">
        <v>42911</v>
      </c>
      <c r="C95" s="21">
        <v>42911</v>
      </c>
      <c r="D95" s="196">
        <v>2</v>
      </c>
      <c r="E95" s="196">
        <v>6</v>
      </c>
      <c r="F95" s="29">
        <v>82</v>
      </c>
      <c r="G95" s="31">
        <v>69.099999999999994</v>
      </c>
      <c r="H95" s="197">
        <v>0</v>
      </c>
      <c r="I95" s="25">
        <v>2625</v>
      </c>
      <c r="J95" s="26">
        <v>4882</v>
      </c>
      <c r="K95" s="26">
        <v>5727</v>
      </c>
      <c r="L95" s="27">
        <v>4197</v>
      </c>
      <c r="M95" s="195">
        <f t="shared" si="13"/>
        <v>-0.98492309860007943</v>
      </c>
      <c r="N95" s="195">
        <f t="shared" si="13"/>
        <v>-0.50408711546404372</v>
      </c>
      <c r="O95" s="195">
        <f t="shared" si="13"/>
        <v>0.75050993008053901</v>
      </c>
      <c r="P95" s="195">
        <f t="shared" ref="P95:U158" si="19">STANDARDIZE(G95,P$1,P$2)</f>
        <v>0.76005324476949754</v>
      </c>
      <c r="Q95" s="195">
        <f t="shared" si="19"/>
        <v>-0.33611311664612437</v>
      </c>
      <c r="R95" s="195">
        <f t="shared" si="19"/>
        <v>-6.4398451482175725E-2</v>
      </c>
      <c r="S95" s="195">
        <f t="shared" si="12"/>
        <v>-0.26537282295531006</v>
      </c>
      <c r="T95" s="195">
        <f t="shared" si="12"/>
        <v>-0.18490494738542404</v>
      </c>
      <c r="U95" s="195">
        <f t="shared" si="12"/>
        <v>-0.27048031442767917</v>
      </c>
      <c r="V95" s="195">
        <f t="shared" si="14"/>
        <v>19.245836911632704</v>
      </c>
      <c r="W95" s="195">
        <f t="shared" si="15"/>
        <v>9.8016712945725537</v>
      </c>
      <c r="X95" s="195">
        <f t="shared" si="16"/>
        <v>1.7762948579575597</v>
      </c>
      <c r="Y95" s="195">
        <f t="shared" si="17"/>
        <v>1.7762948579575597</v>
      </c>
      <c r="Z95">
        <f t="shared" si="18"/>
        <v>3</v>
      </c>
    </row>
    <row r="96" spans="1:26" ht="17" thickBot="1">
      <c r="A96">
        <v>87</v>
      </c>
      <c r="B96" s="20">
        <v>42912</v>
      </c>
      <c r="C96" s="21">
        <v>42912</v>
      </c>
      <c r="D96" s="196">
        <v>3</v>
      </c>
      <c r="E96" s="196">
        <v>6</v>
      </c>
      <c r="F96" s="29">
        <v>78.099999999999994</v>
      </c>
      <c r="G96" s="23">
        <v>66</v>
      </c>
      <c r="H96" s="197">
        <v>0</v>
      </c>
      <c r="I96" s="25">
        <v>3386</v>
      </c>
      <c r="J96" s="26">
        <v>7217</v>
      </c>
      <c r="K96" s="26">
        <v>7974</v>
      </c>
      <c r="L96" s="27">
        <v>5845</v>
      </c>
      <c r="M96" s="195">
        <f t="shared" ref="M96:U159" si="20">STANDARDIZE(D96,M$1,M$2)</f>
        <v>-0.48545972632420981</v>
      </c>
      <c r="N96" s="195">
        <f t="shared" si="20"/>
        <v>-0.50408711546404372</v>
      </c>
      <c r="O96" s="195">
        <f t="shared" si="20"/>
        <v>0.3751650189796174</v>
      </c>
      <c r="P96" s="195">
        <f t="shared" si="19"/>
        <v>0.42692737097187267</v>
      </c>
      <c r="Q96" s="195">
        <f t="shared" si="19"/>
        <v>-0.33611311664612437</v>
      </c>
      <c r="R96" s="195">
        <f t="shared" si="19"/>
        <v>0.82596112213852935</v>
      </c>
      <c r="S96" s="195">
        <f t="shared" si="12"/>
        <v>1.0715511975973775</v>
      </c>
      <c r="T96" s="195">
        <f t="shared" si="12"/>
        <v>1.0948426408791831</v>
      </c>
      <c r="U96" s="195">
        <f t="shared" si="12"/>
        <v>0.99051924206284092</v>
      </c>
      <c r="V96" s="195">
        <f t="shared" si="14"/>
        <v>34.291164336360644</v>
      </c>
      <c r="W96" s="195">
        <f t="shared" si="15"/>
        <v>3.5354170804804008</v>
      </c>
      <c r="X96" s="195">
        <f t="shared" si="16"/>
        <v>8.2515955831484824</v>
      </c>
      <c r="Y96" s="195">
        <f t="shared" si="17"/>
        <v>3.5354170804804008</v>
      </c>
      <c r="Z96">
        <f t="shared" si="18"/>
        <v>2</v>
      </c>
    </row>
    <row r="97" spans="1:26" ht="17" thickBot="1">
      <c r="A97">
        <v>88</v>
      </c>
      <c r="B97" s="20">
        <v>42913</v>
      </c>
      <c r="C97" s="21">
        <v>42913</v>
      </c>
      <c r="D97" s="196">
        <v>4</v>
      </c>
      <c r="E97" s="196">
        <v>6</v>
      </c>
      <c r="F97" s="22">
        <v>75.900000000000006</v>
      </c>
      <c r="G97" s="23">
        <v>61</v>
      </c>
      <c r="H97" s="197">
        <v>0.18</v>
      </c>
      <c r="I97" s="25">
        <v>3182</v>
      </c>
      <c r="J97" s="26">
        <v>7317</v>
      </c>
      <c r="K97" s="26">
        <v>6501</v>
      </c>
      <c r="L97" s="27">
        <v>5580</v>
      </c>
      <c r="M97" s="195">
        <f t="shared" si="20"/>
        <v>1.4003645951659843E-2</v>
      </c>
      <c r="N97" s="195">
        <f t="shared" si="20"/>
        <v>-0.50408711546404372</v>
      </c>
      <c r="O97" s="195">
        <f t="shared" si="20"/>
        <v>0.16343199220473997</v>
      </c>
      <c r="P97" s="195">
        <f t="shared" si="19"/>
        <v>-0.11037242547591043</v>
      </c>
      <c r="Q97" s="195">
        <f t="shared" si="19"/>
        <v>0.12073505742616593</v>
      </c>
      <c r="R97" s="195">
        <f t="shared" si="19"/>
        <v>0.58728391712062677</v>
      </c>
      <c r="S97" s="195">
        <f t="shared" si="12"/>
        <v>1.1288070443019893</v>
      </c>
      <c r="T97" s="195">
        <f t="shared" si="12"/>
        <v>0.25591598421974104</v>
      </c>
      <c r="U97" s="195">
        <f t="shared" si="12"/>
        <v>0.78774928910775122</v>
      </c>
      <c r="V97" s="195">
        <f t="shared" si="14"/>
        <v>25.612415822250469</v>
      </c>
      <c r="W97" s="195">
        <f t="shared" si="15"/>
        <v>3.1056024140812406</v>
      </c>
      <c r="X97" s="195">
        <f t="shared" si="16"/>
        <v>6.4924726973417073</v>
      </c>
      <c r="Y97" s="195">
        <f t="shared" si="17"/>
        <v>3.1056024140812406</v>
      </c>
      <c r="Z97">
        <f t="shared" si="18"/>
        <v>2</v>
      </c>
    </row>
    <row r="98" spans="1:26" ht="17" thickBot="1">
      <c r="A98">
        <v>89</v>
      </c>
      <c r="B98" s="20">
        <v>42914</v>
      </c>
      <c r="C98" s="21">
        <v>42914</v>
      </c>
      <c r="D98" s="196">
        <v>5</v>
      </c>
      <c r="E98" s="196">
        <v>6</v>
      </c>
      <c r="F98" s="29">
        <v>78.099999999999994</v>
      </c>
      <c r="G98" s="31">
        <v>62.1</v>
      </c>
      <c r="H98" s="197">
        <v>0</v>
      </c>
      <c r="I98" s="25">
        <v>3766</v>
      </c>
      <c r="J98" s="26">
        <v>8239</v>
      </c>
      <c r="K98" s="26">
        <v>8873</v>
      </c>
      <c r="L98" s="27">
        <v>5834</v>
      </c>
      <c r="M98" s="195">
        <f t="shared" si="20"/>
        <v>0.51346701822752949</v>
      </c>
      <c r="N98" s="195">
        <f t="shared" si="20"/>
        <v>-0.50408711546404372</v>
      </c>
      <c r="O98" s="195">
        <f t="shared" si="20"/>
        <v>0.3751650189796174</v>
      </c>
      <c r="P98" s="195">
        <f t="shared" si="19"/>
        <v>7.8335297426019978E-3</v>
      </c>
      <c r="Q98" s="195">
        <f t="shared" si="19"/>
        <v>-0.33611311664612437</v>
      </c>
      <c r="R98" s="195">
        <f t="shared" si="19"/>
        <v>1.2705559157993283</v>
      </c>
      <c r="S98" s="195">
        <f t="shared" si="12"/>
        <v>1.6567059509185109</v>
      </c>
      <c r="T98" s="195">
        <f t="shared" si="12"/>
        <v>1.6068555834024951</v>
      </c>
      <c r="U98" s="195">
        <f t="shared" si="12"/>
        <v>0.98210237609112028</v>
      </c>
      <c r="V98" s="195">
        <f t="shared" si="14"/>
        <v>40.9987592570304</v>
      </c>
      <c r="W98" s="195">
        <f t="shared" si="15"/>
        <v>3.0484920330697576</v>
      </c>
      <c r="X98" s="195">
        <f t="shared" si="16"/>
        <v>14.951492990353955</v>
      </c>
      <c r="Y98" s="195">
        <f t="shared" si="17"/>
        <v>3.0484920330697576</v>
      </c>
      <c r="Z98">
        <f t="shared" si="18"/>
        <v>2</v>
      </c>
    </row>
    <row r="99" spans="1:26" ht="17" thickBot="1">
      <c r="A99">
        <v>90</v>
      </c>
      <c r="B99" s="20">
        <v>42915</v>
      </c>
      <c r="C99" s="21">
        <v>42915</v>
      </c>
      <c r="D99" s="196">
        <v>6</v>
      </c>
      <c r="E99" s="196">
        <v>6</v>
      </c>
      <c r="F99" s="22">
        <v>81</v>
      </c>
      <c r="G99" s="23">
        <v>68</v>
      </c>
      <c r="H99" s="197">
        <v>0</v>
      </c>
      <c r="I99" s="25">
        <v>3356</v>
      </c>
      <c r="J99" s="26">
        <v>7544</v>
      </c>
      <c r="K99" s="26">
        <v>8276</v>
      </c>
      <c r="L99" s="27">
        <v>5662</v>
      </c>
      <c r="M99" s="195">
        <f t="shared" si="20"/>
        <v>1.0129303905033991</v>
      </c>
      <c r="N99" s="195">
        <f t="shared" si="20"/>
        <v>-0.50408711546404372</v>
      </c>
      <c r="O99" s="195">
        <f t="shared" si="20"/>
        <v>0.65426764518286695</v>
      </c>
      <c r="P99" s="195">
        <f t="shared" si="19"/>
        <v>0.64184728955098591</v>
      </c>
      <c r="Q99" s="195">
        <f t="shared" si="19"/>
        <v>-0.33611311664612437</v>
      </c>
      <c r="R99" s="195">
        <f t="shared" si="19"/>
        <v>0.79086153316530838</v>
      </c>
      <c r="S99" s="195">
        <f t="shared" si="12"/>
        <v>1.2587778163214582</v>
      </c>
      <c r="T99" s="195">
        <f t="shared" si="12"/>
        <v>1.2668425392574258</v>
      </c>
      <c r="U99" s="195">
        <f t="shared" si="12"/>
        <v>0.85049319907876009</v>
      </c>
      <c r="V99" s="195">
        <f t="shared" si="14"/>
        <v>36.25521191771</v>
      </c>
      <c r="W99" s="195">
        <f t="shared" si="15"/>
        <v>1.6422620972636337</v>
      </c>
      <c r="X99" s="195">
        <f t="shared" si="16"/>
        <v>13.056851587682372</v>
      </c>
      <c r="Y99" s="195">
        <f t="shared" si="17"/>
        <v>1.6422620972636337</v>
      </c>
      <c r="Z99">
        <f t="shared" si="18"/>
        <v>2</v>
      </c>
    </row>
    <row r="100" spans="1:26" ht="17" thickBot="1">
      <c r="A100">
        <v>91</v>
      </c>
      <c r="B100" s="44">
        <v>42916</v>
      </c>
      <c r="C100" s="45">
        <v>42916</v>
      </c>
      <c r="D100" s="196">
        <v>7</v>
      </c>
      <c r="E100" s="196">
        <v>6</v>
      </c>
      <c r="F100" s="74">
        <v>88</v>
      </c>
      <c r="G100" s="47">
        <v>73.900000000000006</v>
      </c>
      <c r="H100" s="197">
        <v>0.01</v>
      </c>
      <c r="I100" s="49">
        <v>2687</v>
      </c>
      <c r="J100" s="50">
        <v>5890</v>
      </c>
      <c r="K100" s="50">
        <v>7013</v>
      </c>
      <c r="L100" s="51">
        <v>4754</v>
      </c>
      <c r="M100" s="195">
        <f t="shared" si="20"/>
        <v>1.5123937627792687</v>
      </c>
      <c r="N100" s="195">
        <f t="shared" si="20"/>
        <v>-0.50408711546404372</v>
      </c>
      <c r="O100" s="195">
        <f t="shared" si="20"/>
        <v>1.3279636394665715</v>
      </c>
      <c r="P100" s="195">
        <f t="shared" si="19"/>
        <v>1.2758610493593705</v>
      </c>
      <c r="Q100" s="195">
        <f t="shared" si="19"/>
        <v>-0.31073266253099713</v>
      </c>
      <c r="R100" s="195">
        <f t="shared" si="19"/>
        <v>8.1406990624809262E-3</v>
      </c>
      <c r="S100" s="195">
        <f t="shared" si="12"/>
        <v>0.31176611182717773</v>
      </c>
      <c r="T100" s="195">
        <f t="shared" si="12"/>
        <v>0.54751846094047041</v>
      </c>
      <c r="U100" s="195">
        <f t="shared" si="12"/>
        <v>0.15571917159490559</v>
      </c>
      <c r="V100" s="195">
        <f t="shared" si="14"/>
        <v>28.578248207501332</v>
      </c>
      <c r="W100" s="195">
        <f t="shared" si="15"/>
        <v>4.4348794951682446</v>
      </c>
      <c r="X100" s="195">
        <f t="shared" si="16"/>
        <v>11.467254220536141</v>
      </c>
      <c r="Y100" s="195">
        <f t="shared" si="17"/>
        <v>4.4348794951682446</v>
      </c>
      <c r="Z100">
        <f t="shared" si="18"/>
        <v>2</v>
      </c>
    </row>
    <row r="101" spans="1:26" ht="17" thickBot="1">
      <c r="A101">
        <v>92</v>
      </c>
      <c r="B101" s="11">
        <v>42917</v>
      </c>
      <c r="C101" s="12">
        <v>42917</v>
      </c>
      <c r="D101" s="196">
        <v>1</v>
      </c>
      <c r="E101" s="196">
        <v>7</v>
      </c>
      <c r="F101" s="13">
        <v>84.9</v>
      </c>
      <c r="G101" s="14">
        <v>72</v>
      </c>
      <c r="H101" s="197">
        <v>0.23</v>
      </c>
      <c r="I101" s="83">
        <v>1848</v>
      </c>
      <c r="J101" s="84">
        <v>2958</v>
      </c>
      <c r="K101" s="84">
        <v>3845</v>
      </c>
      <c r="L101" s="85">
        <v>3216</v>
      </c>
      <c r="M101" s="195">
        <f t="shared" si="20"/>
        <v>-1.4843864708759491</v>
      </c>
      <c r="N101" s="195">
        <f t="shared" si="20"/>
        <v>-4.6674732913335737E-3</v>
      </c>
      <c r="O101" s="195">
        <f t="shared" si="20"/>
        <v>1.0296125562837886</v>
      </c>
      <c r="P101" s="195">
        <f t="shared" si="19"/>
        <v>1.0716871267092123</v>
      </c>
      <c r="Q101" s="195">
        <f t="shared" si="19"/>
        <v>0.24763732800180216</v>
      </c>
      <c r="R101" s="195">
        <f t="shared" si="19"/>
        <v>-0.97347780588859867</v>
      </c>
      <c r="S101" s="195">
        <f t="shared" si="12"/>
        <v>-1.3669753135520428</v>
      </c>
      <c r="T101" s="195">
        <f t="shared" si="12"/>
        <v>-1.2567718637690426</v>
      </c>
      <c r="U101" s="195">
        <f t="shared" si="12"/>
        <v>-1.0211117251784074</v>
      </c>
      <c r="V101" s="195">
        <f t="shared" si="14"/>
        <v>17.250710026207184</v>
      </c>
      <c r="W101" s="195">
        <f t="shared" si="15"/>
        <v>23.856812336464362</v>
      </c>
      <c r="X101" s="195">
        <f t="shared" si="16"/>
        <v>5.4546384220011745</v>
      </c>
      <c r="Y101" s="195">
        <f t="shared" si="17"/>
        <v>5.4546384220011745</v>
      </c>
      <c r="Z101">
        <f t="shared" si="18"/>
        <v>3</v>
      </c>
    </row>
    <row r="102" spans="1:26" ht="17" thickBot="1">
      <c r="A102">
        <v>93</v>
      </c>
      <c r="B102" s="20">
        <v>42918</v>
      </c>
      <c r="C102" s="21">
        <v>42918</v>
      </c>
      <c r="D102" s="196">
        <v>2</v>
      </c>
      <c r="E102" s="196">
        <v>7</v>
      </c>
      <c r="F102" s="22">
        <v>87.1</v>
      </c>
      <c r="G102" s="23">
        <v>73</v>
      </c>
      <c r="H102" s="197">
        <v>0</v>
      </c>
      <c r="I102" s="25">
        <v>2467</v>
      </c>
      <c r="J102" s="26">
        <v>3776</v>
      </c>
      <c r="K102" s="26">
        <v>4173</v>
      </c>
      <c r="L102" s="27">
        <v>3579</v>
      </c>
      <c r="M102" s="195">
        <f t="shared" si="20"/>
        <v>-0.98492309860007943</v>
      </c>
      <c r="N102" s="195">
        <f t="shared" si="20"/>
        <v>-4.6674732913335737E-3</v>
      </c>
      <c r="O102" s="195">
        <f t="shared" si="20"/>
        <v>1.2413455830586662</v>
      </c>
      <c r="P102" s="195">
        <f t="shared" si="19"/>
        <v>1.1791470859987689</v>
      </c>
      <c r="Q102" s="195">
        <f t="shared" si="19"/>
        <v>-0.33611311664612437</v>
      </c>
      <c r="R102" s="195">
        <f t="shared" si="19"/>
        <v>-0.24925628674113948</v>
      </c>
      <c r="S102" s="195">
        <f t="shared" si="12"/>
        <v>-0.89862248750831752</v>
      </c>
      <c r="T102" s="195">
        <f t="shared" si="12"/>
        <v>-1.0699640271198254</v>
      </c>
      <c r="U102" s="195">
        <f t="shared" si="12"/>
        <v>-0.74335514811162418</v>
      </c>
      <c r="V102" s="195">
        <f t="shared" si="14"/>
        <v>20.120451161511589</v>
      </c>
      <c r="W102" s="195">
        <f t="shared" si="15"/>
        <v>16.151498786800992</v>
      </c>
      <c r="X102" s="195">
        <f t="shared" si="16"/>
        <v>3.2460217496730928</v>
      </c>
      <c r="Y102" s="195">
        <f t="shared" si="17"/>
        <v>3.2460217496730928</v>
      </c>
      <c r="Z102">
        <f t="shared" si="18"/>
        <v>3</v>
      </c>
    </row>
    <row r="103" spans="1:26" ht="17" thickBot="1">
      <c r="A103">
        <v>94</v>
      </c>
      <c r="B103" s="20">
        <v>42919</v>
      </c>
      <c r="C103" s="21">
        <v>42919</v>
      </c>
      <c r="D103" s="196">
        <v>3</v>
      </c>
      <c r="E103" s="196">
        <v>7</v>
      </c>
      <c r="F103" s="29">
        <v>87.1</v>
      </c>
      <c r="G103" s="23">
        <v>71.099999999999994</v>
      </c>
      <c r="H103" s="197">
        <v>0.45</v>
      </c>
      <c r="I103" s="25">
        <v>2714</v>
      </c>
      <c r="J103" s="26">
        <v>4199</v>
      </c>
      <c r="K103" s="26">
        <v>4924</v>
      </c>
      <c r="L103" s="27">
        <v>4230</v>
      </c>
      <c r="M103" s="195">
        <f t="shared" si="20"/>
        <v>-0.48545972632420981</v>
      </c>
      <c r="N103" s="195">
        <f t="shared" si="20"/>
        <v>-4.6674732913335737E-3</v>
      </c>
      <c r="O103" s="195">
        <f t="shared" si="20"/>
        <v>1.2413455830586662</v>
      </c>
      <c r="P103" s="195">
        <f t="shared" si="19"/>
        <v>0.97497316334861084</v>
      </c>
      <c r="Q103" s="195">
        <f t="shared" si="19"/>
        <v>0.80600731853460139</v>
      </c>
      <c r="R103" s="195">
        <f t="shared" si="19"/>
        <v>3.9730329138379795E-2</v>
      </c>
      <c r="S103" s="195">
        <f t="shared" si="12"/>
        <v>-0.65643025594780924</v>
      </c>
      <c r="T103" s="195">
        <f t="shared" si="12"/>
        <v>-0.64224242552359923</v>
      </c>
      <c r="U103" s="195">
        <f t="shared" si="12"/>
        <v>-0.24522971651251707</v>
      </c>
      <c r="V103" s="195">
        <f t="shared" si="14"/>
        <v>20.37535940860241</v>
      </c>
      <c r="W103" s="195">
        <f t="shared" si="15"/>
        <v>11.134587746480774</v>
      </c>
      <c r="X103" s="195">
        <f t="shared" si="16"/>
        <v>3.6391829652425947</v>
      </c>
      <c r="Y103" s="195">
        <f t="shared" si="17"/>
        <v>3.6391829652425947</v>
      </c>
      <c r="Z103">
        <f t="shared" si="18"/>
        <v>3</v>
      </c>
    </row>
    <row r="104" spans="1:26" ht="17" thickBot="1">
      <c r="A104">
        <v>95</v>
      </c>
      <c r="B104" s="20">
        <v>42920</v>
      </c>
      <c r="C104" s="21">
        <v>42920</v>
      </c>
      <c r="D104" s="196">
        <v>4</v>
      </c>
      <c r="E104" s="196">
        <v>7</v>
      </c>
      <c r="F104" s="29">
        <v>82.9</v>
      </c>
      <c r="G104" s="31">
        <v>70</v>
      </c>
      <c r="H104" s="197">
        <v>0</v>
      </c>
      <c r="I104" s="25">
        <v>2296</v>
      </c>
      <c r="J104" s="26">
        <v>4084</v>
      </c>
      <c r="K104" s="26">
        <v>3684</v>
      </c>
      <c r="L104" s="27">
        <v>3861</v>
      </c>
      <c r="M104" s="195">
        <f t="shared" si="20"/>
        <v>1.4003645951659843E-2</v>
      </c>
      <c r="N104" s="195">
        <f t="shared" si="20"/>
        <v>-4.6674732913335737E-3</v>
      </c>
      <c r="O104" s="195">
        <f t="shared" si="20"/>
        <v>0.83712798648844444</v>
      </c>
      <c r="P104" s="195">
        <f t="shared" si="19"/>
        <v>0.8567672081300991</v>
      </c>
      <c r="Q104" s="195">
        <f t="shared" si="19"/>
        <v>-0.33611311664612437</v>
      </c>
      <c r="R104" s="195">
        <f t="shared" si="19"/>
        <v>-0.44932394388849894</v>
      </c>
      <c r="S104" s="195">
        <f t="shared" si="12"/>
        <v>-0.72227447965811287</v>
      </c>
      <c r="T104" s="195">
        <f t="shared" si="12"/>
        <v>-1.3484671738316156</v>
      </c>
      <c r="U104" s="195">
        <f t="shared" si="12"/>
        <v>-0.5275773113820571</v>
      </c>
      <c r="V104" s="195">
        <f t="shared" si="14"/>
        <v>14.879273860660849</v>
      </c>
      <c r="W104" s="195">
        <f t="shared" si="15"/>
        <v>12.600188220867366</v>
      </c>
      <c r="X104" s="195">
        <f t="shared" si="16"/>
        <v>3.2386674571944774</v>
      </c>
      <c r="Y104" s="195">
        <f t="shared" si="17"/>
        <v>3.2386674571944774</v>
      </c>
      <c r="Z104">
        <f t="shared" si="18"/>
        <v>3</v>
      </c>
    </row>
    <row r="105" spans="1:26" ht="17" thickBot="1">
      <c r="A105">
        <v>96</v>
      </c>
      <c r="B105" s="20">
        <v>42921</v>
      </c>
      <c r="C105" s="21">
        <v>42921</v>
      </c>
      <c r="D105" s="196">
        <v>5</v>
      </c>
      <c r="E105" s="196">
        <v>7</v>
      </c>
      <c r="F105" s="29">
        <v>84.9</v>
      </c>
      <c r="G105" s="23">
        <v>71.099999999999994</v>
      </c>
      <c r="H105" s="197">
        <v>0</v>
      </c>
      <c r="I105" s="25">
        <v>3170</v>
      </c>
      <c r="J105" s="26">
        <v>6770</v>
      </c>
      <c r="K105" s="26">
        <v>7308</v>
      </c>
      <c r="L105" s="27">
        <v>5862</v>
      </c>
      <c r="M105" s="195">
        <f t="shared" si="20"/>
        <v>0.51346701822752949</v>
      </c>
      <c r="N105" s="195">
        <f t="shared" si="20"/>
        <v>-4.6674732913335737E-3</v>
      </c>
      <c r="O105" s="195">
        <f t="shared" si="20"/>
        <v>1.0296125562837886</v>
      </c>
      <c r="P105" s="195">
        <f t="shared" si="19"/>
        <v>0.97497316334861084</v>
      </c>
      <c r="Q105" s="195">
        <f t="shared" si="19"/>
        <v>-0.33611311664612437</v>
      </c>
      <c r="R105" s="195">
        <f t="shared" si="19"/>
        <v>0.57324408153133843</v>
      </c>
      <c r="S105" s="195">
        <f t="shared" si="12"/>
        <v>0.81561756282776232</v>
      </c>
      <c r="T105" s="195">
        <f t="shared" si="12"/>
        <v>0.71553160670729687</v>
      </c>
      <c r="U105" s="195">
        <f t="shared" si="12"/>
        <v>1.0035271258373184</v>
      </c>
      <c r="V105" s="195">
        <f t="shared" si="14"/>
        <v>34.900400939130591</v>
      </c>
      <c r="W105" s="195">
        <f t="shared" si="15"/>
        <v>1.2594299631357964</v>
      </c>
      <c r="X105" s="195">
        <f t="shared" si="16"/>
        <v>8.6716828218630191</v>
      </c>
      <c r="Y105" s="195">
        <f t="shared" si="17"/>
        <v>1.2594299631357964</v>
      </c>
      <c r="Z105">
        <f t="shared" si="18"/>
        <v>2</v>
      </c>
    </row>
    <row r="106" spans="1:26" ht="17" thickBot="1">
      <c r="A106">
        <v>97</v>
      </c>
      <c r="B106" s="20">
        <v>42922</v>
      </c>
      <c r="C106" s="21">
        <v>42922</v>
      </c>
      <c r="D106" s="196">
        <v>6</v>
      </c>
      <c r="E106" s="196">
        <v>7</v>
      </c>
      <c r="F106" s="29">
        <v>75</v>
      </c>
      <c r="G106" s="23">
        <v>71.099999999999994</v>
      </c>
      <c r="H106" s="197">
        <v>0.01</v>
      </c>
      <c r="I106" s="25">
        <v>3065</v>
      </c>
      <c r="J106" s="26">
        <v>6243</v>
      </c>
      <c r="K106" s="26">
        <v>7302</v>
      </c>
      <c r="L106" s="27">
        <v>5251</v>
      </c>
      <c r="M106" s="195">
        <f t="shared" si="20"/>
        <v>1.0129303905033991</v>
      </c>
      <c r="N106" s="195">
        <f t="shared" si="20"/>
        <v>-4.6674732913335737E-3</v>
      </c>
      <c r="O106" s="195">
        <f t="shared" si="20"/>
        <v>7.6813935796834557E-2</v>
      </c>
      <c r="P106" s="195">
        <f t="shared" si="19"/>
        <v>0.97497316334861084</v>
      </c>
      <c r="Q106" s="195">
        <f t="shared" si="19"/>
        <v>-0.31073266253099713</v>
      </c>
      <c r="R106" s="195">
        <f t="shared" si="19"/>
        <v>0.45039552012506506</v>
      </c>
      <c r="S106" s="195">
        <f t="shared" si="12"/>
        <v>0.51387925069445772</v>
      </c>
      <c r="T106" s="195">
        <f t="shared" si="12"/>
        <v>0.71211439018322586</v>
      </c>
      <c r="U106" s="195">
        <f t="shared" si="12"/>
        <v>0.53600847958992293</v>
      </c>
      <c r="V106" s="195">
        <f t="shared" si="14"/>
        <v>27.141500244494356</v>
      </c>
      <c r="W106" s="195">
        <f t="shared" si="15"/>
        <v>1.5891775686832985</v>
      </c>
      <c r="X106" s="195">
        <f t="shared" si="16"/>
        <v>8.1475424159776093</v>
      </c>
      <c r="Y106" s="195">
        <f t="shared" si="17"/>
        <v>1.5891775686832985</v>
      </c>
      <c r="Z106">
        <f t="shared" si="18"/>
        <v>2</v>
      </c>
    </row>
    <row r="107" spans="1:26" ht="17" thickBot="1">
      <c r="A107">
        <v>98</v>
      </c>
      <c r="B107" s="20">
        <v>42923</v>
      </c>
      <c r="C107" s="21">
        <v>42923</v>
      </c>
      <c r="D107" s="196">
        <v>7</v>
      </c>
      <c r="E107" s="196">
        <v>7</v>
      </c>
      <c r="F107" s="29">
        <v>79</v>
      </c>
      <c r="G107" s="31">
        <v>68</v>
      </c>
      <c r="H107" s="197">
        <v>1.78</v>
      </c>
      <c r="I107" s="25">
        <v>1513</v>
      </c>
      <c r="J107" s="26">
        <v>3567</v>
      </c>
      <c r="K107" s="26">
        <v>4421</v>
      </c>
      <c r="L107" s="27">
        <v>3304</v>
      </c>
      <c r="M107" s="195">
        <f t="shared" si="20"/>
        <v>1.5123937627792687</v>
      </c>
      <c r="N107" s="195">
        <f t="shared" si="20"/>
        <v>-4.6674732913335737E-3</v>
      </c>
      <c r="O107" s="195">
        <f t="shared" si="20"/>
        <v>0.46178307538752283</v>
      </c>
      <c r="P107" s="195">
        <f t="shared" si="19"/>
        <v>0.64184728955098591</v>
      </c>
      <c r="Q107" s="195">
        <f t="shared" si="19"/>
        <v>4.1816077158465248</v>
      </c>
      <c r="R107" s="195">
        <f t="shared" si="19"/>
        <v>-1.3654232160895661</v>
      </c>
      <c r="S107" s="195">
        <f t="shared" si="12"/>
        <v>-1.0182872071209563</v>
      </c>
      <c r="T107" s="195">
        <f t="shared" si="12"/>
        <v>-0.92871907745822202</v>
      </c>
      <c r="U107" s="195">
        <f t="shared" si="12"/>
        <v>-0.95377679740464183</v>
      </c>
      <c r="V107" s="195">
        <f t="shared" si="14"/>
        <v>23.702514007388913</v>
      </c>
      <c r="W107" s="195">
        <f t="shared" si="15"/>
        <v>35.824938763716915</v>
      </c>
      <c r="X107" s="195">
        <f t="shared" si="16"/>
        <v>30.15740784540505</v>
      </c>
      <c r="Y107" s="195">
        <f t="shared" si="17"/>
        <v>23.702514007388913</v>
      </c>
      <c r="Z107">
        <f t="shared" si="18"/>
        <v>1</v>
      </c>
    </row>
    <row r="108" spans="1:26" ht="17" thickBot="1">
      <c r="A108">
        <v>99</v>
      </c>
      <c r="B108" s="20">
        <v>42924</v>
      </c>
      <c r="C108" s="21">
        <v>42924</v>
      </c>
      <c r="D108" s="196">
        <v>1</v>
      </c>
      <c r="E108" s="196">
        <v>7</v>
      </c>
      <c r="F108" s="29">
        <v>82.9</v>
      </c>
      <c r="G108" s="23">
        <v>70</v>
      </c>
      <c r="H108" s="197">
        <v>0</v>
      </c>
      <c r="I108" s="25">
        <v>2718</v>
      </c>
      <c r="J108" s="26">
        <v>4807</v>
      </c>
      <c r="K108" s="26">
        <v>5781</v>
      </c>
      <c r="L108" s="27">
        <v>3952</v>
      </c>
      <c r="M108" s="195">
        <f t="shared" si="20"/>
        <v>-1.4843864708759491</v>
      </c>
      <c r="N108" s="195">
        <f t="shared" si="20"/>
        <v>-4.6674732913335737E-3</v>
      </c>
      <c r="O108" s="195">
        <f t="shared" si="20"/>
        <v>0.83712798648844444</v>
      </c>
      <c r="P108" s="195">
        <f t="shared" si="19"/>
        <v>0.8567672081300991</v>
      </c>
      <c r="Q108" s="195">
        <f t="shared" si="19"/>
        <v>-0.33611311664612437</v>
      </c>
      <c r="R108" s="195">
        <f t="shared" si="19"/>
        <v>4.4410274334809256E-2</v>
      </c>
      <c r="S108" s="195">
        <f t="shared" si="12"/>
        <v>-0.30831470798376898</v>
      </c>
      <c r="T108" s="195">
        <f t="shared" si="12"/>
        <v>-0.15414999866878462</v>
      </c>
      <c r="U108" s="195">
        <f t="shared" si="12"/>
        <v>-0.45794687470691303</v>
      </c>
      <c r="V108" s="195">
        <f t="shared" si="14"/>
        <v>22.806414917587354</v>
      </c>
      <c r="W108" s="195">
        <f t="shared" si="15"/>
        <v>11.845972583589431</v>
      </c>
      <c r="X108" s="195">
        <f t="shared" si="16"/>
        <v>1.5460161515586743</v>
      </c>
      <c r="Y108" s="195">
        <f t="shared" si="17"/>
        <v>1.5460161515586743</v>
      </c>
      <c r="Z108">
        <f t="shared" si="18"/>
        <v>3</v>
      </c>
    </row>
    <row r="109" spans="1:26" ht="17" thickBot="1">
      <c r="A109">
        <v>100</v>
      </c>
      <c r="B109" s="20">
        <v>42925</v>
      </c>
      <c r="C109" s="21">
        <v>42925</v>
      </c>
      <c r="D109" s="196">
        <v>2</v>
      </c>
      <c r="E109" s="196">
        <v>7</v>
      </c>
      <c r="F109" s="29">
        <v>81</v>
      </c>
      <c r="G109" s="23">
        <v>69.099999999999994</v>
      </c>
      <c r="H109" s="197">
        <v>0</v>
      </c>
      <c r="I109" s="25">
        <v>3048</v>
      </c>
      <c r="J109" s="26">
        <v>5446</v>
      </c>
      <c r="K109" s="26">
        <v>5782</v>
      </c>
      <c r="L109" s="27">
        <v>4044</v>
      </c>
      <c r="M109" s="195">
        <f t="shared" si="20"/>
        <v>-0.98492309860007943</v>
      </c>
      <c r="N109" s="195">
        <f t="shared" si="20"/>
        <v>-4.6674732913335737E-3</v>
      </c>
      <c r="O109" s="195">
        <f t="shared" si="20"/>
        <v>0.65426764518286695</v>
      </c>
      <c r="P109" s="195">
        <f t="shared" si="19"/>
        <v>0.76005324476949754</v>
      </c>
      <c r="Q109" s="195">
        <f t="shared" si="19"/>
        <v>-0.33611311664612437</v>
      </c>
      <c r="R109" s="195">
        <f t="shared" si="19"/>
        <v>0.43050575304023986</v>
      </c>
      <c r="S109" s="195">
        <f t="shared" si="12"/>
        <v>5.7550152458700973E-2</v>
      </c>
      <c r="T109" s="195">
        <f t="shared" si="12"/>
        <v>-0.15358046258143945</v>
      </c>
      <c r="U109" s="195">
        <f t="shared" si="12"/>
        <v>-0.38755126839797627</v>
      </c>
      <c r="V109" s="195">
        <f t="shared" si="14"/>
        <v>22.569826020302305</v>
      </c>
      <c r="W109" s="195">
        <f t="shared" si="15"/>
        <v>8.2232063084192397</v>
      </c>
      <c r="X109" s="195">
        <f t="shared" si="16"/>
        <v>1.2993341421693574</v>
      </c>
      <c r="Y109" s="195">
        <f t="shared" si="17"/>
        <v>1.2993341421693574</v>
      </c>
      <c r="Z109">
        <f t="shared" si="18"/>
        <v>3</v>
      </c>
    </row>
    <row r="110" spans="1:26" ht="17" thickBot="1">
      <c r="A110">
        <v>101</v>
      </c>
      <c r="B110" s="20">
        <v>42926</v>
      </c>
      <c r="C110" s="21">
        <v>42926</v>
      </c>
      <c r="D110" s="196">
        <v>3</v>
      </c>
      <c r="E110" s="196">
        <v>7</v>
      </c>
      <c r="F110" s="22">
        <v>82.9</v>
      </c>
      <c r="G110" s="31">
        <v>71.099999999999994</v>
      </c>
      <c r="H110" s="197">
        <v>0</v>
      </c>
      <c r="I110" s="25">
        <v>3506</v>
      </c>
      <c r="J110" s="26">
        <v>7503</v>
      </c>
      <c r="K110" s="26">
        <v>8106</v>
      </c>
      <c r="L110" s="27">
        <v>5712</v>
      </c>
      <c r="M110" s="195">
        <f t="shared" si="20"/>
        <v>-0.48545972632420981</v>
      </c>
      <c r="N110" s="195">
        <f t="shared" si="20"/>
        <v>-4.6674732913335737E-3</v>
      </c>
      <c r="O110" s="195">
        <f t="shared" si="20"/>
        <v>0.83712798648844444</v>
      </c>
      <c r="P110" s="195">
        <f t="shared" si="19"/>
        <v>0.97497316334861084</v>
      </c>
      <c r="Q110" s="195">
        <f t="shared" si="19"/>
        <v>-0.33611311664612437</v>
      </c>
      <c r="R110" s="195">
        <f t="shared" si="19"/>
        <v>0.9663594780314132</v>
      </c>
      <c r="S110" s="195">
        <f t="shared" si="12"/>
        <v>1.2353029191725675</v>
      </c>
      <c r="T110" s="195">
        <f t="shared" si="12"/>
        <v>1.1700214044087462</v>
      </c>
      <c r="U110" s="195">
        <f t="shared" si="12"/>
        <v>0.88875168076839972</v>
      </c>
      <c r="V110" s="195">
        <f t="shared" si="14"/>
        <v>40.610089601980597</v>
      </c>
      <c r="W110" s="195">
        <f t="shared" si="15"/>
        <v>3.5236862963381244</v>
      </c>
      <c r="X110" s="195">
        <f t="shared" si="16"/>
        <v>9.1997792908456582</v>
      </c>
      <c r="Y110" s="195">
        <f t="shared" si="17"/>
        <v>3.5236862963381244</v>
      </c>
      <c r="Z110">
        <f t="shared" si="18"/>
        <v>2</v>
      </c>
    </row>
    <row r="111" spans="1:26" ht="17" thickBot="1">
      <c r="A111">
        <v>102</v>
      </c>
      <c r="B111" s="20">
        <v>42927</v>
      </c>
      <c r="C111" s="21">
        <v>42927</v>
      </c>
      <c r="D111" s="196">
        <v>4</v>
      </c>
      <c r="E111" s="196">
        <v>7</v>
      </c>
      <c r="F111" s="29">
        <v>84</v>
      </c>
      <c r="G111" s="23">
        <v>75</v>
      </c>
      <c r="H111" s="197">
        <v>0</v>
      </c>
      <c r="I111" s="25">
        <v>2929</v>
      </c>
      <c r="J111" s="26">
        <v>6436</v>
      </c>
      <c r="K111" s="26">
        <v>7249</v>
      </c>
      <c r="L111" s="27">
        <v>5129</v>
      </c>
      <c r="M111" s="195">
        <f t="shared" si="20"/>
        <v>1.4003645951659843E-2</v>
      </c>
      <c r="N111" s="195">
        <f t="shared" si="20"/>
        <v>-4.6674732913335737E-3</v>
      </c>
      <c r="O111" s="195">
        <f t="shared" si="20"/>
        <v>0.94299449987588324</v>
      </c>
      <c r="P111" s="195">
        <f t="shared" si="19"/>
        <v>1.3940670045778822</v>
      </c>
      <c r="Q111" s="195">
        <f t="shared" si="19"/>
        <v>-0.33611311664612437</v>
      </c>
      <c r="R111" s="195">
        <f t="shared" si="19"/>
        <v>0.29127738344646337</v>
      </c>
      <c r="S111" s="195">
        <f t="shared" si="12"/>
        <v>0.62438303483435864</v>
      </c>
      <c r="T111" s="195">
        <f t="shared" si="12"/>
        <v>0.68192897755393167</v>
      </c>
      <c r="U111" s="195">
        <f t="shared" si="12"/>
        <v>0.44265778426720237</v>
      </c>
      <c r="V111" s="195">
        <f t="shared" si="14"/>
        <v>31.582752443285148</v>
      </c>
      <c r="W111" s="195">
        <f t="shared" si="15"/>
        <v>3.325437320218652</v>
      </c>
      <c r="X111" s="195">
        <f t="shared" si="16"/>
        <v>6.3320168863740971</v>
      </c>
      <c r="Y111" s="195">
        <f t="shared" si="17"/>
        <v>3.325437320218652</v>
      </c>
      <c r="Z111">
        <f t="shared" si="18"/>
        <v>2</v>
      </c>
    </row>
    <row r="112" spans="1:26" ht="17" thickBot="1">
      <c r="A112">
        <v>103</v>
      </c>
      <c r="B112" s="20">
        <v>42928</v>
      </c>
      <c r="C112" s="21">
        <v>42928</v>
      </c>
      <c r="D112" s="196">
        <v>5</v>
      </c>
      <c r="E112" s="196">
        <v>7</v>
      </c>
      <c r="F112" s="22">
        <v>87.1</v>
      </c>
      <c r="G112" s="23">
        <v>77</v>
      </c>
      <c r="H112" s="197">
        <v>0</v>
      </c>
      <c r="I112" s="25">
        <v>2860</v>
      </c>
      <c r="J112" s="26">
        <v>6283</v>
      </c>
      <c r="K112" s="26">
        <v>7102</v>
      </c>
      <c r="L112" s="27">
        <v>4929</v>
      </c>
      <c r="M112" s="195">
        <f t="shared" si="20"/>
        <v>0.51346701822752949</v>
      </c>
      <c r="N112" s="195">
        <f t="shared" si="20"/>
        <v>-4.6674732913335737E-3</v>
      </c>
      <c r="O112" s="195">
        <f t="shared" si="20"/>
        <v>1.2413455830586662</v>
      </c>
      <c r="P112" s="195">
        <f t="shared" si="19"/>
        <v>1.6089869231569955</v>
      </c>
      <c r="Q112" s="195">
        <f t="shared" si="19"/>
        <v>-0.33611311664612437</v>
      </c>
      <c r="R112" s="195">
        <f t="shared" si="19"/>
        <v>0.21054832880805516</v>
      </c>
      <c r="S112" s="195">
        <f t="shared" si="12"/>
        <v>0.53678158937630249</v>
      </c>
      <c r="T112" s="195">
        <f t="shared" si="12"/>
        <v>0.59820717271419099</v>
      </c>
      <c r="U112" s="195">
        <f t="shared" si="12"/>
        <v>0.28962385750864406</v>
      </c>
      <c r="V112" s="195">
        <f t="shared" si="14"/>
        <v>32.223058544577611</v>
      </c>
      <c r="W112" s="195">
        <f t="shared" si="15"/>
        <v>3.7462470191479564</v>
      </c>
      <c r="X112" s="195">
        <f t="shared" si="16"/>
        <v>8.0742145111250636</v>
      </c>
      <c r="Y112" s="195">
        <f t="shared" si="17"/>
        <v>3.7462470191479564</v>
      </c>
      <c r="Z112">
        <f t="shared" si="18"/>
        <v>2</v>
      </c>
    </row>
    <row r="113" spans="1:26" ht="17" thickBot="1">
      <c r="A113">
        <v>104</v>
      </c>
      <c r="B113" s="20">
        <v>42929</v>
      </c>
      <c r="C113" s="21">
        <v>42929</v>
      </c>
      <c r="D113" s="196">
        <v>6</v>
      </c>
      <c r="E113" s="196">
        <v>7</v>
      </c>
      <c r="F113" s="29">
        <v>89.1</v>
      </c>
      <c r="G113" s="31">
        <v>77</v>
      </c>
      <c r="H113" s="197">
        <v>0</v>
      </c>
      <c r="I113" s="25">
        <v>2563</v>
      </c>
      <c r="J113" s="26">
        <v>5150</v>
      </c>
      <c r="K113" s="26">
        <v>6116</v>
      </c>
      <c r="L113" s="27">
        <v>4461</v>
      </c>
      <c r="M113" s="195">
        <f t="shared" si="20"/>
        <v>1.0129303905033991</v>
      </c>
      <c r="N113" s="195">
        <f t="shared" si="20"/>
        <v>-4.6674732913335737E-3</v>
      </c>
      <c r="O113" s="195">
        <f t="shared" si="20"/>
        <v>1.4338301528540103</v>
      </c>
      <c r="P113" s="195">
        <f t="shared" si="19"/>
        <v>1.6089869231569955</v>
      </c>
      <c r="Q113" s="195">
        <f t="shared" si="19"/>
        <v>-0.33611311664612437</v>
      </c>
      <c r="R113" s="195">
        <f t="shared" si="19"/>
        <v>-0.13693760202683239</v>
      </c>
      <c r="S113" s="195">
        <f t="shared" si="12"/>
        <v>-0.1119271537869502</v>
      </c>
      <c r="T113" s="195">
        <f t="shared" si="12"/>
        <v>3.6644590591848852E-2</v>
      </c>
      <c r="U113" s="195">
        <f t="shared" si="12"/>
        <v>-6.8475531106382256E-2</v>
      </c>
      <c r="V113" s="195">
        <f t="shared" si="14"/>
        <v>26.865262497912564</v>
      </c>
      <c r="W113" s="195">
        <f t="shared" si="15"/>
        <v>6.2275376226606447</v>
      </c>
      <c r="X113" s="195">
        <f t="shared" si="16"/>
        <v>8.2806929664948949</v>
      </c>
      <c r="Y113" s="195">
        <f t="shared" si="17"/>
        <v>6.2275376226606447</v>
      </c>
      <c r="Z113">
        <f t="shared" si="18"/>
        <v>2</v>
      </c>
    </row>
    <row r="114" spans="1:26" ht="17" thickBot="1">
      <c r="A114">
        <v>105</v>
      </c>
      <c r="B114" s="20">
        <v>42930</v>
      </c>
      <c r="C114" s="21">
        <v>42930</v>
      </c>
      <c r="D114" s="196">
        <v>7</v>
      </c>
      <c r="E114" s="196">
        <v>7</v>
      </c>
      <c r="F114" s="29">
        <v>69.099999999999994</v>
      </c>
      <c r="G114" s="23">
        <v>64.900000000000006</v>
      </c>
      <c r="H114" s="197">
        <v>0.35</v>
      </c>
      <c r="I114" s="25">
        <v>907</v>
      </c>
      <c r="J114" s="26">
        <v>2182</v>
      </c>
      <c r="K114" s="26">
        <v>2974</v>
      </c>
      <c r="L114" s="27">
        <v>2147</v>
      </c>
      <c r="M114" s="195">
        <f t="shared" si="20"/>
        <v>1.5123937627792687</v>
      </c>
      <c r="N114" s="195">
        <f t="shared" si="20"/>
        <v>-4.6674732913335737E-3</v>
      </c>
      <c r="O114" s="195">
        <f t="shared" si="20"/>
        <v>-0.49101554509943118</v>
      </c>
      <c r="P114" s="195">
        <f t="shared" si="19"/>
        <v>0.30872141575336098</v>
      </c>
      <c r="Q114" s="195">
        <f t="shared" si="19"/>
        <v>0.5522027773833289</v>
      </c>
      <c r="R114" s="195">
        <f t="shared" si="19"/>
        <v>-2.0744349133486297</v>
      </c>
      <c r="S114" s="195">
        <f t="shared" si="12"/>
        <v>-1.811280683979831</v>
      </c>
      <c r="T114" s="195">
        <f t="shared" si="12"/>
        <v>-1.7528377958466896</v>
      </c>
      <c r="U114" s="195">
        <f t="shared" si="12"/>
        <v>-1.8390780637029014</v>
      </c>
      <c r="V114" s="195">
        <f t="shared" si="14"/>
        <v>5.9292689516062422</v>
      </c>
      <c r="W114" s="195">
        <f t="shared" si="15"/>
        <v>32.164661477806391</v>
      </c>
      <c r="X114" s="195">
        <f t="shared" si="16"/>
        <v>18.298731028601182</v>
      </c>
      <c r="Y114" s="195">
        <f t="shared" si="17"/>
        <v>5.9292689516062422</v>
      </c>
      <c r="Z114">
        <f t="shared" si="18"/>
        <v>1</v>
      </c>
    </row>
    <row r="115" spans="1:26" ht="17" thickBot="1">
      <c r="A115">
        <v>106</v>
      </c>
      <c r="B115" s="20">
        <v>42931</v>
      </c>
      <c r="C115" s="21">
        <v>42931</v>
      </c>
      <c r="D115" s="196">
        <v>1</v>
      </c>
      <c r="E115" s="196">
        <v>7</v>
      </c>
      <c r="F115" s="29">
        <v>82.9</v>
      </c>
      <c r="G115" s="23">
        <v>68</v>
      </c>
      <c r="H115" s="197">
        <v>0</v>
      </c>
      <c r="I115" s="25">
        <v>2853</v>
      </c>
      <c r="J115" s="26">
        <v>4857</v>
      </c>
      <c r="K115" s="26">
        <v>5631</v>
      </c>
      <c r="L115" s="27">
        <v>3918</v>
      </c>
      <c r="M115" s="195">
        <f t="shared" si="20"/>
        <v>-1.4843864708759491</v>
      </c>
      <c r="N115" s="195">
        <f t="shared" si="20"/>
        <v>-4.6674732913335737E-3</v>
      </c>
      <c r="O115" s="195">
        <f t="shared" si="20"/>
        <v>0.83712798648844444</v>
      </c>
      <c r="P115" s="195">
        <f t="shared" si="19"/>
        <v>0.64184728955098591</v>
      </c>
      <c r="Q115" s="195">
        <f t="shared" si="19"/>
        <v>-0.33611311664612437</v>
      </c>
      <c r="R115" s="195">
        <f t="shared" si="19"/>
        <v>0.2023584247143036</v>
      </c>
      <c r="S115" s="195">
        <f t="shared" si="12"/>
        <v>-0.27968678463146301</v>
      </c>
      <c r="T115" s="195">
        <f t="shared" si="12"/>
        <v>-0.2395804117705608</v>
      </c>
      <c r="U115" s="195">
        <f t="shared" si="12"/>
        <v>-0.48396264225586794</v>
      </c>
      <c r="V115" s="195">
        <f t="shared" si="14"/>
        <v>22.465718105536549</v>
      </c>
      <c r="W115" s="195">
        <f t="shared" si="15"/>
        <v>11.628889595021699</v>
      </c>
      <c r="X115" s="195">
        <f t="shared" si="16"/>
        <v>1.2652104747630293</v>
      </c>
      <c r="Y115" s="195">
        <f t="shared" si="17"/>
        <v>1.2652104747630293</v>
      </c>
      <c r="Z115">
        <f t="shared" si="18"/>
        <v>3</v>
      </c>
    </row>
    <row r="116" spans="1:26" ht="17" thickBot="1">
      <c r="A116">
        <v>107</v>
      </c>
      <c r="B116" s="20">
        <v>42932</v>
      </c>
      <c r="C116" s="21">
        <v>42932</v>
      </c>
      <c r="D116" s="196">
        <v>2</v>
      </c>
      <c r="E116" s="196">
        <v>7</v>
      </c>
      <c r="F116" s="29">
        <v>84.9</v>
      </c>
      <c r="G116" s="31">
        <v>70</v>
      </c>
      <c r="H116" s="197">
        <v>0</v>
      </c>
      <c r="I116" s="25">
        <v>2917</v>
      </c>
      <c r="J116" s="26">
        <v>5190</v>
      </c>
      <c r="K116" s="26">
        <v>5370</v>
      </c>
      <c r="L116" s="27">
        <v>4062</v>
      </c>
      <c r="M116" s="195">
        <f t="shared" si="20"/>
        <v>-0.98492309860007943</v>
      </c>
      <c r="N116" s="195">
        <f t="shared" si="20"/>
        <v>-4.6674732913335737E-3</v>
      </c>
      <c r="O116" s="195">
        <f t="shared" si="20"/>
        <v>1.0296125562837886</v>
      </c>
      <c r="P116" s="195">
        <f t="shared" si="19"/>
        <v>0.8567672081300991</v>
      </c>
      <c r="Q116" s="195">
        <f t="shared" si="19"/>
        <v>-0.33611311664612437</v>
      </c>
      <c r="R116" s="195">
        <f t="shared" si="19"/>
        <v>0.27723754785717497</v>
      </c>
      <c r="S116" s="195">
        <f t="shared" si="19"/>
        <v>-8.9024815105105459E-2</v>
      </c>
      <c r="T116" s="195">
        <f t="shared" si="19"/>
        <v>-0.38822933056765135</v>
      </c>
      <c r="U116" s="195">
        <f t="shared" si="19"/>
        <v>-0.37377821498970598</v>
      </c>
      <c r="V116" s="195">
        <f t="shared" si="14"/>
        <v>23.035602082623704</v>
      </c>
      <c r="W116" s="195">
        <f t="shared" si="15"/>
        <v>9.3028165480271188</v>
      </c>
      <c r="X116" s="195">
        <f t="shared" si="16"/>
        <v>1.5485384773945061</v>
      </c>
      <c r="Y116" s="195">
        <f t="shared" si="17"/>
        <v>1.5485384773945061</v>
      </c>
      <c r="Z116">
        <f t="shared" si="18"/>
        <v>3</v>
      </c>
    </row>
    <row r="117" spans="1:26" ht="17" thickBot="1">
      <c r="A117">
        <v>108</v>
      </c>
      <c r="B117" s="20">
        <v>42933</v>
      </c>
      <c r="C117" s="21">
        <v>42933</v>
      </c>
      <c r="D117" s="196">
        <v>3</v>
      </c>
      <c r="E117" s="196">
        <v>7</v>
      </c>
      <c r="F117" s="29">
        <v>84.9</v>
      </c>
      <c r="G117" s="23">
        <v>73.900000000000006</v>
      </c>
      <c r="H117" s="197">
        <v>0</v>
      </c>
      <c r="I117" s="25">
        <v>3264</v>
      </c>
      <c r="J117" s="26">
        <v>7316</v>
      </c>
      <c r="K117" s="26">
        <v>7789</v>
      </c>
      <c r="L117" s="27">
        <v>5468</v>
      </c>
      <c r="M117" s="195">
        <f t="shared" si="20"/>
        <v>-0.48545972632420981</v>
      </c>
      <c r="N117" s="195">
        <f t="shared" si="20"/>
        <v>-4.6674732913335737E-3</v>
      </c>
      <c r="O117" s="195">
        <f t="shared" si="20"/>
        <v>1.0296125562837886</v>
      </c>
      <c r="P117" s="195">
        <f t="shared" si="19"/>
        <v>1.2758610493593705</v>
      </c>
      <c r="Q117" s="195">
        <f t="shared" si="19"/>
        <v>-0.33611311664612437</v>
      </c>
      <c r="R117" s="195">
        <f t="shared" si="19"/>
        <v>0.68322279364743077</v>
      </c>
      <c r="S117" s="195">
        <f t="shared" si="19"/>
        <v>1.1282344858349431</v>
      </c>
      <c r="T117" s="195">
        <f t="shared" si="19"/>
        <v>0.98947846472032586</v>
      </c>
      <c r="U117" s="195">
        <f t="shared" si="19"/>
        <v>0.70205029012295861</v>
      </c>
      <c r="V117" s="195">
        <f t="shared" si="14"/>
        <v>38.894616203506864</v>
      </c>
      <c r="W117" s="195">
        <f t="shared" si="15"/>
        <v>4.0378566517205128</v>
      </c>
      <c r="X117" s="195">
        <f t="shared" si="16"/>
        <v>8.2930482327089656</v>
      </c>
      <c r="Y117" s="195">
        <f t="shared" si="17"/>
        <v>4.0378566517205128</v>
      </c>
      <c r="Z117">
        <f t="shared" si="18"/>
        <v>2</v>
      </c>
    </row>
    <row r="118" spans="1:26" ht="17" thickBot="1">
      <c r="A118">
        <v>109</v>
      </c>
      <c r="B118" s="20">
        <v>42934</v>
      </c>
      <c r="C118" s="21">
        <v>42934</v>
      </c>
      <c r="D118" s="196">
        <v>4</v>
      </c>
      <c r="E118" s="196">
        <v>7</v>
      </c>
      <c r="F118" s="29">
        <v>87.1</v>
      </c>
      <c r="G118" s="23">
        <v>75.900000000000006</v>
      </c>
      <c r="H118" s="197">
        <v>0</v>
      </c>
      <c r="I118" s="25">
        <v>3507</v>
      </c>
      <c r="J118" s="26">
        <v>7732</v>
      </c>
      <c r="K118" s="26">
        <v>8268</v>
      </c>
      <c r="L118" s="27">
        <v>5531</v>
      </c>
      <c r="M118" s="195">
        <f t="shared" si="20"/>
        <v>1.4003645951659843E-2</v>
      </c>
      <c r="N118" s="195">
        <f t="shared" si="20"/>
        <v>-4.6674732913335737E-3</v>
      </c>
      <c r="O118" s="195">
        <f t="shared" si="20"/>
        <v>1.2413455830586662</v>
      </c>
      <c r="P118" s="195">
        <f t="shared" si="19"/>
        <v>1.4907809679384838</v>
      </c>
      <c r="Q118" s="195">
        <f t="shared" si="19"/>
        <v>-0.33611311664612437</v>
      </c>
      <c r="R118" s="195">
        <f t="shared" si="19"/>
        <v>0.96752946433052056</v>
      </c>
      <c r="S118" s="195">
        <f t="shared" si="19"/>
        <v>1.3664188081261286</v>
      </c>
      <c r="T118" s="195">
        <f t="shared" si="19"/>
        <v>1.2622862505586645</v>
      </c>
      <c r="U118" s="195">
        <f t="shared" si="19"/>
        <v>0.7502559770519045</v>
      </c>
      <c r="V118" s="195">
        <f t="shared" si="14"/>
        <v>44.590463749441632</v>
      </c>
      <c r="W118" s="195">
        <f t="shared" si="15"/>
        <v>3.9130146142583699</v>
      </c>
      <c r="X118" s="195">
        <f t="shared" si="16"/>
        <v>12.171904514240204</v>
      </c>
      <c r="Y118" s="195">
        <f t="shared" si="17"/>
        <v>3.9130146142583699</v>
      </c>
      <c r="Z118">
        <f t="shared" si="18"/>
        <v>2</v>
      </c>
    </row>
    <row r="119" spans="1:26" ht="17" thickBot="1">
      <c r="A119">
        <v>110</v>
      </c>
      <c r="B119" s="20">
        <v>42935</v>
      </c>
      <c r="C119" s="21">
        <v>42935</v>
      </c>
      <c r="D119" s="196">
        <v>5</v>
      </c>
      <c r="E119" s="196">
        <v>7</v>
      </c>
      <c r="F119" s="22">
        <v>91</v>
      </c>
      <c r="G119" s="31">
        <v>77</v>
      </c>
      <c r="H119" s="197">
        <v>0</v>
      </c>
      <c r="I119" s="25">
        <v>3114</v>
      </c>
      <c r="J119" s="26">
        <v>6710</v>
      </c>
      <c r="K119" s="26">
        <v>7776</v>
      </c>
      <c r="L119" s="27">
        <v>5247</v>
      </c>
      <c r="M119" s="195">
        <f t="shared" si="20"/>
        <v>0.51346701822752949</v>
      </c>
      <c r="N119" s="195">
        <f t="shared" si="20"/>
        <v>-4.6674732913335737E-3</v>
      </c>
      <c r="O119" s="195">
        <f t="shared" si="20"/>
        <v>1.6166904941595877</v>
      </c>
      <c r="P119" s="195">
        <f t="shared" si="19"/>
        <v>1.6089869231569955</v>
      </c>
      <c r="Q119" s="195">
        <f t="shared" si="19"/>
        <v>-0.33611311664612437</v>
      </c>
      <c r="R119" s="195">
        <f t="shared" si="19"/>
        <v>0.50772484878132595</v>
      </c>
      <c r="S119" s="195">
        <f t="shared" si="19"/>
        <v>0.78126405480499517</v>
      </c>
      <c r="T119" s="195">
        <f t="shared" si="19"/>
        <v>0.98207449558483861</v>
      </c>
      <c r="U119" s="195">
        <f t="shared" si="19"/>
        <v>0.5329478010547517</v>
      </c>
      <c r="V119" s="195">
        <f t="shared" si="14"/>
        <v>39.412090643301468</v>
      </c>
      <c r="W119" s="195">
        <f t="shared" si="15"/>
        <v>3.7089830027875315</v>
      </c>
      <c r="X119" s="195">
        <f t="shared" si="16"/>
        <v>10.989209617292774</v>
      </c>
      <c r="Y119" s="195">
        <f t="shared" si="17"/>
        <v>3.7089830027875315</v>
      </c>
      <c r="Z119">
        <f t="shared" si="18"/>
        <v>2</v>
      </c>
    </row>
    <row r="120" spans="1:26" ht="17" thickBot="1">
      <c r="A120">
        <v>111</v>
      </c>
      <c r="B120" s="20">
        <v>42936</v>
      </c>
      <c r="C120" s="21">
        <v>42936</v>
      </c>
      <c r="D120" s="196">
        <v>6</v>
      </c>
      <c r="E120" s="196">
        <v>7</v>
      </c>
      <c r="F120" s="29">
        <v>93</v>
      </c>
      <c r="G120" s="23">
        <v>78.099999999999994</v>
      </c>
      <c r="H120" s="197">
        <v>0.01</v>
      </c>
      <c r="I120" s="25">
        <v>2840</v>
      </c>
      <c r="J120" s="26">
        <v>5980</v>
      </c>
      <c r="K120" s="26">
        <v>6781</v>
      </c>
      <c r="L120" s="27">
        <v>4804</v>
      </c>
      <c r="M120" s="195">
        <f t="shared" si="20"/>
        <v>1.0129303905033991</v>
      </c>
      <c r="N120" s="195">
        <f t="shared" si="20"/>
        <v>-4.6674732913335737E-3</v>
      </c>
      <c r="O120" s="195">
        <f t="shared" si="20"/>
        <v>1.8091750639549318</v>
      </c>
      <c r="P120" s="195">
        <f t="shared" si="19"/>
        <v>1.7271928783755071</v>
      </c>
      <c r="Q120" s="195">
        <f t="shared" si="19"/>
        <v>-0.31073266253099713</v>
      </c>
      <c r="R120" s="195">
        <f t="shared" si="19"/>
        <v>0.18714860282590784</v>
      </c>
      <c r="S120" s="195">
        <f t="shared" si="19"/>
        <v>0.36329637386132846</v>
      </c>
      <c r="T120" s="195">
        <f t="shared" si="19"/>
        <v>0.41538608867638993</v>
      </c>
      <c r="U120" s="195">
        <f t="shared" si="19"/>
        <v>0.19397765328454517</v>
      </c>
      <c r="V120" s="195">
        <f t="shared" si="14"/>
        <v>34.569559010954229</v>
      </c>
      <c r="W120" s="195">
        <f t="shared" si="15"/>
        <v>5.2482888613183176</v>
      </c>
      <c r="X120" s="195">
        <f t="shared" si="16"/>
        <v>10.862392217616499</v>
      </c>
      <c r="Y120" s="195">
        <f t="shared" si="17"/>
        <v>5.2482888613183176</v>
      </c>
      <c r="Z120">
        <f t="shared" si="18"/>
        <v>2</v>
      </c>
    </row>
    <row r="121" spans="1:26" ht="17" thickBot="1">
      <c r="A121">
        <v>112</v>
      </c>
      <c r="B121" s="20">
        <v>42937</v>
      </c>
      <c r="C121" s="21">
        <v>42937</v>
      </c>
      <c r="D121" s="196">
        <v>7</v>
      </c>
      <c r="E121" s="196">
        <v>7</v>
      </c>
      <c r="F121" s="29">
        <v>91</v>
      </c>
      <c r="G121" s="23">
        <v>77</v>
      </c>
      <c r="H121" s="197">
        <v>0</v>
      </c>
      <c r="I121" s="25">
        <v>2751</v>
      </c>
      <c r="J121" s="26">
        <v>5469</v>
      </c>
      <c r="K121" s="26">
        <v>6548</v>
      </c>
      <c r="L121" s="27">
        <v>5005</v>
      </c>
      <c r="M121" s="195">
        <f t="shared" si="20"/>
        <v>1.5123937627792687</v>
      </c>
      <c r="N121" s="195">
        <f t="shared" si="20"/>
        <v>-4.6674732913335737E-3</v>
      </c>
      <c r="O121" s="195">
        <f t="shared" si="20"/>
        <v>1.6166904941595877</v>
      </c>
      <c r="P121" s="195">
        <f t="shared" si="19"/>
        <v>1.6089869231569955</v>
      </c>
      <c r="Q121" s="195">
        <f t="shared" si="19"/>
        <v>-0.33611311664612437</v>
      </c>
      <c r="R121" s="195">
        <f t="shared" si="19"/>
        <v>8.3019822205352312E-2</v>
      </c>
      <c r="S121" s="195">
        <f t="shared" si="19"/>
        <v>7.0718997200761705E-2</v>
      </c>
      <c r="T121" s="195">
        <f t="shared" si="19"/>
        <v>0.28268418032496428</v>
      </c>
      <c r="U121" s="195">
        <f t="shared" si="19"/>
        <v>0.3477767496768962</v>
      </c>
      <c r="V121" s="195">
        <f t="shared" si="14"/>
        <v>32.282037564936665</v>
      </c>
      <c r="W121" s="195">
        <f t="shared" si="15"/>
        <v>5.0810560288040589</v>
      </c>
      <c r="X121" s="195">
        <f t="shared" si="16"/>
        <v>11.783424754568397</v>
      </c>
      <c r="Y121" s="195">
        <f t="shared" si="17"/>
        <v>5.0810560288040589</v>
      </c>
      <c r="Z121">
        <f t="shared" si="18"/>
        <v>2</v>
      </c>
    </row>
    <row r="122" spans="1:26" ht="17" thickBot="1">
      <c r="A122">
        <v>113</v>
      </c>
      <c r="B122" s="20">
        <v>42938</v>
      </c>
      <c r="C122" s="21">
        <v>42938</v>
      </c>
      <c r="D122" s="196">
        <v>1</v>
      </c>
      <c r="E122" s="196">
        <v>7</v>
      </c>
      <c r="F122" s="29">
        <v>91</v>
      </c>
      <c r="G122" s="31">
        <v>78.099999999999994</v>
      </c>
      <c r="H122" s="197">
        <v>0.56999999999999995</v>
      </c>
      <c r="I122" s="25">
        <v>2301</v>
      </c>
      <c r="J122" s="26">
        <v>3745</v>
      </c>
      <c r="K122" s="26">
        <v>4535</v>
      </c>
      <c r="L122" s="27">
        <v>3841</v>
      </c>
      <c r="M122" s="195">
        <f t="shared" si="20"/>
        <v>-1.4843864708759491</v>
      </c>
      <c r="N122" s="195">
        <f t="shared" si="20"/>
        <v>-4.6674732913335737E-3</v>
      </c>
      <c r="O122" s="195">
        <f t="shared" si="20"/>
        <v>1.6166904941595877</v>
      </c>
      <c r="P122" s="195">
        <f t="shared" si="19"/>
        <v>1.7271928783755071</v>
      </c>
      <c r="Q122" s="195">
        <f t="shared" si="19"/>
        <v>1.1105727679161281</v>
      </c>
      <c r="R122" s="195">
        <f t="shared" si="19"/>
        <v>-0.44347401239296214</v>
      </c>
      <c r="S122" s="195">
        <f t="shared" si="19"/>
        <v>-0.91637179998674723</v>
      </c>
      <c r="T122" s="195">
        <f t="shared" si="19"/>
        <v>-0.86379196350087217</v>
      </c>
      <c r="U122" s="195">
        <f t="shared" si="19"/>
        <v>-0.54288070405791289</v>
      </c>
      <c r="V122" s="195">
        <f t="shared" si="14"/>
        <v>26.264012422744241</v>
      </c>
      <c r="W122" s="195">
        <f t="shared" si="15"/>
        <v>21.468603300115323</v>
      </c>
      <c r="X122" s="195">
        <f t="shared" si="16"/>
        <v>7.7672026528801332</v>
      </c>
      <c r="Y122" s="195">
        <f t="shared" si="17"/>
        <v>7.7672026528801332</v>
      </c>
      <c r="Z122">
        <f t="shared" si="18"/>
        <v>3</v>
      </c>
    </row>
    <row r="123" spans="1:26" ht="17" thickBot="1">
      <c r="A123">
        <v>114</v>
      </c>
      <c r="B123" s="20">
        <v>42939</v>
      </c>
      <c r="C123" s="21">
        <v>42939</v>
      </c>
      <c r="D123" s="196">
        <v>2</v>
      </c>
      <c r="E123" s="196">
        <v>7</v>
      </c>
      <c r="F123" s="29">
        <v>78.099999999999994</v>
      </c>
      <c r="G123" s="23">
        <v>73</v>
      </c>
      <c r="H123" s="197">
        <v>0.06</v>
      </c>
      <c r="I123" s="25">
        <v>2321</v>
      </c>
      <c r="J123" s="26">
        <v>3756</v>
      </c>
      <c r="K123" s="26">
        <v>4096</v>
      </c>
      <c r="L123" s="27">
        <v>3124</v>
      </c>
      <c r="M123" s="195">
        <f t="shared" si="20"/>
        <v>-0.98492309860007943</v>
      </c>
      <c r="N123" s="195">
        <f t="shared" si="20"/>
        <v>-4.6674732913335737E-3</v>
      </c>
      <c r="O123" s="195">
        <f t="shared" si="20"/>
        <v>0.3751650189796174</v>
      </c>
      <c r="P123" s="195">
        <f t="shared" si="19"/>
        <v>1.1791470859987689</v>
      </c>
      <c r="Q123" s="195">
        <f t="shared" si="19"/>
        <v>-0.18383039195536094</v>
      </c>
      <c r="R123" s="195">
        <f t="shared" si="19"/>
        <v>-0.42007428641081485</v>
      </c>
      <c r="S123" s="195">
        <f t="shared" si="19"/>
        <v>-0.91007365684923991</v>
      </c>
      <c r="T123" s="195">
        <f t="shared" si="19"/>
        <v>-1.1138183058454036</v>
      </c>
      <c r="U123" s="195">
        <f t="shared" si="19"/>
        <v>-1.0915073314873442</v>
      </c>
      <c r="V123" s="195">
        <f t="shared" si="14"/>
        <v>14.915894148578628</v>
      </c>
      <c r="W123" s="195">
        <f t="shared" si="15"/>
        <v>17.846056752529947</v>
      </c>
      <c r="X123" s="195">
        <f t="shared" si="16"/>
        <v>2.942330506125983</v>
      </c>
      <c r="Y123" s="195">
        <f t="shared" si="17"/>
        <v>2.942330506125983</v>
      </c>
      <c r="Z123">
        <f t="shared" si="18"/>
        <v>3</v>
      </c>
    </row>
    <row r="124" spans="1:26" ht="17" thickBot="1">
      <c r="A124">
        <v>115</v>
      </c>
      <c r="B124" s="20">
        <v>42940</v>
      </c>
      <c r="C124" s="21">
        <v>42940</v>
      </c>
      <c r="D124" s="196">
        <v>3</v>
      </c>
      <c r="E124" s="196">
        <v>7</v>
      </c>
      <c r="F124" s="29">
        <v>69.099999999999994</v>
      </c>
      <c r="G124" s="23">
        <v>63</v>
      </c>
      <c r="H124" s="197">
        <v>0.74</v>
      </c>
      <c r="I124" s="25">
        <v>1576</v>
      </c>
      <c r="J124" s="26">
        <v>3584</v>
      </c>
      <c r="K124" s="26">
        <v>3867</v>
      </c>
      <c r="L124" s="27">
        <v>2835</v>
      </c>
      <c r="M124" s="195">
        <f t="shared" si="20"/>
        <v>-0.48545972632420981</v>
      </c>
      <c r="N124" s="195">
        <f t="shared" si="20"/>
        <v>-4.6674732913335737E-3</v>
      </c>
      <c r="O124" s="195">
        <f t="shared" si="20"/>
        <v>-0.49101554509943118</v>
      </c>
      <c r="P124" s="195">
        <f t="shared" si="19"/>
        <v>0.1045474931032028</v>
      </c>
      <c r="Q124" s="195">
        <f t="shared" si="19"/>
        <v>1.5420404878732914</v>
      </c>
      <c r="R124" s="195">
        <f t="shared" si="19"/>
        <v>-1.2917140792458022</v>
      </c>
      <c r="S124" s="195">
        <f t="shared" si="19"/>
        <v>-1.0085537131811724</v>
      </c>
      <c r="T124" s="195">
        <f t="shared" si="19"/>
        <v>-1.2442420698474488</v>
      </c>
      <c r="U124" s="195">
        <f t="shared" si="19"/>
        <v>-1.3126413556534611</v>
      </c>
      <c r="V124" s="195">
        <f t="shared" si="14"/>
        <v>6.7061595854936185</v>
      </c>
      <c r="W124" s="195">
        <f t="shared" si="15"/>
        <v>24.497908380224295</v>
      </c>
      <c r="X124" s="195">
        <f t="shared" si="16"/>
        <v>8.2897357142357961</v>
      </c>
      <c r="Y124" s="195">
        <f t="shared" si="17"/>
        <v>6.7061595854936185</v>
      </c>
      <c r="Z124">
        <f t="shared" si="18"/>
        <v>1</v>
      </c>
    </row>
    <row r="125" spans="1:26" ht="17" thickBot="1">
      <c r="A125">
        <v>116</v>
      </c>
      <c r="B125" s="20">
        <v>42941</v>
      </c>
      <c r="C125" s="21">
        <v>42941</v>
      </c>
      <c r="D125" s="196">
        <v>4</v>
      </c>
      <c r="E125" s="196">
        <v>7</v>
      </c>
      <c r="F125" s="29">
        <v>71.099999999999994</v>
      </c>
      <c r="G125" s="31">
        <v>64</v>
      </c>
      <c r="H125" s="197">
        <v>0</v>
      </c>
      <c r="I125" s="25">
        <v>3191</v>
      </c>
      <c r="J125" s="26">
        <v>7201</v>
      </c>
      <c r="K125" s="26">
        <v>7496</v>
      </c>
      <c r="L125" s="27">
        <v>5698</v>
      </c>
      <c r="M125" s="195">
        <f t="shared" si="20"/>
        <v>1.4003645951659843E-2</v>
      </c>
      <c r="N125" s="195">
        <f t="shared" si="20"/>
        <v>-4.6674732913335737E-3</v>
      </c>
      <c r="O125" s="195">
        <f t="shared" si="20"/>
        <v>-0.29853097530408707</v>
      </c>
      <c r="P125" s="195">
        <f t="shared" si="19"/>
        <v>0.21200745239275942</v>
      </c>
      <c r="Q125" s="195">
        <f t="shared" si="19"/>
        <v>-0.33611311664612437</v>
      </c>
      <c r="R125" s="195">
        <f t="shared" si="19"/>
        <v>0.59781379381259314</v>
      </c>
      <c r="S125" s="195">
        <f t="shared" si="19"/>
        <v>1.0623902621246395</v>
      </c>
      <c r="T125" s="195">
        <f t="shared" si="19"/>
        <v>0.82260439112818973</v>
      </c>
      <c r="U125" s="195">
        <f t="shared" si="19"/>
        <v>0.87803930589530066</v>
      </c>
      <c r="V125" s="195">
        <f t="shared" si="14"/>
        <v>29.201466206135656</v>
      </c>
      <c r="W125" s="195">
        <f t="shared" si="15"/>
        <v>2.2794782391172448</v>
      </c>
      <c r="X125" s="195">
        <f t="shared" si="16"/>
        <v>7.0374311196943555</v>
      </c>
      <c r="Y125" s="195">
        <f t="shared" si="17"/>
        <v>2.2794782391172448</v>
      </c>
      <c r="Z125">
        <f t="shared" si="18"/>
        <v>2</v>
      </c>
    </row>
    <row r="126" spans="1:26" ht="17" thickBot="1">
      <c r="A126">
        <v>117</v>
      </c>
      <c r="B126" s="20">
        <v>42942</v>
      </c>
      <c r="C126" s="21">
        <v>42942</v>
      </c>
      <c r="D126" s="196">
        <v>5</v>
      </c>
      <c r="E126" s="196">
        <v>7</v>
      </c>
      <c r="F126" s="29">
        <v>75.900000000000006</v>
      </c>
      <c r="G126" s="23">
        <v>66</v>
      </c>
      <c r="H126" s="197">
        <v>0</v>
      </c>
      <c r="I126" s="25">
        <v>3821</v>
      </c>
      <c r="J126" s="26">
        <v>7987</v>
      </c>
      <c r="K126" s="26">
        <v>8605</v>
      </c>
      <c r="L126" s="27">
        <v>6556</v>
      </c>
      <c r="M126" s="195">
        <f t="shared" si="20"/>
        <v>0.51346701822752949</v>
      </c>
      <c r="N126" s="195">
        <f t="shared" si="20"/>
        <v>-4.6674732913335737E-3</v>
      </c>
      <c r="O126" s="195">
        <f t="shared" si="20"/>
        <v>0.16343199220473997</v>
      </c>
      <c r="P126" s="195">
        <f t="shared" si="19"/>
        <v>0.42692737097187267</v>
      </c>
      <c r="Q126" s="195">
        <f t="shared" si="19"/>
        <v>-0.33611311664612437</v>
      </c>
      <c r="R126" s="195">
        <f t="shared" si="19"/>
        <v>1.3349051622502333</v>
      </c>
      <c r="S126" s="195">
        <f t="shared" si="19"/>
        <v>1.512421217222889</v>
      </c>
      <c r="T126" s="195">
        <f t="shared" si="19"/>
        <v>1.4542199119939883</v>
      </c>
      <c r="U126" s="195">
        <f t="shared" si="19"/>
        <v>1.5345548516895156</v>
      </c>
      <c r="V126" s="195">
        <f t="shared" si="14"/>
        <v>44.230237749669897</v>
      </c>
      <c r="W126" s="195">
        <f t="shared" si="15"/>
        <v>2.324096809961302</v>
      </c>
      <c r="X126" s="195">
        <f t="shared" si="16"/>
        <v>15.012666031327649</v>
      </c>
      <c r="Y126" s="195">
        <f t="shared" si="17"/>
        <v>2.324096809961302</v>
      </c>
      <c r="Z126">
        <f t="shared" si="18"/>
        <v>2</v>
      </c>
    </row>
    <row r="127" spans="1:26" ht="17" thickBot="1">
      <c r="A127">
        <v>118</v>
      </c>
      <c r="B127" s="20">
        <v>42943</v>
      </c>
      <c r="C127" s="21">
        <v>42943</v>
      </c>
      <c r="D127" s="196">
        <v>6</v>
      </c>
      <c r="E127" s="196">
        <v>7</v>
      </c>
      <c r="F127" s="22">
        <v>77</v>
      </c>
      <c r="G127" s="23">
        <v>66.900000000000006</v>
      </c>
      <c r="H127" s="197">
        <v>0.01</v>
      </c>
      <c r="I127" s="25">
        <v>3287</v>
      </c>
      <c r="J127" s="26">
        <v>6624</v>
      </c>
      <c r="K127" s="26">
        <v>7221</v>
      </c>
      <c r="L127" s="27">
        <v>5997</v>
      </c>
      <c r="M127" s="195">
        <f t="shared" si="20"/>
        <v>1.0129303905033991</v>
      </c>
      <c r="N127" s="195">
        <f t="shared" si="20"/>
        <v>-4.6674732913335737E-3</v>
      </c>
      <c r="O127" s="195">
        <f t="shared" si="20"/>
        <v>0.26929850559217872</v>
      </c>
      <c r="P127" s="195">
        <f t="shared" si="19"/>
        <v>0.52364133433247417</v>
      </c>
      <c r="Q127" s="195">
        <f t="shared" si="19"/>
        <v>-0.31073266253099713</v>
      </c>
      <c r="R127" s="195">
        <f t="shared" si="19"/>
        <v>0.7101324785269002</v>
      </c>
      <c r="S127" s="195">
        <f t="shared" si="19"/>
        <v>0.73202402663902899</v>
      </c>
      <c r="T127" s="195">
        <f t="shared" si="19"/>
        <v>0.66598196710826674</v>
      </c>
      <c r="U127" s="195">
        <f t="shared" si="19"/>
        <v>1.1068250263993453</v>
      </c>
      <c r="V127" s="195">
        <f t="shared" si="14"/>
        <v>31.04489438604174</v>
      </c>
      <c r="W127" s="195">
        <f t="shared" si="15"/>
        <v>0.53212905273166033</v>
      </c>
      <c r="X127" s="195">
        <f t="shared" si="16"/>
        <v>9.4126992751271619</v>
      </c>
      <c r="Y127" s="195">
        <f t="shared" si="17"/>
        <v>0.53212905273166033</v>
      </c>
      <c r="Z127">
        <f t="shared" si="18"/>
        <v>2</v>
      </c>
    </row>
    <row r="128" spans="1:26" ht="17" thickBot="1">
      <c r="A128">
        <v>119</v>
      </c>
      <c r="B128" s="20">
        <v>42944</v>
      </c>
      <c r="C128" s="21">
        <v>42944</v>
      </c>
      <c r="D128" s="196">
        <v>7</v>
      </c>
      <c r="E128" s="196">
        <v>7</v>
      </c>
      <c r="F128" s="29">
        <v>84.9</v>
      </c>
      <c r="G128" s="31">
        <v>73</v>
      </c>
      <c r="H128" s="197">
        <v>0</v>
      </c>
      <c r="I128" s="25">
        <v>3123</v>
      </c>
      <c r="J128" s="26">
        <v>6135</v>
      </c>
      <c r="K128" s="26">
        <v>6987</v>
      </c>
      <c r="L128" s="27">
        <v>5496</v>
      </c>
      <c r="M128" s="195">
        <f t="shared" si="20"/>
        <v>1.5123937627792687</v>
      </c>
      <c r="N128" s="195">
        <f t="shared" si="20"/>
        <v>-4.6674732913335737E-3</v>
      </c>
      <c r="O128" s="195">
        <f t="shared" si="20"/>
        <v>1.0296125562837886</v>
      </c>
      <c r="P128" s="195">
        <f t="shared" si="19"/>
        <v>1.1791470859987689</v>
      </c>
      <c r="Q128" s="195">
        <f t="shared" si="19"/>
        <v>-0.33611311664612437</v>
      </c>
      <c r="R128" s="195">
        <f t="shared" si="19"/>
        <v>0.51825472547329232</v>
      </c>
      <c r="S128" s="195">
        <f t="shared" si="19"/>
        <v>0.45204293625347686</v>
      </c>
      <c r="T128" s="195">
        <f t="shared" si="19"/>
        <v>0.53271052266949592</v>
      </c>
      <c r="U128" s="195">
        <f t="shared" si="19"/>
        <v>0.72347503986915673</v>
      </c>
      <c r="V128" s="195">
        <f t="shared" si="14"/>
        <v>32.721456384665593</v>
      </c>
      <c r="W128" s="195">
        <f t="shared" si="15"/>
        <v>1.9250365919547729</v>
      </c>
      <c r="X128" s="195">
        <f t="shared" si="16"/>
        <v>11.236997532804651</v>
      </c>
      <c r="Y128" s="195">
        <f t="shared" si="17"/>
        <v>1.9250365919547729</v>
      </c>
      <c r="Z128">
        <f t="shared" si="18"/>
        <v>2</v>
      </c>
    </row>
    <row r="129" spans="1:26" ht="17" thickBot="1">
      <c r="A129">
        <v>120</v>
      </c>
      <c r="B129" s="20">
        <v>42945</v>
      </c>
      <c r="C129" s="21">
        <v>42945</v>
      </c>
      <c r="D129" s="196">
        <v>1</v>
      </c>
      <c r="E129" s="196">
        <v>7</v>
      </c>
      <c r="F129" s="22">
        <v>75.900000000000006</v>
      </c>
      <c r="G129" s="23">
        <v>68</v>
      </c>
      <c r="H129" s="197">
        <v>0</v>
      </c>
      <c r="I129" s="25">
        <v>2074</v>
      </c>
      <c r="J129" s="26">
        <v>3787</v>
      </c>
      <c r="K129" s="26">
        <v>5242</v>
      </c>
      <c r="L129" s="27">
        <v>3711</v>
      </c>
      <c r="M129" s="195">
        <f t="shared" si="20"/>
        <v>-1.4843864708759491</v>
      </c>
      <c r="N129" s="195">
        <f t="shared" si="20"/>
        <v>-4.6674732913335737E-3</v>
      </c>
      <c r="O129" s="195">
        <f t="shared" si="20"/>
        <v>0.16343199220473997</v>
      </c>
      <c r="P129" s="195">
        <f t="shared" si="19"/>
        <v>0.64184728955098591</v>
      </c>
      <c r="Q129" s="195">
        <f t="shared" si="19"/>
        <v>-0.33611311664612437</v>
      </c>
      <c r="R129" s="195">
        <f t="shared" si="19"/>
        <v>-0.70906090229033414</v>
      </c>
      <c r="S129" s="195">
        <f t="shared" si="19"/>
        <v>-0.89232434437081021</v>
      </c>
      <c r="T129" s="195">
        <f t="shared" si="19"/>
        <v>-0.46112994974783372</v>
      </c>
      <c r="U129" s="195">
        <f t="shared" si="19"/>
        <v>-0.64235275645097578</v>
      </c>
      <c r="V129" s="195">
        <f t="shared" si="14"/>
        <v>15.282924381779461</v>
      </c>
      <c r="W129" s="195">
        <f t="shared" si="15"/>
        <v>16.290937498945844</v>
      </c>
      <c r="X129" s="195">
        <f t="shared" si="16"/>
        <v>1.7419399677117451</v>
      </c>
      <c r="Y129" s="195">
        <f t="shared" si="17"/>
        <v>1.7419399677117451</v>
      </c>
      <c r="Z129">
        <f t="shared" si="18"/>
        <v>3</v>
      </c>
    </row>
    <row r="130" spans="1:26" ht="17" thickBot="1">
      <c r="A130">
        <v>121</v>
      </c>
      <c r="B130" s="20">
        <v>42946</v>
      </c>
      <c r="C130" s="21">
        <v>42946</v>
      </c>
      <c r="D130" s="196">
        <v>2</v>
      </c>
      <c r="E130" s="196">
        <v>7</v>
      </c>
      <c r="F130" s="22">
        <v>81</v>
      </c>
      <c r="G130" s="23">
        <v>64.900000000000006</v>
      </c>
      <c r="H130" s="197">
        <v>0</v>
      </c>
      <c r="I130" s="25">
        <v>3331</v>
      </c>
      <c r="J130" s="26">
        <v>5282</v>
      </c>
      <c r="K130" s="26">
        <v>5759</v>
      </c>
      <c r="L130" s="27">
        <v>4324</v>
      </c>
      <c r="M130" s="195">
        <f t="shared" si="20"/>
        <v>-0.98492309860007943</v>
      </c>
      <c r="N130" s="195">
        <f t="shared" si="20"/>
        <v>-4.6674732913335737E-3</v>
      </c>
      <c r="O130" s="195">
        <f t="shared" si="20"/>
        <v>0.65426764518286695</v>
      </c>
      <c r="P130" s="195">
        <f t="shared" si="19"/>
        <v>0.30872141575336098</v>
      </c>
      <c r="Q130" s="195">
        <f t="shared" si="19"/>
        <v>-0.33611311664612437</v>
      </c>
      <c r="R130" s="195">
        <f t="shared" si="19"/>
        <v>0.76161187568762423</v>
      </c>
      <c r="S130" s="195">
        <f t="shared" si="19"/>
        <v>-3.634943613686252E-2</v>
      </c>
      <c r="T130" s="195">
        <f t="shared" si="19"/>
        <v>-0.16667979259037846</v>
      </c>
      <c r="U130" s="195">
        <f t="shared" si="19"/>
        <v>-0.17330377093599467</v>
      </c>
      <c r="V130" s="195">
        <f t="shared" si="14"/>
        <v>23.095488559933351</v>
      </c>
      <c r="W130" s="195">
        <f t="shared" si="15"/>
        <v>7.4596236371479332</v>
      </c>
      <c r="X130" s="195">
        <f t="shared" si="16"/>
        <v>1.2457885771238491</v>
      </c>
      <c r="Y130" s="195">
        <f t="shared" si="17"/>
        <v>1.2457885771238491</v>
      </c>
      <c r="Z130">
        <f t="shared" si="18"/>
        <v>3</v>
      </c>
    </row>
    <row r="131" spans="1:26" ht="17" thickBot="1">
      <c r="A131">
        <v>122</v>
      </c>
      <c r="B131" s="44">
        <v>42947</v>
      </c>
      <c r="C131" s="45">
        <v>42947</v>
      </c>
      <c r="D131" s="196">
        <v>3</v>
      </c>
      <c r="E131" s="196">
        <v>7</v>
      </c>
      <c r="F131" s="74">
        <v>88</v>
      </c>
      <c r="G131" s="47">
        <v>66.900000000000006</v>
      </c>
      <c r="H131" s="197">
        <v>0</v>
      </c>
      <c r="I131" s="49">
        <v>3560</v>
      </c>
      <c r="J131" s="50">
        <v>7404</v>
      </c>
      <c r="K131" s="50">
        <v>7546</v>
      </c>
      <c r="L131" s="51">
        <v>5774</v>
      </c>
      <c r="M131" s="195">
        <f t="shared" si="20"/>
        <v>-0.48545972632420981</v>
      </c>
      <c r="N131" s="195">
        <f t="shared" si="20"/>
        <v>-4.6674732913335737E-3</v>
      </c>
      <c r="O131" s="195">
        <f t="shared" si="20"/>
        <v>1.3279636394665715</v>
      </c>
      <c r="P131" s="195">
        <f t="shared" si="19"/>
        <v>0.52364133433247417</v>
      </c>
      <c r="Q131" s="195">
        <f t="shared" si="19"/>
        <v>-0.33611311664612437</v>
      </c>
      <c r="R131" s="195">
        <f t="shared" si="19"/>
        <v>1.0295387381832111</v>
      </c>
      <c r="S131" s="195">
        <f t="shared" si="19"/>
        <v>1.1786196309350017</v>
      </c>
      <c r="T131" s="195">
        <f t="shared" si="19"/>
        <v>0.85108119549544847</v>
      </c>
      <c r="U131" s="195">
        <f t="shared" si="19"/>
        <v>0.93619219806355281</v>
      </c>
      <c r="V131" s="195">
        <f t="shared" si="14"/>
        <v>40.335793337490031</v>
      </c>
      <c r="W131" s="195">
        <f t="shared" si="15"/>
        <v>3.328857656244959</v>
      </c>
      <c r="X131" s="195">
        <f t="shared" si="16"/>
        <v>8.5106091126386172</v>
      </c>
      <c r="Y131" s="195">
        <f t="shared" si="17"/>
        <v>3.328857656244959</v>
      </c>
      <c r="Z131">
        <f t="shared" si="18"/>
        <v>2</v>
      </c>
    </row>
    <row r="132" spans="1:26" ht="17" thickBot="1">
      <c r="A132">
        <v>123</v>
      </c>
      <c r="B132" s="207">
        <v>42948</v>
      </c>
      <c r="C132" s="208">
        <v>42948</v>
      </c>
      <c r="D132" s="196">
        <v>4</v>
      </c>
      <c r="E132" s="196">
        <v>8</v>
      </c>
      <c r="F132" s="29">
        <v>91</v>
      </c>
      <c r="G132" s="31">
        <v>72</v>
      </c>
      <c r="H132" s="197">
        <v>0</v>
      </c>
      <c r="I132" s="209">
        <v>3492</v>
      </c>
      <c r="J132" s="17">
        <v>7290</v>
      </c>
      <c r="K132" s="17">
        <v>7686</v>
      </c>
      <c r="L132" s="18">
        <v>6050</v>
      </c>
      <c r="M132" s="195">
        <f t="shared" si="20"/>
        <v>1.4003645951659843E-2</v>
      </c>
      <c r="N132" s="195">
        <f t="shared" si="20"/>
        <v>0.49475216888137658</v>
      </c>
      <c r="O132" s="195">
        <f t="shared" si="20"/>
        <v>1.6166904941595877</v>
      </c>
      <c r="P132" s="195">
        <f t="shared" si="19"/>
        <v>1.0716871267092123</v>
      </c>
      <c r="Q132" s="195">
        <f t="shared" si="19"/>
        <v>-0.33611311664612437</v>
      </c>
      <c r="R132" s="195">
        <f t="shared" si="19"/>
        <v>0.94997966984391014</v>
      </c>
      <c r="S132" s="195">
        <f t="shared" si="19"/>
        <v>1.1133479656917442</v>
      </c>
      <c r="T132" s="195">
        <f t="shared" si="19"/>
        <v>0.93081624772377292</v>
      </c>
      <c r="U132" s="195">
        <f t="shared" si="19"/>
        <v>1.1473790169903633</v>
      </c>
      <c r="V132" s="195">
        <f t="shared" si="14"/>
        <v>45.607444865149844</v>
      </c>
      <c r="W132" s="195">
        <f t="shared" si="15"/>
        <v>2.8526316230558564</v>
      </c>
      <c r="X132" s="195">
        <f t="shared" si="16"/>
        <v>10.905232085671486</v>
      </c>
      <c r="Y132" s="195">
        <f t="shared" si="17"/>
        <v>2.8526316230558564</v>
      </c>
      <c r="Z132">
        <f t="shared" si="18"/>
        <v>2</v>
      </c>
    </row>
    <row r="133" spans="1:26" ht="17" thickBot="1">
      <c r="A133">
        <v>124</v>
      </c>
      <c r="B133" s="20">
        <v>42949</v>
      </c>
      <c r="C133" s="21">
        <v>42949</v>
      </c>
      <c r="D133" s="196">
        <v>5</v>
      </c>
      <c r="E133" s="196">
        <v>8</v>
      </c>
      <c r="F133" s="22">
        <v>86</v>
      </c>
      <c r="G133" s="23">
        <v>69.099999999999994</v>
      </c>
      <c r="H133" s="197">
        <v>0.09</v>
      </c>
      <c r="I133" s="99">
        <v>2637</v>
      </c>
      <c r="J133" s="26">
        <v>5966</v>
      </c>
      <c r="K133" s="26">
        <v>6407</v>
      </c>
      <c r="L133" s="27">
        <v>5288</v>
      </c>
      <c r="M133" s="195">
        <f t="shared" si="20"/>
        <v>0.51346701822752949</v>
      </c>
      <c r="N133" s="195">
        <f t="shared" si="20"/>
        <v>0.49475216888137658</v>
      </c>
      <c r="O133" s="195">
        <f t="shared" si="20"/>
        <v>1.1354790696712274</v>
      </c>
      <c r="P133" s="195">
        <f t="shared" si="19"/>
        <v>0.76005324476949754</v>
      </c>
      <c r="Q133" s="195">
        <f t="shared" si="19"/>
        <v>-0.10768902960997923</v>
      </c>
      <c r="R133" s="195">
        <f t="shared" si="19"/>
        <v>-5.035861589288735E-2</v>
      </c>
      <c r="S133" s="195">
        <f t="shared" si="19"/>
        <v>0.35528055532268277</v>
      </c>
      <c r="T133" s="195">
        <f t="shared" si="19"/>
        <v>0.20237959200929465</v>
      </c>
      <c r="U133" s="195">
        <f t="shared" si="19"/>
        <v>0.56431975604025619</v>
      </c>
      <c r="V133" s="195">
        <f t="shared" si="14"/>
        <v>27.628996173087852</v>
      </c>
      <c r="W133" s="195">
        <f t="shared" si="15"/>
        <v>2.2345781740811521</v>
      </c>
      <c r="X133" s="195">
        <f t="shared" si="16"/>
        <v>5.1995148534889415</v>
      </c>
      <c r="Y133" s="195">
        <f t="shared" si="17"/>
        <v>2.2345781740811521</v>
      </c>
      <c r="Z133">
        <f t="shared" si="18"/>
        <v>2</v>
      </c>
    </row>
    <row r="134" spans="1:26" ht="17" thickBot="1">
      <c r="A134">
        <v>125</v>
      </c>
      <c r="B134" s="20">
        <v>42950</v>
      </c>
      <c r="C134" s="21">
        <v>42950</v>
      </c>
      <c r="D134" s="196">
        <v>6</v>
      </c>
      <c r="E134" s="196">
        <v>8</v>
      </c>
      <c r="F134" s="29">
        <v>86</v>
      </c>
      <c r="G134" s="23">
        <v>70</v>
      </c>
      <c r="H134" s="197">
        <v>0</v>
      </c>
      <c r="I134" s="99">
        <v>3346</v>
      </c>
      <c r="J134" s="26">
        <v>6728</v>
      </c>
      <c r="K134" s="26">
        <v>7297</v>
      </c>
      <c r="L134" s="27">
        <v>5835</v>
      </c>
      <c r="M134" s="195">
        <f t="shared" si="20"/>
        <v>1.0129303905033991</v>
      </c>
      <c r="N134" s="195">
        <f t="shared" si="20"/>
        <v>0.49475216888137658</v>
      </c>
      <c r="O134" s="195">
        <f t="shared" si="20"/>
        <v>1.1354790696712274</v>
      </c>
      <c r="P134" s="195">
        <f t="shared" si="19"/>
        <v>0.8567672081300991</v>
      </c>
      <c r="Q134" s="195">
        <f t="shared" si="19"/>
        <v>-0.33611311664612437</v>
      </c>
      <c r="R134" s="195">
        <f t="shared" si="19"/>
        <v>0.77916167017423477</v>
      </c>
      <c r="S134" s="195">
        <f t="shared" si="19"/>
        <v>0.7915701072118253</v>
      </c>
      <c r="T134" s="195">
        <f t="shared" si="19"/>
        <v>0.70926670974649997</v>
      </c>
      <c r="U134" s="195">
        <f t="shared" si="19"/>
        <v>0.98286754572491308</v>
      </c>
      <c r="V134" s="195">
        <f t="shared" si="14"/>
        <v>37.736216869998486</v>
      </c>
      <c r="W134" s="195">
        <f t="shared" si="15"/>
        <v>0.67786459474406546</v>
      </c>
      <c r="X134" s="195">
        <f t="shared" si="16"/>
        <v>10.306430432499004</v>
      </c>
      <c r="Y134" s="195">
        <f t="shared" si="17"/>
        <v>0.67786459474406546</v>
      </c>
      <c r="Z134">
        <f t="shared" si="18"/>
        <v>2</v>
      </c>
    </row>
    <row r="135" spans="1:26" ht="17" thickBot="1">
      <c r="A135">
        <v>126</v>
      </c>
      <c r="B135" s="20">
        <v>42951</v>
      </c>
      <c r="C135" s="21">
        <v>42951</v>
      </c>
      <c r="D135" s="196">
        <v>7</v>
      </c>
      <c r="E135" s="196">
        <v>8</v>
      </c>
      <c r="F135" s="29">
        <v>82.9</v>
      </c>
      <c r="G135" s="31">
        <v>70</v>
      </c>
      <c r="H135" s="197">
        <v>0.15</v>
      </c>
      <c r="I135" s="99">
        <v>2400</v>
      </c>
      <c r="J135" s="26">
        <v>4447</v>
      </c>
      <c r="K135" s="26">
        <v>5158</v>
      </c>
      <c r="L135" s="27">
        <v>4427</v>
      </c>
      <c r="M135" s="195">
        <f t="shared" si="20"/>
        <v>1.5123937627792687</v>
      </c>
      <c r="N135" s="195">
        <f t="shared" si="20"/>
        <v>0.49475216888137658</v>
      </c>
      <c r="O135" s="195">
        <f t="shared" si="20"/>
        <v>0.83712798648844444</v>
      </c>
      <c r="P135" s="195">
        <f t="shared" si="19"/>
        <v>0.8567672081300991</v>
      </c>
      <c r="Q135" s="195">
        <f t="shared" si="19"/>
        <v>4.4593695080784208E-2</v>
      </c>
      <c r="R135" s="195">
        <f t="shared" si="19"/>
        <v>-0.32764536878133294</v>
      </c>
      <c r="S135" s="195">
        <f t="shared" si="19"/>
        <v>-0.51443575612037173</v>
      </c>
      <c r="T135" s="195">
        <f t="shared" si="19"/>
        <v>-0.50897098108482841</v>
      </c>
      <c r="U135" s="195">
        <f t="shared" si="19"/>
        <v>-9.4491298655337161E-2</v>
      </c>
      <c r="V135" s="195">
        <f t="shared" si="14"/>
        <v>19.654960669119216</v>
      </c>
      <c r="W135" s="195">
        <f t="shared" si="15"/>
        <v>6.736571962534617</v>
      </c>
      <c r="X135" s="195">
        <f t="shared" si="16"/>
        <v>7.453627381738861</v>
      </c>
      <c r="Y135" s="195">
        <f t="shared" si="17"/>
        <v>6.736571962534617</v>
      </c>
      <c r="Z135">
        <f t="shared" si="18"/>
        <v>2</v>
      </c>
    </row>
    <row r="136" spans="1:26" ht="17" thickBot="1">
      <c r="A136">
        <v>127</v>
      </c>
      <c r="B136" s="20">
        <v>42952</v>
      </c>
      <c r="C136" s="21">
        <v>42952</v>
      </c>
      <c r="D136" s="196">
        <v>1</v>
      </c>
      <c r="E136" s="196">
        <v>8</v>
      </c>
      <c r="F136" s="29">
        <v>77</v>
      </c>
      <c r="G136" s="23">
        <v>70</v>
      </c>
      <c r="H136" s="197">
        <v>0.3</v>
      </c>
      <c r="I136" s="99">
        <v>3409</v>
      </c>
      <c r="J136" s="26">
        <v>4520</v>
      </c>
      <c r="K136" s="26">
        <v>5169</v>
      </c>
      <c r="L136" s="27">
        <v>3907</v>
      </c>
      <c r="M136" s="195">
        <f t="shared" si="20"/>
        <v>-1.4843864708759491</v>
      </c>
      <c r="N136" s="195">
        <f t="shared" si="20"/>
        <v>0.49475216888137658</v>
      </c>
      <c r="O136" s="195">
        <f t="shared" si="20"/>
        <v>0.26929850559217872</v>
      </c>
      <c r="P136" s="195">
        <f t="shared" si="19"/>
        <v>0.8567672081300991</v>
      </c>
      <c r="Q136" s="195">
        <f t="shared" si="19"/>
        <v>0.42530050680769277</v>
      </c>
      <c r="R136" s="195">
        <f t="shared" si="19"/>
        <v>0.85287080701799878</v>
      </c>
      <c r="S136" s="195">
        <f t="shared" si="19"/>
        <v>-0.47263898802600507</v>
      </c>
      <c r="T136" s="195">
        <f t="shared" si="19"/>
        <v>-0.5027060841240315</v>
      </c>
      <c r="U136" s="195">
        <f t="shared" si="19"/>
        <v>-0.49237950822758864</v>
      </c>
      <c r="V136" s="195">
        <f t="shared" si="14"/>
        <v>23.714511249031109</v>
      </c>
      <c r="W136" s="195">
        <f t="shared" si="15"/>
        <v>13.191443416663363</v>
      </c>
      <c r="X136" s="195">
        <f t="shared" si="16"/>
        <v>2.1909153865988737</v>
      </c>
      <c r="Y136" s="195">
        <f t="shared" si="17"/>
        <v>2.1909153865988737</v>
      </c>
      <c r="Z136">
        <f t="shared" si="18"/>
        <v>3</v>
      </c>
    </row>
    <row r="137" spans="1:26" ht="17" thickBot="1">
      <c r="A137">
        <v>128</v>
      </c>
      <c r="B137" s="20">
        <v>42953</v>
      </c>
      <c r="C137" s="21">
        <v>42953</v>
      </c>
      <c r="D137" s="196">
        <v>2</v>
      </c>
      <c r="E137" s="196">
        <v>8</v>
      </c>
      <c r="F137" s="29">
        <v>75.900000000000006</v>
      </c>
      <c r="G137" s="23">
        <v>64</v>
      </c>
      <c r="H137" s="197">
        <v>0</v>
      </c>
      <c r="I137" s="99">
        <v>3130</v>
      </c>
      <c r="J137" s="26">
        <v>5088</v>
      </c>
      <c r="K137" s="26">
        <v>5634</v>
      </c>
      <c r="L137" s="27">
        <v>4207</v>
      </c>
      <c r="M137" s="195">
        <f t="shared" si="20"/>
        <v>-0.98492309860007943</v>
      </c>
      <c r="N137" s="195">
        <f t="shared" si="20"/>
        <v>0.49475216888137658</v>
      </c>
      <c r="O137" s="195">
        <f t="shared" si="20"/>
        <v>0.16343199220473997</v>
      </c>
      <c r="P137" s="195">
        <f t="shared" si="19"/>
        <v>0.21200745239275942</v>
      </c>
      <c r="Q137" s="195">
        <f t="shared" si="19"/>
        <v>-0.33611311664612437</v>
      </c>
      <c r="R137" s="195">
        <f t="shared" si="19"/>
        <v>0.52644462956704385</v>
      </c>
      <c r="S137" s="195">
        <f t="shared" si="19"/>
        <v>-0.14742577874380958</v>
      </c>
      <c r="T137" s="195">
        <f t="shared" si="19"/>
        <v>-0.23787180350852527</v>
      </c>
      <c r="U137" s="195">
        <f t="shared" si="19"/>
        <v>-0.26282861808975128</v>
      </c>
      <c r="V137" s="195">
        <f t="shared" si="14"/>
        <v>20.944751346600004</v>
      </c>
      <c r="W137" s="195">
        <f t="shared" si="15"/>
        <v>8.0395559646458352</v>
      </c>
      <c r="X137" s="195">
        <f t="shared" si="16"/>
        <v>0.41391102502518173</v>
      </c>
      <c r="Y137" s="195">
        <f t="shared" si="17"/>
        <v>0.41391102502518173</v>
      </c>
      <c r="Z137">
        <f t="shared" si="18"/>
        <v>3</v>
      </c>
    </row>
    <row r="138" spans="1:26" ht="17" thickBot="1">
      <c r="A138">
        <v>129</v>
      </c>
      <c r="B138" s="20">
        <v>42954</v>
      </c>
      <c r="C138" s="21">
        <v>42954</v>
      </c>
      <c r="D138" s="196">
        <v>3</v>
      </c>
      <c r="E138" s="196">
        <v>8</v>
      </c>
      <c r="F138" s="29">
        <v>71.099999999999994</v>
      </c>
      <c r="G138" s="31">
        <v>64.900000000000006</v>
      </c>
      <c r="H138" s="197">
        <v>0.76</v>
      </c>
      <c r="I138" s="99">
        <v>804</v>
      </c>
      <c r="J138" s="26">
        <v>1809</v>
      </c>
      <c r="K138" s="26">
        <v>2669</v>
      </c>
      <c r="L138" s="27">
        <v>2441</v>
      </c>
      <c r="M138" s="195">
        <f t="shared" si="20"/>
        <v>-0.48545972632420981</v>
      </c>
      <c r="N138" s="195">
        <f t="shared" si="20"/>
        <v>0.49475216888137658</v>
      </c>
      <c r="O138" s="195">
        <f t="shared" si="20"/>
        <v>-0.29853097530408707</v>
      </c>
      <c r="P138" s="195">
        <f t="shared" si="19"/>
        <v>0.30872141575336098</v>
      </c>
      <c r="Q138" s="195">
        <f t="shared" si="19"/>
        <v>1.5928013961035459</v>
      </c>
      <c r="R138" s="195">
        <f t="shared" si="19"/>
        <v>-2.1949435021566881</v>
      </c>
      <c r="S138" s="195">
        <f t="shared" si="19"/>
        <v>-2.0248449921880334</v>
      </c>
      <c r="T138" s="195">
        <f t="shared" si="19"/>
        <v>-1.9265463024869678</v>
      </c>
      <c r="U138" s="195">
        <f t="shared" si="19"/>
        <v>-1.6141181913678206</v>
      </c>
      <c r="V138" s="195">
        <f t="shared" si="14"/>
        <v>9.6173032616903722</v>
      </c>
      <c r="W138" s="195">
        <f t="shared" si="15"/>
        <v>37.953557862923972</v>
      </c>
      <c r="X138" s="195">
        <f t="shared" si="16"/>
        <v>15.751377142749405</v>
      </c>
      <c r="Y138" s="195">
        <f t="shared" si="17"/>
        <v>9.6173032616903722</v>
      </c>
      <c r="Z138">
        <f t="shared" si="18"/>
        <v>1</v>
      </c>
    </row>
    <row r="139" spans="1:26" ht="17" thickBot="1">
      <c r="A139">
        <v>130</v>
      </c>
      <c r="B139" s="20">
        <v>42955</v>
      </c>
      <c r="C139" s="21">
        <v>42955</v>
      </c>
      <c r="D139" s="196">
        <v>4</v>
      </c>
      <c r="E139" s="196">
        <v>8</v>
      </c>
      <c r="F139" s="29">
        <v>77</v>
      </c>
      <c r="G139" s="23">
        <v>66</v>
      </c>
      <c r="H139" s="197">
        <v>0</v>
      </c>
      <c r="I139" s="99">
        <v>3598</v>
      </c>
      <c r="J139" s="26">
        <v>7176</v>
      </c>
      <c r="K139" s="26">
        <v>7571</v>
      </c>
      <c r="L139" s="27">
        <v>5932</v>
      </c>
      <c r="M139" s="195">
        <f t="shared" si="20"/>
        <v>1.4003645951659843E-2</v>
      </c>
      <c r="N139" s="195">
        <f t="shared" si="20"/>
        <v>0.49475216888137658</v>
      </c>
      <c r="O139" s="195">
        <f t="shared" si="20"/>
        <v>0.26929850559217872</v>
      </c>
      <c r="P139" s="195">
        <f t="shared" si="19"/>
        <v>0.42692737097187267</v>
      </c>
      <c r="Q139" s="195">
        <f t="shared" si="19"/>
        <v>-0.33611311664612437</v>
      </c>
      <c r="R139" s="195">
        <f t="shared" si="19"/>
        <v>1.0739982175492908</v>
      </c>
      <c r="S139" s="195">
        <f t="shared" si="19"/>
        <v>1.0480763004484865</v>
      </c>
      <c r="T139" s="195">
        <f t="shared" si="19"/>
        <v>0.86531959767907785</v>
      </c>
      <c r="U139" s="195">
        <f t="shared" si="19"/>
        <v>1.0570890002028137</v>
      </c>
      <c r="V139" s="195">
        <f t="shared" ref="V139:V202" si="21">SUMXMY2($M139:$U139,$M$5:$U$5)</f>
        <v>36.564889516654652</v>
      </c>
      <c r="W139" s="195">
        <f t="shared" ref="W139:W202" si="22">SUMXMY2($M139:$U139,$M$6:$U$6)</f>
        <v>1.4046681442291074</v>
      </c>
      <c r="X139" s="195">
        <f t="shared" ref="X139:X202" si="23">SUMXMY2($M139:$U139,$M$7:$U$7)</f>
        <v>7.8891299174562164</v>
      </c>
      <c r="Y139" s="195">
        <f t="shared" ref="Y139:Y202" si="24">MIN(V139:X139)</f>
        <v>1.4046681442291074</v>
      </c>
      <c r="Z139">
        <f t="shared" ref="Z139:Z202" si="25">MATCH(Y139, V139:X139, 0)</f>
        <v>2</v>
      </c>
    </row>
    <row r="140" spans="1:26" ht="17" thickBot="1">
      <c r="A140">
        <v>131</v>
      </c>
      <c r="B140" s="20">
        <v>42956</v>
      </c>
      <c r="C140" s="21">
        <v>42956</v>
      </c>
      <c r="D140" s="196">
        <v>5</v>
      </c>
      <c r="E140" s="196">
        <v>8</v>
      </c>
      <c r="F140" s="29">
        <v>82.9</v>
      </c>
      <c r="G140" s="23">
        <v>66</v>
      </c>
      <c r="H140" s="197">
        <v>0</v>
      </c>
      <c r="I140" s="99">
        <v>3893</v>
      </c>
      <c r="J140" s="26">
        <v>7791</v>
      </c>
      <c r="K140" s="26">
        <v>8589</v>
      </c>
      <c r="L140" s="27">
        <v>6582</v>
      </c>
      <c r="M140" s="195">
        <f t="shared" si="20"/>
        <v>0.51346701822752949</v>
      </c>
      <c r="N140" s="195">
        <f t="shared" si="20"/>
        <v>0.49475216888137658</v>
      </c>
      <c r="O140" s="195">
        <f t="shared" si="20"/>
        <v>0.83712798648844444</v>
      </c>
      <c r="P140" s="195">
        <f t="shared" si="19"/>
        <v>0.42692737097187267</v>
      </c>
      <c r="Q140" s="195">
        <f t="shared" si="19"/>
        <v>-0.33611311664612437</v>
      </c>
      <c r="R140" s="195">
        <f t="shared" si="19"/>
        <v>1.4191441757859637</v>
      </c>
      <c r="S140" s="195">
        <f t="shared" si="19"/>
        <v>1.4001997576818497</v>
      </c>
      <c r="T140" s="195">
        <f t="shared" si="19"/>
        <v>1.4451073345964656</v>
      </c>
      <c r="U140" s="195">
        <f t="shared" si="19"/>
        <v>1.5544492621681281</v>
      </c>
      <c r="V140" s="195">
        <f t="shared" si="21"/>
        <v>48.552959889663086</v>
      </c>
      <c r="W140" s="195">
        <f t="shared" si="22"/>
        <v>1.8372964324372483</v>
      </c>
      <c r="X140" s="195">
        <f t="shared" si="23"/>
        <v>14.945920601998587</v>
      </c>
      <c r="Y140" s="195">
        <f t="shared" si="24"/>
        <v>1.8372964324372483</v>
      </c>
      <c r="Z140">
        <f t="shared" si="25"/>
        <v>2</v>
      </c>
    </row>
    <row r="141" spans="1:26" ht="17" thickBot="1">
      <c r="A141">
        <v>132</v>
      </c>
      <c r="B141" s="20">
        <v>42957</v>
      </c>
      <c r="C141" s="21">
        <v>42957</v>
      </c>
      <c r="D141" s="196">
        <v>6</v>
      </c>
      <c r="E141" s="196">
        <v>8</v>
      </c>
      <c r="F141" s="22">
        <v>82.9</v>
      </c>
      <c r="G141" s="31">
        <v>69.099999999999994</v>
      </c>
      <c r="H141" s="197">
        <v>0</v>
      </c>
      <c r="I141" s="99">
        <v>3423</v>
      </c>
      <c r="J141" s="26">
        <v>7378</v>
      </c>
      <c r="K141" s="26">
        <v>7850</v>
      </c>
      <c r="L141" s="27">
        <v>6290</v>
      </c>
      <c r="M141" s="195">
        <f t="shared" si="20"/>
        <v>1.0129303905033991</v>
      </c>
      <c r="N141" s="195">
        <f t="shared" si="20"/>
        <v>0.49475216888137658</v>
      </c>
      <c r="O141" s="195">
        <f t="shared" si="20"/>
        <v>0.83712798648844444</v>
      </c>
      <c r="P141" s="195">
        <f t="shared" si="19"/>
        <v>0.76005324476949754</v>
      </c>
      <c r="Q141" s="195">
        <f t="shared" si="19"/>
        <v>-0.33611311664612437</v>
      </c>
      <c r="R141" s="195">
        <f t="shared" si="19"/>
        <v>0.86925061520550195</v>
      </c>
      <c r="S141" s="195">
        <f t="shared" si="19"/>
        <v>1.1637331107918025</v>
      </c>
      <c r="T141" s="195">
        <f t="shared" si="19"/>
        <v>1.0242201660483816</v>
      </c>
      <c r="U141" s="195">
        <f t="shared" si="19"/>
        <v>1.3310197291006332</v>
      </c>
      <c r="V141" s="195">
        <f t="shared" si="21"/>
        <v>41.680357798269483</v>
      </c>
      <c r="W141" s="195">
        <f t="shared" si="22"/>
        <v>0.61684126426883434</v>
      </c>
      <c r="X141" s="195">
        <f t="shared" si="23"/>
        <v>12.743758423561374</v>
      </c>
      <c r="Y141" s="195">
        <f t="shared" si="24"/>
        <v>0.61684126426883434</v>
      </c>
      <c r="Z141">
        <f t="shared" si="25"/>
        <v>2</v>
      </c>
    </row>
    <row r="142" spans="1:26" ht="17" thickBot="1">
      <c r="A142">
        <v>133</v>
      </c>
      <c r="B142" s="20">
        <v>42958</v>
      </c>
      <c r="C142" s="21">
        <v>42958</v>
      </c>
      <c r="D142" s="196">
        <v>7</v>
      </c>
      <c r="E142" s="196">
        <v>8</v>
      </c>
      <c r="F142" s="29">
        <v>81</v>
      </c>
      <c r="G142" s="23">
        <v>70</v>
      </c>
      <c r="H142" s="197">
        <v>0.01</v>
      </c>
      <c r="I142" s="99">
        <v>3148</v>
      </c>
      <c r="J142" s="26">
        <v>6295</v>
      </c>
      <c r="K142" s="26">
        <v>7068</v>
      </c>
      <c r="L142" s="27">
        <v>5669</v>
      </c>
      <c r="M142" s="195">
        <f t="shared" si="20"/>
        <v>1.5123937627792687</v>
      </c>
      <c r="N142" s="195">
        <f t="shared" si="20"/>
        <v>0.49475216888137658</v>
      </c>
      <c r="O142" s="195">
        <f t="shared" si="20"/>
        <v>0.65426764518286695</v>
      </c>
      <c r="P142" s="195">
        <f t="shared" si="19"/>
        <v>0.8567672081300991</v>
      </c>
      <c r="Q142" s="195">
        <f t="shared" si="19"/>
        <v>-0.31073266253099713</v>
      </c>
      <c r="R142" s="195">
        <f t="shared" si="19"/>
        <v>0.54750438295097636</v>
      </c>
      <c r="S142" s="195">
        <f t="shared" si="19"/>
        <v>0.54365229098085588</v>
      </c>
      <c r="T142" s="195">
        <f t="shared" si="19"/>
        <v>0.57884294574445505</v>
      </c>
      <c r="U142" s="195">
        <f t="shared" si="19"/>
        <v>0.85584938651530962</v>
      </c>
      <c r="V142" s="195">
        <f t="shared" si="21"/>
        <v>32.81169833426874</v>
      </c>
      <c r="W142" s="195">
        <f t="shared" si="22"/>
        <v>0.85658195808248139</v>
      </c>
      <c r="X142" s="195">
        <f t="shared" si="23"/>
        <v>10.538168565273933</v>
      </c>
      <c r="Y142" s="195">
        <f t="shared" si="24"/>
        <v>0.85658195808248139</v>
      </c>
      <c r="Z142">
        <f t="shared" si="25"/>
        <v>2</v>
      </c>
    </row>
    <row r="143" spans="1:26" ht="17" thickBot="1">
      <c r="A143">
        <v>134</v>
      </c>
      <c r="B143" s="20">
        <v>42959</v>
      </c>
      <c r="C143" s="21">
        <v>42959</v>
      </c>
      <c r="D143" s="196">
        <v>1</v>
      </c>
      <c r="E143" s="196">
        <v>8</v>
      </c>
      <c r="F143" s="22">
        <v>75.900000000000006</v>
      </c>
      <c r="G143" s="23">
        <v>64.900000000000006</v>
      </c>
      <c r="H143" s="197">
        <v>0.11</v>
      </c>
      <c r="I143" s="99">
        <v>4146</v>
      </c>
      <c r="J143" s="26">
        <v>4593</v>
      </c>
      <c r="K143" s="26">
        <v>5443</v>
      </c>
      <c r="L143" s="27">
        <v>4548</v>
      </c>
      <c r="M143" s="195">
        <f t="shared" si="20"/>
        <v>-1.4843864708759491</v>
      </c>
      <c r="N143" s="195">
        <f t="shared" si="20"/>
        <v>0.49475216888137658</v>
      </c>
      <c r="O143" s="195">
        <f t="shared" si="20"/>
        <v>0.16343199220473997</v>
      </c>
      <c r="P143" s="195">
        <f t="shared" si="19"/>
        <v>0.30872141575336098</v>
      </c>
      <c r="Q143" s="195">
        <f t="shared" si="19"/>
        <v>-5.6928121379724729E-2</v>
      </c>
      <c r="R143" s="195">
        <f t="shared" si="19"/>
        <v>1.715150709460127</v>
      </c>
      <c r="S143" s="195">
        <f t="shared" si="19"/>
        <v>-0.4308422199316384</v>
      </c>
      <c r="T143" s="195">
        <f t="shared" si="19"/>
        <v>-0.34665319619145363</v>
      </c>
      <c r="U143" s="195">
        <f t="shared" si="19"/>
        <v>-1.9057729664094152E-3</v>
      </c>
      <c r="V143" s="195">
        <f t="shared" si="21"/>
        <v>29.024911440216179</v>
      </c>
      <c r="W143" s="195">
        <f t="shared" si="22"/>
        <v>11.601712334501965</v>
      </c>
      <c r="X143" s="195">
        <f t="shared" si="23"/>
        <v>3.4677758214893881</v>
      </c>
      <c r="Y143" s="195">
        <f t="shared" si="24"/>
        <v>3.4677758214893881</v>
      </c>
      <c r="Z143">
        <f t="shared" si="25"/>
        <v>3</v>
      </c>
    </row>
    <row r="144" spans="1:26" ht="17" thickBot="1">
      <c r="A144">
        <v>135</v>
      </c>
      <c r="B144" s="20">
        <v>42960</v>
      </c>
      <c r="C144" s="21">
        <v>42960</v>
      </c>
      <c r="D144" s="196">
        <v>2</v>
      </c>
      <c r="E144" s="196">
        <v>8</v>
      </c>
      <c r="F144" s="29">
        <v>82</v>
      </c>
      <c r="G144" s="31">
        <v>71.099999999999994</v>
      </c>
      <c r="H144" s="197">
        <v>0</v>
      </c>
      <c r="I144" s="99">
        <v>3274</v>
      </c>
      <c r="J144" s="26">
        <v>5086</v>
      </c>
      <c r="K144" s="26">
        <v>5419</v>
      </c>
      <c r="L144" s="27">
        <v>4430</v>
      </c>
      <c r="M144" s="195">
        <f t="shared" si="20"/>
        <v>-0.98492309860007943</v>
      </c>
      <c r="N144" s="195">
        <f t="shared" si="20"/>
        <v>0.49475216888137658</v>
      </c>
      <c r="O144" s="195">
        <f t="shared" si="20"/>
        <v>0.75050993008053901</v>
      </c>
      <c r="P144" s="195">
        <f t="shared" si="19"/>
        <v>0.97497316334861084</v>
      </c>
      <c r="Q144" s="195">
        <f t="shared" si="19"/>
        <v>-0.33611311664612437</v>
      </c>
      <c r="R144" s="195">
        <f t="shared" si="19"/>
        <v>0.6949226566385045</v>
      </c>
      <c r="S144" s="195">
        <f t="shared" si="19"/>
        <v>-0.14857089567790183</v>
      </c>
      <c r="T144" s="195">
        <f t="shared" si="19"/>
        <v>-0.36032206228773783</v>
      </c>
      <c r="U144" s="195">
        <f t="shared" si="19"/>
        <v>-9.2195789753958798E-2</v>
      </c>
      <c r="V144" s="195">
        <f t="shared" si="21"/>
        <v>26.405253138162223</v>
      </c>
      <c r="W144" s="195">
        <f t="shared" si="22"/>
        <v>8.2202164154212518</v>
      </c>
      <c r="X144" s="195">
        <f t="shared" si="23"/>
        <v>1.5757701189360316</v>
      </c>
      <c r="Y144" s="195">
        <f t="shared" si="24"/>
        <v>1.5757701189360316</v>
      </c>
      <c r="Z144">
        <f t="shared" si="25"/>
        <v>3</v>
      </c>
    </row>
    <row r="145" spans="1:26" ht="17" thickBot="1">
      <c r="A145">
        <v>136</v>
      </c>
      <c r="B145" s="20">
        <v>42961</v>
      </c>
      <c r="C145" s="21">
        <v>42961</v>
      </c>
      <c r="D145" s="196">
        <v>3</v>
      </c>
      <c r="E145" s="196">
        <v>8</v>
      </c>
      <c r="F145" s="29">
        <v>80.099999999999994</v>
      </c>
      <c r="G145" s="23">
        <v>70</v>
      </c>
      <c r="H145" s="197">
        <v>0</v>
      </c>
      <c r="I145" s="99">
        <v>3291</v>
      </c>
      <c r="J145" s="26">
        <v>6717</v>
      </c>
      <c r="K145" s="26">
        <v>7301</v>
      </c>
      <c r="L145" s="27">
        <v>5850</v>
      </c>
      <c r="M145" s="195">
        <f t="shared" si="20"/>
        <v>-0.48545972632420981</v>
      </c>
      <c r="N145" s="195">
        <f t="shared" si="20"/>
        <v>0.49475216888137658</v>
      </c>
      <c r="O145" s="195">
        <f t="shared" si="20"/>
        <v>0.56764958877496152</v>
      </c>
      <c r="P145" s="195">
        <f t="shared" si="19"/>
        <v>0.8567672081300991</v>
      </c>
      <c r="Q145" s="195">
        <f t="shared" si="19"/>
        <v>-0.33611311664612437</v>
      </c>
      <c r="R145" s="195">
        <f t="shared" si="19"/>
        <v>0.71481242372332965</v>
      </c>
      <c r="S145" s="195">
        <f t="shared" si="19"/>
        <v>0.78527196407431799</v>
      </c>
      <c r="T145" s="195">
        <f t="shared" si="19"/>
        <v>0.71154485409588075</v>
      </c>
      <c r="U145" s="195">
        <f t="shared" si="19"/>
        <v>0.99434509023180495</v>
      </c>
      <c r="V145" s="195">
        <f t="shared" si="21"/>
        <v>35.586639855403398</v>
      </c>
      <c r="W145" s="195">
        <f t="shared" si="22"/>
        <v>2.6906796832283022</v>
      </c>
      <c r="X145" s="195">
        <f t="shared" si="23"/>
        <v>5.8276613878968311</v>
      </c>
      <c r="Y145" s="195">
        <f t="shared" si="24"/>
        <v>2.6906796832283022</v>
      </c>
      <c r="Z145">
        <f t="shared" si="25"/>
        <v>2</v>
      </c>
    </row>
    <row r="146" spans="1:26" ht="17" thickBot="1">
      <c r="A146">
        <v>137</v>
      </c>
      <c r="B146" s="20">
        <v>42962</v>
      </c>
      <c r="C146" s="21">
        <v>42962</v>
      </c>
      <c r="D146" s="196">
        <v>4</v>
      </c>
      <c r="E146" s="196">
        <v>8</v>
      </c>
      <c r="F146" s="29">
        <v>73</v>
      </c>
      <c r="G146" s="23">
        <v>69.099999999999994</v>
      </c>
      <c r="H146" s="197">
        <v>0.45</v>
      </c>
      <c r="I146" s="99">
        <v>2149</v>
      </c>
      <c r="J146" s="26">
        <v>4987</v>
      </c>
      <c r="K146" s="26">
        <v>5976</v>
      </c>
      <c r="L146" s="27">
        <v>4711</v>
      </c>
      <c r="M146" s="195">
        <f t="shared" si="20"/>
        <v>1.4003645951659843E-2</v>
      </c>
      <c r="N146" s="195">
        <f t="shared" si="20"/>
        <v>0.49475216888137658</v>
      </c>
      <c r="O146" s="195">
        <f t="shared" si="20"/>
        <v>-0.11567063399850958</v>
      </c>
      <c r="P146" s="195">
        <f t="shared" si="19"/>
        <v>0.76005324476949754</v>
      </c>
      <c r="Q146" s="195">
        <f t="shared" si="19"/>
        <v>0.80600731853460139</v>
      </c>
      <c r="R146" s="195">
        <f t="shared" si="19"/>
        <v>-0.62131192985728168</v>
      </c>
      <c r="S146" s="195">
        <f t="shared" si="19"/>
        <v>-0.20525418391546757</v>
      </c>
      <c r="T146" s="195">
        <f t="shared" si="19"/>
        <v>-4.3090461636475584E-2</v>
      </c>
      <c r="U146" s="195">
        <f t="shared" si="19"/>
        <v>0.12281687734181557</v>
      </c>
      <c r="V146" s="195">
        <f t="shared" si="21"/>
        <v>16.801384955435591</v>
      </c>
      <c r="W146" s="195">
        <f t="shared" si="22"/>
        <v>7.5760547607835438</v>
      </c>
      <c r="X146" s="195">
        <f t="shared" si="23"/>
        <v>3.6761312773452346</v>
      </c>
      <c r="Y146" s="195">
        <f t="shared" si="24"/>
        <v>3.6761312773452346</v>
      </c>
      <c r="Z146">
        <f t="shared" si="25"/>
        <v>3</v>
      </c>
    </row>
    <row r="147" spans="1:26" ht="17" thickBot="1">
      <c r="A147">
        <v>138</v>
      </c>
      <c r="B147" s="20">
        <v>42963</v>
      </c>
      <c r="C147" s="21">
        <v>42963</v>
      </c>
      <c r="D147" s="196">
        <v>5</v>
      </c>
      <c r="E147" s="196">
        <v>8</v>
      </c>
      <c r="F147" s="29">
        <v>84.9</v>
      </c>
      <c r="G147" s="31">
        <v>70</v>
      </c>
      <c r="H147" s="197">
        <v>0</v>
      </c>
      <c r="I147" s="99">
        <v>3685</v>
      </c>
      <c r="J147" s="26">
        <v>7191</v>
      </c>
      <c r="K147" s="26">
        <v>7852</v>
      </c>
      <c r="L147" s="27">
        <v>6231</v>
      </c>
      <c r="M147" s="195">
        <f t="shared" si="20"/>
        <v>0.51346701822752949</v>
      </c>
      <c r="N147" s="195">
        <f t="shared" si="20"/>
        <v>0.49475216888137658</v>
      </c>
      <c r="O147" s="195">
        <f t="shared" si="20"/>
        <v>1.0296125562837886</v>
      </c>
      <c r="P147" s="195">
        <f t="shared" si="19"/>
        <v>0.8567672081300991</v>
      </c>
      <c r="Q147" s="195">
        <f t="shared" si="19"/>
        <v>-0.33611311664612437</v>
      </c>
      <c r="R147" s="195">
        <f t="shared" si="19"/>
        <v>1.1757870255716316</v>
      </c>
      <c r="S147" s="195">
        <f t="shared" si="19"/>
        <v>1.0566646774541784</v>
      </c>
      <c r="T147" s="195">
        <f t="shared" si="19"/>
        <v>1.0253592382230718</v>
      </c>
      <c r="U147" s="195">
        <f t="shared" si="19"/>
        <v>1.2858747207068584</v>
      </c>
      <c r="V147" s="195">
        <f t="shared" si="21"/>
        <v>43.515316938578408</v>
      </c>
      <c r="W147" s="195">
        <f t="shared" si="22"/>
        <v>1.193167283350639</v>
      </c>
      <c r="X147" s="195">
        <f t="shared" si="23"/>
        <v>11.570955359634578</v>
      </c>
      <c r="Y147" s="195">
        <f t="shared" si="24"/>
        <v>1.193167283350639</v>
      </c>
      <c r="Z147">
        <f t="shared" si="25"/>
        <v>2</v>
      </c>
    </row>
    <row r="148" spans="1:26" ht="17" thickBot="1">
      <c r="A148">
        <v>139</v>
      </c>
      <c r="B148" s="20">
        <v>42964</v>
      </c>
      <c r="C148" s="21">
        <v>42964</v>
      </c>
      <c r="D148" s="196">
        <v>6</v>
      </c>
      <c r="E148" s="196">
        <v>8</v>
      </c>
      <c r="F148" s="29">
        <v>82</v>
      </c>
      <c r="G148" s="23">
        <v>71.099999999999994</v>
      </c>
      <c r="H148" s="197">
        <v>0</v>
      </c>
      <c r="I148" s="99">
        <v>3637</v>
      </c>
      <c r="J148" s="26">
        <v>6972</v>
      </c>
      <c r="K148" s="26">
        <v>7871</v>
      </c>
      <c r="L148" s="27">
        <v>6129</v>
      </c>
      <c r="M148" s="195">
        <f t="shared" si="20"/>
        <v>1.0129303905033991</v>
      </c>
      <c r="N148" s="195">
        <f t="shared" si="20"/>
        <v>0.49475216888137658</v>
      </c>
      <c r="O148" s="195">
        <f t="shared" si="20"/>
        <v>0.75050993008053901</v>
      </c>
      <c r="P148" s="195">
        <f t="shared" si="20"/>
        <v>0.97497316334861084</v>
      </c>
      <c r="Q148" s="195">
        <f t="shared" si="20"/>
        <v>-0.33611311664612437</v>
      </c>
      <c r="R148" s="195">
        <f t="shared" si="20"/>
        <v>1.119627683214478</v>
      </c>
      <c r="S148" s="195">
        <f t="shared" si="20"/>
        <v>0.93127437317107831</v>
      </c>
      <c r="T148" s="195">
        <f t="shared" si="20"/>
        <v>1.0361804238826302</v>
      </c>
      <c r="U148" s="195">
        <f t="shared" si="20"/>
        <v>1.2078274180599937</v>
      </c>
      <c r="V148" s="195">
        <f t="shared" si="21"/>
        <v>41.535432155294409</v>
      </c>
      <c r="W148" s="195">
        <f t="shared" si="22"/>
        <v>0.84885465815456285</v>
      </c>
      <c r="X148" s="195">
        <f t="shared" si="23"/>
        <v>12.495405581181323</v>
      </c>
      <c r="Y148" s="195">
        <f t="shared" si="24"/>
        <v>0.84885465815456285</v>
      </c>
      <c r="Z148">
        <f t="shared" si="25"/>
        <v>2</v>
      </c>
    </row>
    <row r="149" spans="1:26" ht="17" thickBot="1">
      <c r="A149">
        <v>140</v>
      </c>
      <c r="B149" s="20">
        <v>42965</v>
      </c>
      <c r="C149" s="21">
        <v>42965</v>
      </c>
      <c r="D149" s="196">
        <v>7</v>
      </c>
      <c r="E149" s="196">
        <v>8</v>
      </c>
      <c r="F149" s="29">
        <v>81</v>
      </c>
      <c r="G149" s="23">
        <v>73</v>
      </c>
      <c r="H149" s="197">
        <v>0.88</v>
      </c>
      <c r="I149" s="99">
        <v>1064</v>
      </c>
      <c r="J149" s="26">
        <v>2309</v>
      </c>
      <c r="K149" s="26">
        <v>3113</v>
      </c>
      <c r="L149" s="27">
        <v>2819</v>
      </c>
      <c r="M149" s="195">
        <f t="shared" si="20"/>
        <v>1.5123937627792687</v>
      </c>
      <c r="N149" s="195">
        <f t="shared" si="20"/>
        <v>0.49475216888137658</v>
      </c>
      <c r="O149" s="195">
        <f t="shared" si="20"/>
        <v>0.65426764518286695</v>
      </c>
      <c r="P149" s="195">
        <f t="shared" si="20"/>
        <v>1.1791470859987689</v>
      </c>
      <c r="Q149" s="195">
        <f t="shared" si="20"/>
        <v>1.8973668454850727</v>
      </c>
      <c r="R149" s="195">
        <f t="shared" si="20"/>
        <v>-1.8907470643887732</v>
      </c>
      <c r="S149" s="195">
        <f t="shared" si="20"/>
        <v>-1.7385657586649739</v>
      </c>
      <c r="T149" s="195">
        <f t="shared" si="20"/>
        <v>-1.6736722797057104</v>
      </c>
      <c r="U149" s="195">
        <f t="shared" si="20"/>
        <v>-1.3248840697941455</v>
      </c>
      <c r="V149" s="195">
        <f t="shared" si="21"/>
        <v>15.786429764520944</v>
      </c>
      <c r="W149" s="195">
        <f t="shared" si="22"/>
        <v>31.251094852606144</v>
      </c>
      <c r="X149" s="195">
        <f t="shared" si="23"/>
        <v>20.485431574433928</v>
      </c>
      <c r="Y149" s="195">
        <f t="shared" si="24"/>
        <v>15.786429764520944</v>
      </c>
      <c r="Z149">
        <f t="shared" si="25"/>
        <v>1</v>
      </c>
    </row>
    <row r="150" spans="1:26" ht="17" thickBot="1">
      <c r="A150">
        <v>141</v>
      </c>
      <c r="B150" s="20">
        <v>42966</v>
      </c>
      <c r="C150" s="21">
        <v>42966</v>
      </c>
      <c r="D150" s="196">
        <v>1</v>
      </c>
      <c r="E150" s="196">
        <v>8</v>
      </c>
      <c r="F150" s="22">
        <v>84.9</v>
      </c>
      <c r="G150" s="31">
        <v>73</v>
      </c>
      <c r="H150" s="197">
        <v>0</v>
      </c>
      <c r="I150" s="99">
        <v>4693</v>
      </c>
      <c r="J150" s="26">
        <v>4871</v>
      </c>
      <c r="K150" s="26">
        <v>5612</v>
      </c>
      <c r="L150" s="27">
        <v>4958</v>
      </c>
      <c r="M150" s="195">
        <f t="shared" si="20"/>
        <v>-1.4843864708759491</v>
      </c>
      <c r="N150" s="195">
        <f t="shared" si="20"/>
        <v>0.49475216888137658</v>
      </c>
      <c r="O150" s="195">
        <f t="shared" si="20"/>
        <v>1.0296125562837886</v>
      </c>
      <c r="P150" s="195">
        <f t="shared" si="20"/>
        <v>1.1791470859987689</v>
      </c>
      <c r="Q150" s="195">
        <f t="shared" si="20"/>
        <v>-0.33611311664612437</v>
      </c>
      <c r="R150" s="195">
        <f t="shared" si="20"/>
        <v>2.3551332150718562</v>
      </c>
      <c r="S150" s="195">
        <f t="shared" si="20"/>
        <v>-0.27167096609281738</v>
      </c>
      <c r="T150" s="195">
        <f t="shared" si="20"/>
        <v>-0.25040159743011914</v>
      </c>
      <c r="U150" s="195">
        <f t="shared" si="20"/>
        <v>0.31181377688863504</v>
      </c>
      <c r="V150" s="195">
        <f t="shared" si="21"/>
        <v>42.275933835749839</v>
      </c>
      <c r="W150" s="195">
        <f t="shared" si="22"/>
        <v>12.910863793017425</v>
      </c>
      <c r="X150" s="195">
        <f t="shared" si="23"/>
        <v>7.998196122902347</v>
      </c>
      <c r="Y150" s="195">
        <f t="shared" si="24"/>
        <v>7.998196122902347</v>
      </c>
      <c r="Z150">
        <f t="shared" si="25"/>
        <v>3</v>
      </c>
    </row>
    <row r="151" spans="1:26" ht="17" thickBot="1">
      <c r="A151">
        <v>142</v>
      </c>
      <c r="B151" s="20">
        <v>42967</v>
      </c>
      <c r="C151" s="21">
        <v>42967</v>
      </c>
      <c r="D151" s="196">
        <v>2</v>
      </c>
      <c r="E151" s="196">
        <v>8</v>
      </c>
      <c r="F151" s="29">
        <v>81</v>
      </c>
      <c r="G151" s="23">
        <v>70</v>
      </c>
      <c r="H151" s="197">
        <v>0</v>
      </c>
      <c r="I151" s="99">
        <v>2822</v>
      </c>
      <c r="J151" s="26">
        <v>4582</v>
      </c>
      <c r="K151" s="26">
        <v>5182</v>
      </c>
      <c r="L151" s="27">
        <v>4188</v>
      </c>
      <c r="M151" s="195">
        <f t="shared" si="20"/>
        <v>-0.98492309860007943</v>
      </c>
      <c r="N151" s="195">
        <f t="shared" si="20"/>
        <v>0.49475216888137658</v>
      </c>
      <c r="O151" s="195">
        <f t="shared" si="20"/>
        <v>0.65426764518286695</v>
      </c>
      <c r="P151" s="195">
        <f t="shared" si="20"/>
        <v>0.8567672081300991</v>
      </c>
      <c r="Q151" s="195">
        <f t="shared" si="20"/>
        <v>-0.33611311664612437</v>
      </c>
      <c r="R151" s="195">
        <f t="shared" si="20"/>
        <v>0.16608884944197527</v>
      </c>
      <c r="S151" s="195">
        <f t="shared" si="20"/>
        <v>-0.43714036306914572</v>
      </c>
      <c r="T151" s="195">
        <f t="shared" si="20"/>
        <v>-0.49530211498854421</v>
      </c>
      <c r="U151" s="195">
        <f t="shared" si="20"/>
        <v>-0.27736684113181431</v>
      </c>
      <c r="V151" s="195">
        <f t="shared" si="21"/>
        <v>21.821116295644586</v>
      </c>
      <c r="W151" s="195">
        <f t="shared" si="22"/>
        <v>9.752865103371926</v>
      </c>
      <c r="X151" s="195">
        <f t="shared" si="23"/>
        <v>0.75766025020434014</v>
      </c>
      <c r="Y151" s="195">
        <f t="shared" si="24"/>
        <v>0.75766025020434014</v>
      </c>
      <c r="Z151">
        <f t="shared" si="25"/>
        <v>3</v>
      </c>
    </row>
    <row r="152" spans="1:26" ht="17" thickBot="1">
      <c r="A152">
        <v>143</v>
      </c>
      <c r="B152" s="20">
        <v>42968</v>
      </c>
      <c r="C152" s="21">
        <v>42968</v>
      </c>
      <c r="D152" s="196">
        <v>3</v>
      </c>
      <c r="E152" s="196">
        <v>8</v>
      </c>
      <c r="F152" s="29">
        <v>84.9</v>
      </c>
      <c r="G152" s="23">
        <v>73</v>
      </c>
      <c r="H152" s="197">
        <v>0</v>
      </c>
      <c r="I152" s="99">
        <v>3088</v>
      </c>
      <c r="J152" s="26">
        <v>6400</v>
      </c>
      <c r="K152" s="26">
        <v>7141</v>
      </c>
      <c r="L152" s="27">
        <v>5666</v>
      </c>
      <c r="M152" s="195">
        <f t="shared" si="20"/>
        <v>-0.48545972632420981</v>
      </c>
      <c r="N152" s="195">
        <f t="shared" si="20"/>
        <v>0.49475216888137658</v>
      </c>
      <c r="O152" s="195">
        <f t="shared" si="20"/>
        <v>1.0296125562837886</v>
      </c>
      <c r="P152" s="195">
        <f t="shared" si="20"/>
        <v>1.1791470859987689</v>
      </c>
      <c r="Q152" s="195">
        <f t="shared" si="20"/>
        <v>-0.33611311664612437</v>
      </c>
      <c r="R152" s="195">
        <f t="shared" si="20"/>
        <v>0.47730520500453449</v>
      </c>
      <c r="S152" s="195">
        <f t="shared" si="20"/>
        <v>0.60377093002069837</v>
      </c>
      <c r="T152" s="195">
        <f t="shared" si="20"/>
        <v>0.62041908012065272</v>
      </c>
      <c r="U152" s="195">
        <f t="shared" si="20"/>
        <v>0.85355387761393131</v>
      </c>
      <c r="V152" s="195">
        <f t="shared" si="21"/>
        <v>35.898851713569663</v>
      </c>
      <c r="W152" s="195">
        <f t="shared" si="22"/>
        <v>3.4945111239988753</v>
      </c>
      <c r="X152" s="195">
        <f t="shared" si="23"/>
        <v>5.6916639928665518</v>
      </c>
      <c r="Y152" s="195">
        <f t="shared" si="24"/>
        <v>3.4945111239988753</v>
      </c>
      <c r="Z152">
        <f t="shared" si="25"/>
        <v>2</v>
      </c>
    </row>
    <row r="153" spans="1:26" ht="17" thickBot="1">
      <c r="A153">
        <v>144</v>
      </c>
      <c r="B153" s="20">
        <v>42969</v>
      </c>
      <c r="C153" s="21">
        <v>42969</v>
      </c>
      <c r="D153" s="196">
        <v>4</v>
      </c>
      <c r="E153" s="196">
        <v>8</v>
      </c>
      <c r="F153" s="29">
        <v>88</v>
      </c>
      <c r="G153" s="31">
        <v>75</v>
      </c>
      <c r="H153" s="197">
        <v>0.3</v>
      </c>
      <c r="I153" s="99">
        <v>2983</v>
      </c>
      <c r="J153" s="26">
        <v>6151</v>
      </c>
      <c r="K153" s="26">
        <v>7146</v>
      </c>
      <c r="L153" s="27">
        <v>5795</v>
      </c>
      <c r="M153" s="195">
        <f t="shared" si="20"/>
        <v>1.4003645951659843E-2</v>
      </c>
      <c r="N153" s="195">
        <f t="shared" si="20"/>
        <v>0.49475216888137658</v>
      </c>
      <c r="O153" s="195">
        <f t="shared" si="20"/>
        <v>1.3279636394665715</v>
      </c>
      <c r="P153" s="195">
        <f t="shared" si="20"/>
        <v>1.3940670045778822</v>
      </c>
      <c r="Q153" s="195">
        <f t="shared" si="20"/>
        <v>0.42530050680769277</v>
      </c>
      <c r="R153" s="195">
        <f t="shared" si="20"/>
        <v>0.35445664359826112</v>
      </c>
      <c r="S153" s="195">
        <f t="shared" si="20"/>
        <v>0.46120387172621474</v>
      </c>
      <c r="T153" s="195">
        <f t="shared" si="20"/>
        <v>0.62326676055737862</v>
      </c>
      <c r="U153" s="195">
        <f t="shared" si="20"/>
        <v>0.9522607603732014</v>
      </c>
      <c r="V153" s="195">
        <f t="shared" si="21"/>
        <v>36.350372550308784</v>
      </c>
      <c r="W153" s="195">
        <f t="shared" si="22"/>
        <v>3.7099343731329331</v>
      </c>
      <c r="X153" s="195">
        <f t="shared" si="23"/>
        <v>7.9677862157370996</v>
      </c>
      <c r="Y153" s="195">
        <f t="shared" si="24"/>
        <v>3.7099343731329331</v>
      </c>
      <c r="Z153">
        <f t="shared" si="25"/>
        <v>2</v>
      </c>
    </row>
    <row r="154" spans="1:26" ht="17" thickBot="1">
      <c r="A154">
        <v>145</v>
      </c>
      <c r="B154" s="20">
        <v>42970</v>
      </c>
      <c r="C154" s="21">
        <v>42970</v>
      </c>
      <c r="D154" s="196">
        <v>5</v>
      </c>
      <c r="E154" s="196">
        <v>8</v>
      </c>
      <c r="F154" s="29">
        <v>80.099999999999994</v>
      </c>
      <c r="G154" s="23">
        <v>71.099999999999994</v>
      </c>
      <c r="H154" s="197">
        <v>0.01</v>
      </c>
      <c r="I154" s="99">
        <v>2994</v>
      </c>
      <c r="J154" s="26">
        <v>6586</v>
      </c>
      <c r="K154" s="26">
        <v>7297</v>
      </c>
      <c r="L154" s="27">
        <v>6122</v>
      </c>
      <c r="M154" s="195">
        <f t="shared" si="20"/>
        <v>0.51346701822752949</v>
      </c>
      <c r="N154" s="195">
        <f t="shared" si="20"/>
        <v>0.49475216888137658</v>
      </c>
      <c r="O154" s="195">
        <f t="shared" si="20"/>
        <v>0.56764958877496152</v>
      </c>
      <c r="P154" s="195">
        <f t="shared" si="20"/>
        <v>0.97497316334861084</v>
      </c>
      <c r="Q154" s="195">
        <f t="shared" si="20"/>
        <v>-0.31073266253099713</v>
      </c>
      <c r="R154" s="195">
        <f t="shared" si="20"/>
        <v>0.3673264928884421</v>
      </c>
      <c r="S154" s="195">
        <f t="shared" si="20"/>
        <v>0.71026680489127647</v>
      </c>
      <c r="T154" s="195">
        <f t="shared" si="20"/>
        <v>0.70926670974649997</v>
      </c>
      <c r="U154" s="195">
        <f t="shared" si="20"/>
        <v>1.2024712306234442</v>
      </c>
      <c r="V154" s="195">
        <f t="shared" si="21"/>
        <v>34.233778075095181</v>
      </c>
      <c r="W154" s="195">
        <f t="shared" si="22"/>
        <v>0.99477757697575542</v>
      </c>
      <c r="X154" s="195">
        <f t="shared" si="23"/>
        <v>8.0525099457507867</v>
      </c>
      <c r="Y154" s="195">
        <f t="shared" si="24"/>
        <v>0.99477757697575542</v>
      </c>
      <c r="Z154">
        <f t="shared" si="25"/>
        <v>2</v>
      </c>
    </row>
    <row r="155" spans="1:26" ht="17" thickBot="1">
      <c r="A155">
        <v>146</v>
      </c>
      <c r="B155" s="20">
        <v>42971</v>
      </c>
      <c r="C155" s="21">
        <v>42971</v>
      </c>
      <c r="D155" s="196">
        <v>6</v>
      </c>
      <c r="E155" s="196">
        <v>8</v>
      </c>
      <c r="F155" s="29">
        <v>79</v>
      </c>
      <c r="G155" s="23">
        <v>66</v>
      </c>
      <c r="H155" s="197">
        <v>0</v>
      </c>
      <c r="I155" s="99">
        <v>3688</v>
      </c>
      <c r="J155" s="26">
        <v>7061</v>
      </c>
      <c r="K155" s="26">
        <v>7849</v>
      </c>
      <c r="L155" s="27">
        <v>6289</v>
      </c>
      <c r="M155" s="195">
        <f t="shared" si="20"/>
        <v>1.0129303905033991</v>
      </c>
      <c r="N155" s="195">
        <f t="shared" si="20"/>
        <v>0.49475216888137658</v>
      </c>
      <c r="O155" s="195">
        <f t="shared" si="20"/>
        <v>0.46178307538752283</v>
      </c>
      <c r="P155" s="195">
        <f t="shared" si="20"/>
        <v>0.42692737097187267</v>
      </c>
      <c r="Q155" s="195">
        <f t="shared" si="20"/>
        <v>-0.33611311664612437</v>
      </c>
      <c r="R155" s="195">
        <f t="shared" si="20"/>
        <v>1.1792969844689538</v>
      </c>
      <c r="S155" s="195">
        <f t="shared" si="20"/>
        <v>0.98223207673818291</v>
      </c>
      <c r="T155" s="195">
        <f t="shared" si="20"/>
        <v>1.0236506299610364</v>
      </c>
      <c r="U155" s="195">
        <f t="shared" si="20"/>
        <v>1.3302545594668402</v>
      </c>
      <c r="V155" s="195">
        <f t="shared" si="21"/>
        <v>39.867800353289184</v>
      </c>
      <c r="W155" s="195">
        <f t="shared" si="22"/>
        <v>0.45933750974415477</v>
      </c>
      <c r="X155" s="195">
        <f t="shared" si="23"/>
        <v>12.260461136662409</v>
      </c>
      <c r="Y155" s="195">
        <f t="shared" si="24"/>
        <v>0.45933750974415477</v>
      </c>
      <c r="Z155">
        <f t="shared" si="25"/>
        <v>2</v>
      </c>
    </row>
    <row r="156" spans="1:26" ht="17" thickBot="1">
      <c r="A156">
        <v>147</v>
      </c>
      <c r="B156" s="20">
        <v>42972</v>
      </c>
      <c r="C156" s="21">
        <v>42972</v>
      </c>
      <c r="D156" s="196">
        <v>7</v>
      </c>
      <c r="E156" s="196">
        <v>8</v>
      </c>
      <c r="F156" s="29">
        <v>78.099999999999994</v>
      </c>
      <c r="G156" s="31">
        <v>64</v>
      </c>
      <c r="H156" s="197">
        <v>0</v>
      </c>
      <c r="I156" s="99">
        <v>3144</v>
      </c>
      <c r="J156" s="26">
        <v>6296</v>
      </c>
      <c r="K156" s="26">
        <v>7318</v>
      </c>
      <c r="L156" s="27">
        <v>5786</v>
      </c>
      <c r="M156" s="195">
        <f t="shared" si="20"/>
        <v>1.5123937627792687</v>
      </c>
      <c r="N156" s="195">
        <f t="shared" si="20"/>
        <v>0.49475216888137658</v>
      </c>
      <c r="O156" s="195">
        <f t="shared" si="20"/>
        <v>0.3751650189796174</v>
      </c>
      <c r="P156" s="195">
        <f t="shared" si="20"/>
        <v>0.21200745239275942</v>
      </c>
      <c r="Q156" s="195">
        <f t="shared" si="20"/>
        <v>-0.33611311664612437</v>
      </c>
      <c r="R156" s="195">
        <f t="shared" si="20"/>
        <v>0.54282443775454692</v>
      </c>
      <c r="S156" s="195">
        <f t="shared" si="20"/>
        <v>0.54422484944790195</v>
      </c>
      <c r="T156" s="195">
        <f t="shared" si="20"/>
        <v>0.72122696758074867</v>
      </c>
      <c r="U156" s="195">
        <f t="shared" si="20"/>
        <v>0.94537423366906626</v>
      </c>
      <c r="V156" s="195">
        <f t="shared" si="21"/>
        <v>31.001524457016416</v>
      </c>
      <c r="W156" s="195">
        <f t="shared" si="22"/>
        <v>0.43538802507574559</v>
      </c>
      <c r="X156" s="195">
        <f t="shared" si="23"/>
        <v>10.389133514632281</v>
      </c>
      <c r="Y156" s="195">
        <f t="shared" si="24"/>
        <v>0.43538802507574559</v>
      </c>
      <c r="Z156">
        <f t="shared" si="25"/>
        <v>2</v>
      </c>
    </row>
    <row r="157" spans="1:26" ht="17" thickBot="1">
      <c r="A157">
        <v>148</v>
      </c>
      <c r="B157" s="20">
        <v>42973</v>
      </c>
      <c r="C157" s="21">
        <v>42973</v>
      </c>
      <c r="D157" s="196">
        <v>1</v>
      </c>
      <c r="E157" s="196">
        <v>8</v>
      </c>
      <c r="F157" s="29">
        <v>77</v>
      </c>
      <c r="G157" s="23">
        <v>62.1</v>
      </c>
      <c r="H157" s="197">
        <v>0</v>
      </c>
      <c r="I157" s="99">
        <v>2710</v>
      </c>
      <c r="J157" s="26">
        <v>4592</v>
      </c>
      <c r="K157" s="26">
        <v>5537</v>
      </c>
      <c r="L157" s="27">
        <v>4670</v>
      </c>
      <c r="M157" s="195">
        <f t="shared" si="20"/>
        <v>-1.4843864708759491</v>
      </c>
      <c r="N157" s="195">
        <f t="shared" si="20"/>
        <v>0.49475216888137658</v>
      </c>
      <c r="O157" s="195">
        <f t="shared" si="20"/>
        <v>0.26929850559217872</v>
      </c>
      <c r="P157" s="195">
        <f t="shared" si="20"/>
        <v>7.8335297426019978E-3</v>
      </c>
      <c r="Q157" s="195">
        <f t="shared" si="20"/>
        <v>-0.33611311664612437</v>
      </c>
      <c r="R157" s="195">
        <f t="shared" si="20"/>
        <v>3.5050383941950335E-2</v>
      </c>
      <c r="S157" s="195">
        <f t="shared" si="20"/>
        <v>-0.43141477839868453</v>
      </c>
      <c r="T157" s="195">
        <f t="shared" si="20"/>
        <v>-0.2931168039810072</v>
      </c>
      <c r="U157" s="195">
        <f t="shared" si="20"/>
        <v>9.1444922356311131E-2</v>
      </c>
      <c r="V157" s="195">
        <f t="shared" si="21"/>
        <v>21.040195044784742</v>
      </c>
      <c r="W157" s="195">
        <f t="shared" si="22"/>
        <v>10.564935252380106</v>
      </c>
      <c r="X157" s="195">
        <f t="shared" si="23"/>
        <v>0.47533726447000335</v>
      </c>
      <c r="Y157" s="195">
        <f t="shared" si="24"/>
        <v>0.47533726447000335</v>
      </c>
      <c r="Z157">
        <f t="shared" si="25"/>
        <v>3</v>
      </c>
    </row>
    <row r="158" spans="1:26" ht="17" thickBot="1">
      <c r="A158">
        <v>149</v>
      </c>
      <c r="B158" s="20">
        <v>42974</v>
      </c>
      <c r="C158" s="21">
        <v>42974</v>
      </c>
      <c r="D158" s="196">
        <v>2</v>
      </c>
      <c r="E158" s="196">
        <v>8</v>
      </c>
      <c r="F158" s="22">
        <v>77</v>
      </c>
      <c r="G158" s="23">
        <v>63</v>
      </c>
      <c r="H158" s="197">
        <v>0</v>
      </c>
      <c r="I158" s="99">
        <v>2676</v>
      </c>
      <c r="J158" s="26">
        <v>4785</v>
      </c>
      <c r="K158" s="26">
        <v>5145</v>
      </c>
      <c r="L158" s="27">
        <v>4159</v>
      </c>
      <c r="M158" s="195">
        <f t="shared" si="20"/>
        <v>-0.98492309860007943</v>
      </c>
      <c r="N158" s="195">
        <f t="shared" si="20"/>
        <v>0.49475216888137658</v>
      </c>
      <c r="O158" s="195">
        <f t="shared" si="20"/>
        <v>0.26929850559217872</v>
      </c>
      <c r="P158" s="195">
        <f t="shared" si="20"/>
        <v>0.1045474931032028</v>
      </c>
      <c r="Q158" s="195">
        <f t="shared" si="20"/>
        <v>-0.33611311664612437</v>
      </c>
      <c r="R158" s="195">
        <f t="shared" si="20"/>
        <v>-4.7291502277000937E-3</v>
      </c>
      <c r="S158" s="195">
        <f t="shared" si="20"/>
        <v>-0.32091099425878361</v>
      </c>
      <c r="T158" s="195">
        <f t="shared" si="20"/>
        <v>-0.51637495022031565</v>
      </c>
      <c r="U158" s="195">
        <f t="shared" si="20"/>
        <v>-0.29955676051180524</v>
      </c>
      <c r="V158" s="195">
        <f t="shared" si="21"/>
        <v>17.869138628026015</v>
      </c>
      <c r="W158" s="195">
        <f t="shared" si="22"/>
        <v>9.5564223395329257</v>
      </c>
      <c r="X158" s="195">
        <f t="shared" si="23"/>
        <v>0</v>
      </c>
      <c r="Y158" s="195">
        <f t="shared" si="24"/>
        <v>0</v>
      </c>
      <c r="Z158">
        <f t="shared" si="25"/>
        <v>3</v>
      </c>
    </row>
    <row r="159" spans="1:26" ht="17" thickBot="1">
      <c r="A159">
        <v>150</v>
      </c>
      <c r="B159" s="20">
        <v>42975</v>
      </c>
      <c r="C159" s="21">
        <v>42975</v>
      </c>
      <c r="D159" s="196">
        <v>3</v>
      </c>
      <c r="E159" s="196">
        <v>8</v>
      </c>
      <c r="F159" s="29">
        <v>75</v>
      </c>
      <c r="G159" s="31">
        <v>63</v>
      </c>
      <c r="H159" s="197">
        <v>0</v>
      </c>
      <c r="I159" s="99">
        <v>3332</v>
      </c>
      <c r="J159" s="26">
        <v>6908</v>
      </c>
      <c r="K159" s="26">
        <v>7343</v>
      </c>
      <c r="L159" s="27">
        <v>5917</v>
      </c>
      <c r="M159" s="195">
        <f t="shared" ref="M159:U222" si="26">STANDARDIZE(D159,M$1,M$2)</f>
        <v>-0.48545972632420981</v>
      </c>
      <c r="N159" s="195">
        <f t="shared" si="26"/>
        <v>0.49475216888137658</v>
      </c>
      <c r="O159" s="195">
        <f t="shared" si="26"/>
        <v>7.6813935796834557E-2</v>
      </c>
      <c r="P159" s="195">
        <f t="shared" si="26"/>
        <v>0.1045474931032028</v>
      </c>
      <c r="Q159" s="195">
        <f t="shared" si="26"/>
        <v>-0.33611311664612437</v>
      </c>
      <c r="R159" s="195">
        <f t="shared" si="26"/>
        <v>0.7627818619867317</v>
      </c>
      <c r="S159" s="195">
        <f t="shared" si="26"/>
        <v>0.89463063128012676</v>
      </c>
      <c r="T159" s="195">
        <f t="shared" si="26"/>
        <v>0.73546536976437804</v>
      </c>
      <c r="U159" s="195">
        <f t="shared" si="26"/>
        <v>1.045611455695922</v>
      </c>
      <c r="V159" s="195">
        <f t="shared" si="21"/>
        <v>32.932502698190483</v>
      </c>
      <c r="W159" s="195">
        <f t="shared" si="22"/>
        <v>2.6197795013934546</v>
      </c>
      <c r="X159" s="195">
        <f t="shared" si="23"/>
        <v>5.72971028377754</v>
      </c>
      <c r="Y159" s="195">
        <f t="shared" si="24"/>
        <v>2.6197795013934546</v>
      </c>
      <c r="Z159">
        <f t="shared" si="25"/>
        <v>2</v>
      </c>
    </row>
    <row r="160" spans="1:26" ht="17" thickBot="1">
      <c r="A160">
        <v>151</v>
      </c>
      <c r="B160" s="20">
        <v>42976</v>
      </c>
      <c r="C160" s="21">
        <v>42976</v>
      </c>
      <c r="D160" s="196">
        <v>4</v>
      </c>
      <c r="E160" s="196">
        <v>8</v>
      </c>
      <c r="F160" s="22">
        <v>68</v>
      </c>
      <c r="G160" s="23">
        <v>62.1</v>
      </c>
      <c r="H160" s="197">
        <v>0.1</v>
      </c>
      <c r="I160" s="99">
        <v>1472</v>
      </c>
      <c r="J160" s="26">
        <v>3206</v>
      </c>
      <c r="K160" s="26">
        <v>3776</v>
      </c>
      <c r="L160" s="27">
        <v>3563</v>
      </c>
      <c r="M160" s="195">
        <f t="shared" si="26"/>
        <v>1.4003645951659843E-2</v>
      </c>
      <c r="N160" s="195">
        <f t="shared" si="26"/>
        <v>0.49475216888137658</v>
      </c>
      <c r="O160" s="195">
        <f t="shared" si="26"/>
        <v>-0.59688205848686993</v>
      </c>
      <c r="P160" s="195">
        <f t="shared" si="26"/>
        <v>7.8335297426019978E-3</v>
      </c>
      <c r="Q160" s="195">
        <f t="shared" si="26"/>
        <v>-8.230857549485196E-2</v>
      </c>
      <c r="R160" s="195">
        <f t="shared" si="26"/>
        <v>-1.413392654352968</v>
      </c>
      <c r="S160" s="195">
        <f t="shared" si="26"/>
        <v>-1.2249808137246052</v>
      </c>
      <c r="T160" s="195">
        <f t="shared" si="26"/>
        <v>-1.2960698537958597</v>
      </c>
      <c r="U160" s="195">
        <f t="shared" si="26"/>
        <v>-0.75559786225230885</v>
      </c>
      <c r="V160" s="195">
        <f t="shared" si="21"/>
        <v>7.1233571176223069</v>
      </c>
      <c r="W160" s="195">
        <f t="shared" si="22"/>
        <v>19.029784894013755</v>
      </c>
      <c r="X160" s="195">
        <f t="shared" si="23"/>
        <v>5.4394664818487701</v>
      </c>
      <c r="Y160" s="195">
        <f t="shared" si="24"/>
        <v>5.4394664818487701</v>
      </c>
      <c r="Z160">
        <f t="shared" si="25"/>
        <v>3</v>
      </c>
    </row>
    <row r="161" spans="1:26" ht="17" thickBot="1">
      <c r="A161">
        <v>152</v>
      </c>
      <c r="B161" s="20">
        <v>42977</v>
      </c>
      <c r="C161" s="21">
        <v>42977</v>
      </c>
      <c r="D161" s="196">
        <v>5</v>
      </c>
      <c r="E161" s="196">
        <v>8</v>
      </c>
      <c r="F161" s="22">
        <v>75.900000000000006</v>
      </c>
      <c r="G161" s="23">
        <v>61</v>
      </c>
      <c r="H161" s="197">
        <v>0.01</v>
      </c>
      <c r="I161" s="99">
        <v>3468</v>
      </c>
      <c r="J161" s="26">
        <v>7159</v>
      </c>
      <c r="K161" s="26">
        <v>7656</v>
      </c>
      <c r="L161" s="27">
        <v>5858</v>
      </c>
      <c r="M161" s="195">
        <f t="shared" si="26"/>
        <v>0.51346701822752949</v>
      </c>
      <c r="N161" s="195">
        <f t="shared" si="26"/>
        <v>0.49475216888137658</v>
      </c>
      <c r="O161" s="195">
        <f t="shared" si="26"/>
        <v>0.16343199220473997</v>
      </c>
      <c r="P161" s="195">
        <f t="shared" si="26"/>
        <v>-0.11037242547591043</v>
      </c>
      <c r="Q161" s="195">
        <f t="shared" si="26"/>
        <v>-0.31073266253099713</v>
      </c>
      <c r="R161" s="195">
        <f t="shared" si="26"/>
        <v>0.92189999866533334</v>
      </c>
      <c r="S161" s="195">
        <f t="shared" si="26"/>
        <v>1.0383428065087026</v>
      </c>
      <c r="T161" s="195">
        <f t="shared" si="26"/>
        <v>0.91373016510341765</v>
      </c>
      <c r="U161" s="195">
        <f t="shared" si="26"/>
        <v>1.0004664473021472</v>
      </c>
      <c r="V161" s="195">
        <f t="shared" si="21"/>
        <v>33.88229244722104</v>
      </c>
      <c r="W161" s="195">
        <f t="shared" si="22"/>
        <v>0.71947589596746442</v>
      </c>
      <c r="X161" s="195">
        <f t="shared" si="23"/>
        <v>8.7446888559256841</v>
      </c>
      <c r="Y161" s="195">
        <f t="shared" si="24"/>
        <v>0.71947589596746442</v>
      </c>
      <c r="Z161">
        <f t="shared" si="25"/>
        <v>2</v>
      </c>
    </row>
    <row r="162" spans="1:26" ht="17" thickBot="1">
      <c r="A162">
        <v>153</v>
      </c>
      <c r="B162" s="44">
        <v>42978</v>
      </c>
      <c r="C162" s="45">
        <v>42978</v>
      </c>
      <c r="D162" s="196">
        <v>6</v>
      </c>
      <c r="E162" s="196">
        <v>8</v>
      </c>
      <c r="F162" s="74">
        <v>81</v>
      </c>
      <c r="G162" s="47">
        <v>64</v>
      </c>
      <c r="H162" s="197">
        <v>0</v>
      </c>
      <c r="I162" s="107">
        <v>3279</v>
      </c>
      <c r="J162" s="50">
        <v>6705</v>
      </c>
      <c r="K162" s="50">
        <v>7536</v>
      </c>
      <c r="L162" s="51">
        <v>5934</v>
      </c>
      <c r="M162" s="195">
        <f t="shared" si="26"/>
        <v>1.0129303905033991</v>
      </c>
      <c r="N162" s="195">
        <f t="shared" si="26"/>
        <v>0.49475216888137658</v>
      </c>
      <c r="O162" s="195">
        <f t="shared" si="26"/>
        <v>0.65426764518286695</v>
      </c>
      <c r="P162" s="195">
        <f t="shared" si="26"/>
        <v>0.21200745239275942</v>
      </c>
      <c r="Q162" s="195">
        <f t="shared" si="26"/>
        <v>-0.33611311664612437</v>
      </c>
      <c r="R162" s="195">
        <f t="shared" si="26"/>
        <v>0.70077258813404131</v>
      </c>
      <c r="S162" s="195">
        <f t="shared" si="26"/>
        <v>0.7784012624697646</v>
      </c>
      <c r="T162" s="195">
        <f t="shared" si="26"/>
        <v>0.84538583462199668</v>
      </c>
      <c r="U162" s="195">
        <f t="shared" si="26"/>
        <v>1.0586193394703993</v>
      </c>
      <c r="V162" s="195">
        <f t="shared" si="21"/>
        <v>34.252927153392044</v>
      </c>
      <c r="W162" s="195">
        <f t="shared" si="22"/>
        <v>0</v>
      </c>
      <c r="X162" s="195">
        <f t="shared" si="23"/>
        <v>9.5564223395329257</v>
      </c>
      <c r="Y162" s="195">
        <f t="shared" si="24"/>
        <v>0</v>
      </c>
      <c r="Z162">
        <f t="shared" si="25"/>
        <v>2</v>
      </c>
    </row>
    <row r="163" spans="1:26" ht="17" thickBot="1">
      <c r="A163">
        <v>154</v>
      </c>
      <c r="B163" s="207">
        <v>42979</v>
      </c>
      <c r="C163" s="208">
        <v>42979</v>
      </c>
      <c r="D163" s="196">
        <v>7</v>
      </c>
      <c r="E163" s="196">
        <v>9</v>
      </c>
      <c r="F163" s="29">
        <v>70</v>
      </c>
      <c r="G163" s="31">
        <v>55</v>
      </c>
      <c r="H163" s="197">
        <v>0</v>
      </c>
      <c r="I163" s="209">
        <v>2945</v>
      </c>
      <c r="J163" s="17">
        <v>5611</v>
      </c>
      <c r="K163" s="17">
        <v>6576</v>
      </c>
      <c r="L163" s="18">
        <v>5398</v>
      </c>
      <c r="M163" s="195">
        <f t="shared" si="26"/>
        <v>1.5123937627792687</v>
      </c>
      <c r="N163" s="195">
        <f t="shared" si="26"/>
        <v>0.99417181105408681</v>
      </c>
      <c r="O163" s="195">
        <f t="shared" si="26"/>
        <v>-0.40439748869152581</v>
      </c>
      <c r="P163" s="195">
        <f t="shared" si="26"/>
        <v>-0.7551321812132501</v>
      </c>
      <c r="Q163" s="195">
        <f t="shared" si="26"/>
        <v>-0.33611311664612437</v>
      </c>
      <c r="R163" s="195">
        <f t="shared" si="26"/>
        <v>0.30999716423218121</v>
      </c>
      <c r="S163" s="195">
        <f t="shared" si="26"/>
        <v>0.15202229952131058</v>
      </c>
      <c r="T163" s="195">
        <f t="shared" si="26"/>
        <v>0.29863119077062916</v>
      </c>
      <c r="U163" s="195">
        <f t="shared" si="26"/>
        <v>0.64848841575746319</v>
      </c>
      <c r="V163" s="195">
        <f t="shared" si="21"/>
        <v>24.279739240807785</v>
      </c>
      <c r="W163" s="195">
        <f t="shared" si="22"/>
        <v>3.5672186281146754</v>
      </c>
      <c r="X163" s="195">
        <f t="shared" si="23"/>
        <v>9.5646701397438374</v>
      </c>
      <c r="Y163" s="195">
        <f t="shared" si="24"/>
        <v>3.5672186281146754</v>
      </c>
      <c r="Z163">
        <f t="shared" si="25"/>
        <v>2</v>
      </c>
    </row>
    <row r="164" spans="1:26" ht="17" thickBot="1">
      <c r="A164">
        <v>155</v>
      </c>
      <c r="B164" s="20">
        <v>42980</v>
      </c>
      <c r="C164" s="21">
        <v>42980</v>
      </c>
      <c r="D164" s="196">
        <v>1</v>
      </c>
      <c r="E164" s="196">
        <v>9</v>
      </c>
      <c r="F164" s="22">
        <v>66.900000000000006</v>
      </c>
      <c r="G164" s="23">
        <v>54</v>
      </c>
      <c r="H164" s="197">
        <v>0.53</v>
      </c>
      <c r="I164" s="99">
        <v>1876</v>
      </c>
      <c r="J164" s="26">
        <v>3121</v>
      </c>
      <c r="K164" s="26">
        <v>3625</v>
      </c>
      <c r="L164" s="27">
        <v>3325</v>
      </c>
      <c r="M164" s="195">
        <f t="shared" si="26"/>
        <v>-1.4843864708759491</v>
      </c>
      <c r="N164" s="195">
        <f t="shared" si="26"/>
        <v>0.99417181105408681</v>
      </c>
      <c r="O164" s="195">
        <f t="shared" si="26"/>
        <v>-0.70274857187430861</v>
      </c>
      <c r="P164" s="195">
        <f t="shared" si="26"/>
        <v>-0.86259214050280675</v>
      </c>
      <c r="Q164" s="195">
        <f t="shared" si="26"/>
        <v>1.0090509514556194</v>
      </c>
      <c r="R164" s="195">
        <f t="shared" si="26"/>
        <v>-0.94071818951359243</v>
      </c>
      <c r="S164" s="195">
        <f t="shared" si="26"/>
        <v>-1.2736482834235254</v>
      </c>
      <c r="T164" s="195">
        <f t="shared" si="26"/>
        <v>-1.3820698029849809</v>
      </c>
      <c r="U164" s="195">
        <f t="shared" si="26"/>
        <v>-0.93770823509499324</v>
      </c>
      <c r="V164" s="195">
        <f t="shared" si="21"/>
        <v>12.16614956284519</v>
      </c>
      <c r="W164" s="195">
        <f t="shared" si="22"/>
        <v>27.144016868017371</v>
      </c>
      <c r="X164" s="195">
        <f t="shared" si="23"/>
        <v>7.1290333074920822</v>
      </c>
      <c r="Y164" s="195">
        <f t="shared" si="24"/>
        <v>7.1290333074920822</v>
      </c>
      <c r="Z164">
        <f t="shared" si="25"/>
        <v>3</v>
      </c>
    </row>
    <row r="165" spans="1:26" ht="17" thickBot="1">
      <c r="A165">
        <v>156</v>
      </c>
      <c r="B165" s="20">
        <v>42981</v>
      </c>
      <c r="C165" s="21">
        <v>42981</v>
      </c>
      <c r="D165" s="196">
        <v>2</v>
      </c>
      <c r="E165" s="196">
        <v>9</v>
      </c>
      <c r="F165" s="29">
        <v>69.099999999999994</v>
      </c>
      <c r="G165" s="23">
        <v>60.1</v>
      </c>
      <c r="H165" s="197">
        <v>0.74</v>
      </c>
      <c r="I165" s="99">
        <v>1004</v>
      </c>
      <c r="J165" s="26">
        <v>1867</v>
      </c>
      <c r="K165" s="26">
        <v>2479</v>
      </c>
      <c r="L165" s="27">
        <v>1711</v>
      </c>
      <c r="M165" s="195">
        <f t="shared" si="26"/>
        <v>-0.98492309860007943</v>
      </c>
      <c r="N165" s="195">
        <f t="shared" si="26"/>
        <v>0.99417181105408681</v>
      </c>
      <c r="O165" s="195">
        <f t="shared" si="26"/>
        <v>-0.49101554509943118</v>
      </c>
      <c r="P165" s="195">
        <f t="shared" si="26"/>
        <v>-0.20708638883651123</v>
      </c>
      <c r="Q165" s="195">
        <f t="shared" si="26"/>
        <v>1.5420404878732914</v>
      </c>
      <c r="R165" s="195">
        <f t="shared" si="26"/>
        <v>-1.9609462423352151</v>
      </c>
      <c r="S165" s="195">
        <f t="shared" si="26"/>
        <v>-1.9916366010993585</v>
      </c>
      <c r="T165" s="195">
        <f t="shared" si="26"/>
        <v>-2.0347581590825512</v>
      </c>
      <c r="U165" s="195">
        <f t="shared" si="26"/>
        <v>-2.1726920240365586</v>
      </c>
      <c r="V165" s="195">
        <f t="shared" si="21"/>
        <v>11.78265624749039</v>
      </c>
      <c r="W165" s="195">
        <f t="shared" si="22"/>
        <v>42.75007218926244</v>
      </c>
      <c r="X165" s="195">
        <f t="shared" si="23"/>
        <v>16.88430672243021</v>
      </c>
      <c r="Y165" s="195">
        <f t="shared" si="24"/>
        <v>11.78265624749039</v>
      </c>
      <c r="Z165">
        <f t="shared" si="25"/>
        <v>1</v>
      </c>
    </row>
    <row r="166" spans="1:26" ht="17" thickBot="1">
      <c r="A166">
        <v>157</v>
      </c>
      <c r="B166" s="20">
        <v>42982</v>
      </c>
      <c r="C166" s="21">
        <v>42982</v>
      </c>
      <c r="D166" s="196">
        <v>3</v>
      </c>
      <c r="E166" s="196">
        <v>9</v>
      </c>
      <c r="F166" s="29">
        <v>79</v>
      </c>
      <c r="G166" s="31">
        <v>62.1</v>
      </c>
      <c r="H166" s="197">
        <v>0</v>
      </c>
      <c r="I166" s="99">
        <v>2866</v>
      </c>
      <c r="J166" s="26">
        <v>4766</v>
      </c>
      <c r="K166" s="26">
        <v>4882</v>
      </c>
      <c r="L166" s="27">
        <v>4346</v>
      </c>
      <c r="M166" s="195">
        <f t="shared" si="26"/>
        <v>-0.48545972632420981</v>
      </c>
      <c r="N166" s="195">
        <f t="shared" si="26"/>
        <v>0.99417181105408681</v>
      </c>
      <c r="O166" s="195">
        <f t="shared" si="26"/>
        <v>0.46178307538752283</v>
      </c>
      <c r="P166" s="195">
        <f t="shared" si="26"/>
        <v>7.8335297426019978E-3</v>
      </c>
      <c r="Q166" s="195">
        <f t="shared" si="26"/>
        <v>-0.33611311664612437</v>
      </c>
      <c r="R166" s="195">
        <f t="shared" si="26"/>
        <v>0.21756824660269936</v>
      </c>
      <c r="S166" s="195">
        <f t="shared" si="26"/>
        <v>-0.33178960513265987</v>
      </c>
      <c r="T166" s="195">
        <f t="shared" si="26"/>
        <v>-0.66616294119209651</v>
      </c>
      <c r="U166" s="195">
        <f t="shared" si="26"/>
        <v>-0.15647003899255327</v>
      </c>
      <c r="V166" s="195">
        <f t="shared" si="21"/>
        <v>20.302729325838733</v>
      </c>
      <c r="W166" s="195">
        <f t="shared" si="22"/>
        <v>7.8005623189953548</v>
      </c>
      <c r="X166" s="195">
        <f t="shared" si="23"/>
        <v>0.63773226847792364</v>
      </c>
      <c r="Y166" s="195">
        <f t="shared" si="24"/>
        <v>0.63773226847792364</v>
      </c>
      <c r="Z166">
        <f t="shared" si="25"/>
        <v>3</v>
      </c>
    </row>
    <row r="167" spans="1:26" ht="17" thickBot="1">
      <c r="A167">
        <v>158</v>
      </c>
      <c r="B167" s="20">
        <v>42983</v>
      </c>
      <c r="C167" s="21">
        <v>42983</v>
      </c>
      <c r="D167" s="196">
        <v>4</v>
      </c>
      <c r="E167" s="196">
        <v>9</v>
      </c>
      <c r="F167" s="29">
        <v>84</v>
      </c>
      <c r="G167" s="23">
        <v>70</v>
      </c>
      <c r="H167" s="197">
        <v>0.01</v>
      </c>
      <c r="I167" s="99">
        <v>3244</v>
      </c>
      <c r="J167" s="26">
        <v>7244</v>
      </c>
      <c r="K167" s="26">
        <v>7537</v>
      </c>
      <c r="L167" s="27">
        <v>5906</v>
      </c>
      <c r="M167" s="195">
        <f t="shared" si="26"/>
        <v>1.4003645951659843E-2</v>
      </c>
      <c r="N167" s="195">
        <f t="shared" si="26"/>
        <v>0.99417181105408681</v>
      </c>
      <c r="O167" s="195">
        <f t="shared" si="26"/>
        <v>0.94299449987588324</v>
      </c>
      <c r="P167" s="195">
        <f t="shared" si="26"/>
        <v>0.8567672081300991</v>
      </c>
      <c r="Q167" s="195">
        <f t="shared" si="26"/>
        <v>-0.31073266253099713</v>
      </c>
      <c r="R167" s="195">
        <f t="shared" si="26"/>
        <v>0.65982306766528354</v>
      </c>
      <c r="S167" s="195">
        <f t="shared" si="26"/>
        <v>1.0870102762076226</v>
      </c>
      <c r="T167" s="195">
        <f t="shared" si="26"/>
        <v>0.8459553707093419</v>
      </c>
      <c r="U167" s="195">
        <f t="shared" si="26"/>
        <v>1.0371945897242012</v>
      </c>
      <c r="V167" s="195">
        <f t="shared" si="21"/>
        <v>40.739639131036931</v>
      </c>
      <c r="W167" s="195">
        <f t="shared" si="22"/>
        <v>1.8443728575190566</v>
      </c>
      <c r="X167" s="195">
        <f t="shared" si="23"/>
        <v>8.3343396096291116</v>
      </c>
      <c r="Y167" s="195">
        <f t="shared" si="24"/>
        <v>1.8443728575190566</v>
      </c>
      <c r="Z167">
        <f t="shared" si="25"/>
        <v>2</v>
      </c>
    </row>
    <row r="168" spans="1:26" ht="17" thickBot="1">
      <c r="A168">
        <v>159</v>
      </c>
      <c r="B168" s="20">
        <v>42984</v>
      </c>
      <c r="C168" s="21">
        <v>42984</v>
      </c>
      <c r="D168" s="196">
        <v>5</v>
      </c>
      <c r="E168" s="196">
        <v>9</v>
      </c>
      <c r="F168" s="29">
        <v>70</v>
      </c>
      <c r="G168" s="23">
        <v>62.1</v>
      </c>
      <c r="H168" s="197">
        <v>0.42</v>
      </c>
      <c r="I168" s="99">
        <v>1232</v>
      </c>
      <c r="J168" s="26">
        <v>2672</v>
      </c>
      <c r="K168" s="26">
        <v>3310</v>
      </c>
      <c r="L168" s="27">
        <v>2951</v>
      </c>
      <c r="M168" s="195">
        <f t="shared" si="26"/>
        <v>0.51346701822752949</v>
      </c>
      <c r="N168" s="195">
        <f t="shared" si="26"/>
        <v>0.99417181105408681</v>
      </c>
      <c r="O168" s="195">
        <f t="shared" si="26"/>
        <v>-0.40439748869152581</v>
      </c>
      <c r="P168" s="195">
        <f t="shared" si="26"/>
        <v>7.8335297426019978E-3</v>
      </c>
      <c r="Q168" s="195">
        <f t="shared" si="26"/>
        <v>0.72986595618921968</v>
      </c>
      <c r="R168" s="195">
        <f t="shared" si="26"/>
        <v>-1.6941893661387357</v>
      </c>
      <c r="S168" s="195">
        <f t="shared" si="26"/>
        <v>-1.5307270351272326</v>
      </c>
      <c r="T168" s="195">
        <f t="shared" si="26"/>
        <v>-1.5614736704987109</v>
      </c>
      <c r="U168" s="195">
        <f t="shared" si="26"/>
        <v>-1.2238816781334971</v>
      </c>
      <c r="V168" s="195">
        <f t="shared" si="21"/>
        <v>8.3617686702401208</v>
      </c>
      <c r="W168" s="195">
        <f t="shared" si="22"/>
        <v>24.868353709257647</v>
      </c>
      <c r="X168" s="195">
        <f t="shared" si="23"/>
        <v>10.358662750692957</v>
      </c>
      <c r="Y168" s="195">
        <f t="shared" si="24"/>
        <v>8.3617686702401208</v>
      </c>
      <c r="Z168">
        <f t="shared" si="25"/>
        <v>1</v>
      </c>
    </row>
    <row r="169" spans="1:26" ht="17" thickBot="1">
      <c r="A169">
        <v>160</v>
      </c>
      <c r="B169" s="20">
        <v>42985</v>
      </c>
      <c r="C169" s="21">
        <v>42985</v>
      </c>
      <c r="D169" s="196">
        <v>6</v>
      </c>
      <c r="E169" s="196">
        <v>9</v>
      </c>
      <c r="F169" s="29">
        <v>71.099999999999994</v>
      </c>
      <c r="G169" s="31">
        <v>59</v>
      </c>
      <c r="H169" s="197">
        <v>0.01</v>
      </c>
      <c r="I169" s="99">
        <v>3249</v>
      </c>
      <c r="J169" s="26">
        <v>7059</v>
      </c>
      <c r="K169" s="26">
        <v>7717</v>
      </c>
      <c r="L169" s="27">
        <v>5923</v>
      </c>
      <c r="M169" s="195">
        <f t="shared" si="26"/>
        <v>1.0129303905033991</v>
      </c>
      <c r="N169" s="195">
        <f t="shared" si="26"/>
        <v>0.99417181105408681</v>
      </c>
      <c r="O169" s="195">
        <f t="shared" si="26"/>
        <v>-0.29853097530408707</v>
      </c>
      <c r="P169" s="195">
        <f t="shared" si="26"/>
        <v>-0.32529234405502366</v>
      </c>
      <c r="Q169" s="195">
        <f t="shared" si="26"/>
        <v>-0.31073266253099713</v>
      </c>
      <c r="R169" s="195">
        <f t="shared" si="26"/>
        <v>0.66567299916082034</v>
      </c>
      <c r="S169" s="195">
        <f t="shared" si="26"/>
        <v>0.98108695980409066</v>
      </c>
      <c r="T169" s="195">
        <f t="shared" si="26"/>
        <v>0.9484718664314733</v>
      </c>
      <c r="U169" s="195">
        <f t="shared" si="26"/>
        <v>1.0502024734986786</v>
      </c>
      <c r="V169" s="195">
        <f t="shared" si="21"/>
        <v>33.696354538870949</v>
      </c>
      <c r="W169" s="195">
        <f t="shared" si="22"/>
        <v>1.499591475540681</v>
      </c>
      <c r="X169" s="195">
        <f t="shared" si="23"/>
        <v>10.860939215685192</v>
      </c>
      <c r="Y169" s="195">
        <f t="shared" si="24"/>
        <v>1.499591475540681</v>
      </c>
      <c r="Z169">
        <f t="shared" si="25"/>
        <v>2</v>
      </c>
    </row>
    <row r="170" spans="1:26" ht="17" thickBot="1">
      <c r="A170">
        <v>161</v>
      </c>
      <c r="B170" s="20">
        <v>42986</v>
      </c>
      <c r="C170" s="21">
        <v>42986</v>
      </c>
      <c r="D170" s="196">
        <v>7</v>
      </c>
      <c r="E170" s="196">
        <v>9</v>
      </c>
      <c r="F170" s="29">
        <v>70</v>
      </c>
      <c r="G170" s="23">
        <v>59</v>
      </c>
      <c r="H170" s="197">
        <v>0</v>
      </c>
      <c r="I170" s="99">
        <v>3234</v>
      </c>
      <c r="J170" s="26">
        <v>6850</v>
      </c>
      <c r="K170" s="26">
        <v>7739</v>
      </c>
      <c r="L170" s="27">
        <v>5836</v>
      </c>
      <c r="M170" s="195">
        <f t="shared" si="26"/>
        <v>1.5123937627792687</v>
      </c>
      <c r="N170" s="195">
        <f t="shared" si="26"/>
        <v>0.99417181105408681</v>
      </c>
      <c r="O170" s="195">
        <f t="shared" si="26"/>
        <v>-0.40439748869152581</v>
      </c>
      <c r="P170" s="195">
        <f t="shared" si="26"/>
        <v>-0.32529234405502366</v>
      </c>
      <c r="Q170" s="195">
        <f t="shared" si="26"/>
        <v>-0.33611311664612437</v>
      </c>
      <c r="R170" s="195">
        <f t="shared" si="26"/>
        <v>0.64812320467420981</v>
      </c>
      <c r="S170" s="195">
        <f t="shared" si="26"/>
        <v>0.86142224019145186</v>
      </c>
      <c r="T170" s="195">
        <f t="shared" si="26"/>
        <v>0.96100166035306711</v>
      </c>
      <c r="U170" s="195">
        <f t="shared" si="26"/>
        <v>0.98363271535870578</v>
      </c>
      <c r="V170" s="195">
        <f t="shared" si="21"/>
        <v>33.301509119469642</v>
      </c>
      <c r="W170" s="195">
        <f t="shared" si="22"/>
        <v>1.9370010294529281</v>
      </c>
      <c r="X170" s="195">
        <f t="shared" si="23"/>
        <v>12.777985018480294</v>
      </c>
      <c r="Y170" s="195">
        <f t="shared" si="24"/>
        <v>1.9370010294529281</v>
      </c>
      <c r="Z170">
        <f t="shared" si="25"/>
        <v>2</v>
      </c>
    </row>
    <row r="171" spans="1:26" ht="17" thickBot="1">
      <c r="A171">
        <v>162</v>
      </c>
      <c r="B171" s="20">
        <v>42987</v>
      </c>
      <c r="C171" s="21">
        <v>42987</v>
      </c>
      <c r="D171" s="196">
        <v>1</v>
      </c>
      <c r="E171" s="196">
        <v>9</v>
      </c>
      <c r="F171" s="29">
        <v>69.099999999999994</v>
      </c>
      <c r="G171" s="23">
        <v>55</v>
      </c>
      <c r="H171" s="197">
        <v>0</v>
      </c>
      <c r="I171" s="99">
        <v>2609</v>
      </c>
      <c r="J171" s="26">
        <v>5035</v>
      </c>
      <c r="K171" s="26">
        <v>5849</v>
      </c>
      <c r="L171" s="27">
        <v>4471</v>
      </c>
      <c r="M171" s="195">
        <f t="shared" si="26"/>
        <v>-1.4843864708759491</v>
      </c>
      <c r="N171" s="195">
        <f t="shared" si="26"/>
        <v>0.99417181105408681</v>
      </c>
      <c r="O171" s="195">
        <f t="shared" si="26"/>
        <v>-0.49101554509943118</v>
      </c>
      <c r="P171" s="195">
        <f t="shared" si="26"/>
        <v>-0.7551321812132501</v>
      </c>
      <c r="Q171" s="195">
        <f t="shared" si="26"/>
        <v>-0.33611311664612437</v>
      </c>
      <c r="R171" s="195">
        <f t="shared" si="26"/>
        <v>-8.3118232267893583E-2</v>
      </c>
      <c r="S171" s="195">
        <f t="shared" si="26"/>
        <v>-0.17777137749725389</v>
      </c>
      <c r="T171" s="195">
        <f t="shared" si="26"/>
        <v>-0.11542154472931275</v>
      </c>
      <c r="U171" s="195">
        <f t="shared" si="26"/>
        <v>-6.0823834768454349E-2</v>
      </c>
      <c r="V171" s="195">
        <f t="shared" si="21"/>
        <v>20.629736652037611</v>
      </c>
      <c r="W171" s="195">
        <f t="shared" si="22"/>
        <v>12.438098918250089</v>
      </c>
      <c r="X171" s="195">
        <f t="shared" si="23"/>
        <v>2.0604010786235833</v>
      </c>
      <c r="Y171" s="195">
        <f t="shared" si="24"/>
        <v>2.0604010786235833</v>
      </c>
      <c r="Z171">
        <f t="shared" si="25"/>
        <v>3</v>
      </c>
    </row>
    <row r="172" spans="1:26" ht="17" thickBot="1">
      <c r="A172">
        <v>163</v>
      </c>
      <c r="B172" s="20">
        <v>42988</v>
      </c>
      <c r="C172" s="21">
        <v>42988</v>
      </c>
      <c r="D172" s="196">
        <v>2</v>
      </c>
      <c r="E172" s="196">
        <v>9</v>
      </c>
      <c r="F172" s="22">
        <v>72</v>
      </c>
      <c r="G172" s="31">
        <v>57</v>
      </c>
      <c r="H172" s="197">
        <v>0</v>
      </c>
      <c r="I172" s="99">
        <v>4960</v>
      </c>
      <c r="J172" s="26">
        <v>5673</v>
      </c>
      <c r="K172" s="26">
        <v>5773</v>
      </c>
      <c r="L172" s="27">
        <v>4381</v>
      </c>
      <c r="M172" s="195">
        <f t="shared" si="26"/>
        <v>-0.98492309860007943</v>
      </c>
      <c r="N172" s="195">
        <f t="shared" si="26"/>
        <v>0.99417181105408681</v>
      </c>
      <c r="O172" s="195">
        <f t="shared" si="26"/>
        <v>-0.21191291889618166</v>
      </c>
      <c r="P172" s="195">
        <f t="shared" si="26"/>
        <v>-0.54021226263413691</v>
      </c>
      <c r="Q172" s="195">
        <f t="shared" si="26"/>
        <v>-0.33611311664612437</v>
      </c>
      <c r="R172" s="195">
        <f t="shared" si="26"/>
        <v>2.6675195569335228</v>
      </c>
      <c r="S172" s="195">
        <f t="shared" si="26"/>
        <v>0.18752092447816995</v>
      </c>
      <c r="T172" s="195">
        <f t="shared" si="26"/>
        <v>-0.15870628736754602</v>
      </c>
      <c r="U172" s="195">
        <f t="shared" si="26"/>
        <v>-0.12968910180980556</v>
      </c>
      <c r="V172" s="195">
        <f t="shared" si="21"/>
        <v>36.673775996468088</v>
      </c>
      <c r="W172" s="195">
        <f t="shared" si="22"/>
        <v>12.194452966340569</v>
      </c>
      <c r="X172" s="195">
        <f t="shared" si="23"/>
        <v>8.4528976194396641</v>
      </c>
      <c r="Y172" s="195">
        <f t="shared" si="24"/>
        <v>8.4528976194396641</v>
      </c>
      <c r="Z172">
        <f t="shared" si="25"/>
        <v>3</v>
      </c>
    </row>
    <row r="173" spans="1:26" ht="17" thickBot="1">
      <c r="A173">
        <v>164</v>
      </c>
      <c r="B173" s="20">
        <v>42989</v>
      </c>
      <c r="C173" s="21">
        <v>42989</v>
      </c>
      <c r="D173" s="196">
        <v>3</v>
      </c>
      <c r="E173" s="196">
        <v>9</v>
      </c>
      <c r="F173" s="29">
        <v>75.900000000000006</v>
      </c>
      <c r="G173" s="23">
        <v>55</v>
      </c>
      <c r="H173" s="197">
        <v>0</v>
      </c>
      <c r="I173" s="99">
        <v>3657</v>
      </c>
      <c r="J173" s="26">
        <v>7783</v>
      </c>
      <c r="K173" s="26">
        <v>8254</v>
      </c>
      <c r="L173" s="27">
        <v>5986</v>
      </c>
      <c r="M173" s="195">
        <f t="shared" si="26"/>
        <v>-0.48545972632420981</v>
      </c>
      <c r="N173" s="195">
        <f t="shared" si="26"/>
        <v>0.99417181105408681</v>
      </c>
      <c r="O173" s="195">
        <f t="shared" si="26"/>
        <v>0.16343199220473997</v>
      </c>
      <c r="P173" s="195">
        <f t="shared" si="26"/>
        <v>-0.7551321812132501</v>
      </c>
      <c r="Q173" s="195">
        <f t="shared" si="26"/>
        <v>-0.33611311664612437</v>
      </c>
      <c r="R173" s="195">
        <f t="shared" si="26"/>
        <v>1.1430274091966255</v>
      </c>
      <c r="S173" s="195">
        <f t="shared" si="26"/>
        <v>1.3956192899454807</v>
      </c>
      <c r="T173" s="195">
        <f t="shared" si="26"/>
        <v>1.254312745335832</v>
      </c>
      <c r="U173" s="195">
        <f t="shared" si="26"/>
        <v>1.0984081604276246</v>
      </c>
      <c r="V173" s="195">
        <f t="shared" si="21"/>
        <v>42.02195693820336</v>
      </c>
      <c r="W173" s="195">
        <f t="shared" si="22"/>
        <v>4.4162234190938436</v>
      </c>
      <c r="X173" s="195">
        <f t="shared" si="23"/>
        <v>10.602602671985821</v>
      </c>
      <c r="Y173" s="195">
        <f t="shared" si="24"/>
        <v>4.4162234190938436</v>
      </c>
      <c r="Z173">
        <f t="shared" si="25"/>
        <v>2</v>
      </c>
    </row>
    <row r="174" spans="1:26" ht="17" thickBot="1">
      <c r="A174">
        <v>165</v>
      </c>
      <c r="B174" s="20">
        <v>42990</v>
      </c>
      <c r="C174" s="21">
        <v>42990</v>
      </c>
      <c r="D174" s="196">
        <v>4</v>
      </c>
      <c r="E174" s="196">
        <v>9</v>
      </c>
      <c r="F174" s="22">
        <v>78.099999999999994</v>
      </c>
      <c r="G174" s="23">
        <v>61</v>
      </c>
      <c r="H174" s="197">
        <v>0</v>
      </c>
      <c r="I174" s="99">
        <v>3497</v>
      </c>
      <c r="J174" s="26">
        <v>7983</v>
      </c>
      <c r="K174" s="26">
        <v>8756</v>
      </c>
      <c r="L174" s="27">
        <v>6386</v>
      </c>
      <c r="M174" s="195">
        <f t="shared" si="26"/>
        <v>1.4003645951659843E-2</v>
      </c>
      <c r="N174" s="195">
        <f t="shared" si="26"/>
        <v>0.99417181105408681</v>
      </c>
      <c r="O174" s="195">
        <f t="shared" si="26"/>
        <v>0.3751650189796174</v>
      </c>
      <c r="P174" s="195">
        <f t="shared" si="26"/>
        <v>-0.11037242547591043</v>
      </c>
      <c r="Q174" s="195">
        <f t="shared" si="26"/>
        <v>-0.33611311664612437</v>
      </c>
      <c r="R174" s="195">
        <f t="shared" si="26"/>
        <v>0.95582960133944694</v>
      </c>
      <c r="S174" s="195">
        <f t="shared" si="26"/>
        <v>1.5101309833547045</v>
      </c>
      <c r="T174" s="195">
        <f t="shared" si="26"/>
        <v>1.5402198611831097</v>
      </c>
      <c r="U174" s="195">
        <f t="shared" si="26"/>
        <v>1.404476013944741</v>
      </c>
      <c r="V174" s="195">
        <f t="shared" si="21"/>
        <v>45.65169120743213</v>
      </c>
      <c r="W174" s="195">
        <f t="shared" si="22"/>
        <v>2.6319953097340179</v>
      </c>
      <c r="X174" s="195">
        <f t="shared" si="23"/>
        <v>12.713370663736033</v>
      </c>
      <c r="Y174" s="195">
        <f t="shared" si="24"/>
        <v>2.6319953097340179</v>
      </c>
      <c r="Z174">
        <f t="shared" si="25"/>
        <v>2</v>
      </c>
    </row>
    <row r="175" spans="1:26" ht="17" thickBot="1">
      <c r="A175">
        <v>166</v>
      </c>
      <c r="B175" s="20">
        <v>42991</v>
      </c>
      <c r="C175" s="21">
        <v>42991</v>
      </c>
      <c r="D175" s="196">
        <v>5</v>
      </c>
      <c r="E175" s="196">
        <v>9</v>
      </c>
      <c r="F175" s="29">
        <v>82</v>
      </c>
      <c r="G175" s="31">
        <v>64.900000000000006</v>
      </c>
      <c r="H175" s="197">
        <v>0.06</v>
      </c>
      <c r="I175" s="99">
        <v>2994</v>
      </c>
      <c r="J175" s="26">
        <v>7461</v>
      </c>
      <c r="K175" s="26">
        <v>8095</v>
      </c>
      <c r="L175" s="27">
        <v>6213</v>
      </c>
      <c r="M175" s="195">
        <f t="shared" si="26"/>
        <v>0.51346701822752949</v>
      </c>
      <c r="N175" s="195">
        <f t="shared" si="26"/>
        <v>0.99417181105408681</v>
      </c>
      <c r="O175" s="195">
        <f t="shared" si="26"/>
        <v>0.75050993008053901</v>
      </c>
      <c r="P175" s="195">
        <f t="shared" si="26"/>
        <v>0.30872141575336098</v>
      </c>
      <c r="Q175" s="195">
        <f t="shared" si="26"/>
        <v>-0.18383039195536094</v>
      </c>
      <c r="R175" s="195">
        <f t="shared" si="26"/>
        <v>0.3673264928884421</v>
      </c>
      <c r="S175" s="195">
        <f t="shared" si="26"/>
        <v>1.2112554635566304</v>
      </c>
      <c r="T175" s="195">
        <f t="shared" si="26"/>
        <v>1.1637565074479492</v>
      </c>
      <c r="U175" s="195">
        <f t="shared" si="26"/>
        <v>1.2721016672985881</v>
      </c>
      <c r="V175" s="195">
        <f t="shared" si="21"/>
        <v>40.105198599707911</v>
      </c>
      <c r="W175" s="195">
        <f t="shared" si="22"/>
        <v>0.98617348302726315</v>
      </c>
      <c r="X175" s="195">
        <f t="shared" si="23"/>
        <v>10.569945759965412</v>
      </c>
      <c r="Y175" s="195">
        <f t="shared" si="24"/>
        <v>0.98617348302726315</v>
      </c>
      <c r="Z175">
        <f t="shared" si="25"/>
        <v>2</v>
      </c>
    </row>
    <row r="176" spans="1:26" ht="17" thickBot="1">
      <c r="A176">
        <v>167</v>
      </c>
      <c r="B176" s="20">
        <v>42992</v>
      </c>
      <c r="C176" s="21">
        <v>42992</v>
      </c>
      <c r="D176" s="196">
        <v>6</v>
      </c>
      <c r="E176" s="196">
        <v>9</v>
      </c>
      <c r="F176" s="29">
        <v>81</v>
      </c>
      <c r="G176" s="23">
        <v>70</v>
      </c>
      <c r="H176" s="197">
        <v>0.02</v>
      </c>
      <c r="I176" s="99">
        <v>3013</v>
      </c>
      <c r="J176" s="26">
        <v>6703</v>
      </c>
      <c r="K176" s="26">
        <v>7629</v>
      </c>
      <c r="L176" s="27">
        <v>5697</v>
      </c>
      <c r="M176" s="195">
        <f t="shared" si="26"/>
        <v>1.0129303905033991</v>
      </c>
      <c r="N176" s="195">
        <f t="shared" si="26"/>
        <v>0.99417181105408681</v>
      </c>
      <c r="O176" s="195">
        <f t="shared" si="26"/>
        <v>0.65426764518286695</v>
      </c>
      <c r="P176" s="195">
        <f t="shared" si="26"/>
        <v>0.8567672081300991</v>
      </c>
      <c r="Q176" s="195">
        <f t="shared" si="26"/>
        <v>-0.28535220841586989</v>
      </c>
      <c r="R176" s="195">
        <f t="shared" si="26"/>
        <v>0.38955623257148209</v>
      </c>
      <c r="S176" s="195">
        <f t="shared" si="26"/>
        <v>0.77725614553567235</v>
      </c>
      <c r="T176" s="195">
        <f t="shared" si="26"/>
        <v>0.89835269074509794</v>
      </c>
      <c r="U176" s="195">
        <f t="shared" si="26"/>
        <v>0.87727413626150785</v>
      </c>
      <c r="V176" s="195">
        <f t="shared" si="21"/>
        <v>36.120154107215328</v>
      </c>
      <c r="W176" s="195">
        <f t="shared" si="22"/>
        <v>0.80026029324762571</v>
      </c>
      <c r="X176" s="195">
        <f t="shared" si="23"/>
        <v>9.7052682385528417</v>
      </c>
      <c r="Y176" s="195">
        <f t="shared" si="24"/>
        <v>0.80026029324762571</v>
      </c>
      <c r="Z176">
        <f t="shared" si="25"/>
        <v>2</v>
      </c>
    </row>
    <row r="177" spans="1:26" ht="17" thickBot="1">
      <c r="A177">
        <v>168</v>
      </c>
      <c r="B177" s="20">
        <v>42993</v>
      </c>
      <c r="C177" s="21">
        <v>42993</v>
      </c>
      <c r="D177" s="196">
        <v>7</v>
      </c>
      <c r="E177" s="196">
        <v>9</v>
      </c>
      <c r="F177" s="29">
        <v>81</v>
      </c>
      <c r="G177" s="23">
        <v>66.900000000000006</v>
      </c>
      <c r="H177" s="197">
        <v>0</v>
      </c>
      <c r="I177" s="99">
        <v>3344</v>
      </c>
      <c r="J177" s="26">
        <v>6998</v>
      </c>
      <c r="K177" s="26">
        <v>7749</v>
      </c>
      <c r="L177" s="27">
        <v>5853</v>
      </c>
      <c r="M177" s="195">
        <f t="shared" si="26"/>
        <v>1.5123937627792687</v>
      </c>
      <c r="N177" s="195">
        <f t="shared" si="26"/>
        <v>0.99417181105408681</v>
      </c>
      <c r="O177" s="195">
        <f t="shared" si="26"/>
        <v>0.65426764518286695</v>
      </c>
      <c r="P177" s="195">
        <f t="shared" si="26"/>
        <v>0.52364133433247417</v>
      </c>
      <c r="Q177" s="195">
        <f t="shared" si="26"/>
        <v>-0.33611311664612437</v>
      </c>
      <c r="R177" s="195">
        <f t="shared" si="26"/>
        <v>0.77682169757602004</v>
      </c>
      <c r="S177" s="195">
        <f t="shared" si="26"/>
        <v>0.94616089331427744</v>
      </c>
      <c r="T177" s="195">
        <f t="shared" si="26"/>
        <v>0.9666970212265189</v>
      </c>
      <c r="U177" s="195">
        <f t="shared" si="26"/>
        <v>0.99664059913318326</v>
      </c>
      <c r="V177" s="195">
        <f t="shared" si="21"/>
        <v>39.411603344988215</v>
      </c>
      <c r="W177" s="195">
        <f t="shared" si="22"/>
        <v>0.64848384464310849</v>
      </c>
      <c r="X177" s="195">
        <f t="shared" si="23"/>
        <v>12.90577533493353</v>
      </c>
      <c r="Y177" s="195">
        <f t="shared" si="24"/>
        <v>0.64848384464310849</v>
      </c>
      <c r="Z177">
        <f t="shared" si="25"/>
        <v>2</v>
      </c>
    </row>
    <row r="178" spans="1:26" ht="17" thickBot="1">
      <c r="A178">
        <v>169</v>
      </c>
      <c r="B178" s="20">
        <v>42994</v>
      </c>
      <c r="C178" s="21">
        <v>42994</v>
      </c>
      <c r="D178" s="196">
        <v>1</v>
      </c>
      <c r="E178" s="196">
        <v>9</v>
      </c>
      <c r="F178" s="29">
        <v>82</v>
      </c>
      <c r="G178" s="31">
        <v>70</v>
      </c>
      <c r="H178" s="197">
        <v>0</v>
      </c>
      <c r="I178" s="99">
        <v>2560</v>
      </c>
      <c r="J178" s="26">
        <v>4860</v>
      </c>
      <c r="K178" s="26">
        <v>5568</v>
      </c>
      <c r="L178" s="27">
        <v>4532</v>
      </c>
      <c r="M178" s="195">
        <f t="shared" si="26"/>
        <v>-1.4843864708759491</v>
      </c>
      <c r="N178" s="195">
        <f t="shared" si="26"/>
        <v>0.99417181105408681</v>
      </c>
      <c r="O178" s="195">
        <f t="shared" si="26"/>
        <v>0.75050993008053901</v>
      </c>
      <c r="P178" s="195">
        <f t="shared" si="26"/>
        <v>0.8567672081300991</v>
      </c>
      <c r="Q178" s="195">
        <f t="shared" si="26"/>
        <v>-0.33611311664612437</v>
      </c>
      <c r="R178" s="195">
        <f t="shared" si="26"/>
        <v>-0.14044756092415447</v>
      </c>
      <c r="S178" s="195">
        <f t="shared" si="26"/>
        <v>-0.2779691092303247</v>
      </c>
      <c r="T178" s="195">
        <f t="shared" si="26"/>
        <v>-0.27546118527330682</v>
      </c>
      <c r="U178" s="195">
        <f t="shared" si="26"/>
        <v>-1.4148487107094076E-2</v>
      </c>
      <c r="V178" s="195">
        <f t="shared" si="21"/>
        <v>26.837383098185619</v>
      </c>
      <c r="W178" s="195">
        <f t="shared" si="22"/>
        <v>11.141687758273573</v>
      </c>
      <c r="X178" s="195">
        <f t="shared" si="23"/>
        <v>1.4560433911269337</v>
      </c>
      <c r="Y178" s="195">
        <f t="shared" si="24"/>
        <v>1.4560433911269337</v>
      </c>
      <c r="Z178">
        <f t="shared" si="25"/>
        <v>3</v>
      </c>
    </row>
    <row r="179" spans="1:26" ht="17" thickBot="1">
      <c r="A179">
        <v>170</v>
      </c>
      <c r="B179" s="20">
        <v>42995</v>
      </c>
      <c r="C179" s="21">
        <v>42995</v>
      </c>
      <c r="D179" s="196">
        <v>2</v>
      </c>
      <c r="E179" s="196">
        <v>9</v>
      </c>
      <c r="F179" s="29">
        <v>80.099999999999994</v>
      </c>
      <c r="G179" s="23">
        <v>70</v>
      </c>
      <c r="H179" s="197">
        <v>0</v>
      </c>
      <c r="I179" s="99">
        <v>2676</v>
      </c>
      <c r="J179" s="26">
        <v>4935</v>
      </c>
      <c r="K179" s="26">
        <v>5599</v>
      </c>
      <c r="L179" s="27">
        <v>4032</v>
      </c>
      <c r="M179" s="195">
        <f t="shared" si="26"/>
        <v>-0.98492309860007943</v>
      </c>
      <c r="N179" s="195">
        <f t="shared" si="26"/>
        <v>0.99417181105408681</v>
      </c>
      <c r="O179" s="195">
        <f t="shared" si="26"/>
        <v>0.56764958877496152</v>
      </c>
      <c r="P179" s="195">
        <f t="shared" si="26"/>
        <v>0.8567672081300991</v>
      </c>
      <c r="Q179" s="195">
        <f t="shared" si="26"/>
        <v>-0.33611311664612437</v>
      </c>
      <c r="R179" s="195">
        <f t="shared" si="26"/>
        <v>-4.7291502277000937E-3</v>
      </c>
      <c r="S179" s="195">
        <f t="shared" si="26"/>
        <v>-0.23502722420186575</v>
      </c>
      <c r="T179" s="195">
        <f t="shared" si="26"/>
        <v>-0.25780556656560638</v>
      </c>
      <c r="U179" s="195">
        <f t="shared" si="26"/>
        <v>-0.39673330400348972</v>
      </c>
      <c r="V179" s="195">
        <f t="shared" si="21"/>
        <v>23.77814178527569</v>
      </c>
      <c r="W179" s="195">
        <f t="shared" si="22"/>
        <v>9.5239089581749123</v>
      </c>
      <c r="X179" s="195">
        <f t="shared" si="23"/>
        <v>0.98794527622715977</v>
      </c>
      <c r="Y179" s="195">
        <f t="shared" si="24"/>
        <v>0.98794527622715977</v>
      </c>
      <c r="Z179">
        <f t="shared" si="25"/>
        <v>3</v>
      </c>
    </row>
    <row r="180" spans="1:26" ht="17" thickBot="1">
      <c r="A180">
        <v>171</v>
      </c>
      <c r="B180" s="20">
        <v>42996</v>
      </c>
      <c r="C180" s="21">
        <v>42996</v>
      </c>
      <c r="D180" s="196">
        <v>3</v>
      </c>
      <c r="E180" s="196">
        <v>9</v>
      </c>
      <c r="F180" s="29">
        <v>73</v>
      </c>
      <c r="G180" s="23">
        <v>69.099999999999994</v>
      </c>
      <c r="H180" s="197">
        <v>0</v>
      </c>
      <c r="I180" s="99">
        <v>2673</v>
      </c>
      <c r="J180" s="26">
        <v>6338</v>
      </c>
      <c r="K180" s="26">
        <v>6708</v>
      </c>
      <c r="L180" s="27">
        <v>4864</v>
      </c>
      <c r="M180" s="195">
        <f t="shared" si="26"/>
        <v>-0.48545972632420981</v>
      </c>
      <c r="N180" s="195">
        <f t="shared" si="26"/>
        <v>0.99417181105408681</v>
      </c>
      <c r="O180" s="195">
        <f t="shared" si="26"/>
        <v>-0.11567063399850958</v>
      </c>
      <c r="P180" s="195">
        <f t="shared" si="26"/>
        <v>0.76005324476949754</v>
      </c>
      <c r="Q180" s="195">
        <f t="shared" si="26"/>
        <v>-0.33611311664612437</v>
      </c>
      <c r="R180" s="195">
        <f t="shared" si="26"/>
        <v>-8.2391091250221902E-3</v>
      </c>
      <c r="S180" s="195">
        <f t="shared" si="26"/>
        <v>0.56827230506383897</v>
      </c>
      <c r="T180" s="195">
        <f t="shared" si="26"/>
        <v>0.3738099543001922</v>
      </c>
      <c r="U180" s="195">
        <f t="shared" si="26"/>
        <v>0.23988783131211264</v>
      </c>
      <c r="V180" s="195">
        <f t="shared" si="21"/>
        <v>26.506302051622235</v>
      </c>
      <c r="W180" s="195">
        <f t="shared" si="22"/>
        <v>4.8273089244283058</v>
      </c>
      <c r="X180" s="195">
        <f t="shared" si="23"/>
        <v>2.9508615596278758</v>
      </c>
      <c r="Y180" s="195">
        <f t="shared" si="24"/>
        <v>2.9508615596278758</v>
      </c>
      <c r="Z180">
        <f t="shared" si="25"/>
        <v>3</v>
      </c>
    </row>
    <row r="181" spans="1:26" ht="17" thickBot="1">
      <c r="A181">
        <v>172</v>
      </c>
      <c r="B181" s="20">
        <v>42997</v>
      </c>
      <c r="C181" s="21">
        <v>42997</v>
      </c>
      <c r="D181" s="196">
        <v>4</v>
      </c>
      <c r="E181" s="196">
        <v>9</v>
      </c>
      <c r="F181" s="22">
        <v>78.099999999999994</v>
      </c>
      <c r="G181" s="31">
        <v>69.099999999999994</v>
      </c>
      <c r="H181" s="197">
        <v>0.22</v>
      </c>
      <c r="I181" s="99">
        <v>2012</v>
      </c>
      <c r="J181" s="26">
        <v>4726</v>
      </c>
      <c r="K181" s="26">
        <v>5729</v>
      </c>
      <c r="L181" s="27">
        <v>4171</v>
      </c>
      <c r="M181" s="195">
        <f t="shared" si="26"/>
        <v>1.4003645951659843E-2</v>
      </c>
      <c r="N181" s="195">
        <f t="shared" si="26"/>
        <v>0.99417181105408681</v>
      </c>
      <c r="O181" s="195">
        <f t="shared" si="26"/>
        <v>0.3751650189796174</v>
      </c>
      <c r="P181" s="195">
        <f t="shared" si="26"/>
        <v>0.76005324476949754</v>
      </c>
      <c r="Q181" s="195">
        <f t="shared" si="26"/>
        <v>0.22225687388667489</v>
      </c>
      <c r="R181" s="195">
        <f t="shared" si="26"/>
        <v>-0.78160005283499079</v>
      </c>
      <c r="S181" s="195">
        <f t="shared" si="26"/>
        <v>-0.35469194381450458</v>
      </c>
      <c r="T181" s="195">
        <f t="shared" si="26"/>
        <v>-0.1837658752107337</v>
      </c>
      <c r="U181" s="195">
        <f t="shared" si="26"/>
        <v>-0.29037472490629174</v>
      </c>
      <c r="V181" s="195">
        <f t="shared" si="21"/>
        <v>18.257096239506623</v>
      </c>
      <c r="W181" s="195">
        <f t="shared" si="22"/>
        <v>8.297571221187896</v>
      </c>
      <c r="X181" s="195">
        <f t="shared" si="23"/>
        <v>2.7153298338480027</v>
      </c>
      <c r="Y181" s="195">
        <f t="shared" si="24"/>
        <v>2.7153298338480027</v>
      </c>
      <c r="Z181">
        <f t="shared" si="25"/>
        <v>3</v>
      </c>
    </row>
    <row r="182" spans="1:26" ht="17" thickBot="1">
      <c r="A182">
        <v>173</v>
      </c>
      <c r="B182" s="20">
        <v>42998</v>
      </c>
      <c r="C182" s="21">
        <v>42998</v>
      </c>
      <c r="D182" s="196">
        <v>5</v>
      </c>
      <c r="E182" s="196">
        <v>9</v>
      </c>
      <c r="F182" s="29">
        <v>78.099999999999994</v>
      </c>
      <c r="G182" s="23">
        <v>71.099999999999994</v>
      </c>
      <c r="H182" s="197">
        <v>0</v>
      </c>
      <c r="I182" s="99">
        <v>3296</v>
      </c>
      <c r="J182" s="26">
        <v>6826</v>
      </c>
      <c r="K182" s="26">
        <v>7518</v>
      </c>
      <c r="L182" s="27">
        <v>5570</v>
      </c>
      <c r="M182" s="195">
        <f t="shared" si="26"/>
        <v>0.51346701822752949</v>
      </c>
      <c r="N182" s="195">
        <f t="shared" si="26"/>
        <v>0.99417181105408681</v>
      </c>
      <c r="O182" s="195">
        <f t="shared" si="26"/>
        <v>0.3751650189796174</v>
      </c>
      <c r="P182" s="195">
        <f t="shared" si="26"/>
        <v>0.97497316334861084</v>
      </c>
      <c r="Q182" s="195">
        <f t="shared" si="26"/>
        <v>-0.33611311664612437</v>
      </c>
      <c r="R182" s="195">
        <f t="shared" si="26"/>
        <v>0.72066235521886646</v>
      </c>
      <c r="S182" s="195">
        <f t="shared" si="26"/>
        <v>0.84768083698234498</v>
      </c>
      <c r="T182" s="195">
        <f t="shared" si="26"/>
        <v>0.83513418504978354</v>
      </c>
      <c r="U182" s="195">
        <f t="shared" si="26"/>
        <v>0.78009759276982338</v>
      </c>
      <c r="V182" s="195">
        <f t="shared" si="21"/>
        <v>36.28794583482015</v>
      </c>
      <c r="W182" s="195">
        <f t="shared" si="22"/>
        <v>1.2417733132644444</v>
      </c>
      <c r="X182" s="195">
        <f t="shared" si="23"/>
        <v>8.1474716567695875</v>
      </c>
      <c r="Y182" s="195">
        <f t="shared" si="24"/>
        <v>1.2417733132644444</v>
      </c>
      <c r="Z182">
        <f t="shared" si="25"/>
        <v>2</v>
      </c>
    </row>
    <row r="183" spans="1:26" ht="17" thickBot="1">
      <c r="A183">
        <v>174</v>
      </c>
      <c r="B183" s="20">
        <v>42999</v>
      </c>
      <c r="C183" s="21">
        <v>42999</v>
      </c>
      <c r="D183" s="196">
        <v>6</v>
      </c>
      <c r="E183" s="196">
        <v>9</v>
      </c>
      <c r="F183" s="29">
        <v>80.099999999999994</v>
      </c>
      <c r="G183" s="23">
        <v>71.099999999999994</v>
      </c>
      <c r="H183" s="197">
        <v>0</v>
      </c>
      <c r="I183" s="99">
        <v>3317</v>
      </c>
      <c r="J183" s="26">
        <v>6663</v>
      </c>
      <c r="K183" s="26">
        <v>8151</v>
      </c>
      <c r="L183" s="27">
        <v>5792</v>
      </c>
      <c r="M183" s="195">
        <f t="shared" si="26"/>
        <v>1.0129303905033991</v>
      </c>
      <c r="N183" s="195">
        <f t="shared" si="26"/>
        <v>0.99417181105408681</v>
      </c>
      <c r="O183" s="195">
        <f t="shared" si="26"/>
        <v>0.56764958877496152</v>
      </c>
      <c r="P183" s="195">
        <f t="shared" si="26"/>
        <v>0.97497316334861084</v>
      </c>
      <c r="Q183" s="195">
        <f t="shared" si="26"/>
        <v>-0.33611311664612437</v>
      </c>
      <c r="R183" s="195">
        <f t="shared" si="26"/>
        <v>0.74523206750012116</v>
      </c>
      <c r="S183" s="195">
        <f t="shared" si="26"/>
        <v>0.75435380685382758</v>
      </c>
      <c r="T183" s="195">
        <f t="shared" si="26"/>
        <v>1.1956505283392791</v>
      </c>
      <c r="U183" s="195">
        <f t="shared" si="26"/>
        <v>0.94996525147182298</v>
      </c>
      <c r="V183" s="195">
        <f t="shared" si="21"/>
        <v>39.646305895397667</v>
      </c>
      <c r="W183" s="195">
        <f t="shared" si="22"/>
        <v>0.97608533470893621</v>
      </c>
      <c r="X183" s="195">
        <f t="shared" si="23"/>
        <v>11.298465477445733</v>
      </c>
      <c r="Y183" s="195">
        <f t="shared" si="24"/>
        <v>0.97608533470893621</v>
      </c>
      <c r="Z183">
        <f t="shared" si="25"/>
        <v>2</v>
      </c>
    </row>
    <row r="184" spans="1:26" ht="17" thickBot="1">
      <c r="A184">
        <v>175</v>
      </c>
      <c r="B184" s="20">
        <v>43000</v>
      </c>
      <c r="C184" s="21">
        <v>43000</v>
      </c>
      <c r="D184" s="196">
        <v>7</v>
      </c>
      <c r="E184" s="196">
        <v>9</v>
      </c>
      <c r="F184" s="29">
        <v>82</v>
      </c>
      <c r="G184" s="31">
        <v>66</v>
      </c>
      <c r="H184" s="197">
        <v>0</v>
      </c>
      <c r="I184" s="99">
        <v>3297</v>
      </c>
      <c r="J184" s="26">
        <v>6272</v>
      </c>
      <c r="K184" s="26">
        <v>7570</v>
      </c>
      <c r="L184" s="27">
        <v>5547</v>
      </c>
      <c r="M184" s="195">
        <f t="shared" si="26"/>
        <v>1.5123937627792687</v>
      </c>
      <c r="N184" s="195">
        <f t="shared" si="26"/>
        <v>0.99417181105408681</v>
      </c>
      <c r="O184" s="195">
        <f t="shared" si="26"/>
        <v>0.75050993008053901</v>
      </c>
      <c r="P184" s="195">
        <f t="shared" si="26"/>
        <v>0.42692737097187267</v>
      </c>
      <c r="Q184" s="195">
        <f t="shared" si="26"/>
        <v>-0.33611311664612437</v>
      </c>
      <c r="R184" s="195">
        <f t="shared" si="26"/>
        <v>0.72183234151797382</v>
      </c>
      <c r="S184" s="195">
        <f t="shared" si="26"/>
        <v>0.53048344623879518</v>
      </c>
      <c r="T184" s="195">
        <f t="shared" si="26"/>
        <v>0.86475006159173262</v>
      </c>
      <c r="U184" s="195">
        <f t="shared" si="26"/>
        <v>0.76249869119258917</v>
      </c>
      <c r="V184" s="195">
        <f t="shared" si="21"/>
        <v>35.780179708238748</v>
      </c>
      <c r="W184" s="195">
        <f t="shared" si="22"/>
        <v>0.70430595647741001</v>
      </c>
      <c r="X184" s="195">
        <f t="shared" si="23"/>
        <v>11.109736881175991</v>
      </c>
      <c r="Y184" s="195">
        <f t="shared" si="24"/>
        <v>0.70430595647741001</v>
      </c>
      <c r="Z184">
        <f t="shared" si="25"/>
        <v>2</v>
      </c>
    </row>
    <row r="185" spans="1:26" ht="17" thickBot="1">
      <c r="A185">
        <v>176</v>
      </c>
      <c r="B185" s="20">
        <v>43001</v>
      </c>
      <c r="C185" s="21">
        <v>43001</v>
      </c>
      <c r="D185" s="196">
        <v>1</v>
      </c>
      <c r="E185" s="196">
        <v>9</v>
      </c>
      <c r="F185" s="29">
        <v>86</v>
      </c>
      <c r="G185" s="23">
        <v>68</v>
      </c>
      <c r="H185" s="197">
        <v>0</v>
      </c>
      <c r="I185" s="99">
        <v>2810</v>
      </c>
      <c r="J185" s="26">
        <v>4940</v>
      </c>
      <c r="K185" s="26">
        <v>6167</v>
      </c>
      <c r="L185" s="27">
        <v>4635</v>
      </c>
      <c r="M185" s="195">
        <f t="shared" si="26"/>
        <v>-1.4843864708759491</v>
      </c>
      <c r="N185" s="195">
        <f t="shared" si="26"/>
        <v>0.99417181105408681</v>
      </c>
      <c r="O185" s="195">
        <f t="shared" si="26"/>
        <v>1.1354790696712274</v>
      </c>
      <c r="P185" s="195">
        <f t="shared" si="26"/>
        <v>0.64184728955098591</v>
      </c>
      <c r="Q185" s="195">
        <f t="shared" si="26"/>
        <v>-0.33611311664612437</v>
      </c>
      <c r="R185" s="195">
        <f t="shared" si="26"/>
        <v>0.15204901385268688</v>
      </c>
      <c r="S185" s="195">
        <f t="shared" si="26"/>
        <v>-0.23216443186663516</v>
      </c>
      <c r="T185" s="195">
        <f t="shared" si="26"/>
        <v>6.5690931046452752E-2</v>
      </c>
      <c r="U185" s="195">
        <f t="shared" si="26"/>
        <v>6.4663985173563435E-2</v>
      </c>
      <c r="V185" s="195">
        <f t="shared" si="21"/>
        <v>30.307452343771132</v>
      </c>
      <c r="W185" s="195">
        <f t="shared" si="22"/>
        <v>9.8205501783225841</v>
      </c>
      <c r="X185" s="195">
        <f t="shared" si="23"/>
        <v>2.0417562668755358</v>
      </c>
      <c r="Y185" s="195">
        <f t="shared" si="24"/>
        <v>2.0417562668755358</v>
      </c>
      <c r="Z185">
        <f t="shared" si="25"/>
        <v>3</v>
      </c>
    </row>
    <row r="186" spans="1:26" ht="17" thickBot="1">
      <c r="A186">
        <v>177</v>
      </c>
      <c r="B186" s="20">
        <v>43002</v>
      </c>
      <c r="C186" s="21">
        <v>43002</v>
      </c>
      <c r="D186" s="196">
        <v>2</v>
      </c>
      <c r="E186" s="196">
        <v>9</v>
      </c>
      <c r="F186" s="29">
        <v>90</v>
      </c>
      <c r="G186" s="23">
        <v>69.099999999999994</v>
      </c>
      <c r="H186" s="197">
        <v>0</v>
      </c>
      <c r="I186" s="99">
        <v>2543</v>
      </c>
      <c r="J186" s="26">
        <v>4500</v>
      </c>
      <c r="K186" s="26">
        <v>5083</v>
      </c>
      <c r="L186" s="27">
        <v>3977</v>
      </c>
      <c r="M186" s="195">
        <f t="shared" si="26"/>
        <v>-0.98492309860007943</v>
      </c>
      <c r="N186" s="195">
        <f t="shared" si="26"/>
        <v>0.99417181105408681</v>
      </c>
      <c r="O186" s="195">
        <f t="shared" si="26"/>
        <v>1.5204482092619156</v>
      </c>
      <c r="P186" s="195">
        <f t="shared" si="26"/>
        <v>0.76005324476949754</v>
      </c>
      <c r="Q186" s="195">
        <f t="shared" si="26"/>
        <v>-0.33611311664612437</v>
      </c>
      <c r="R186" s="195">
        <f t="shared" si="26"/>
        <v>-0.16033732800897971</v>
      </c>
      <c r="S186" s="195">
        <f t="shared" si="26"/>
        <v>-0.48409015736692745</v>
      </c>
      <c r="T186" s="195">
        <f t="shared" si="26"/>
        <v>-0.55168618763571642</v>
      </c>
      <c r="U186" s="195">
        <f t="shared" si="26"/>
        <v>-0.43881763386209327</v>
      </c>
      <c r="V186" s="195">
        <f t="shared" si="21"/>
        <v>26.436681912888325</v>
      </c>
      <c r="W186" s="195">
        <f t="shared" si="22"/>
        <v>11.820984100360546</v>
      </c>
      <c r="X186" s="195">
        <f t="shared" si="23"/>
        <v>2.3159651690475589</v>
      </c>
      <c r="Y186" s="195">
        <f t="shared" si="24"/>
        <v>2.3159651690475589</v>
      </c>
      <c r="Z186">
        <f t="shared" si="25"/>
        <v>3</v>
      </c>
    </row>
    <row r="187" spans="1:26" ht="17" thickBot="1">
      <c r="A187">
        <v>178</v>
      </c>
      <c r="B187" s="20">
        <v>43003</v>
      </c>
      <c r="C187" s="21">
        <v>43003</v>
      </c>
      <c r="D187" s="196">
        <v>3</v>
      </c>
      <c r="E187" s="196">
        <v>9</v>
      </c>
      <c r="F187" s="29">
        <v>87.1</v>
      </c>
      <c r="G187" s="31">
        <v>72</v>
      </c>
      <c r="H187" s="197">
        <v>0</v>
      </c>
      <c r="I187" s="99">
        <v>3276</v>
      </c>
      <c r="J187" s="26">
        <v>7227</v>
      </c>
      <c r="K187" s="26">
        <v>7708</v>
      </c>
      <c r="L187" s="27">
        <v>5941</v>
      </c>
      <c r="M187" s="195">
        <f t="shared" si="26"/>
        <v>-0.48545972632420981</v>
      </c>
      <c r="N187" s="195">
        <f t="shared" si="26"/>
        <v>0.99417181105408681</v>
      </c>
      <c r="O187" s="195">
        <f t="shared" si="26"/>
        <v>1.2413455830586662</v>
      </c>
      <c r="P187" s="195">
        <f t="shared" ref="P187:U250" si="27">STANDARDIZE(G187,P$1,P$2)</f>
        <v>1.0716871267092123</v>
      </c>
      <c r="Q187" s="195">
        <f t="shared" si="27"/>
        <v>-0.33611311664612437</v>
      </c>
      <c r="R187" s="195">
        <f t="shared" si="27"/>
        <v>0.69726262923671922</v>
      </c>
      <c r="S187" s="195">
        <f t="shared" si="27"/>
        <v>1.0772767822678386</v>
      </c>
      <c r="T187" s="195">
        <f t="shared" si="27"/>
        <v>0.94334604164536673</v>
      </c>
      <c r="U187" s="195">
        <f t="shared" si="27"/>
        <v>1.0639755269069489</v>
      </c>
      <c r="V187" s="195">
        <f t="shared" si="21"/>
        <v>44.578651356132276</v>
      </c>
      <c r="W187" s="195">
        <f t="shared" si="22"/>
        <v>3.6772663558178631</v>
      </c>
      <c r="X187" s="195">
        <f t="shared" si="23"/>
        <v>8.81684542072664</v>
      </c>
      <c r="Y187" s="195">
        <f t="shared" si="24"/>
        <v>3.6772663558178631</v>
      </c>
      <c r="Z187">
        <f t="shared" si="25"/>
        <v>2</v>
      </c>
    </row>
    <row r="188" spans="1:26" ht="17" thickBot="1">
      <c r="A188">
        <v>179</v>
      </c>
      <c r="B188" s="20">
        <v>43004</v>
      </c>
      <c r="C188" s="21">
        <v>43004</v>
      </c>
      <c r="D188" s="196">
        <v>4</v>
      </c>
      <c r="E188" s="196">
        <v>9</v>
      </c>
      <c r="F188" s="29">
        <v>82</v>
      </c>
      <c r="G188" s="23">
        <v>69.099999999999994</v>
      </c>
      <c r="H188" s="197">
        <v>0</v>
      </c>
      <c r="I188" s="99">
        <v>3157</v>
      </c>
      <c r="J188" s="26">
        <v>7676</v>
      </c>
      <c r="K188" s="26">
        <v>8150</v>
      </c>
      <c r="L188" s="27">
        <v>6179</v>
      </c>
      <c r="M188" s="195">
        <f t="shared" ref="M188:O251" si="28">STANDARDIZE(D188,M$1,M$2)</f>
        <v>1.4003645951659843E-2</v>
      </c>
      <c r="N188" s="195">
        <f t="shared" si="28"/>
        <v>0.99417181105408681</v>
      </c>
      <c r="O188" s="195">
        <f t="shared" si="28"/>
        <v>0.75050993008053901</v>
      </c>
      <c r="P188" s="195">
        <f t="shared" si="27"/>
        <v>0.76005324476949754</v>
      </c>
      <c r="Q188" s="195">
        <f t="shared" si="27"/>
        <v>-0.33611311664612437</v>
      </c>
      <c r="R188" s="195">
        <f t="shared" si="27"/>
        <v>0.55803425964294273</v>
      </c>
      <c r="S188" s="195">
        <f t="shared" si="27"/>
        <v>1.334355533971546</v>
      </c>
      <c r="T188" s="195">
        <f t="shared" si="27"/>
        <v>1.1950809922519339</v>
      </c>
      <c r="U188" s="195">
        <f t="shared" si="27"/>
        <v>1.2460858997496334</v>
      </c>
      <c r="V188" s="195">
        <f t="shared" si="21"/>
        <v>43.362220692253139</v>
      </c>
      <c r="W188" s="195">
        <f t="shared" si="22"/>
        <v>2.0437811848270888</v>
      </c>
      <c r="X188" s="195">
        <f t="shared" si="23"/>
        <v>10.28322945670692</v>
      </c>
      <c r="Y188" s="195">
        <f t="shared" si="24"/>
        <v>2.0437811848270888</v>
      </c>
      <c r="Z188">
        <f t="shared" si="25"/>
        <v>2</v>
      </c>
    </row>
    <row r="189" spans="1:26" ht="17" thickBot="1">
      <c r="A189">
        <v>180</v>
      </c>
      <c r="B189" s="20">
        <v>43005</v>
      </c>
      <c r="C189" s="21">
        <v>43005</v>
      </c>
      <c r="D189" s="196">
        <v>5</v>
      </c>
      <c r="E189" s="196">
        <v>9</v>
      </c>
      <c r="F189" s="22">
        <v>84.9</v>
      </c>
      <c r="G189" s="23">
        <v>71.099999999999994</v>
      </c>
      <c r="H189" s="197">
        <v>0</v>
      </c>
      <c r="I189" s="99">
        <v>3216</v>
      </c>
      <c r="J189" s="26">
        <v>7313</v>
      </c>
      <c r="K189" s="26">
        <v>7983</v>
      </c>
      <c r="L189" s="27">
        <v>6309</v>
      </c>
      <c r="M189" s="195">
        <f t="shared" si="28"/>
        <v>0.51346701822752949</v>
      </c>
      <c r="N189" s="195">
        <f t="shared" si="28"/>
        <v>0.99417181105408681</v>
      </c>
      <c r="O189" s="195">
        <f t="shared" si="28"/>
        <v>1.0296125562837886</v>
      </c>
      <c r="P189" s="195">
        <f t="shared" si="27"/>
        <v>0.97497316334861084</v>
      </c>
      <c r="Q189" s="195">
        <f t="shared" si="27"/>
        <v>-0.33611311664612437</v>
      </c>
      <c r="R189" s="195">
        <f t="shared" si="27"/>
        <v>0.6270634512902773</v>
      </c>
      <c r="S189" s="195">
        <f t="shared" si="27"/>
        <v>1.1265168104338048</v>
      </c>
      <c r="T189" s="195">
        <f t="shared" si="27"/>
        <v>1.0999684656652897</v>
      </c>
      <c r="U189" s="195">
        <f t="shared" si="27"/>
        <v>1.3455579521426961</v>
      </c>
      <c r="V189" s="195">
        <f t="shared" si="21"/>
        <v>44.447203311160571</v>
      </c>
      <c r="W189" s="195">
        <f t="shared" si="22"/>
        <v>1.4956476726766132</v>
      </c>
      <c r="X189" s="195">
        <f t="shared" si="23"/>
        <v>11.643488821294936</v>
      </c>
      <c r="Y189" s="195">
        <f t="shared" si="24"/>
        <v>1.4956476726766132</v>
      </c>
      <c r="Z189">
        <f t="shared" si="25"/>
        <v>2</v>
      </c>
    </row>
    <row r="190" spans="1:26" ht="17" thickBot="1">
      <c r="A190">
        <v>181</v>
      </c>
      <c r="B190" s="20">
        <v>43006</v>
      </c>
      <c r="C190" s="21">
        <v>43006</v>
      </c>
      <c r="D190" s="196">
        <v>6</v>
      </c>
      <c r="E190" s="196">
        <v>9</v>
      </c>
      <c r="F190" s="29">
        <v>78.099999999999994</v>
      </c>
      <c r="G190" s="31">
        <v>66</v>
      </c>
      <c r="H190" s="197">
        <v>0</v>
      </c>
      <c r="I190" s="99">
        <v>3421</v>
      </c>
      <c r="J190" s="26">
        <v>7301</v>
      </c>
      <c r="K190" s="26">
        <v>8118</v>
      </c>
      <c r="L190" s="27">
        <v>6277</v>
      </c>
      <c r="M190" s="195">
        <f t="shared" si="28"/>
        <v>1.0129303905033991</v>
      </c>
      <c r="N190" s="195">
        <f t="shared" si="28"/>
        <v>0.99417181105408681</v>
      </c>
      <c r="O190" s="195">
        <f t="shared" si="28"/>
        <v>0.3751650189796174</v>
      </c>
      <c r="P190" s="195">
        <f t="shared" si="27"/>
        <v>0.42692737097187267</v>
      </c>
      <c r="Q190" s="195">
        <f t="shared" si="27"/>
        <v>-0.33611311664612437</v>
      </c>
      <c r="R190" s="195">
        <f t="shared" si="27"/>
        <v>0.86691064260728712</v>
      </c>
      <c r="S190" s="195">
        <f t="shared" si="27"/>
        <v>1.1196461088292515</v>
      </c>
      <c r="T190" s="195">
        <f t="shared" si="27"/>
        <v>1.1768558374568883</v>
      </c>
      <c r="U190" s="195">
        <f t="shared" si="27"/>
        <v>1.3210725238613268</v>
      </c>
      <c r="V190" s="195">
        <f t="shared" si="21"/>
        <v>41.533184089790169</v>
      </c>
      <c r="W190" s="195">
        <f t="shared" si="22"/>
        <v>0.69631276143088772</v>
      </c>
      <c r="X190" s="195">
        <f t="shared" si="23"/>
        <v>12.684405520638837</v>
      </c>
      <c r="Y190" s="195">
        <f t="shared" si="24"/>
        <v>0.69631276143088772</v>
      </c>
      <c r="Z190">
        <f t="shared" si="25"/>
        <v>2</v>
      </c>
    </row>
    <row r="191" spans="1:26" ht="17" thickBot="1">
      <c r="A191">
        <v>182</v>
      </c>
      <c r="B191" s="20">
        <v>43007</v>
      </c>
      <c r="C191" s="21">
        <v>43007</v>
      </c>
      <c r="D191" s="196">
        <v>7</v>
      </c>
      <c r="E191" s="196">
        <v>9</v>
      </c>
      <c r="F191" s="22">
        <v>66.900000000000006</v>
      </c>
      <c r="G191" s="23">
        <v>55</v>
      </c>
      <c r="H191" s="197">
        <v>0</v>
      </c>
      <c r="I191" s="99">
        <v>2988</v>
      </c>
      <c r="J191" s="26">
        <v>6221</v>
      </c>
      <c r="K191" s="26">
        <v>7659</v>
      </c>
      <c r="L191" s="27">
        <v>5677</v>
      </c>
      <c r="M191" s="195">
        <f t="shared" si="28"/>
        <v>1.5123937627792687</v>
      </c>
      <c r="N191" s="195">
        <f t="shared" si="28"/>
        <v>0.99417181105408681</v>
      </c>
      <c r="O191" s="195">
        <f t="shared" si="28"/>
        <v>-0.70274857187430861</v>
      </c>
      <c r="P191" s="195">
        <f t="shared" si="27"/>
        <v>-0.7551321812132501</v>
      </c>
      <c r="Q191" s="195">
        <f t="shared" si="27"/>
        <v>-0.33611311664612437</v>
      </c>
      <c r="R191" s="195">
        <f t="shared" si="27"/>
        <v>0.36030657509379793</v>
      </c>
      <c r="S191" s="195">
        <f t="shared" si="27"/>
        <v>0.50128296441944309</v>
      </c>
      <c r="T191" s="195">
        <f t="shared" si="27"/>
        <v>0.91543877336545321</v>
      </c>
      <c r="U191" s="195">
        <f t="shared" si="27"/>
        <v>0.86197074358565196</v>
      </c>
      <c r="V191" s="195">
        <f t="shared" si="21"/>
        <v>28.822741240083278</v>
      </c>
      <c r="W191" s="195">
        <f t="shared" si="22"/>
        <v>3.5120254651206988</v>
      </c>
      <c r="X191" s="195">
        <f t="shared" si="23"/>
        <v>12.378426816632876</v>
      </c>
      <c r="Y191" s="195">
        <f t="shared" si="24"/>
        <v>3.5120254651206988</v>
      </c>
      <c r="Z191">
        <f t="shared" si="25"/>
        <v>2</v>
      </c>
    </row>
    <row r="192" spans="1:26" ht="17" thickBot="1">
      <c r="A192">
        <v>183</v>
      </c>
      <c r="B192" s="44">
        <v>43008</v>
      </c>
      <c r="C192" s="45">
        <v>43008</v>
      </c>
      <c r="D192" s="196">
        <v>1</v>
      </c>
      <c r="E192" s="196">
        <v>9</v>
      </c>
      <c r="F192" s="74">
        <v>64</v>
      </c>
      <c r="G192" s="47">
        <v>55.9</v>
      </c>
      <c r="H192" s="197">
        <v>0</v>
      </c>
      <c r="I192" s="107">
        <v>1903</v>
      </c>
      <c r="J192" s="50">
        <v>3507</v>
      </c>
      <c r="K192" s="50">
        <v>4749</v>
      </c>
      <c r="L192" s="51">
        <v>3729</v>
      </c>
      <c r="M192" s="195">
        <f t="shared" si="28"/>
        <v>-1.4843864708759491</v>
      </c>
      <c r="N192" s="195">
        <f t="shared" si="28"/>
        <v>0.99417181105408681</v>
      </c>
      <c r="O192" s="195">
        <f t="shared" si="28"/>
        <v>-0.98185119807755816</v>
      </c>
      <c r="P192" s="195">
        <f t="shared" si="27"/>
        <v>-0.65841821785264931</v>
      </c>
      <c r="Q192" s="195">
        <f t="shared" si="27"/>
        <v>-0.33611311664612437</v>
      </c>
      <c r="R192" s="195">
        <f t="shared" si="27"/>
        <v>-0.90912855943769355</v>
      </c>
      <c r="S192" s="195">
        <f t="shared" si="27"/>
        <v>-1.0526407151437236</v>
      </c>
      <c r="T192" s="195">
        <f t="shared" si="27"/>
        <v>-0.74191124080900472</v>
      </c>
      <c r="U192" s="195">
        <f t="shared" si="27"/>
        <v>-0.6285797030427055</v>
      </c>
      <c r="V192" s="195">
        <f t="shared" si="21"/>
        <v>13.658132896471582</v>
      </c>
      <c r="W192" s="195">
        <f t="shared" si="22"/>
        <v>21.231186245275964</v>
      </c>
      <c r="X192" s="195">
        <f t="shared" si="23"/>
        <v>4.1588652872102765</v>
      </c>
      <c r="Y192" s="195">
        <f t="shared" si="24"/>
        <v>4.1588652872102765</v>
      </c>
      <c r="Z192">
        <f t="shared" si="25"/>
        <v>3</v>
      </c>
    </row>
    <row r="193" spans="1:26" ht="17" thickBot="1">
      <c r="A193">
        <v>184</v>
      </c>
      <c r="B193" s="11">
        <v>43009</v>
      </c>
      <c r="C193" s="12">
        <v>43009</v>
      </c>
      <c r="D193" s="196">
        <v>2</v>
      </c>
      <c r="E193" s="196">
        <v>10</v>
      </c>
      <c r="F193" s="13">
        <v>66.900000000000006</v>
      </c>
      <c r="G193" s="13">
        <v>50</v>
      </c>
      <c r="H193" s="197">
        <v>0</v>
      </c>
      <c r="I193" s="109">
        <v>2297</v>
      </c>
      <c r="J193" s="84">
        <v>4540</v>
      </c>
      <c r="K193" s="84">
        <v>5046</v>
      </c>
      <c r="L193" s="85">
        <v>4092</v>
      </c>
      <c r="M193" s="195">
        <f t="shared" si="28"/>
        <v>-0.98492309860007943</v>
      </c>
      <c r="N193" s="195">
        <f t="shared" si="28"/>
        <v>1.4935914532267969</v>
      </c>
      <c r="O193" s="195">
        <f t="shared" si="28"/>
        <v>-0.70274857187430861</v>
      </c>
      <c r="P193" s="195">
        <f t="shared" si="27"/>
        <v>-1.2924319776610331</v>
      </c>
      <c r="Q193" s="195">
        <f t="shared" si="27"/>
        <v>-0.33611311664612437</v>
      </c>
      <c r="R193" s="195">
        <f t="shared" si="27"/>
        <v>-0.44815395758939158</v>
      </c>
      <c r="S193" s="195">
        <f t="shared" si="27"/>
        <v>-0.46118781868508268</v>
      </c>
      <c r="T193" s="195">
        <f t="shared" si="27"/>
        <v>-0.57275902286748792</v>
      </c>
      <c r="U193" s="195">
        <f t="shared" si="27"/>
        <v>-0.35082312597592225</v>
      </c>
      <c r="V193" s="195">
        <f t="shared" si="21"/>
        <v>17.849642201535971</v>
      </c>
      <c r="W193" s="195">
        <f t="shared" si="22"/>
        <v>15.948205689744936</v>
      </c>
      <c r="X193" s="195">
        <f t="shared" si="23"/>
        <v>4.1162176296305981</v>
      </c>
      <c r="Y193" s="195">
        <f t="shared" si="24"/>
        <v>4.1162176296305981</v>
      </c>
      <c r="Z193">
        <f t="shared" si="25"/>
        <v>3</v>
      </c>
    </row>
    <row r="194" spans="1:26" ht="17" thickBot="1">
      <c r="A194">
        <v>185</v>
      </c>
      <c r="B194" s="20">
        <v>43010</v>
      </c>
      <c r="C194" s="21">
        <v>43010</v>
      </c>
      <c r="D194" s="196">
        <v>3</v>
      </c>
      <c r="E194" s="196">
        <v>10</v>
      </c>
      <c r="F194" s="22">
        <v>72</v>
      </c>
      <c r="G194" s="22">
        <v>52</v>
      </c>
      <c r="H194" s="197">
        <v>0</v>
      </c>
      <c r="I194" s="99">
        <v>3387</v>
      </c>
      <c r="J194" s="26">
        <v>7059</v>
      </c>
      <c r="K194" s="26">
        <v>7616</v>
      </c>
      <c r="L194" s="27">
        <v>5722</v>
      </c>
      <c r="M194" s="195">
        <f t="shared" si="28"/>
        <v>-0.48545972632420981</v>
      </c>
      <c r="N194" s="195">
        <f t="shared" si="28"/>
        <v>1.4935914532267969</v>
      </c>
      <c r="O194" s="195">
        <f t="shared" si="28"/>
        <v>-0.21191291889618166</v>
      </c>
      <c r="P194" s="195">
        <f t="shared" si="27"/>
        <v>-1.07751205908192</v>
      </c>
      <c r="Q194" s="195">
        <f t="shared" si="27"/>
        <v>-0.33611311664612437</v>
      </c>
      <c r="R194" s="195">
        <f t="shared" si="27"/>
        <v>0.82713110843763671</v>
      </c>
      <c r="S194" s="195">
        <f t="shared" si="27"/>
        <v>0.98108695980409066</v>
      </c>
      <c r="T194" s="195">
        <f t="shared" si="27"/>
        <v>0.89094872160961069</v>
      </c>
      <c r="U194" s="195">
        <f t="shared" si="27"/>
        <v>0.89640337710632756</v>
      </c>
      <c r="V194" s="195">
        <f t="shared" si="21"/>
        <v>36.890218975217309</v>
      </c>
      <c r="W194" s="195">
        <f t="shared" si="22"/>
        <v>5.7414201608940854</v>
      </c>
      <c r="X194" s="195">
        <f t="shared" si="23"/>
        <v>8.6740435265621869</v>
      </c>
      <c r="Y194" s="195">
        <f t="shared" si="24"/>
        <v>5.7414201608940854</v>
      </c>
      <c r="Z194">
        <f t="shared" si="25"/>
        <v>2</v>
      </c>
    </row>
    <row r="195" spans="1:26" ht="17" thickBot="1">
      <c r="A195">
        <v>186</v>
      </c>
      <c r="B195" s="20">
        <v>43011</v>
      </c>
      <c r="C195" s="21">
        <v>43011</v>
      </c>
      <c r="D195" s="196">
        <v>4</v>
      </c>
      <c r="E195" s="196">
        <v>10</v>
      </c>
      <c r="F195" s="29">
        <v>70</v>
      </c>
      <c r="G195" s="22">
        <v>57</v>
      </c>
      <c r="H195" s="197">
        <v>0</v>
      </c>
      <c r="I195" s="99">
        <v>3386</v>
      </c>
      <c r="J195" s="26">
        <v>7370</v>
      </c>
      <c r="K195" s="26">
        <v>8161</v>
      </c>
      <c r="L195" s="27">
        <v>6363</v>
      </c>
      <c r="M195" s="195">
        <f t="shared" si="28"/>
        <v>1.4003645951659843E-2</v>
      </c>
      <c r="N195" s="195">
        <f t="shared" si="28"/>
        <v>1.4935914532267969</v>
      </c>
      <c r="O195" s="195">
        <f t="shared" si="28"/>
        <v>-0.40439748869152581</v>
      </c>
      <c r="P195" s="195">
        <f t="shared" si="27"/>
        <v>-0.54021226263413691</v>
      </c>
      <c r="Q195" s="195">
        <f t="shared" si="27"/>
        <v>-0.33611311664612437</v>
      </c>
      <c r="R195" s="195">
        <f t="shared" si="27"/>
        <v>0.82596112213852935</v>
      </c>
      <c r="S195" s="195">
        <f t="shared" si="27"/>
        <v>1.1591526430554338</v>
      </c>
      <c r="T195" s="195">
        <f t="shared" si="27"/>
        <v>1.2013458892127309</v>
      </c>
      <c r="U195" s="195">
        <f t="shared" si="27"/>
        <v>1.3868771123675068</v>
      </c>
      <c r="V195" s="195">
        <f t="shared" si="21"/>
        <v>40.988568787145212</v>
      </c>
      <c r="W195" s="195">
        <f t="shared" si="22"/>
        <v>4.0772454310845321</v>
      </c>
      <c r="X195" s="195">
        <f t="shared" si="23"/>
        <v>11.540374781185747</v>
      </c>
      <c r="Y195" s="195">
        <f t="shared" si="24"/>
        <v>4.0772454310845321</v>
      </c>
      <c r="Z195">
        <f t="shared" si="25"/>
        <v>2</v>
      </c>
    </row>
    <row r="196" spans="1:26" ht="17" thickBot="1">
      <c r="A196">
        <v>187</v>
      </c>
      <c r="B196" s="20">
        <v>43012</v>
      </c>
      <c r="C196" s="21">
        <v>43012</v>
      </c>
      <c r="D196" s="196">
        <v>5</v>
      </c>
      <c r="E196" s="196">
        <v>10</v>
      </c>
      <c r="F196" s="29">
        <v>75</v>
      </c>
      <c r="G196" s="29">
        <v>55.9</v>
      </c>
      <c r="H196" s="197">
        <v>0</v>
      </c>
      <c r="I196" s="99">
        <v>3412</v>
      </c>
      <c r="J196" s="26">
        <v>7691</v>
      </c>
      <c r="K196" s="26">
        <v>8136</v>
      </c>
      <c r="L196" s="27">
        <v>6238</v>
      </c>
      <c r="M196" s="195">
        <f t="shared" si="28"/>
        <v>0.51346701822752949</v>
      </c>
      <c r="N196" s="195">
        <f t="shared" si="28"/>
        <v>1.4935914532267969</v>
      </c>
      <c r="O196" s="195">
        <f t="shared" si="28"/>
        <v>7.6813935796834557E-2</v>
      </c>
      <c r="P196" s="195">
        <f t="shared" si="27"/>
        <v>-0.65841821785264931</v>
      </c>
      <c r="Q196" s="195">
        <f t="shared" si="27"/>
        <v>-0.33611311664612437</v>
      </c>
      <c r="R196" s="195">
        <f t="shared" si="27"/>
        <v>0.85638076591532086</v>
      </c>
      <c r="S196" s="195">
        <f t="shared" si="27"/>
        <v>1.3429439109772379</v>
      </c>
      <c r="T196" s="195">
        <f t="shared" si="27"/>
        <v>1.1871074870291014</v>
      </c>
      <c r="U196" s="195">
        <f t="shared" si="27"/>
        <v>1.2912309081434079</v>
      </c>
      <c r="V196" s="195">
        <f t="shared" si="21"/>
        <v>42.429556252603675</v>
      </c>
      <c r="W196" s="195">
        <f t="shared" si="22"/>
        <v>2.8520413466833152</v>
      </c>
      <c r="X196" s="195">
        <f t="shared" si="23"/>
        <v>12.804401097982508</v>
      </c>
      <c r="Y196" s="195">
        <f t="shared" si="24"/>
        <v>2.8520413466833152</v>
      </c>
      <c r="Z196">
        <f t="shared" si="25"/>
        <v>2</v>
      </c>
    </row>
    <row r="197" spans="1:26" ht="17" thickBot="1">
      <c r="A197">
        <v>188</v>
      </c>
      <c r="B197" s="20">
        <v>43013</v>
      </c>
      <c r="C197" s="21">
        <v>43013</v>
      </c>
      <c r="D197" s="196">
        <v>6</v>
      </c>
      <c r="E197" s="196">
        <v>10</v>
      </c>
      <c r="F197" s="29">
        <v>82</v>
      </c>
      <c r="G197" s="22">
        <v>64.900000000000006</v>
      </c>
      <c r="H197" s="197">
        <v>0</v>
      </c>
      <c r="I197" s="99">
        <v>3312</v>
      </c>
      <c r="J197" s="26">
        <v>7034</v>
      </c>
      <c r="K197" s="26">
        <v>7598</v>
      </c>
      <c r="L197" s="27">
        <v>5998</v>
      </c>
      <c r="M197" s="195">
        <f t="shared" si="28"/>
        <v>1.0129303905033991</v>
      </c>
      <c r="N197" s="195">
        <f t="shared" si="28"/>
        <v>1.4935914532267969</v>
      </c>
      <c r="O197" s="195">
        <f t="shared" si="28"/>
        <v>0.75050993008053901</v>
      </c>
      <c r="P197" s="195">
        <f t="shared" si="27"/>
        <v>0.30872141575336098</v>
      </c>
      <c r="Q197" s="195">
        <f t="shared" si="27"/>
        <v>-0.33611311664612437</v>
      </c>
      <c r="R197" s="195">
        <f t="shared" si="27"/>
        <v>0.73938213600458436</v>
      </c>
      <c r="S197" s="195">
        <f t="shared" si="27"/>
        <v>0.96677299812793771</v>
      </c>
      <c r="T197" s="195">
        <f t="shared" si="27"/>
        <v>0.88069707203739755</v>
      </c>
      <c r="U197" s="195">
        <f t="shared" si="27"/>
        <v>1.107590196033138</v>
      </c>
      <c r="V197" s="195">
        <f t="shared" si="21"/>
        <v>41.379862229898251</v>
      </c>
      <c r="W197" s="195">
        <f t="shared" si="22"/>
        <v>1.0569157203248474</v>
      </c>
      <c r="X197" s="195">
        <f t="shared" si="23"/>
        <v>11.406054368859307</v>
      </c>
      <c r="Y197" s="195">
        <f t="shared" si="24"/>
        <v>1.0569157203248474</v>
      </c>
      <c r="Z197">
        <f t="shared" si="25"/>
        <v>2</v>
      </c>
    </row>
    <row r="198" spans="1:26" ht="17" thickBot="1">
      <c r="A198">
        <v>189</v>
      </c>
      <c r="B198" s="20">
        <v>43014</v>
      </c>
      <c r="C198" s="21">
        <v>43014</v>
      </c>
      <c r="D198" s="196">
        <v>7</v>
      </c>
      <c r="E198" s="196">
        <v>10</v>
      </c>
      <c r="F198" s="29">
        <v>81</v>
      </c>
      <c r="G198" s="22">
        <v>69.099999999999994</v>
      </c>
      <c r="H198" s="197">
        <v>0</v>
      </c>
      <c r="I198" s="99">
        <v>2982</v>
      </c>
      <c r="J198" s="26">
        <v>6204</v>
      </c>
      <c r="K198" s="26">
        <v>7336</v>
      </c>
      <c r="L198" s="27">
        <v>5675</v>
      </c>
      <c r="M198" s="195">
        <f t="shared" si="28"/>
        <v>1.5123937627792687</v>
      </c>
      <c r="N198" s="195">
        <f t="shared" si="28"/>
        <v>1.4935914532267969</v>
      </c>
      <c r="O198" s="195">
        <f t="shared" si="28"/>
        <v>0.65426764518286695</v>
      </c>
      <c r="P198" s="195">
        <f t="shared" si="27"/>
        <v>0.76005324476949754</v>
      </c>
      <c r="Q198" s="195">
        <f t="shared" si="27"/>
        <v>-0.33611311664612437</v>
      </c>
      <c r="R198" s="195">
        <f t="shared" si="27"/>
        <v>0.35328665729915376</v>
      </c>
      <c r="S198" s="195">
        <f t="shared" si="27"/>
        <v>0.49154947047965908</v>
      </c>
      <c r="T198" s="195">
        <f t="shared" si="27"/>
        <v>0.73147861715296181</v>
      </c>
      <c r="U198" s="195">
        <f t="shared" si="27"/>
        <v>0.86044040431806645</v>
      </c>
      <c r="V198" s="195">
        <f t="shared" si="21"/>
        <v>37.165652699990034</v>
      </c>
      <c r="W198" s="195">
        <f t="shared" si="22"/>
        <v>1.8027779339644758</v>
      </c>
      <c r="X198" s="195">
        <f t="shared" si="23"/>
        <v>11.503159724207725</v>
      </c>
      <c r="Y198" s="195">
        <f t="shared" si="24"/>
        <v>1.8027779339644758</v>
      </c>
      <c r="Z198">
        <f t="shared" si="25"/>
        <v>2</v>
      </c>
    </row>
    <row r="199" spans="1:26" ht="17" thickBot="1">
      <c r="A199">
        <v>190</v>
      </c>
      <c r="B199" s="20">
        <v>43015</v>
      </c>
      <c r="C199" s="21">
        <v>43015</v>
      </c>
      <c r="D199" s="196">
        <v>1</v>
      </c>
      <c r="E199" s="196">
        <v>10</v>
      </c>
      <c r="F199" s="29">
        <v>80.099999999999994</v>
      </c>
      <c r="G199" s="29">
        <v>66</v>
      </c>
      <c r="H199" s="197">
        <v>0</v>
      </c>
      <c r="I199" s="99">
        <v>2750</v>
      </c>
      <c r="J199" s="26">
        <v>5019</v>
      </c>
      <c r="K199" s="26">
        <v>5873</v>
      </c>
      <c r="L199" s="27">
        <v>4576</v>
      </c>
      <c r="M199" s="195">
        <f t="shared" si="28"/>
        <v>-1.4843864708759491</v>
      </c>
      <c r="N199" s="195">
        <f t="shared" si="28"/>
        <v>1.4935914532267969</v>
      </c>
      <c r="O199" s="195">
        <f t="shared" si="28"/>
        <v>0.56764958877496152</v>
      </c>
      <c r="P199" s="195">
        <f t="shared" si="27"/>
        <v>0.42692737097187267</v>
      </c>
      <c r="Q199" s="195">
        <f t="shared" si="27"/>
        <v>-0.33611311664612437</v>
      </c>
      <c r="R199" s="195">
        <f t="shared" si="27"/>
        <v>8.184983590624495E-2</v>
      </c>
      <c r="S199" s="195">
        <f t="shared" si="27"/>
        <v>-0.18693231296999177</v>
      </c>
      <c r="T199" s="195">
        <f t="shared" si="27"/>
        <v>-0.10175267863302856</v>
      </c>
      <c r="U199" s="195">
        <f t="shared" si="27"/>
        <v>1.9518976779788741E-2</v>
      </c>
      <c r="V199" s="195">
        <f t="shared" si="21"/>
        <v>29.035691289189437</v>
      </c>
      <c r="W199" s="195">
        <f t="shared" si="22"/>
        <v>10.579699893310437</v>
      </c>
      <c r="X199" s="195">
        <f t="shared" si="23"/>
        <v>1.7392528927920554</v>
      </c>
      <c r="Y199" s="195">
        <f t="shared" si="24"/>
        <v>1.7392528927920554</v>
      </c>
      <c r="Z199">
        <f t="shared" si="25"/>
        <v>3</v>
      </c>
    </row>
    <row r="200" spans="1:26" ht="17" thickBot="1">
      <c r="A200">
        <v>191</v>
      </c>
      <c r="B200" s="20">
        <v>43016</v>
      </c>
      <c r="C200" s="21">
        <v>43016</v>
      </c>
      <c r="D200" s="196">
        <v>2</v>
      </c>
      <c r="E200" s="196">
        <v>10</v>
      </c>
      <c r="F200" s="29">
        <v>77</v>
      </c>
      <c r="G200" s="22">
        <v>72</v>
      </c>
      <c r="H200" s="197">
        <v>0.22</v>
      </c>
      <c r="I200" s="99">
        <v>1235</v>
      </c>
      <c r="J200" s="26">
        <v>2450</v>
      </c>
      <c r="K200" s="26">
        <v>3162</v>
      </c>
      <c r="L200" s="27">
        <v>2327</v>
      </c>
      <c r="M200" s="195">
        <f t="shared" si="28"/>
        <v>-0.98492309860007943</v>
      </c>
      <c r="N200" s="195">
        <f t="shared" si="28"/>
        <v>1.4935914532267969</v>
      </c>
      <c r="O200" s="195">
        <f t="shared" si="28"/>
        <v>0.26929850559217872</v>
      </c>
      <c r="P200" s="195">
        <f t="shared" si="27"/>
        <v>1.0716871267092123</v>
      </c>
      <c r="Q200" s="195">
        <f t="shared" si="27"/>
        <v>0.22225687388667489</v>
      </c>
      <c r="R200" s="195">
        <f t="shared" si="27"/>
        <v>-1.6906794072414137</v>
      </c>
      <c r="S200" s="195">
        <f t="shared" si="27"/>
        <v>-1.6578350148114711</v>
      </c>
      <c r="T200" s="195">
        <f t="shared" si="27"/>
        <v>-1.6457650114257967</v>
      </c>
      <c r="U200" s="195">
        <f t="shared" si="27"/>
        <v>-1.701347529620199</v>
      </c>
      <c r="V200" s="195">
        <f t="shared" si="21"/>
        <v>18.118331249974609</v>
      </c>
      <c r="W200" s="195">
        <f t="shared" si="22"/>
        <v>31.665665408241026</v>
      </c>
      <c r="X200" s="195">
        <f t="shared" si="23"/>
        <v>10.115149409733428</v>
      </c>
      <c r="Y200" s="195">
        <f t="shared" si="24"/>
        <v>10.115149409733428</v>
      </c>
      <c r="Z200">
        <f t="shared" si="25"/>
        <v>3</v>
      </c>
    </row>
    <row r="201" spans="1:26" ht="17" thickBot="1">
      <c r="A201">
        <v>192</v>
      </c>
      <c r="B201" s="20">
        <v>43017</v>
      </c>
      <c r="C201" s="21">
        <v>43017</v>
      </c>
      <c r="D201" s="196">
        <v>3</v>
      </c>
      <c r="E201" s="196">
        <v>10</v>
      </c>
      <c r="F201" s="29">
        <v>75.900000000000006</v>
      </c>
      <c r="G201" s="22">
        <v>72</v>
      </c>
      <c r="H201" s="197">
        <v>0.26</v>
      </c>
      <c r="I201" s="99">
        <v>898</v>
      </c>
      <c r="J201" s="26">
        <v>2321</v>
      </c>
      <c r="K201" s="26">
        <v>3079</v>
      </c>
      <c r="L201" s="27">
        <v>2642</v>
      </c>
      <c r="M201" s="195">
        <f t="shared" si="28"/>
        <v>-0.48545972632420981</v>
      </c>
      <c r="N201" s="195">
        <f t="shared" si="28"/>
        <v>1.4935914532267969</v>
      </c>
      <c r="O201" s="195">
        <f t="shared" si="28"/>
        <v>0.16343199220473997</v>
      </c>
      <c r="P201" s="195">
        <f t="shared" si="27"/>
        <v>1.0716871267092123</v>
      </c>
      <c r="Q201" s="195">
        <f t="shared" si="27"/>
        <v>0.32377869034718387</v>
      </c>
      <c r="R201" s="195">
        <f t="shared" si="27"/>
        <v>-2.0849647900405959</v>
      </c>
      <c r="S201" s="195">
        <f t="shared" si="27"/>
        <v>-1.7316950570604204</v>
      </c>
      <c r="T201" s="195">
        <f t="shared" si="27"/>
        <v>-1.6930365066754463</v>
      </c>
      <c r="U201" s="195">
        <f t="shared" si="27"/>
        <v>-1.4603190949754696</v>
      </c>
      <c r="V201" s="195">
        <f t="shared" si="21"/>
        <v>16.722494441874076</v>
      </c>
      <c r="W201" s="195">
        <f t="shared" si="22"/>
        <v>31.507833928567408</v>
      </c>
      <c r="X201" s="195">
        <f t="shared" si="23"/>
        <v>11.678761167233935</v>
      </c>
      <c r="Y201" s="195">
        <f t="shared" si="24"/>
        <v>11.678761167233935</v>
      </c>
      <c r="Z201">
        <f t="shared" si="25"/>
        <v>3</v>
      </c>
    </row>
    <row r="202" spans="1:26" ht="17" thickBot="1">
      <c r="A202">
        <v>193</v>
      </c>
      <c r="B202" s="20">
        <v>43018</v>
      </c>
      <c r="C202" s="21">
        <v>43018</v>
      </c>
      <c r="D202" s="196">
        <v>4</v>
      </c>
      <c r="E202" s="196">
        <v>10</v>
      </c>
      <c r="F202" s="22">
        <v>80.099999999999994</v>
      </c>
      <c r="G202" s="29">
        <v>66</v>
      </c>
      <c r="H202" s="197">
        <v>0</v>
      </c>
      <c r="I202" s="99">
        <v>3922</v>
      </c>
      <c r="J202" s="26">
        <v>7499</v>
      </c>
      <c r="K202" s="26">
        <v>8208</v>
      </c>
      <c r="L202" s="27">
        <v>6421</v>
      </c>
      <c r="M202" s="195">
        <f t="shared" si="28"/>
        <v>1.4003645951659843E-2</v>
      </c>
      <c r="N202" s="195">
        <f t="shared" si="28"/>
        <v>1.4935914532267969</v>
      </c>
      <c r="O202" s="195">
        <f t="shared" si="28"/>
        <v>0.56764958877496152</v>
      </c>
      <c r="P202" s="195">
        <f t="shared" si="27"/>
        <v>0.42692737097187267</v>
      </c>
      <c r="Q202" s="195">
        <f t="shared" si="27"/>
        <v>-0.33611311664612437</v>
      </c>
      <c r="R202" s="195">
        <f t="shared" si="27"/>
        <v>1.4530737784600773</v>
      </c>
      <c r="S202" s="195">
        <f t="shared" si="27"/>
        <v>1.233012685304383</v>
      </c>
      <c r="T202" s="195">
        <f t="shared" si="27"/>
        <v>1.228114085317954</v>
      </c>
      <c r="U202" s="195">
        <f t="shared" si="27"/>
        <v>1.4312569511274889</v>
      </c>
      <c r="V202" s="195">
        <f t="shared" si="21"/>
        <v>49.895020199295367</v>
      </c>
      <c r="W202" s="195">
        <f t="shared" si="22"/>
        <v>3.1071961462703173</v>
      </c>
      <c r="X202" s="195">
        <f t="shared" si="23"/>
        <v>12.767302991732988</v>
      </c>
      <c r="Y202" s="195">
        <f t="shared" si="24"/>
        <v>3.1071961462703173</v>
      </c>
      <c r="Z202">
        <f t="shared" si="25"/>
        <v>2</v>
      </c>
    </row>
    <row r="203" spans="1:26" ht="17" thickBot="1">
      <c r="A203">
        <v>194</v>
      </c>
      <c r="B203" s="20">
        <v>43019</v>
      </c>
      <c r="C203" s="21">
        <v>43019</v>
      </c>
      <c r="D203" s="196">
        <v>5</v>
      </c>
      <c r="E203" s="196">
        <v>10</v>
      </c>
      <c r="F203" s="29">
        <v>75</v>
      </c>
      <c r="G203" s="22">
        <v>64.900000000000006</v>
      </c>
      <c r="H203" s="197">
        <v>0.06</v>
      </c>
      <c r="I203" s="99">
        <v>2721</v>
      </c>
      <c r="J203" s="26">
        <v>5694</v>
      </c>
      <c r="K203" s="26">
        <v>6683</v>
      </c>
      <c r="L203" s="27">
        <v>5559</v>
      </c>
      <c r="M203" s="195">
        <f t="shared" si="28"/>
        <v>0.51346701822752949</v>
      </c>
      <c r="N203" s="195">
        <f t="shared" si="28"/>
        <v>1.4935914532267969</v>
      </c>
      <c r="O203" s="195">
        <f t="shared" si="28"/>
        <v>7.6813935796834557E-2</v>
      </c>
      <c r="P203" s="195">
        <f t="shared" si="27"/>
        <v>0.30872141575336098</v>
      </c>
      <c r="Q203" s="195">
        <f t="shared" si="27"/>
        <v>-0.18383039195536094</v>
      </c>
      <c r="R203" s="195">
        <f t="shared" si="27"/>
        <v>4.7920233232131355E-2</v>
      </c>
      <c r="S203" s="195">
        <f t="shared" si="27"/>
        <v>0.19954465228613844</v>
      </c>
      <c r="T203" s="195">
        <f t="shared" si="27"/>
        <v>0.35957155211656283</v>
      </c>
      <c r="U203" s="195">
        <f t="shared" si="27"/>
        <v>0.77168072679810262</v>
      </c>
      <c r="V203" s="195">
        <f t="shared" ref="V203:V223" si="29">SUMXMY2($M203:$U203,$M$5:$U$5)</f>
        <v>28.389160822335711</v>
      </c>
      <c r="W203" s="195">
        <f t="shared" ref="W203:W223" si="30">SUMXMY2($M203:$U203,$M$6:$U$6)</f>
        <v>2.6927804386115222</v>
      </c>
      <c r="X203" s="195">
        <f t="shared" ref="X203:X223" si="31">SUMXMY2($M203:$U203,$M$7:$U$7)</f>
        <v>5.5332582534706711</v>
      </c>
      <c r="Y203" s="195">
        <f t="shared" ref="Y203:Y223" si="32">MIN(V203:X203)</f>
        <v>2.6927804386115222</v>
      </c>
      <c r="Z203">
        <f t="shared" ref="Z203:Z223" si="33">MATCH(Y203, V203:X203, 0)</f>
        <v>2</v>
      </c>
    </row>
    <row r="204" spans="1:26" ht="17" thickBot="1">
      <c r="A204">
        <v>195</v>
      </c>
      <c r="B204" s="20">
        <v>43020</v>
      </c>
      <c r="C204" s="21">
        <v>43020</v>
      </c>
      <c r="D204" s="196">
        <v>6</v>
      </c>
      <c r="E204" s="196">
        <v>10</v>
      </c>
      <c r="F204" s="22">
        <v>63</v>
      </c>
      <c r="G204" s="22">
        <v>55.9</v>
      </c>
      <c r="H204" s="197">
        <v>7.0000000000000007E-2</v>
      </c>
      <c r="I204" s="99">
        <v>2411</v>
      </c>
      <c r="J204" s="26">
        <v>5083</v>
      </c>
      <c r="K204" s="26">
        <v>6043</v>
      </c>
      <c r="L204" s="27">
        <v>4603</v>
      </c>
      <c r="M204" s="195">
        <f t="shared" si="28"/>
        <v>1.0129303905033991</v>
      </c>
      <c r="N204" s="195">
        <f t="shared" si="28"/>
        <v>1.4935914532267969</v>
      </c>
      <c r="O204" s="195">
        <f t="shared" si="28"/>
        <v>-1.0780934829752302</v>
      </c>
      <c r="P204" s="195">
        <f t="shared" si="27"/>
        <v>-0.65841821785264931</v>
      </c>
      <c r="Q204" s="195">
        <f t="shared" si="27"/>
        <v>-0.15844993784023367</v>
      </c>
      <c r="R204" s="195">
        <f t="shared" si="27"/>
        <v>-0.31477551949115196</v>
      </c>
      <c r="S204" s="195">
        <f t="shared" si="27"/>
        <v>-0.15028857107904017</v>
      </c>
      <c r="T204" s="195">
        <f t="shared" si="27"/>
        <v>-4.9315437843488897E-3</v>
      </c>
      <c r="U204" s="195">
        <f t="shared" si="27"/>
        <v>4.0178556892194107E-2</v>
      </c>
      <c r="V204" s="195">
        <f t="shared" si="29"/>
        <v>18.628964846665735</v>
      </c>
      <c r="W204" s="195">
        <f t="shared" si="30"/>
        <v>8.4420240843068139</v>
      </c>
      <c r="X204" s="195">
        <f t="shared" si="31"/>
        <v>7.9204797381916308</v>
      </c>
      <c r="Y204" s="195">
        <f t="shared" si="32"/>
        <v>7.9204797381916308</v>
      </c>
      <c r="Z204">
        <f t="shared" si="33"/>
        <v>3</v>
      </c>
    </row>
    <row r="205" spans="1:26" ht="17" thickBot="1">
      <c r="A205">
        <v>196</v>
      </c>
      <c r="B205" s="20">
        <v>43021</v>
      </c>
      <c r="C205" s="21">
        <v>43021</v>
      </c>
      <c r="D205" s="196">
        <v>7</v>
      </c>
      <c r="E205" s="196">
        <v>10</v>
      </c>
      <c r="F205" s="29">
        <v>64.900000000000006</v>
      </c>
      <c r="G205" s="29">
        <v>52</v>
      </c>
      <c r="H205" s="197">
        <v>0</v>
      </c>
      <c r="I205" s="99">
        <v>2839</v>
      </c>
      <c r="J205" s="26">
        <v>5863</v>
      </c>
      <c r="K205" s="26">
        <v>6612</v>
      </c>
      <c r="L205" s="27">
        <v>5240</v>
      </c>
      <c r="M205" s="195">
        <f t="shared" si="28"/>
        <v>1.5123937627792687</v>
      </c>
      <c r="N205" s="195">
        <f t="shared" si="28"/>
        <v>1.4935914532267969</v>
      </c>
      <c r="O205" s="195">
        <f t="shared" si="28"/>
        <v>-0.89523314166965284</v>
      </c>
      <c r="P205" s="195">
        <f t="shared" si="27"/>
        <v>-1.07751205908192</v>
      </c>
      <c r="Q205" s="195">
        <f t="shared" si="27"/>
        <v>-0.33611311664612437</v>
      </c>
      <c r="R205" s="195">
        <f t="shared" si="27"/>
        <v>0.18597861652680048</v>
      </c>
      <c r="S205" s="195">
        <f t="shared" si="27"/>
        <v>0.29630703321693252</v>
      </c>
      <c r="T205" s="195">
        <f t="shared" si="27"/>
        <v>0.31913448991505544</v>
      </c>
      <c r="U205" s="195">
        <f t="shared" si="27"/>
        <v>0.52759161361820217</v>
      </c>
      <c r="V205" s="195">
        <f t="shared" si="29"/>
        <v>25.799965844741159</v>
      </c>
      <c r="W205" s="195">
        <f t="shared" si="30"/>
        <v>6.3673154376389878</v>
      </c>
      <c r="X205" s="195">
        <f t="shared" si="31"/>
        <v>11.787248167590455</v>
      </c>
      <c r="Y205" s="195">
        <f t="shared" si="32"/>
        <v>6.3673154376389878</v>
      </c>
      <c r="Z205">
        <f t="shared" si="33"/>
        <v>2</v>
      </c>
    </row>
    <row r="206" spans="1:26" ht="17" thickBot="1">
      <c r="A206">
        <v>197</v>
      </c>
      <c r="B206" s="20">
        <v>43022</v>
      </c>
      <c r="C206" s="21">
        <v>43022</v>
      </c>
      <c r="D206" s="196">
        <v>1</v>
      </c>
      <c r="E206" s="196">
        <v>10</v>
      </c>
      <c r="F206" s="29">
        <v>71.099999999999994</v>
      </c>
      <c r="G206" s="22">
        <v>62.1</v>
      </c>
      <c r="H206" s="197">
        <v>0.08</v>
      </c>
      <c r="I206" s="99">
        <v>2021</v>
      </c>
      <c r="J206" s="26">
        <v>4079</v>
      </c>
      <c r="K206" s="26">
        <v>4878</v>
      </c>
      <c r="L206" s="27">
        <v>3734</v>
      </c>
      <c r="M206" s="195">
        <f t="shared" si="28"/>
        <v>-1.4843864708759491</v>
      </c>
      <c r="N206" s="195">
        <f t="shared" si="28"/>
        <v>1.4935914532267969</v>
      </c>
      <c r="O206" s="195">
        <f t="shared" si="28"/>
        <v>-0.29853097530408707</v>
      </c>
      <c r="P206" s="195">
        <f t="shared" si="27"/>
        <v>7.8335297426019978E-3</v>
      </c>
      <c r="Q206" s="195">
        <f t="shared" si="27"/>
        <v>-0.13306948372510644</v>
      </c>
      <c r="R206" s="195">
        <f t="shared" si="27"/>
        <v>-0.77107017614302442</v>
      </c>
      <c r="S206" s="195">
        <f t="shared" si="27"/>
        <v>-0.72513727199334355</v>
      </c>
      <c r="T206" s="195">
        <f t="shared" si="27"/>
        <v>-0.6684410855414773</v>
      </c>
      <c r="U206" s="195">
        <f t="shared" si="27"/>
        <v>-0.62475385487374158</v>
      </c>
      <c r="V206" s="195">
        <f t="shared" si="29"/>
        <v>18.670056747483891</v>
      </c>
      <c r="W206" s="195">
        <f t="shared" si="30"/>
        <v>17.777376843861479</v>
      </c>
      <c r="X206" s="195">
        <f t="shared" si="31"/>
        <v>2.4997089144555082</v>
      </c>
      <c r="Y206" s="195">
        <f t="shared" si="32"/>
        <v>2.4997089144555082</v>
      </c>
      <c r="Z206">
        <f t="shared" si="33"/>
        <v>3</v>
      </c>
    </row>
    <row r="207" spans="1:26" ht="17" thickBot="1">
      <c r="A207">
        <v>198</v>
      </c>
      <c r="B207" s="20">
        <v>43023</v>
      </c>
      <c r="C207" s="21">
        <v>43023</v>
      </c>
      <c r="D207" s="196">
        <v>2</v>
      </c>
      <c r="E207" s="196">
        <v>10</v>
      </c>
      <c r="F207" s="29">
        <v>72</v>
      </c>
      <c r="G207" s="22">
        <v>66</v>
      </c>
      <c r="H207" s="197">
        <v>0.01</v>
      </c>
      <c r="I207" s="99">
        <v>2169</v>
      </c>
      <c r="J207" s="26">
        <v>4285</v>
      </c>
      <c r="K207" s="26">
        <v>4943</v>
      </c>
      <c r="L207" s="27">
        <v>3793</v>
      </c>
      <c r="M207" s="195">
        <f t="shared" si="28"/>
        <v>-0.98492309860007943</v>
      </c>
      <c r="N207" s="195">
        <f t="shared" si="28"/>
        <v>1.4935914532267969</v>
      </c>
      <c r="O207" s="195">
        <f t="shared" si="28"/>
        <v>-0.21191291889618166</v>
      </c>
      <c r="P207" s="195">
        <f t="shared" si="27"/>
        <v>0.42692737097187267</v>
      </c>
      <c r="Q207" s="195">
        <f t="shared" si="27"/>
        <v>-0.31073266253099713</v>
      </c>
      <c r="R207" s="195">
        <f t="shared" si="27"/>
        <v>-0.59791220387513433</v>
      </c>
      <c r="S207" s="195">
        <f t="shared" si="27"/>
        <v>-0.60719022778184306</v>
      </c>
      <c r="T207" s="195">
        <f t="shared" si="27"/>
        <v>-0.63142123986404086</v>
      </c>
      <c r="U207" s="195">
        <f t="shared" si="27"/>
        <v>-0.57960884647996691</v>
      </c>
      <c r="V207" s="195">
        <f t="shared" si="29"/>
        <v>18.996893731824631</v>
      </c>
      <c r="W207" s="195">
        <f t="shared" si="30"/>
        <v>14.257398679663879</v>
      </c>
      <c r="X207" s="195">
        <f t="shared" si="31"/>
        <v>1.8593040584124489</v>
      </c>
      <c r="Y207" s="195">
        <f t="shared" si="32"/>
        <v>1.8593040584124489</v>
      </c>
      <c r="Z207">
        <f t="shared" si="33"/>
        <v>3</v>
      </c>
    </row>
    <row r="208" spans="1:26" ht="17" thickBot="1">
      <c r="A208">
        <v>199</v>
      </c>
      <c r="B208" s="20">
        <v>43024</v>
      </c>
      <c r="C208" s="21">
        <v>43024</v>
      </c>
      <c r="D208" s="196">
        <v>3</v>
      </c>
      <c r="E208" s="196">
        <v>10</v>
      </c>
      <c r="F208" s="29">
        <v>60.1</v>
      </c>
      <c r="G208" s="29">
        <v>52</v>
      </c>
      <c r="H208" s="197">
        <v>0.01</v>
      </c>
      <c r="I208" s="99">
        <v>2751</v>
      </c>
      <c r="J208" s="26">
        <v>5752</v>
      </c>
      <c r="K208" s="26">
        <v>6391</v>
      </c>
      <c r="L208" s="27">
        <v>5045</v>
      </c>
      <c r="M208" s="195">
        <f t="shared" si="28"/>
        <v>-0.48545972632420981</v>
      </c>
      <c r="N208" s="195">
        <f t="shared" si="28"/>
        <v>1.4935914532267969</v>
      </c>
      <c r="O208" s="195">
        <f t="shared" si="28"/>
        <v>-1.3571961091784792</v>
      </c>
      <c r="P208" s="195">
        <f t="shared" si="27"/>
        <v>-1.07751205908192</v>
      </c>
      <c r="Q208" s="195">
        <f t="shared" si="27"/>
        <v>-0.31073266253099713</v>
      </c>
      <c r="R208" s="195">
        <f t="shared" si="27"/>
        <v>8.3019822205352312E-2</v>
      </c>
      <c r="S208" s="195">
        <f t="shared" si="27"/>
        <v>0.23275304337481334</v>
      </c>
      <c r="T208" s="195">
        <f t="shared" si="27"/>
        <v>0.19326701461177184</v>
      </c>
      <c r="U208" s="195">
        <f t="shared" si="27"/>
        <v>0.37838353502860789</v>
      </c>
      <c r="V208" s="195">
        <f t="shared" si="29"/>
        <v>23.778061358861933</v>
      </c>
      <c r="W208" s="195">
        <f t="shared" si="30"/>
        <v>10.51967419506289</v>
      </c>
      <c r="X208" s="195">
        <f t="shared" si="31"/>
        <v>6.5679757717379532</v>
      </c>
      <c r="Y208" s="195">
        <f t="shared" si="32"/>
        <v>6.5679757717379532</v>
      </c>
      <c r="Z208">
        <f t="shared" si="33"/>
        <v>3</v>
      </c>
    </row>
    <row r="209" spans="1:26" ht="17" thickBot="1">
      <c r="A209">
        <v>200</v>
      </c>
      <c r="B209" s="20">
        <v>43025</v>
      </c>
      <c r="C209" s="21">
        <v>43025</v>
      </c>
      <c r="D209" s="196">
        <v>4</v>
      </c>
      <c r="E209" s="196">
        <v>10</v>
      </c>
      <c r="F209" s="29">
        <v>57.9</v>
      </c>
      <c r="G209" s="22">
        <v>43</v>
      </c>
      <c r="H209" s="197">
        <v>0</v>
      </c>
      <c r="I209" s="99">
        <v>2869</v>
      </c>
      <c r="J209" s="26">
        <v>6155</v>
      </c>
      <c r="K209" s="26">
        <v>6612</v>
      </c>
      <c r="L209" s="27">
        <v>5249</v>
      </c>
      <c r="M209" s="195">
        <f t="shared" si="28"/>
        <v>1.4003645951659843E-2</v>
      </c>
      <c r="N209" s="195">
        <f t="shared" si="28"/>
        <v>1.4935914532267969</v>
      </c>
      <c r="O209" s="195">
        <f t="shared" si="28"/>
        <v>-1.5689291359533579</v>
      </c>
      <c r="P209" s="195">
        <f t="shared" si="27"/>
        <v>-2.0446516926879297</v>
      </c>
      <c r="Q209" s="195">
        <f t="shared" si="27"/>
        <v>-0.33611311664612437</v>
      </c>
      <c r="R209" s="195">
        <f t="shared" si="27"/>
        <v>0.22107820550002144</v>
      </c>
      <c r="S209" s="195">
        <f t="shared" si="27"/>
        <v>0.46349410559439924</v>
      </c>
      <c r="T209" s="195">
        <f t="shared" si="27"/>
        <v>0.31913448991505544</v>
      </c>
      <c r="U209" s="195">
        <f t="shared" si="27"/>
        <v>0.53447814032233731</v>
      </c>
      <c r="V209" s="195">
        <f t="shared" si="29"/>
        <v>26.873053518303063</v>
      </c>
      <c r="W209" s="195">
        <f t="shared" si="30"/>
        <v>12.911586674295377</v>
      </c>
      <c r="X209" s="195">
        <f t="shared" si="31"/>
        <v>12.053643122220906</v>
      </c>
      <c r="Y209" s="195">
        <f t="shared" si="32"/>
        <v>12.053643122220906</v>
      </c>
      <c r="Z209">
        <f t="shared" si="33"/>
        <v>3</v>
      </c>
    </row>
    <row r="210" spans="1:26" ht="17" thickBot="1">
      <c r="A210">
        <v>201</v>
      </c>
      <c r="B210" s="20">
        <v>43026</v>
      </c>
      <c r="C210" s="21">
        <v>43026</v>
      </c>
      <c r="D210" s="196">
        <v>5</v>
      </c>
      <c r="E210" s="196">
        <v>10</v>
      </c>
      <c r="F210" s="29">
        <v>71.099999999999994</v>
      </c>
      <c r="G210" s="22">
        <v>50</v>
      </c>
      <c r="H210" s="197">
        <v>0</v>
      </c>
      <c r="I210" s="99">
        <v>3264</v>
      </c>
      <c r="J210" s="26">
        <v>6608</v>
      </c>
      <c r="K210" s="26">
        <v>7398</v>
      </c>
      <c r="L210" s="27">
        <v>5753</v>
      </c>
      <c r="M210" s="195">
        <f t="shared" si="28"/>
        <v>0.51346701822752949</v>
      </c>
      <c r="N210" s="195">
        <f t="shared" si="28"/>
        <v>1.4935914532267969</v>
      </c>
      <c r="O210" s="195">
        <f t="shared" si="28"/>
        <v>-0.29853097530408707</v>
      </c>
      <c r="P210" s="195">
        <f t="shared" si="27"/>
        <v>-1.2924319776610331</v>
      </c>
      <c r="Q210" s="195">
        <f t="shared" si="27"/>
        <v>-0.33611311664612437</v>
      </c>
      <c r="R210" s="195">
        <f t="shared" si="27"/>
        <v>0.68322279364743077</v>
      </c>
      <c r="S210" s="195">
        <f t="shared" si="27"/>
        <v>0.72286309116629111</v>
      </c>
      <c r="T210" s="195">
        <f t="shared" si="27"/>
        <v>0.76678985456836268</v>
      </c>
      <c r="U210" s="195">
        <f t="shared" si="27"/>
        <v>0.9201236357539041</v>
      </c>
      <c r="V210" s="195">
        <f t="shared" si="29"/>
        <v>33.466938979213353</v>
      </c>
      <c r="W210" s="195">
        <f t="shared" si="30"/>
        <v>4.4470576578860532</v>
      </c>
      <c r="X210" s="195">
        <f t="shared" si="31"/>
        <v>10.213709223039743</v>
      </c>
      <c r="Y210" s="195">
        <f t="shared" si="32"/>
        <v>4.4470576578860532</v>
      </c>
      <c r="Z210">
        <f t="shared" si="33"/>
        <v>2</v>
      </c>
    </row>
    <row r="211" spans="1:26" ht="17" thickBot="1">
      <c r="A211">
        <v>202</v>
      </c>
      <c r="B211" s="20">
        <v>43027</v>
      </c>
      <c r="C211" s="21">
        <v>43027</v>
      </c>
      <c r="D211" s="196">
        <v>6</v>
      </c>
      <c r="E211" s="196">
        <v>10</v>
      </c>
      <c r="F211" s="22">
        <v>70</v>
      </c>
      <c r="G211" s="29">
        <v>55.9</v>
      </c>
      <c r="H211" s="197">
        <v>0</v>
      </c>
      <c r="I211" s="99">
        <v>3265</v>
      </c>
      <c r="J211" s="26">
        <v>6860</v>
      </c>
      <c r="K211" s="26">
        <v>7742</v>
      </c>
      <c r="L211" s="27">
        <v>6167</v>
      </c>
      <c r="M211" s="195">
        <f t="shared" si="28"/>
        <v>1.0129303905033991</v>
      </c>
      <c r="N211" s="195">
        <f t="shared" si="28"/>
        <v>1.4935914532267969</v>
      </c>
      <c r="O211" s="195">
        <f t="shared" si="28"/>
        <v>-0.40439748869152581</v>
      </c>
      <c r="P211" s="195">
        <f t="shared" si="27"/>
        <v>-0.65841821785264931</v>
      </c>
      <c r="Q211" s="195">
        <f t="shared" si="27"/>
        <v>-0.33611311664612437</v>
      </c>
      <c r="R211" s="195">
        <f t="shared" si="27"/>
        <v>0.68439277994653813</v>
      </c>
      <c r="S211" s="195">
        <f t="shared" si="27"/>
        <v>0.867147824861913</v>
      </c>
      <c r="T211" s="195">
        <f t="shared" si="27"/>
        <v>0.96271026861510267</v>
      </c>
      <c r="U211" s="195">
        <f t="shared" si="27"/>
        <v>1.2369038641441197</v>
      </c>
      <c r="V211" s="195">
        <f t="shared" si="29"/>
        <v>36.662757242233688</v>
      </c>
      <c r="W211" s="195">
        <f t="shared" si="30"/>
        <v>2.9297872740577464</v>
      </c>
      <c r="X211" s="195">
        <f t="shared" si="31"/>
        <v>12.459858576715916</v>
      </c>
      <c r="Y211" s="195">
        <f t="shared" si="32"/>
        <v>2.9297872740577464</v>
      </c>
      <c r="Z211">
        <f t="shared" si="33"/>
        <v>2</v>
      </c>
    </row>
    <row r="212" spans="1:26" ht="17" thickBot="1">
      <c r="A212">
        <v>203</v>
      </c>
      <c r="B212" s="20">
        <v>43028</v>
      </c>
      <c r="C212" s="21">
        <v>43028</v>
      </c>
      <c r="D212" s="196">
        <v>7</v>
      </c>
      <c r="E212" s="196">
        <v>10</v>
      </c>
      <c r="F212" s="29">
        <v>73</v>
      </c>
      <c r="G212" s="22">
        <v>57.9</v>
      </c>
      <c r="H212" s="197">
        <v>0</v>
      </c>
      <c r="I212" s="99">
        <v>3169</v>
      </c>
      <c r="J212" s="26">
        <v>6286</v>
      </c>
      <c r="K212" s="26">
        <v>7215</v>
      </c>
      <c r="L212" s="27">
        <v>5814</v>
      </c>
      <c r="M212" s="195">
        <f t="shared" si="28"/>
        <v>1.5123937627792687</v>
      </c>
      <c r="N212" s="195">
        <f t="shared" si="28"/>
        <v>1.4935914532267969</v>
      </c>
      <c r="O212" s="195">
        <f t="shared" si="28"/>
        <v>-0.11567063399850958</v>
      </c>
      <c r="P212" s="195">
        <f t="shared" si="27"/>
        <v>-0.44349829927353612</v>
      </c>
      <c r="Q212" s="195">
        <f t="shared" si="27"/>
        <v>-0.33611311664612437</v>
      </c>
      <c r="R212" s="195">
        <f t="shared" si="27"/>
        <v>0.57207409523223107</v>
      </c>
      <c r="S212" s="195">
        <f t="shared" si="27"/>
        <v>0.53849926477744081</v>
      </c>
      <c r="T212" s="195">
        <f t="shared" si="27"/>
        <v>0.66256475058419573</v>
      </c>
      <c r="U212" s="195">
        <f t="shared" si="27"/>
        <v>0.96679898341526438</v>
      </c>
      <c r="V212" s="195">
        <f t="shared" si="29"/>
        <v>33.410886288818929</v>
      </c>
      <c r="W212" s="195">
        <f t="shared" si="30"/>
        <v>2.3856071175400437</v>
      </c>
      <c r="X212" s="195">
        <f t="shared" si="31"/>
        <v>11.747670516680246</v>
      </c>
      <c r="Y212" s="195">
        <f t="shared" si="32"/>
        <v>2.3856071175400437</v>
      </c>
      <c r="Z212">
        <f t="shared" si="33"/>
        <v>2</v>
      </c>
    </row>
    <row r="213" spans="1:26" ht="17" thickBot="1">
      <c r="A213">
        <v>204</v>
      </c>
      <c r="B213" s="20">
        <v>43029</v>
      </c>
      <c r="C213" s="21">
        <v>43029</v>
      </c>
      <c r="D213" s="196">
        <v>1</v>
      </c>
      <c r="E213" s="196">
        <v>10</v>
      </c>
      <c r="F213" s="29">
        <v>78.099999999999994</v>
      </c>
      <c r="G213" s="22">
        <v>57</v>
      </c>
      <c r="H213" s="197">
        <v>0</v>
      </c>
      <c r="I213" s="99">
        <v>2538</v>
      </c>
      <c r="J213" s="26">
        <v>4834</v>
      </c>
      <c r="K213" s="26">
        <v>6167</v>
      </c>
      <c r="L213" s="27">
        <v>4940</v>
      </c>
      <c r="M213" s="195">
        <f t="shared" si="28"/>
        <v>-1.4843864708759491</v>
      </c>
      <c r="N213" s="195">
        <f t="shared" si="28"/>
        <v>1.4935914532267969</v>
      </c>
      <c r="O213" s="195">
        <f t="shared" si="28"/>
        <v>0.3751650189796174</v>
      </c>
      <c r="P213" s="195">
        <f t="shared" si="27"/>
        <v>-0.54021226263413691</v>
      </c>
      <c r="Q213" s="195">
        <f t="shared" si="27"/>
        <v>-0.33611311664612437</v>
      </c>
      <c r="R213" s="195">
        <f t="shared" si="27"/>
        <v>-0.16618725950451652</v>
      </c>
      <c r="S213" s="195">
        <f t="shared" si="27"/>
        <v>-0.29285562937352377</v>
      </c>
      <c r="T213" s="195">
        <f t="shared" si="27"/>
        <v>6.5690931046452752E-2</v>
      </c>
      <c r="U213" s="195">
        <f t="shared" si="27"/>
        <v>0.29804072348036481</v>
      </c>
      <c r="V213" s="195">
        <f t="shared" si="29"/>
        <v>27.172595312997348</v>
      </c>
      <c r="W213" s="195">
        <f t="shared" si="30"/>
        <v>10.963618877212173</v>
      </c>
      <c r="X213" s="195">
        <f t="shared" si="31"/>
        <v>2.3968457050308629</v>
      </c>
      <c r="Y213" s="195">
        <f t="shared" si="32"/>
        <v>2.3968457050308629</v>
      </c>
      <c r="Z213">
        <f t="shared" si="33"/>
        <v>3</v>
      </c>
    </row>
    <row r="214" spans="1:26" ht="17" thickBot="1">
      <c r="A214">
        <v>205</v>
      </c>
      <c r="B214" s="20">
        <v>43030</v>
      </c>
      <c r="C214" s="21">
        <v>43030</v>
      </c>
      <c r="D214" s="196">
        <v>2</v>
      </c>
      <c r="E214" s="196">
        <v>10</v>
      </c>
      <c r="F214" s="29">
        <v>75.900000000000006</v>
      </c>
      <c r="G214" s="29">
        <v>57</v>
      </c>
      <c r="H214" s="197">
        <v>0</v>
      </c>
      <c r="I214" s="99">
        <v>2744</v>
      </c>
      <c r="J214" s="26">
        <v>4967</v>
      </c>
      <c r="K214" s="26">
        <v>5328</v>
      </c>
      <c r="L214" s="27">
        <v>4474</v>
      </c>
      <c r="M214" s="195">
        <f t="shared" si="28"/>
        <v>-0.98492309860007943</v>
      </c>
      <c r="N214" s="195">
        <f t="shared" si="28"/>
        <v>1.4935914532267969</v>
      </c>
      <c r="O214" s="195">
        <f t="shared" si="28"/>
        <v>0.16343199220473997</v>
      </c>
      <c r="P214" s="195">
        <f t="shared" si="27"/>
        <v>-0.54021226263413691</v>
      </c>
      <c r="Q214" s="195">
        <f t="shared" si="27"/>
        <v>-0.33611311664612437</v>
      </c>
      <c r="R214" s="195">
        <f t="shared" si="27"/>
        <v>7.4829918111600752E-2</v>
      </c>
      <c r="S214" s="195">
        <f t="shared" si="27"/>
        <v>-0.21670535325638995</v>
      </c>
      <c r="T214" s="195">
        <f t="shared" si="27"/>
        <v>-0.4121498462361487</v>
      </c>
      <c r="U214" s="195">
        <f t="shared" si="27"/>
        <v>-5.8528325867075973E-2</v>
      </c>
      <c r="V214" s="195">
        <f t="shared" si="29"/>
        <v>23.12663710244373</v>
      </c>
      <c r="W214" s="195">
        <f t="shared" si="30"/>
        <v>10.007308915401335</v>
      </c>
      <c r="X214" s="195">
        <f t="shared" si="31"/>
        <v>1.5107488168064944</v>
      </c>
      <c r="Y214" s="195">
        <f t="shared" si="32"/>
        <v>1.5107488168064944</v>
      </c>
      <c r="Z214">
        <f t="shared" si="33"/>
        <v>3</v>
      </c>
    </row>
    <row r="215" spans="1:26" ht="17" thickBot="1">
      <c r="A215">
        <v>206</v>
      </c>
      <c r="B215" s="20">
        <v>43031</v>
      </c>
      <c r="C215" s="21">
        <v>43031</v>
      </c>
      <c r="D215" s="196">
        <v>3</v>
      </c>
      <c r="E215" s="196">
        <v>10</v>
      </c>
      <c r="F215" s="29">
        <v>73.900000000000006</v>
      </c>
      <c r="G215" s="22">
        <v>64</v>
      </c>
      <c r="H215" s="197">
        <v>0</v>
      </c>
      <c r="I215" s="99">
        <v>3189</v>
      </c>
      <c r="J215" s="26">
        <v>6671</v>
      </c>
      <c r="K215" s="26">
        <v>7096</v>
      </c>
      <c r="L215" s="27">
        <v>5975</v>
      </c>
      <c r="M215" s="195">
        <f t="shared" si="28"/>
        <v>-0.48545972632420981</v>
      </c>
      <c r="N215" s="195">
        <f t="shared" si="28"/>
        <v>1.4935914532267969</v>
      </c>
      <c r="O215" s="195">
        <f t="shared" si="28"/>
        <v>-2.9052577590604169E-2</v>
      </c>
      <c r="P215" s="195">
        <f t="shared" si="27"/>
        <v>0.21200745239275942</v>
      </c>
      <c r="Q215" s="195">
        <f t="shared" si="27"/>
        <v>-0.33611311664612437</v>
      </c>
      <c r="R215" s="195">
        <f t="shared" si="27"/>
        <v>0.59547382121437842</v>
      </c>
      <c r="S215" s="195">
        <f t="shared" si="27"/>
        <v>0.75893427459019658</v>
      </c>
      <c r="T215" s="195">
        <f t="shared" si="27"/>
        <v>0.59478995619011987</v>
      </c>
      <c r="U215" s="195">
        <f t="shared" si="27"/>
        <v>1.0899912944559038</v>
      </c>
      <c r="V215" s="195">
        <f t="shared" si="29"/>
        <v>36.048782175079246</v>
      </c>
      <c r="W215" s="195">
        <f t="shared" si="30"/>
        <v>3.7850286727880746</v>
      </c>
      <c r="X215" s="195">
        <f t="shared" si="31"/>
        <v>6.0395452457697907</v>
      </c>
      <c r="Y215" s="195">
        <f t="shared" si="32"/>
        <v>3.7850286727880746</v>
      </c>
      <c r="Z215">
        <f t="shared" si="33"/>
        <v>2</v>
      </c>
    </row>
    <row r="216" spans="1:26" ht="17" thickBot="1">
      <c r="A216">
        <v>207</v>
      </c>
      <c r="B216" s="20">
        <v>43032</v>
      </c>
      <c r="C216" s="21">
        <v>43032</v>
      </c>
      <c r="D216" s="196">
        <v>4</v>
      </c>
      <c r="E216" s="196">
        <v>10</v>
      </c>
      <c r="F216" s="29">
        <v>73</v>
      </c>
      <c r="G216" s="22">
        <v>66.900000000000006</v>
      </c>
      <c r="H216" s="197">
        <v>0.2</v>
      </c>
      <c r="I216" s="99">
        <v>954</v>
      </c>
      <c r="J216" s="26">
        <v>2614</v>
      </c>
      <c r="K216" s="26">
        <v>3251</v>
      </c>
      <c r="L216" s="27">
        <v>2682</v>
      </c>
      <c r="M216" s="195">
        <f t="shared" si="28"/>
        <v>1.4003645951659843E-2</v>
      </c>
      <c r="N216" s="195">
        <f t="shared" si="28"/>
        <v>1.4935914532267969</v>
      </c>
      <c r="O216" s="195">
        <f t="shared" si="28"/>
        <v>-0.11567063399850958</v>
      </c>
      <c r="P216" s="195">
        <f t="shared" si="27"/>
        <v>0.52364133433247417</v>
      </c>
      <c r="Q216" s="195">
        <f t="shared" si="27"/>
        <v>0.17149596565642045</v>
      </c>
      <c r="R216" s="195">
        <f t="shared" si="27"/>
        <v>-2.0194455572905836</v>
      </c>
      <c r="S216" s="195">
        <f t="shared" si="27"/>
        <v>-1.5639354262159075</v>
      </c>
      <c r="T216" s="195">
        <f t="shared" si="27"/>
        <v>-1.5950762996520762</v>
      </c>
      <c r="U216" s="195">
        <f t="shared" si="27"/>
        <v>-1.4297123096237581</v>
      </c>
      <c r="V216" s="195">
        <f t="shared" si="29"/>
        <v>13.285493079190932</v>
      </c>
      <c r="W216" s="195">
        <f t="shared" si="30"/>
        <v>27.97689991405959</v>
      </c>
      <c r="X216" s="195">
        <f t="shared" si="31"/>
        <v>10.622082529347084</v>
      </c>
      <c r="Y216" s="195">
        <f t="shared" si="32"/>
        <v>10.622082529347084</v>
      </c>
      <c r="Z216">
        <f t="shared" si="33"/>
        <v>3</v>
      </c>
    </row>
    <row r="217" spans="1:26" ht="17" thickBot="1">
      <c r="A217">
        <v>208</v>
      </c>
      <c r="B217" s="20">
        <v>43033</v>
      </c>
      <c r="C217" s="21">
        <v>43033</v>
      </c>
      <c r="D217" s="196">
        <v>5</v>
      </c>
      <c r="E217" s="196">
        <v>10</v>
      </c>
      <c r="F217" s="29">
        <v>64.900000000000006</v>
      </c>
      <c r="G217" s="29">
        <v>57.9</v>
      </c>
      <c r="H217" s="197">
        <v>0</v>
      </c>
      <c r="I217" s="99">
        <v>3367</v>
      </c>
      <c r="J217" s="26">
        <v>6720</v>
      </c>
      <c r="K217" s="26">
        <v>7294</v>
      </c>
      <c r="L217" s="27">
        <v>5856</v>
      </c>
      <c r="M217" s="195">
        <f t="shared" si="28"/>
        <v>0.51346701822752949</v>
      </c>
      <c r="N217" s="195">
        <f t="shared" si="28"/>
        <v>1.4935914532267969</v>
      </c>
      <c r="O217" s="195">
        <f t="shared" si="28"/>
        <v>-0.89523314166965284</v>
      </c>
      <c r="P217" s="195">
        <f t="shared" si="27"/>
        <v>-0.44349829927353612</v>
      </c>
      <c r="Q217" s="195">
        <f t="shared" si="27"/>
        <v>-0.33611311664612437</v>
      </c>
      <c r="R217" s="195">
        <f t="shared" si="27"/>
        <v>0.80373138245548947</v>
      </c>
      <c r="S217" s="195">
        <f t="shared" si="27"/>
        <v>0.78698963947545642</v>
      </c>
      <c r="T217" s="195">
        <f t="shared" si="27"/>
        <v>0.70755810148446452</v>
      </c>
      <c r="U217" s="195">
        <f t="shared" si="27"/>
        <v>0.99893610803456168</v>
      </c>
      <c r="V217" s="195">
        <f t="shared" si="29"/>
        <v>33.443132432353821</v>
      </c>
      <c r="W217" s="195">
        <f t="shared" si="30"/>
        <v>4.1110169008052004</v>
      </c>
      <c r="X217" s="195">
        <f t="shared" si="31"/>
        <v>9.9644890980307963</v>
      </c>
      <c r="Y217" s="195">
        <f t="shared" si="32"/>
        <v>4.1110169008052004</v>
      </c>
      <c r="Z217">
        <f t="shared" si="33"/>
        <v>2</v>
      </c>
    </row>
    <row r="218" spans="1:26" ht="17" thickBot="1">
      <c r="A218">
        <v>209</v>
      </c>
      <c r="B218" s="20">
        <v>43034</v>
      </c>
      <c r="C218" s="21">
        <v>43034</v>
      </c>
      <c r="D218" s="196">
        <v>6</v>
      </c>
      <c r="E218" s="196">
        <v>10</v>
      </c>
      <c r="F218" s="29">
        <v>57</v>
      </c>
      <c r="G218" s="22">
        <v>53.1</v>
      </c>
      <c r="H218" s="197">
        <v>0</v>
      </c>
      <c r="I218" s="99">
        <v>2565</v>
      </c>
      <c r="J218" s="26">
        <v>5217</v>
      </c>
      <c r="K218" s="26">
        <v>5958</v>
      </c>
      <c r="L218" s="27">
        <v>5011</v>
      </c>
      <c r="M218" s="195">
        <f t="shared" si="28"/>
        <v>1.0129303905033991</v>
      </c>
      <c r="N218" s="195">
        <f t="shared" si="28"/>
        <v>1.4935914532267969</v>
      </c>
      <c r="O218" s="195">
        <f t="shared" si="28"/>
        <v>-1.6555471923612628</v>
      </c>
      <c r="P218" s="195">
        <f t="shared" si="27"/>
        <v>-0.95930610386340753</v>
      </c>
      <c r="Q218" s="195">
        <f t="shared" si="27"/>
        <v>-0.33611311664612437</v>
      </c>
      <c r="R218" s="195">
        <f t="shared" si="27"/>
        <v>-0.13459762942861767</v>
      </c>
      <c r="S218" s="195">
        <f t="shared" si="27"/>
        <v>-7.3565736494860243E-2</v>
      </c>
      <c r="T218" s="195">
        <f t="shared" si="27"/>
        <v>-5.3342111208688724E-2</v>
      </c>
      <c r="U218" s="195">
        <f t="shared" si="27"/>
        <v>0.35236776747965298</v>
      </c>
      <c r="V218" s="195">
        <f t="shared" si="29"/>
        <v>20.515474121547953</v>
      </c>
      <c r="W218" s="195">
        <f t="shared" si="30"/>
        <v>10.435094318032071</v>
      </c>
      <c r="X218" s="195">
        <f t="shared" si="31"/>
        <v>10.543364415211597</v>
      </c>
      <c r="Y218" s="195">
        <f t="shared" si="32"/>
        <v>10.435094318032071</v>
      </c>
      <c r="Z218">
        <f t="shared" si="33"/>
        <v>2</v>
      </c>
    </row>
    <row r="219" spans="1:26" ht="17" thickBot="1">
      <c r="A219">
        <v>210</v>
      </c>
      <c r="B219" s="20">
        <v>43035</v>
      </c>
      <c r="C219" s="21">
        <v>43035</v>
      </c>
      <c r="D219" s="196">
        <v>7</v>
      </c>
      <c r="E219" s="196">
        <v>10</v>
      </c>
      <c r="F219" s="22">
        <v>62.1</v>
      </c>
      <c r="G219" s="22">
        <v>48</v>
      </c>
      <c r="H219" s="197">
        <v>0</v>
      </c>
      <c r="I219" s="99">
        <v>3150</v>
      </c>
      <c r="J219" s="26">
        <v>5610</v>
      </c>
      <c r="K219" s="26">
        <v>6450</v>
      </c>
      <c r="L219" s="27">
        <v>5181</v>
      </c>
      <c r="M219" s="195">
        <f t="shared" si="28"/>
        <v>1.5123937627792687</v>
      </c>
      <c r="N219" s="195">
        <f t="shared" si="28"/>
        <v>1.4935914532267969</v>
      </c>
      <c r="O219" s="195">
        <f t="shared" si="28"/>
        <v>-1.1647115393831351</v>
      </c>
      <c r="P219" s="195">
        <f t="shared" si="27"/>
        <v>-1.5073518962401464</v>
      </c>
      <c r="Q219" s="195">
        <f t="shared" si="27"/>
        <v>-0.33611311664612437</v>
      </c>
      <c r="R219" s="195">
        <f t="shared" si="27"/>
        <v>0.54984435554919109</v>
      </c>
      <c r="S219" s="195">
        <f t="shared" si="27"/>
        <v>0.15144974105426445</v>
      </c>
      <c r="T219" s="195">
        <f t="shared" si="27"/>
        <v>0.22686964376513716</v>
      </c>
      <c r="U219" s="195">
        <f t="shared" si="27"/>
        <v>0.4824466052244275</v>
      </c>
      <c r="V219" s="195">
        <f t="shared" si="29"/>
        <v>26.410222458164192</v>
      </c>
      <c r="W219" s="195">
        <f t="shared" si="30"/>
        <v>8.64241025944958</v>
      </c>
      <c r="X219" s="195">
        <f t="shared" si="31"/>
        <v>13.583494100623385</v>
      </c>
      <c r="Y219" s="195">
        <f t="shared" si="32"/>
        <v>8.64241025944958</v>
      </c>
      <c r="Z219">
        <f t="shared" si="33"/>
        <v>2</v>
      </c>
    </row>
    <row r="220" spans="1:26" ht="17" thickBot="1">
      <c r="A220">
        <v>211</v>
      </c>
      <c r="B220" s="20">
        <v>43036</v>
      </c>
      <c r="C220" s="21">
        <v>43036</v>
      </c>
      <c r="D220" s="196">
        <v>1</v>
      </c>
      <c r="E220" s="196">
        <v>10</v>
      </c>
      <c r="F220" s="29">
        <v>68</v>
      </c>
      <c r="G220" s="22">
        <v>55.9</v>
      </c>
      <c r="H220" s="197">
        <v>0</v>
      </c>
      <c r="I220" s="99">
        <v>2245</v>
      </c>
      <c r="J220" s="26">
        <v>4520</v>
      </c>
      <c r="K220" s="26">
        <v>5104</v>
      </c>
      <c r="L220" s="27">
        <v>4069</v>
      </c>
      <c r="M220" s="195">
        <f t="shared" si="28"/>
        <v>-1.4843864708759491</v>
      </c>
      <c r="N220" s="195">
        <f t="shared" si="28"/>
        <v>1.4935914532267969</v>
      </c>
      <c r="O220" s="195">
        <f t="shared" si="28"/>
        <v>-0.59688205848686993</v>
      </c>
      <c r="P220" s="195">
        <f t="shared" si="27"/>
        <v>-0.65841821785264931</v>
      </c>
      <c r="Q220" s="195">
        <f t="shared" si="27"/>
        <v>-0.33611311664612437</v>
      </c>
      <c r="R220" s="195">
        <f t="shared" si="27"/>
        <v>-0.50899324514297462</v>
      </c>
      <c r="S220" s="195">
        <f t="shared" si="27"/>
        <v>-0.47263898802600507</v>
      </c>
      <c r="T220" s="195">
        <f t="shared" si="27"/>
        <v>-0.53972592980146783</v>
      </c>
      <c r="U220" s="195">
        <f t="shared" si="27"/>
        <v>-0.36842202755315645</v>
      </c>
      <c r="V220" s="195">
        <f t="shared" si="29"/>
        <v>19.472038135060373</v>
      </c>
      <c r="W220" s="195">
        <f t="shared" si="30"/>
        <v>16.540904593362001</v>
      </c>
      <c r="X220" s="195">
        <f t="shared" si="31"/>
        <v>2.8621203766449459</v>
      </c>
      <c r="Y220" s="195">
        <f t="shared" si="32"/>
        <v>2.8621203766449459</v>
      </c>
      <c r="Z220">
        <f t="shared" si="33"/>
        <v>3</v>
      </c>
    </row>
    <row r="221" spans="1:26" ht="17" thickBot="1">
      <c r="A221">
        <v>212</v>
      </c>
      <c r="B221" s="20">
        <v>43037</v>
      </c>
      <c r="C221" s="21">
        <v>43037</v>
      </c>
      <c r="D221" s="196">
        <v>2</v>
      </c>
      <c r="E221" s="196">
        <v>10</v>
      </c>
      <c r="F221" s="22">
        <v>64.900000000000006</v>
      </c>
      <c r="G221" s="22">
        <v>61</v>
      </c>
      <c r="H221" s="197">
        <v>3.03</v>
      </c>
      <c r="I221" s="99">
        <v>183</v>
      </c>
      <c r="J221" s="26">
        <v>661</v>
      </c>
      <c r="K221" s="26">
        <v>1026</v>
      </c>
      <c r="L221" s="27">
        <v>965</v>
      </c>
      <c r="M221" s="195">
        <f t="shared" si="28"/>
        <v>-0.98492309860007943</v>
      </c>
      <c r="N221" s="195">
        <f t="shared" si="28"/>
        <v>1.4935914532267969</v>
      </c>
      <c r="O221" s="195">
        <f t="shared" si="28"/>
        <v>-0.89523314166965284</v>
      </c>
      <c r="P221" s="195">
        <f t="shared" si="27"/>
        <v>-0.11037242547591043</v>
      </c>
      <c r="Q221" s="195">
        <f t="shared" si="27"/>
        <v>7.3541644802374284</v>
      </c>
      <c r="R221" s="195">
        <f t="shared" si="27"/>
        <v>-2.9215049939023623</v>
      </c>
      <c r="S221" s="195">
        <f t="shared" si="27"/>
        <v>-2.6821421123569777</v>
      </c>
      <c r="T221" s="195">
        <f t="shared" si="27"/>
        <v>-2.8622940939950898</v>
      </c>
      <c r="U221" s="195">
        <f t="shared" si="27"/>
        <v>-2.7435085708459805</v>
      </c>
      <c r="V221" s="195">
        <f t="shared" si="29"/>
        <v>64.765672124978565</v>
      </c>
      <c r="W221" s="195">
        <f t="shared" si="30"/>
        <v>119.93367190097244</v>
      </c>
      <c r="X221" s="195">
        <f t="shared" si="31"/>
        <v>87.099604757641089</v>
      </c>
      <c r="Y221" s="195">
        <f t="shared" si="32"/>
        <v>64.765672124978565</v>
      </c>
      <c r="Z221">
        <f t="shared" si="33"/>
        <v>1</v>
      </c>
    </row>
    <row r="222" spans="1:26" ht="17" thickBot="1">
      <c r="A222">
        <v>213</v>
      </c>
      <c r="B222" s="20">
        <v>43038</v>
      </c>
      <c r="C222" s="21">
        <v>43038</v>
      </c>
      <c r="D222" s="196">
        <v>3</v>
      </c>
      <c r="E222" s="196">
        <v>10</v>
      </c>
      <c r="F222" s="29">
        <v>55</v>
      </c>
      <c r="G222" s="22">
        <v>46</v>
      </c>
      <c r="H222" s="197">
        <v>0.25</v>
      </c>
      <c r="I222" s="99">
        <v>1428</v>
      </c>
      <c r="J222" s="26">
        <v>2966</v>
      </c>
      <c r="K222" s="26">
        <v>3547</v>
      </c>
      <c r="L222" s="27">
        <v>2924</v>
      </c>
      <c r="M222" s="195">
        <f t="shared" si="28"/>
        <v>-0.48545972632420981</v>
      </c>
      <c r="N222" s="195">
        <f t="shared" si="28"/>
        <v>1.4935914532267969</v>
      </c>
      <c r="O222" s="195">
        <f t="shared" si="28"/>
        <v>-1.8480317621566069</v>
      </c>
      <c r="P222" s="195">
        <f t="shared" si="27"/>
        <v>-1.7222718148192597</v>
      </c>
      <c r="Q222" s="195">
        <f t="shared" si="27"/>
        <v>0.29839823623205664</v>
      </c>
      <c r="R222" s="195">
        <f t="shared" si="27"/>
        <v>-1.4648720515136922</v>
      </c>
      <c r="S222" s="195">
        <f t="shared" si="27"/>
        <v>-1.3623948458156738</v>
      </c>
      <c r="T222" s="195">
        <f t="shared" si="27"/>
        <v>-1.4264936177979046</v>
      </c>
      <c r="U222" s="195">
        <f t="shared" si="27"/>
        <v>-1.2445412582459026</v>
      </c>
      <c r="V222" s="195">
        <f t="shared" si="29"/>
        <v>11.158192616867325</v>
      </c>
      <c r="W222" s="195">
        <f t="shared" si="30"/>
        <v>33.387405790313075</v>
      </c>
      <c r="X222" s="195">
        <f t="shared" si="31"/>
        <v>14.408122074912221</v>
      </c>
      <c r="Y222" s="195">
        <f t="shared" si="32"/>
        <v>11.158192616867325</v>
      </c>
      <c r="Z222">
        <f t="shared" si="33"/>
        <v>1</v>
      </c>
    </row>
    <row r="223" spans="1:26" ht="17" thickBot="1">
      <c r="A223">
        <v>214</v>
      </c>
      <c r="B223" s="44">
        <v>43039</v>
      </c>
      <c r="C223" s="45">
        <v>43039</v>
      </c>
      <c r="D223" s="196">
        <v>4</v>
      </c>
      <c r="E223" s="196">
        <v>10</v>
      </c>
      <c r="F223" s="74">
        <v>54</v>
      </c>
      <c r="G223" s="74">
        <v>44</v>
      </c>
      <c r="H223" s="197">
        <v>0</v>
      </c>
      <c r="I223" s="107">
        <v>2727</v>
      </c>
      <c r="J223" s="50">
        <v>5597</v>
      </c>
      <c r="K223" s="50">
        <v>5894</v>
      </c>
      <c r="L223" s="51">
        <v>4883</v>
      </c>
      <c r="M223" s="195">
        <f t="shared" si="28"/>
        <v>1.4003645951659843E-2</v>
      </c>
      <c r="N223" s="195">
        <f t="shared" si="28"/>
        <v>1.4935914532267969</v>
      </c>
      <c r="O223" s="195">
        <f t="shared" si="28"/>
        <v>-1.944274047054279</v>
      </c>
      <c r="P223" s="195">
        <f t="shared" si="27"/>
        <v>-1.937191733398373</v>
      </c>
      <c r="Q223" s="195">
        <f t="shared" si="27"/>
        <v>-0.33611311664612437</v>
      </c>
      <c r="R223" s="195">
        <f t="shared" si="27"/>
        <v>5.4940151026775547E-2</v>
      </c>
      <c r="S223" s="195">
        <f t="shared" si="27"/>
        <v>0.14400648098266491</v>
      </c>
      <c r="T223" s="195">
        <f t="shared" si="27"/>
        <v>-8.9792420798779901E-2</v>
      </c>
      <c r="U223" s="195">
        <f t="shared" si="27"/>
        <v>0.2544260543541757</v>
      </c>
      <c r="V223" s="195">
        <f t="shared" si="29"/>
        <v>22.641799016560164</v>
      </c>
      <c r="W223" s="195">
        <f t="shared" si="30"/>
        <v>15.707852108268209</v>
      </c>
      <c r="X223" s="195">
        <f t="shared" si="31"/>
        <v>11.772715369669006</v>
      </c>
      <c r="Y223" s="195">
        <f t="shared" si="32"/>
        <v>11.772715369669006</v>
      </c>
      <c r="Z223">
        <f t="shared" si="33"/>
        <v>3</v>
      </c>
    </row>
    <row r="225" spans="12:21" ht="17" thickBot="1"/>
    <row r="226" spans="12:21" ht="49" thickBot="1">
      <c r="L226" s="8" t="s">
        <v>62</v>
      </c>
      <c r="M226" s="210" t="s">
        <v>18</v>
      </c>
      <c r="N226" s="210" t="s">
        <v>14</v>
      </c>
      <c r="O226" s="210" t="s">
        <v>16</v>
      </c>
      <c r="P226" s="210" t="s">
        <v>17</v>
      </c>
      <c r="Q226" s="210" t="s">
        <v>19</v>
      </c>
      <c r="R226" s="210" t="s">
        <v>5</v>
      </c>
      <c r="S226" s="210" t="s">
        <v>6</v>
      </c>
      <c r="T226" s="210" t="s">
        <v>7</v>
      </c>
      <c r="U226" s="210" t="s">
        <v>8</v>
      </c>
    </row>
    <row r="227" spans="12:21" ht="31" customHeight="1" thickBot="1">
      <c r="L227" s="8" t="s">
        <v>79</v>
      </c>
      <c r="M227" s="211">
        <v>0.51346701822752949</v>
      </c>
      <c r="N227" s="211">
        <v>-1.502926399809464</v>
      </c>
      <c r="O227" s="211">
        <v>-1.4630626225659185</v>
      </c>
      <c r="P227" s="211">
        <v>-0.86259214050280675</v>
      </c>
      <c r="Q227" s="211">
        <v>0.52682232326820178</v>
      </c>
      <c r="R227" s="211">
        <v>-1.6766395716521254</v>
      </c>
      <c r="S227" s="211">
        <v>-1.4723260714885287</v>
      </c>
      <c r="T227" s="211">
        <v>-1.4936988761046353</v>
      </c>
      <c r="U227" s="211">
        <v>-1.6692104050009018</v>
      </c>
    </row>
    <row r="228" spans="12:21" ht="33" thickBot="1">
      <c r="L228" s="8" t="s">
        <v>80</v>
      </c>
      <c r="M228" s="211">
        <v>1.0129303905033991</v>
      </c>
      <c r="N228" s="211">
        <v>0.49475216888137658</v>
      </c>
      <c r="O228" s="211">
        <v>0.65426764518286695</v>
      </c>
      <c r="P228" s="211">
        <v>0.21200745239275942</v>
      </c>
      <c r="Q228" s="211">
        <v>-0.33611311664612437</v>
      </c>
      <c r="R228" s="211">
        <v>0.70077258813404131</v>
      </c>
      <c r="S228" s="211">
        <v>0.7784012624697646</v>
      </c>
      <c r="T228" s="211">
        <v>0.84538583462199668</v>
      </c>
      <c r="U228" s="211">
        <v>1.0586193394703993</v>
      </c>
    </row>
    <row r="229" spans="12:21" ht="33" thickBot="1">
      <c r="L229" s="8" t="s">
        <v>81</v>
      </c>
      <c r="M229" s="211">
        <v>-0.98492309860007943</v>
      </c>
      <c r="N229" s="211">
        <v>0.49475216888137658</v>
      </c>
      <c r="O229" s="211">
        <v>0.26929850559217872</v>
      </c>
      <c r="P229" s="211">
        <v>0.1045474931032028</v>
      </c>
      <c r="Q229" s="211">
        <v>-0.33611311664612437</v>
      </c>
      <c r="R229" s="211">
        <v>-4.7291502277000937E-3</v>
      </c>
      <c r="S229" s="211">
        <v>-0.32091099425878361</v>
      </c>
      <c r="T229" s="211">
        <v>-0.51637495022031565</v>
      </c>
      <c r="U229" s="211">
        <v>-0.29955676051180524</v>
      </c>
    </row>
  </sheetData>
  <conditionalFormatting sqref="V10:V223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10:W223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10:X223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5:M7">
    <cfRule type="colorScale" priority="37">
      <colorScale>
        <cfvo type="min"/>
        <cfvo type="max"/>
        <color rgb="FFFCFCFF"/>
        <color rgb="FF63BE7B"/>
      </colorScale>
    </cfRule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5:N7">
    <cfRule type="colorScale" priority="3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5:O7">
    <cfRule type="colorScale" priority="33">
      <colorScale>
        <cfvo type="min"/>
        <cfvo type="max"/>
        <color rgb="FFFCFCFF"/>
        <color rgb="FF63BE7B"/>
      </colorScale>
    </cfRule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:P7">
    <cfRule type="colorScale" priority="31">
      <colorScale>
        <cfvo type="min"/>
        <cfvo type="max"/>
        <color rgb="FFFCFCFF"/>
        <color rgb="FF63BE7B"/>
      </colorScale>
    </cfRule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:Q7">
    <cfRule type="colorScale" priority="29">
      <colorScale>
        <cfvo type="min"/>
        <cfvo type="max"/>
        <color rgb="FFFCFCFF"/>
        <color rgb="FF63BE7B"/>
      </colorScale>
    </cfRule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:R7">
    <cfRule type="colorScale" priority="27">
      <colorScale>
        <cfvo type="min"/>
        <cfvo type="max"/>
        <color rgb="FFFCFCFF"/>
        <color rgb="FF63BE7B"/>
      </colorScale>
    </cfRule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:S7">
    <cfRule type="colorScale" priority="25">
      <colorScale>
        <cfvo type="min"/>
        <cfvo type="max"/>
        <color rgb="FFFCFCFF"/>
        <color rgb="FF63BE7B"/>
      </colorScale>
    </cfRule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:T7">
    <cfRule type="colorScale" priority="23">
      <colorScale>
        <cfvo type="min"/>
        <cfvo type="max"/>
        <color rgb="FFFCFCFF"/>
        <color rgb="FF63BE7B"/>
      </colorScale>
    </cfRule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:U7">
    <cfRule type="colorScale" priority="21">
      <colorScale>
        <cfvo type="min"/>
        <cfvo type="max"/>
        <color rgb="FFFCFCFF"/>
        <color rgb="FF63BE7B"/>
      </colorScale>
    </cfRule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5:U7">
    <cfRule type="colorScale" priority="20">
      <colorScale>
        <cfvo type="min"/>
        <cfvo type="percentile" val="50"/>
        <cfvo type="max"/>
        <color theme="0"/>
        <color theme="0" tint="-0.14999847407452621"/>
        <color theme="4"/>
      </colorScale>
    </cfRule>
  </conditionalFormatting>
  <conditionalFormatting sqref="M227:M229">
    <cfRule type="colorScale" priority="18">
      <colorScale>
        <cfvo type="min"/>
        <cfvo type="max"/>
        <color rgb="FFFCFCFF"/>
        <color rgb="FF63BE7B"/>
      </colorScale>
    </cfRule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27:N229">
    <cfRule type="colorScale" priority="16">
      <colorScale>
        <cfvo type="min"/>
        <cfvo type="max"/>
        <color rgb="FFFCFCFF"/>
        <color rgb="FF63BE7B"/>
      </colorScale>
    </cfRule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27:O229">
    <cfRule type="colorScale" priority="14">
      <colorScale>
        <cfvo type="min"/>
        <cfvo type="max"/>
        <color rgb="FFFCFCFF"/>
        <color rgb="FF63BE7B"/>
      </colorScale>
    </cfRule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27:P229">
    <cfRule type="colorScale" priority="12">
      <colorScale>
        <cfvo type="min"/>
        <cfvo type="max"/>
        <color rgb="FFFCFCFF"/>
        <color rgb="FF63BE7B"/>
      </colorScale>
    </cfRule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27:Q229">
    <cfRule type="colorScale" priority="10">
      <colorScale>
        <cfvo type="min"/>
        <cfvo type="max"/>
        <color rgb="FFFCFCFF"/>
        <color rgb="FF63BE7B"/>
      </colorScale>
    </cfRule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27:R229">
    <cfRule type="colorScale" priority="8">
      <colorScale>
        <cfvo type="min"/>
        <cfvo type="max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27:S229">
    <cfRule type="colorScale" priority="6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27:T229">
    <cfRule type="colorScale" priority="4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27:U229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27:U229">
    <cfRule type="colorScale" priority="1">
      <colorScale>
        <cfvo type="min"/>
        <cfvo type="percentile" val="50"/>
        <cfvo type="max"/>
        <color theme="0"/>
        <color theme="4" tint="0.79998168889431442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nyc-east-river-bicycle-counts</vt:lpstr>
      <vt:lpstr>data processing</vt:lpstr>
      <vt:lpstr>Raw Data</vt:lpstr>
      <vt:lpstr>Processed Data</vt:lpstr>
      <vt:lpstr>Multivariate Regression</vt:lpstr>
      <vt:lpstr>Regression Output</vt:lpstr>
      <vt:lpstr>Regression Weekend</vt:lpstr>
      <vt:lpstr>Cluster Analysis</vt:lpstr>
      <vt:lpstr>Lookup</vt:lpstr>
      <vt:lpstr>Lookup1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2021-03-21T15:31:31Z</dcterms:created>
  <dcterms:modified xsi:type="dcterms:W3CDTF">2021-03-25T03:27:09Z</dcterms:modified>
</cp:coreProperties>
</file>