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kapadia/Desktop/"/>
    </mc:Choice>
  </mc:AlternateContent>
  <xr:revisionPtr revIDLastSave="0" documentId="13_ncr:1_{E450D534-5726-2B42-9615-CE717A61F328}" xr6:coauthVersionLast="45" xr6:coauthVersionMax="45" xr10:uidLastSave="{00000000-0000-0000-0000-000000000000}"/>
  <bookViews>
    <workbookView xWindow="5560" yWindow="1220" windowWidth="28040" windowHeight="18640" xr2:uid="{7B0DA2F6-A92D-D54B-8B53-DA2AB738D60A}"/>
  </bookViews>
  <sheets>
    <sheet name="baltimore raw data + processing" sheetId="3" r:id="rId1"/>
    <sheet name="fairfax raw data + processing" sheetId="4" r:id="rId2"/>
    <sheet name="Tables 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" i="4" l="1"/>
  <c r="M27" i="3"/>
  <c r="O13" i="3" l="1" a="1"/>
  <c r="O13" i="3" s="1"/>
  <c r="P20" i="3" l="1"/>
  <c r="P19" i="3"/>
  <c r="P21" i="3"/>
  <c r="P13" i="3"/>
  <c r="P14" i="3"/>
  <c r="P22" i="3"/>
  <c r="P16" i="3"/>
  <c r="P17" i="3"/>
  <c r="P15" i="3"/>
  <c r="P18" i="3"/>
  <c r="E2" i="4" l="1" a="1"/>
  <c r="E2" i="4" s="1"/>
  <c r="E2" i="3" a="1"/>
  <c r="E2" i="3" s="1"/>
  <c r="F2" i="3" s="1"/>
  <c r="F17" i="4" l="1"/>
  <c r="F8" i="4"/>
  <c r="H8" i="4" s="1"/>
  <c r="F15" i="4"/>
  <c r="F7" i="4"/>
  <c r="G14" i="4"/>
  <c r="G6" i="4"/>
  <c r="F11" i="4"/>
  <c r="G9" i="4"/>
  <c r="F9" i="4"/>
  <c r="G7" i="4"/>
  <c r="F14" i="4"/>
  <c r="H14" i="4" s="1"/>
  <c r="F6" i="4"/>
  <c r="G13" i="4"/>
  <c r="G5" i="4"/>
  <c r="F3" i="4"/>
  <c r="F10" i="4"/>
  <c r="G16" i="4"/>
  <c r="G15" i="4"/>
  <c r="F13" i="4"/>
  <c r="H13" i="4" s="1"/>
  <c r="F5" i="4"/>
  <c r="G12" i="4"/>
  <c r="G4" i="4"/>
  <c r="G10" i="4"/>
  <c r="G17" i="4"/>
  <c r="G8" i="4"/>
  <c r="F16" i="4"/>
  <c r="H16" i="4" s="1"/>
  <c r="F12" i="4"/>
  <c r="H12" i="4" s="1"/>
  <c r="F4" i="4"/>
  <c r="G11" i="4"/>
  <c r="G3" i="4"/>
  <c r="G2" i="4"/>
  <c r="F2" i="4"/>
  <c r="G152" i="3"/>
  <c r="G96" i="3"/>
  <c r="G48" i="3"/>
  <c r="G40" i="3"/>
  <c r="G32" i="3"/>
  <c r="G24" i="3"/>
  <c r="G16" i="3"/>
  <c r="G8" i="3"/>
  <c r="G168" i="3"/>
  <c r="G104" i="3"/>
  <c r="G183" i="3"/>
  <c r="G103" i="3"/>
  <c r="G7" i="3"/>
  <c r="G184" i="3"/>
  <c r="G136" i="3"/>
  <c r="G80" i="3"/>
  <c r="G143" i="3"/>
  <c r="G111" i="3"/>
  <c r="G63" i="3"/>
  <c r="G39" i="3"/>
  <c r="G174" i="3"/>
  <c r="G158" i="3"/>
  <c r="G118" i="3"/>
  <c r="G110" i="3"/>
  <c r="G102" i="3"/>
  <c r="G94" i="3"/>
  <c r="G86" i="3"/>
  <c r="G78" i="3"/>
  <c r="G70" i="3"/>
  <c r="G62" i="3"/>
  <c r="G54" i="3"/>
  <c r="G46" i="3"/>
  <c r="G38" i="3"/>
  <c r="G30" i="3"/>
  <c r="G22" i="3"/>
  <c r="G14" i="3"/>
  <c r="G6" i="3"/>
  <c r="G144" i="3"/>
  <c r="G64" i="3"/>
  <c r="G151" i="3"/>
  <c r="G119" i="3"/>
  <c r="G71" i="3"/>
  <c r="G15" i="3"/>
  <c r="G166" i="3"/>
  <c r="G157" i="3"/>
  <c r="G125" i="3"/>
  <c r="G117" i="3"/>
  <c r="G77" i="3"/>
  <c r="G69" i="3"/>
  <c r="G61" i="3"/>
  <c r="G53" i="3"/>
  <c r="G45" i="3"/>
  <c r="G37" i="3"/>
  <c r="G29" i="3"/>
  <c r="G21" i="3"/>
  <c r="G13" i="3"/>
  <c r="G5" i="3"/>
  <c r="G142" i="3"/>
  <c r="G165" i="3"/>
  <c r="G93" i="3"/>
  <c r="G2" i="3"/>
  <c r="H2" i="3" s="1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4" i="3"/>
  <c r="G120" i="3"/>
  <c r="G56" i="3"/>
  <c r="G159" i="3"/>
  <c r="G95" i="3"/>
  <c r="G55" i="3"/>
  <c r="G31" i="3"/>
  <c r="G150" i="3"/>
  <c r="G149" i="3"/>
  <c r="G85" i="3"/>
  <c r="G187" i="3"/>
  <c r="G179" i="3"/>
  <c r="G171" i="3"/>
  <c r="G163" i="3"/>
  <c r="G155" i="3"/>
  <c r="G147" i="3"/>
  <c r="G139" i="3"/>
  <c r="G131" i="3"/>
  <c r="G123" i="3"/>
  <c r="G115" i="3"/>
  <c r="G107" i="3"/>
  <c r="G99" i="3"/>
  <c r="G91" i="3"/>
  <c r="G83" i="3"/>
  <c r="G75" i="3"/>
  <c r="G67" i="3"/>
  <c r="G59" i="3"/>
  <c r="G51" i="3"/>
  <c r="G43" i="3"/>
  <c r="G35" i="3"/>
  <c r="G27" i="3"/>
  <c r="G19" i="3"/>
  <c r="G11" i="3"/>
  <c r="G3" i="3"/>
  <c r="G160" i="3"/>
  <c r="G112" i="3"/>
  <c r="G88" i="3"/>
  <c r="G175" i="3"/>
  <c r="G135" i="3"/>
  <c r="G87" i="3"/>
  <c r="G23" i="3"/>
  <c r="G126" i="3"/>
  <c r="G181" i="3"/>
  <c r="G141" i="3"/>
  <c r="G101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G176" i="3"/>
  <c r="G128" i="3"/>
  <c r="G72" i="3"/>
  <c r="G167" i="3"/>
  <c r="G127" i="3"/>
  <c r="G79" i="3"/>
  <c r="G47" i="3"/>
  <c r="G182" i="3"/>
  <c r="G134" i="3"/>
  <c r="G173" i="3"/>
  <c r="G133" i="3"/>
  <c r="G109" i="3"/>
  <c r="G185" i="3"/>
  <c r="G177" i="3"/>
  <c r="G169" i="3"/>
  <c r="G161" i="3"/>
  <c r="G153" i="3"/>
  <c r="G145" i="3"/>
  <c r="G137" i="3"/>
  <c r="G129" i="3"/>
  <c r="G121" i="3"/>
  <c r="G113" i="3"/>
  <c r="G105" i="3"/>
  <c r="G97" i="3"/>
  <c r="G89" i="3"/>
  <c r="G81" i="3"/>
  <c r="G73" i="3"/>
  <c r="G65" i="3"/>
  <c r="G57" i="3"/>
  <c r="G49" i="3"/>
  <c r="G41" i="3"/>
  <c r="G33" i="3"/>
  <c r="G25" i="3"/>
  <c r="G17" i="3"/>
  <c r="G9" i="3"/>
  <c r="F154" i="3"/>
  <c r="H154" i="3" s="1"/>
  <c r="F122" i="3"/>
  <c r="H122" i="3" s="1"/>
  <c r="F114" i="3"/>
  <c r="H114" i="3" s="1"/>
  <c r="F106" i="3"/>
  <c r="H106" i="3" s="1"/>
  <c r="F98" i="3"/>
  <c r="H98" i="3" s="1"/>
  <c r="F90" i="3"/>
  <c r="H90" i="3" s="1"/>
  <c r="F82" i="3"/>
  <c r="H82" i="3" s="1"/>
  <c r="F74" i="3"/>
  <c r="H74" i="3" s="1"/>
  <c r="F66" i="3"/>
  <c r="H66" i="3" s="1"/>
  <c r="F58" i="3"/>
  <c r="H58" i="3" s="1"/>
  <c r="F50" i="3"/>
  <c r="H50" i="3" s="1"/>
  <c r="F42" i="3"/>
  <c r="H42" i="3" s="1"/>
  <c r="F34" i="3"/>
  <c r="H34" i="3" s="1"/>
  <c r="F26" i="3"/>
  <c r="H26" i="3" s="1"/>
  <c r="F18" i="3"/>
  <c r="H18" i="3" s="1"/>
  <c r="F10" i="3"/>
  <c r="H10" i="3" s="1"/>
  <c r="F146" i="3"/>
  <c r="H146" i="3" s="1"/>
  <c r="F169" i="3"/>
  <c r="H169" i="3" s="1"/>
  <c r="F129" i="3"/>
  <c r="H129" i="3" s="1"/>
  <c r="F105" i="3"/>
  <c r="H105" i="3" s="1"/>
  <c r="F97" i="3"/>
  <c r="H97" i="3" s="1"/>
  <c r="F89" i="3"/>
  <c r="H89" i="3" s="1"/>
  <c r="F81" i="3"/>
  <c r="H81" i="3" s="1"/>
  <c r="F73" i="3"/>
  <c r="H73" i="3" s="1"/>
  <c r="F65" i="3"/>
  <c r="H65" i="3" s="1"/>
  <c r="F57" i="3"/>
  <c r="H57" i="3" s="1"/>
  <c r="F49" i="3"/>
  <c r="H49" i="3" s="1"/>
  <c r="F41" i="3"/>
  <c r="H41" i="3" s="1"/>
  <c r="F33" i="3"/>
  <c r="H33" i="3" s="1"/>
  <c r="F25" i="3"/>
  <c r="H25" i="3" s="1"/>
  <c r="F17" i="3"/>
  <c r="H17" i="3" s="1"/>
  <c r="F9" i="3"/>
  <c r="H9" i="3" s="1"/>
  <c r="F130" i="3"/>
  <c r="H130" i="3" s="1"/>
  <c r="F121" i="3"/>
  <c r="H121" i="3" s="1"/>
  <c r="F160" i="3"/>
  <c r="H160" i="3" s="1"/>
  <c r="F128" i="3"/>
  <c r="H128" i="3" s="1"/>
  <c r="F112" i="3"/>
  <c r="H112" i="3" s="1"/>
  <c r="F104" i="3"/>
  <c r="H104" i="3" s="1"/>
  <c r="F96" i="3"/>
  <c r="H96" i="3" s="1"/>
  <c r="F88" i="3"/>
  <c r="H88" i="3" s="1"/>
  <c r="F80" i="3"/>
  <c r="H80" i="3" s="1"/>
  <c r="F72" i="3"/>
  <c r="H72" i="3" s="1"/>
  <c r="F64" i="3"/>
  <c r="H64" i="3" s="1"/>
  <c r="F56" i="3"/>
  <c r="H56" i="3" s="1"/>
  <c r="F48" i="3"/>
  <c r="H48" i="3" s="1"/>
  <c r="F40" i="3"/>
  <c r="H40" i="3" s="1"/>
  <c r="F32" i="3"/>
  <c r="H32" i="3" s="1"/>
  <c r="F24" i="3"/>
  <c r="H24" i="3" s="1"/>
  <c r="F16" i="3"/>
  <c r="H16" i="3" s="1"/>
  <c r="F8" i="3"/>
  <c r="H8" i="3" s="1"/>
  <c r="F178" i="3"/>
  <c r="H178" i="3" s="1"/>
  <c r="F137" i="3"/>
  <c r="H137" i="3" s="1"/>
  <c r="F168" i="3"/>
  <c r="H168" i="3" s="1"/>
  <c r="F120" i="3"/>
  <c r="H120" i="3" s="1"/>
  <c r="F159" i="3"/>
  <c r="H159" i="3" s="1"/>
  <c r="F127" i="3"/>
  <c r="H127" i="3" s="1"/>
  <c r="F95" i="3"/>
  <c r="H95" i="3" s="1"/>
  <c r="F79" i="3"/>
  <c r="H79" i="3" s="1"/>
  <c r="F71" i="3"/>
  <c r="H71" i="3" s="1"/>
  <c r="F63" i="3"/>
  <c r="H63" i="3" s="1"/>
  <c r="F55" i="3"/>
  <c r="H55" i="3" s="1"/>
  <c r="F47" i="3"/>
  <c r="H47" i="3" s="1"/>
  <c r="F39" i="3"/>
  <c r="H39" i="3" s="1"/>
  <c r="F31" i="3"/>
  <c r="H31" i="3" s="1"/>
  <c r="F23" i="3"/>
  <c r="H23" i="3" s="1"/>
  <c r="F15" i="3"/>
  <c r="H15" i="3" s="1"/>
  <c r="F7" i="3"/>
  <c r="H7" i="3" s="1"/>
  <c r="F186" i="3"/>
  <c r="H186" i="3" s="1"/>
  <c r="F138" i="3"/>
  <c r="H138" i="3" s="1"/>
  <c r="F145" i="3"/>
  <c r="H145" i="3" s="1"/>
  <c r="F184" i="3"/>
  <c r="H184" i="3" s="1"/>
  <c r="F136" i="3"/>
  <c r="H136" i="3" s="1"/>
  <c r="F167" i="3"/>
  <c r="H167" i="3" s="1"/>
  <c r="F135" i="3"/>
  <c r="H135" i="3" s="1"/>
  <c r="F111" i="3"/>
  <c r="H111" i="3" s="1"/>
  <c r="F182" i="3"/>
  <c r="H182" i="3" s="1"/>
  <c r="F166" i="3"/>
  <c r="H166" i="3" s="1"/>
  <c r="F158" i="3"/>
  <c r="H158" i="3" s="1"/>
  <c r="F150" i="3"/>
  <c r="H150" i="3" s="1"/>
  <c r="F142" i="3"/>
  <c r="H142" i="3" s="1"/>
  <c r="F134" i="3"/>
  <c r="H134" i="3" s="1"/>
  <c r="F126" i="3"/>
  <c r="H126" i="3" s="1"/>
  <c r="F118" i="3"/>
  <c r="H118" i="3" s="1"/>
  <c r="F110" i="3"/>
  <c r="H110" i="3" s="1"/>
  <c r="F102" i="3"/>
  <c r="H102" i="3" s="1"/>
  <c r="F94" i="3"/>
  <c r="H94" i="3" s="1"/>
  <c r="F86" i="3"/>
  <c r="H86" i="3" s="1"/>
  <c r="F78" i="3"/>
  <c r="H78" i="3" s="1"/>
  <c r="F70" i="3"/>
  <c r="H70" i="3" s="1"/>
  <c r="F62" i="3"/>
  <c r="H62" i="3" s="1"/>
  <c r="F54" i="3"/>
  <c r="H54" i="3" s="1"/>
  <c r="F46" i="3"/>
  <c r="H46" i="3" s="1"/>
  <c r="F38" i="3"/>
  <c r="H38" i="3" s="1"/>
  <c r="F30" i="3"/>
  <c r="H30" i="3" s="1"/>
  <c r="F22" i="3"/>
  <c r="H22" i="3" s="1"/>
  <c r="F14" i="3"/>
  <c r="H14" i="3" s="1"/>
  <c r="F6" i="3"/>
  <c r="H6" i="3" s="1"/>
  <c r="F170" i="3"/>
  <c r="H170" i="3" s="1"/>
  <c r="F185" i="3"/>
  <c r="H185" i="3" s="1"/>
  <c r="F161" i="3"/>
  <c r="H161" i="3" s="1"/>
  <c r="F176" i="3"/>
  <c r="H176" i="3" s="1"/>
  <c r="F144" i="3"/>
  <c r="H144" i="3" s="1"/>
  <c r="F175" i="3"/>
  <c r="H175" i="3" s="1"/>
  <c r="F151" i="3"/>
  <c r="H151" i="3" s="1"/>
  <c r="F119" i="3"/>
  <c r="H119" i="3" s="1"/>
  <c r="F87" i="3"/>
  <c r="H87" i="3" s="1"/>
  <c r="F181" i="3"/>
  <c r="H181" i="3" s="1"/>
  <c r="F157" i="3"/>
  <c r="H157" i="3" s="1"/>
  <c r="F149" i="3"/>
  <c r="H149" i="3" s="1"/>
  <c r="F141" i="3"/>
  <c r="H141" i="3" s="1"/>
  <c r="F133" i="3"/>
  <c r="H133" i="3" s="1"/>
  <c r="F125" i="3"/>
  <c r="H125" i="3" s="1"/>
  <c r="F117" i="3"/>
  <c r="H117" i="3" s="1"/>
  <c r="F109" i="3"/>
  <c r="H109" i="3" s="1"/>
  <c r="F101" i="3"/>
  <c r="H101" i="3" s="1"/>
  <c r="F93" i="3"/>
  <c r="H93" i="3" s="1"/>
  <c r="F85" i="3"/>
  <c r="H85" i="3" s="1"/>
  <c r="F77" i="3"/>
  <c r="H77" i="3" s="1"/>
  <c r="F69" i="3"/>
  <c r="H69" i="3" s="1"/>
  <c r="F61" i="3"/>
  <c r="H61" i="3" s="1"/>
  <c r="F53" i="3"/>
  <c r="H53" i="3" s="1"/>
  <c r="F45" i="3"/>
  <c r="H45" i="3" s="1"/>
  <c r="F37" i="3"/>
  <c r="H37" i="3" s="1"/>
  <c r="F29" i="3"/>
  <c r="H29" i="3" s="1"/>
  <c r="F21" i="3"/>
  <c r="H21" i="3" s="1"/>
  <c r="F13" i="3"/>
  <c r="H13" i="3" s="1"/>
  <c r="F5" i="3"/>
  <c r="H5" i="3" s="1"/>
  <c r="F162" i="3"/>
  <c r="H162" i="3" s="1"/>
  <c r="F177" i="3"/>
  <c r="H177" i="3" s="1"/>
  <c r="F153" i="3"/>
  <c r="H153" i="3" s="1"/>
  <c r="F113" i="3"/>
  <c r="H113" i="3" s="1"/>
  <c r="F152" i="3"/>
  <c r="H152" i="3" s="1"/>
  <c r="F183" i="3"/>
  <c r="H183" i="3" s="1"/>
  <c r="F143" i="3"/>
  <c r="H143" i="3" s="1"/>
  <c r="F103" i="3"/>
  <c r="H103" i="3" s="1"/>
  <c r="F174" i="3"/>
  <c r="H174" i="3" s="1"/>
  <c r="F173" i="3"/>
  <c r="H173" i="3" s="1"/>
  <c r="F180" i="3"/>
  <c r="H180" i="3" s="1"/>
  <c r="F172" i="3"/>
  <c r="H172" i="3" s="1"/>
  <c r="F164" i="3"/>
  <c r="H164" i="3" s="1"/>
  <c r="F156" i="3"/>
  <c r="H156" i="3" s="1"/>
  <c r="F148" i="3"/>
  <c r="H148" i="3" s="1"/>
  <c r="F140" i="3"/>
  <c r="H140" i="3" s="1"/>
  <c r="F132" i="3"/>
  <c r="H132" i="3" s="1"/>
  <c r="F124" i="3"/>
  <c r="H124" i="3" s="1"/>
  <c r="F116" i="3"/>
  <c r="H116" i="3" s="1"/>
  <c r="F108" i="3"/>
  <c r="H108" i="3" s="1"/>
  <c r="F100" i="3"/>
  <c r="H100" i="3" s="1"/>
  <c r="F92" i="3"/>
  <c r="H92" i="3" s="1"/>
  <c r="F84" i="3"/>
  <c r="H84" i="3" s="1"/>
  <c r="F76" i="3"/>
  <c r="H76" i="3" s="1"/>
  <c r="F68" i="3"/>
  <c r="H68" i="3" s="1"/>
  <c r="F60" i="3"/>
  <c r="H60" i="3" s="1"/>
  <c r="F52" i="3"/>
  <c r="H52" i="3" s="1"/>
  <c r="F44" i="3"/>
  <c r="H44" i="3" s="1"/>
  <c r="F36" i="3"/>
  <c r="H36" i="3" s="1"/>
  <c r="F28" i="3"/>
  <c r="H28" i="3" s="1"/>
  <c r="F20" i="3"/>
  <c r="H20" i="3" s="1"/>
  <c r="F12" i="3"/>
  <c r="H12" i="3" s="1"/>
  <c r="F4" i="3"/>
  <c r="H4" i="3" s="1"/>
  <c r="F165" i="3"/>
  <c r="H165" i="3" s="1"/>
  <c r="F187" i="3"/>
  <c r="H187" i="3" s="1"/>
  <c r="F179" i="3"/>
  <c r="H179" i="3" s="1"/>
  <c r="F171" i="3"/>
  <c r="H171" i="3" s="1"/>
  <c r="F163" i="3"/>
  <c r="H163" i="3" s="1"/>
  <c r="F155" i="3"/>
  <c r="H155" i="3" s="1"/>
  <c r="F147" i="3"/>
  <c r="H147" i="3" s="1"/>
  <c r="F139" i="3"/>
  <c r="H139" i="3" s="1"/>
  <c r="F131" i="3"/>
  <c r="H131" i="3" s="1"/>
  <c r="F123" i="3"/>
  <c r="H123" i="3" s="1"/>
  <c r="F115" i="3"/>
  <c r="H115" i="3" s="1"/>
  <c r="F107" i="3"/>
  <c r="H107" i="3" s="1"/>
  <c r="F99" i="3"/>
  <c r="H99" i="3" s="1"/>
  <c r="F91" i="3"/>
  <c r="H91" i="3" s="1"/>
  <c r="F83" i="3"/>
  <c r="H83" i="3" s="1"/>
  <c r="F75" i="3"/>
  <c r="H75" i="3" s="1"/>
  <c r="F67" i="3"/>
  <c r="H67" i="3" s="1"/>
  <c r="F59" i="3"/>
  <c r="H59" i="3" s="1"/>
  <c r="F51" i="3"/>
  <c r="H51" i="3" s="1"/>
  <c r="F43" i="3"/>
  <c r="H43" i="3" s="1"/>
  <c r="F35" i="3"/>
  <c r="H35" i="3" s="1"/>
  <c r="F27" i="3"/>
  <c r="H27" i="3" s="1"/>
  <c r="F19" i="3"/>
  <c r="H19" i="3" s="1"/>
  <c r="F11" i="3"/>
  <c r="H11" i="3" s="1"/>
  <c r="F3" i="3"/>
  <c r="H3" i="3" s="1"/>
  <c r="H10" i="4" l="1"/>
  <c r="H3" i="4"/>
  <c r="H11" i="4"/>
  <c r="H4" i="4"/>
  <c r="H5" i="4"/>
  <c r="H6" i="4"/>
  <c r="H7" i="4"/>
  <c r="H15" i="4"/>
  <c r="H9" i="4"/>
  <c r="H17" i="4"/>
  <c r="H2" i="4"/>
  <c r="P3" i="4" l="1" a="1"/>
  <c r="P3" i="4" l="1"/>
  <c r="Q3" i="4" s="1"/>
  <c r="Q5" i="4"/>
  <c r="Q10" i="4"/>
  <c r="Q12" i="4"/>
  <c r="Q6" i="4"/>
  <c r="Q7" i="4"/>
  <c r="Q9" i="4"/>
  <c r="Q11" i="4"/>
  <c r="Q4" i="4"/>
  <c r="Q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<sst xmlns="http://schemas.openxmlformats.org/spreadsheetml/2006/main" count="668" uniqueCount="235">
  <si>
    <t>tract</t>
  </si>
  <si>
    <t>Name</t>
  </si>
  <si>
    <t>Household_Income_rP_gP_pall</t>
  </si>
  <si>
    <t>Clifton, VA</t>
  </si>
  <si>
    <t>Oakton, VA</t>
  </si>
  <si>
    <t>Vienna, VA</t>
  </si>
  <si>
    <t>Tysons, VA</t>
  </si>
  <si>
    <t>Burke, VA</t>
  </si>
  <si>
    <t>Fairfax, VA</t>
  </si>
  <si>
    <t>Reston, VA</t>
  </si>
  <si>
    <t>Herndon, VA</t>
  </si>
  <si>
    <t>Chantilly, VA</t>
  </si>
  <si>
    <t>Annandale, VA</t>
  </si>
  <si>
    <t>Falls Church, VA</t>
  </si>
  <si>
    <t>Chantilly Highlands, Herndon, VA</t>
  </si>
  <si>
    <t>Centreville, VA</t>
  </si>
  <si>
    <t>Springfield, VA</t>
  </si>
  <si>
    <t>West Springfield, VA</t>
  </si>
  <si>
    <t>Manassas, VA</t>
  </si>
  <si>
    <t>Pikesville, MD</t>
  </si>
  <si>
    <t>Towson, MD</t>
  </si>
  <si>
    <t>Ellicott City, MD</t>
  </si>
  <si>
    <t>Baltimore, MD</t>
  </si>
  <si>
    <t>Evergreen, Baltimore, MD</t>
  </si>
  <si>
    <t>Mount Washington, Baltimore, MD</t>
  </si>
  <si>
    <t>Roland Park, Baltimore, MD</t>
  </si>
  <si>
    <t>Taylor Village, Ellicott City, MD</t>
  </si>
  <si>
    <t>Homeland, Baltimore, MD</t>
  </si>
  <si>
    <t>Owings Mills, MD</t>
  </si>
  <si>
    <t>Catonsville, MD</t>
  </si>
  <si>
    <t>Dunloggin, Ellicott City, MD</t>
  </si>
  <si>
    <t>Kings Contrivance, Columbia, MD</t>
  </si>
  <si>
    <t>Perry Hall, MD</t>
  </si>
  <si>
    <t>Mid-Charles, Baltimore, MD</t>
  </si>
  <si>
    <t>Nottingham, MD</t>
  </si>
  <si>
    <t>Columbia, MD</t>
  </si>
  <si>
    <t>Owen Brown, Columbia, MD</t>
  </si>
  <si>
    <t>Oakland Mills, Columbia, MD</t>
  </si>
  <si>
    <t>Tuscany - Canterbury, Baltimore, MD</t>
  </si>
  <si>
    <t>Kendall Ridge, Columbia, MD</t>
  </si>
  <si>
    <t>Linthicum Heights, MD</t>
  </si>
  <si>
    <t>Relay, Halethorpe, MD</t>
  </si>
  <si>
    <t>Parkville, MD</t>
  </si>
  <si>
    <t>West Elkridge, Elkridge, MD</t>
  </si>
  <si>
    <t>Long Reach, Columbia, MD</t>
  </si>
  <si>
    <t>Severn, MD</t>
  </si>
  <si>
    <t>Randallstown, MD</t>
  </si>
  <si>
    <t>Pasadena, MD</t>
  </si>
  <si>
    <t>Cross Country, Baltimore, MD</t>
  </si>
  <si>
    <t>Dorsey's Search, Columbia, MD</t>
  </si>
  <si>
    <t>Fells Point, Baltimore, MD</t>
  </si>
  <si>
    <t>Middle River, MD</t>
  </si>
  <si>
    <t>Elkridge, MD</t>
  </si>
  <si>
    <t>Rosedale, MD</t>
  </si>
  <si>
    <t>Hanover, MD</t>
  </si>
  <si>
    <t>Savage, Savage, MD</t>
  </si>
  <si>
    <t>Harford County, MD</t>
  </si>
  <si>
    <t>Riverside, Baltimore, MD</t>
  </si>
  <si>
    <t>Normandy, Ellicott City, MD</t>
  </si>
  <si>
    <t>North Harford Road, Baltimore, MD</t>
  </si>
  <si>
    <t>Dundalk, MD</t>
  </si>
  <si>
    <t>Halethorpe, MD</t>
  </si>
  <si>
    <t>Glen Burnie, MD</t>
  </si>
  <si>
    <t>White Marsh, MD</t>
  </si>
  <si>
    <t>Edgemere, MD</t>
  </si>
  <si>
    <t>Cheswolde, Baltimore, MD</t>
  </si>
  <si>
    <t>Essex, MD</t>
  </si>
  <si>
    <t>Woodring, Baltimore, MD</t>
  </si>
  <si>
    <t>South Gate, Glen Burnie, MD</t>
  </si>
  <si>
    <t>Baltimore County, MD</t>
  </si>
  <si>
    <t>Sparrows Point, MD</t>
  </si>
  <si>
    <t>Cross Keys, Baltimore, MD</t>
  </si>
  <si>
    <t>Lochearn, Pikesville, MD</t>
  </si>
  <si>
    <t>Riviera Beach, MD</t>
  </si>
  <si>
    <t>Brooklyn Park, MD</t>
  </si>
  <si>
    <t>Canton, Baltimore, MD</t>
  </si>
  <si>
    <t>Chestnut Hill Cove, Riviera Beach, MD</t>
  </si>
  <si>
    <t>Savage, Jessup, MD</t>
  </si>
  <si>
    <t>Glenham-Belford, Baltimore, MD</t>
  </si>
  <si>
    <t>Locust Point, Baltimore, MD</t>
  </si>
  <si>
    <t>Lake Walker, Baltimore, MD</t>
  </si>
  <si>
    <t>Violetville, Baltimore, MD</t>
  </si>
  <si>
    <t>Waltherson, Baltimore, MD</t>
  </si>
  <si>
    <t>Lansdowne - Baltimore Highlands, Halethorpe, MD</t>
  </si>
  <si>
    <t>Waterloo, Elkridge, MD</t>
  </si>
  <si>
    <t>Arcadia, Baltimore, MD</t>
  </si>
  <si>
    <t>Radnor - Winston, Baltimore, MD</t>
  </si>
  <si>
    <t>Gwynn Oak, Pikesville, MD</t>
  </si>
  <si>
    <t>Harford - Echodale - Perring Parkway, Baltimore, MD</t>
  </si>
  <si>
    <t>Lansdowne - Baltimore Highlands, Lansdowne, MD</t>
  </si>
  <si>
    <t>Aberdeen Proving Ground, MD</t>
  </si>
  <si>
    <t>Glen, Baltimore, MD</t>
  </si>
  <si>
    <t>Windsor Mill, Baltimore, MD</t>
  </si>
  <si>
    <t>Hampden, Baltimore, MD</t>
  </si>
  <si>
    <t>Cold Springs, Baltimore, MD</t>
  </si>
  <si>
    <t>Lauraville, Baltimore, MD</t>
  </si>
  <si>
    <t>Fallstaff, Baltimore, MD</t>
  </si>
  <si>
    <t>Westgate, Baltimore, MD</t>
  </si>
  <si>
    <t>Bolton Hill, Baltimore, MD</t>
  </si>
  <si>
    <t>Riverside Park, Baltimore, MD</t>
  </si>
  <si>
    <t>Woodlawn, MD</t>
  </si>
  <si>
    <t>Brooklyn, Baltimore, MD</t>
  </si>
  <si>
    <t>Joseph Lee, Baltimore, MD</t>
  </si>
  <si>
    <t>Medfield, Baltimore, MD</t>
  </si>
  <si>
    <t>Windsor Mill, Milford Mill, MD</t>
  </si>
  <si>
    <t>Gwynn Oak, Woodlawn, MD</t>
  </si>
  <si>
    <t>Gwynn Oak, Baltimore, MD</t>
  </si>
  <si>
    <t>Medford - Broening, Baltimore, MD</t>
  </si>
  <si>
    <t>Cedmont, Baltimore, MD</t>
  </si>
  <si>
    <t>South Baltimore, Baltimore, MD</t>
  </si>
  <si>
    <t>Gwynn Oak, Lochearn, MD</t>
  </si>
  <si>
    <t>Morrell Park, Baltimore, MD</t>
  </si>
  <si>
    <t>Upper Fells Point, Baltimore, MD</t>
  </si>
  <si>
    <t>Downtown, Baltimore, MD</t>
  </si>
  <si>
    <t>Woodberry, Baltimore, MD</t>
  </si>
  <si>
    <t>Fifteenth Street, Baltimore, MD</t>
  </si>
  <si>
    <t>Hillen, Baltimore, MD</t>
  </si>
  <si>
    <t>Belair - Edison, Baltimore, MD</t>
  </si>
  <si>
    <t>Ednor Gardens - Lakeside, Baltimore, MD</t>
  </si>
  <si>
    <t>Ramblewood, Baltimore, MD</t>
  </si>
  <si>
    <t>Patterson Park, Baltimore, MD</t>
  </si>
  <si>
    <t>Frankford, Baltimore, MD</t>
  </si>
  <si>
    <t>Loch Raven, Baltimore, MD</t>
  </si>
  <si>
    <t>Baltimore Highlands, Baltimore, MD</t>
  </si>
  <si>
    <t>Armistead Gardens, Baltimore, MD</t>
  </si>
  <si>
    <t>Idlewood, Baltimore, MD</t>
  </si>
  <si>
    <t>Perring Loch, Baltimore, MD</t>
  </si>
  <si>
    <t>East Arlington, Baltimore, MD</t>
  </si>
  <si>
    <t>Beechfield, Baltimore, MD</t>
  </si>
  <si>
    <t>New Northwood, Baltimore, MD</t>
  </si>
  <si>
    <t>Mid-Govans, Baltimore, MD</t>
  </si>
  <si>
    <t>Little Italy, Baltimore, MD</t>
  </si>
  <si>
    <t>Rognel Heights, Baltimore, MD</t>
  </si>
  <si>
    <t>Walbrook, Baltimore, MD</t>
  </si>
  <si>
    <t>Irvington, Baltimore, MD</t>
  </si>
  <si>
    <t>West Forest Park, Baltimore, MD</t>
  </si>
  <si>
    <t>Hanlon Longwood, Baltimore, MD</t>
  </si>
  <si>
    <t>Lakeland, Baltimore, MD</t>
  </si>
  <si>
    <t>Parkside, Baltimore, MD</t>
  </si>
  <si>
    <t>Yale Heights, Baltimore, MD</t>
  </si>
  <si>
    <t>Garwyn Oaks, Baltimore, MD</t>
  </si>
  <si>
    <t>Pigtown, Baltimore, MD</t>
  </si>
  <si>
    <t>Remington, Baltimore, MD</t>
  </si>
  <si>
    <t>Allendale, Baltimore, MD</t>
  </si>
  <si>
    <t>Windsor Hills, Baltimore, MD</t>
  </si>
  <si>
    <t>Curtis Bay, Baltimore, MD</t>
  </si>
  <si>
    <t>Burleith-Leighton, Baltimore, MD</t>
  </si>
  <si>
    <t>Winston - Govans, Baltimore, MD</t>
  </si>
  <si>
    <t>Better Waverly, Baltimore, MD</t>
  </si>
  <si>
    <t>Reisterstown Station, Baltimore, MD</t>
  </si>
  <si>
    <t>Edmondson, Baltimore, MD</t>
  </si>
  <si>
    <t>Dorchester, Baltimore, MD</t>
  </si>
  <si>
    <t>Central Park Heights, Baltimore, MD</t>
  </si>
  <si>
    <t>Woodbrook, Baltimore, MD</t>
  </si>
  <si>
    <t>Old Goucher, Baltimore, MD</t>
  </si>
  <si>
    <t>Saint Joseph's, Baltimore, MD</t>
  </si>
  <si>
    <t>Darley Park, Baltimore, MD</t>
  </si>
  <si>
    <t>Poppleton, Baltimore, MD</t>
  </si>
  <si>
    <t>Cedonia, Baltimore, MD</t>
  </si>
  <si>
    <t>Arlington, Baltimore, MD</t>
  </si>
  <si>
    <t>Mosher, Baltimore, MD</t>
  </si>
  <si>
    <t>Coppin Heights, Baltimore, MD</t>
  </si>
  <si>
    <t>Harwood, Baltimore, MD</t>
  </si>
  <si>
    <t>Hollins Market, Baltimore, MD</t>
  </si>
  <si>
    <t>Park Circle, Baltimore, MD</t>
  </si>
  <si>
    <t>Cherry Hill, Baltimore, MD</t>
  </si>
  <si>
    <t>Bridgeview-Greenlawn, Baltimore, MD</t>
  </si>
  <si>
    <t>Coldstream - Homestead - Montebello, Baltimore, MD</t>
  </si>
  <si>
    <t>Berea, Baltimore, MD</t>
  </si>
  <si>
    <t>Rosemont, Baltimore, MD</t>
  </si>
  <si>
    <t>Lexington, Baltimore, MD</t>
  </si>
  <si>
    <t>Edgecomb, Baltimore, MD</t>
  </si>
  <si>
    <t>Reservoir Hill, Baltimore, MD</t>
  </si>
  <si>
    <t>Pratt Monroe, Baltimore, MD</t>
  </si>
  <si>
    <t>Greenmount West, Baltimore, MD</t>
  </si>
  <si>
    <t>Barclay, Baltimore, MD</t>
  </si>
  <si>
    <t>Langston Hughes, Baltimore, MD</t>
  </si>
  <si>
    <t>Butchers Hill, Baltimore, MD</t>
  </si>
  <si>
    <t>Broadway East, Baltimore, MD</t>
  </si>
  <si>
    <t>Penn North, Baltimore, MD</t>
  </si>
  <si>
    <t>Mondawmin, Baltimore, MD</t>
  </si>
  <si>
    <t>Harlem Park, Baltimore, MD</t>
  </si>
  <si>
    <t>Sandtown-Winchester, Baltimore, MD</t>
  </si>
  <si>
    <t>NW Community Action, Baltimore, MD</t>
  </si>
  <si>
    <t>Mill Hill, Baltimore, MD</t>
  </si>
  <si>
    <t>Madison - Eastend, Baltimore, MD</t>
  </si>
  <si>
    <t>Perkins Homes, Baltimore, MD</t>
  </si>
  <si>
    <t>Midtown Edmondson, Baltimore, MD</t>
  </si>
  <si>
    <t>Mount Clare, Baltimore, MD</t>
  </si>
  <si>
    <t>East Baltimore Midway, Baltimore, MD</t>
  </si>
  <si>
    <t>O'Donnell Heights, Baltimore, MD</t>
  </si>
  <si>
    <t>Upton, Baltimore, MD</t>
  </si>
  <si>
    <t>Gay Street, Baltimore, MD</t>
  </si>
  <si>
    <t>Bentalou-Smallwood, Baltimore, MD</t>
  </si>
  <si>
    <t>Oliver, Baltimore, MD</t>
  </si>
  <si>
    <t>Westport, Baltimore, MD</t>
  </si>
  <si>
    <t>McCulloh Homes, Baltimore, MD</t>
  </si>
  <si>
    <t>Claremont - Freedom, Baltimore, MD</t>
  </si>
  <si>
    <t>Druid Heights, Baltimore, MD</t>
  </si>
  <si>
    <t>Pleasant View Gardens, Baltimore, MD</t>
  </si>
  <si>
    <t>Franklin Square, Baltimore, MD</t>
  </si>
  <si>
    <t>Shipley Hill, Baltimore, MD</t>
  </si>
  <si>
    <t>Johnson Square, Baltimore, MD</t>
  </si>
  <si>
    <t>Milton - Montford, Baltimore, MD</t>
  </si>
  <si>
    <t>Penn - Fallsway, Baltimore, MD</t>
  </si>
  <si>
    <t>Districts</t>
  </si>
  <si>
    <t>Household Income</t>
  </si>
  <si>
    <t>Sum Income</t>
  </si>
  <si>
    <t>Count Income</t>
  </si>
  <si>
    <t>Average Income</t>
  </si>
  <si>
    <t>Counts</t>
  </si>
  <si>
    <t>Average</t>
  </si>
  <si>
    <t>BINS</t>
  </si>
  <si>
    <t>Count</t>
  </si>
  <si>
    <t>PERCENT</t>
  </si>
  <si>
    <t>COUNT</t>
  </si>
  <si>
    <t>PERCENTAGE</t>
  </si>
  <si>
    <t>Household Income Summed</t>
  </si>
  <si>
    <t>STEPS</t>
  </si>
  <si>
    <t>download data</t>
  </si>
  <si>
    <t>conslidate repeats by making list of unique districts</t>
  </si>
  <si>
    <t>sum each unique district</t>
  </si>
  <si>
    <t>count number of times each district appears (how mnay numbers went into sum)</t>
  </si>
  <si>
    <t>average</t>
  </si>
  <si>
    <t>make histogram</t>
  </si>
  <si>
    <t>use frequency function to divide into bins</t>
  </si>
  <si>
    <t xml:space="preserve">create percents </t>
  </si>
  <si>
    <t xml:space="preserve">plot </t>
  </si>
  <si>
    <t xml:space="preserve">change gap width </t>
  </si>
  <si>
    <t xml:space="preserve">add lables </t>
  </si>
  <si>
    <t>Tables</t>
  </si>
  <si>
    <t>Avg. Median Household Income</t>
  </si>
  <si>
    <t>Tract</t>
  </si>
  <si>
    <t>Chantilly Highlands, VA</t>
  </si>
  <si>
    <t>#Generate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</si>
</sst>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9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2" fontId="3" fillId="4" borderId="2" xfId="0" applyNumberFormat="1" applyFont="1" applyFill="1" applyBorder="1"/>
    <xf numFmtId="2" fontId="3" fillId="0" borderId="2" xfId="0" applyNumberFormat="1" applyFont="1" applyBorder="1"/>
    <xf numFmtId="0" fontId="0" fillId="0" borderId="3" xfId="0" applyBorder="1"/>
    <xf numFmtId="9" fontId="0" fillId="0" borderId="3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Average</a:t>
            </a:r>
            <a:r>
              <a:rPr lang="en-US" baseline="0"/>
              <a:t> Household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Baltimore County (MD)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'baltimore raw data + processing'!$N$14:$N$22</c:f>
              <c:numCache>
                <c:formatCode>General</c:formatCode>
                <c:ptCount val="9"/>
                <c:pt idx="0">
                  <c:v>40000</c:v>
                </c:pt>
                <c:pt idx="1">
                  <c:v>45000</c:v>
                </c:pt>
                <c:pt idx="2">
                  <c:v>50000</c:v>
                </c:pt>
                <c:pt idx="3">
                  <c:v>55000</c:v>
                </c:pt>
                <c:pt idx="4">
                  <c:v>60000</c:v>
                </c:pt>
                <c:pt idx="5">
                  <c:v>65000</c:v>
                </c:pt>
                <c:pt idx="6">
                  <c:v>70000</c:v>
                </c:pt>
                <c:pt idx="7">
                  <c:v>75000</c:v>
                </c:pt>
                <c:pt idx="8">
                  <c:v>80000</c:v>
                </c:pt>
              </c:numCache>
            </c:numRef>
          </c:cat>
          <c:val>
            <c:numRef>
              <c:f>'baltimore raw data + processing'!$P$14:$P$22</c:f>
              <c:numCache>
                <c:formatCode>0%</c:formatCode>
                <c:ptCount val="9"/>
                <c:pt idx="0">
                  <c:v>0.125</c:v>
                </c:pt>
                <c:pt idx="1">
                  <c:v>0.20833333333333334</c:v>
                </c:pt>
                <c:pt idx="2">
                  <c:v>0.29166666666666669</c:v>
                </c:pt>
                <c:pt idx="3">
                  <c:v>0.20833333333333334</c:v>
                </c:pt>
                <c:pt idx="4">
                  <c:v>8.3333333333333329E-2</c:v>
                </c:pt>
                <c:pt idx="5">
                  <c:v>8.3333333333333329E-2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5C-1E4F-8A85-6BE9333739CC}"/>
            </c:ext>
          </c:extLst>
        </c:ser>
        <c:ser>
          <c:idx val="0"/>
          <c:order val="1"/>
          <c:tx>
            <c:v>Fairfax County (VA)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'baltimore raw data + processing'!$N$14:$N$22</c:f>
              <c:numCache>
                <c:formatCode>General</c:formatCode>
                <c:ptCount val="9"/>
                <c:pt idx="0">
                  <c:v>40000</c:v>
                </c:pt>
                <c:pt idx="1">
                  <c:v>45000</c:v>
                </c:pt>
                <c:pt idx="2">
                  <c:v>50000</c:v>
                </c:pt>
                <c:pt idx="3">
                  <c:v>55000</c:v>
                </c:pt>
                <c:pt idx="4">
                  <c:v>60000</c:v>
                </c:pt>
                <c:pt idx="5">
                  <c:v>65000</c:v>
                </c:pt>
                <c:pt idx="6">
                  <c:v>70000</c:v>
                </c:pt>
                <c:pt idx="7">
                  <c:v>75000</c:v>
                </c:pt>
                <c:pt idx="8">
                  <c:v>80000</c:v>
                </c:pt>
              </c:numCache>
            </c:numRef>
          </c:cat>
          <c:val>
            <c:numRef>
              <c:f>'fairfax raw data + processing'!$Q$4:$Q$12</c:f>
              <c:numCache>
                <c:formatCode>0%</c:formatCode>
                <c:ptCount val="9"/>
                <c:pt idx="0">
                  <c:v>0</c:v>
                </c:pt>
                <c:pt idx="1">
                  <c:v>6.25E-2</c:v>
                </c:pt>
                <c:pt idx="2">
                  <c:v>6.25E-2</c:v>
                </c:pt>
                <c:pt idx="3">
                  <c:v>0</c:v>
                </c:pt>
                <c:pt idx="4">
                  <c:v>0.25</c:v>
                </c:pt>
                <c:pt idx="5">
                  <c:v>0.3125</c:v>
                </c:pt>
                <c:pt idx="6">
                  <c:v>6.25E-2</c:v>
                </c:pt>
                <c:pt idx="7">
                  <c:v>0.1875</c:v>
                </c:pt>
                <c:pt idx="8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5C-1E4F-8A85-6BE933373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1"/>
        <c:axId val="2003962448"/>
        <c:axId val="2005354512"/>
      </c:barChart>
      <c:catAx>
        <c:axId val="200396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Household Income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354512"/>
        <c:crosses val="autoZero"/>
        <c:auto val="1"/>
        <c:lblAlgn val="ctr"/>
        <c:lblOffset val="100"/>
        <c:noMultiLvlLbl val="0"/>
      </c:catAx>
      <c:valAx>
        <c:axId val="200535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Districts within</a:t>
                </a:r>
                <a:r>
                  <a:rPr lang="en-US" baseline="0"/>
                  <a:t> City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9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273050</xdr:colOff>
      <xdr:row>15</xdr:row>
      <xdr:rowOff>190500</xdr:rowOff>
    </xdr:from>
    <xdr:to>
      <xdr:col>26</xdr:col>
      <xdr:colOff>457200</xdr:colOff>
      <xdr:row>39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7CA5F-9EF2-234C-B702-36AAA0AE87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9C9F7-EAD3-E64D-9F87-BEF9649DC7A2}" name="Table1" displayName="Table1" ref="B1:C1048576" totalsRowShown="0">
  <autoFilter ref="B1:C1048576" xr:uid="{DB066F36-289E-A946-AAB8-E5E0533A47B9}"/>
  <tableColumns count="2">
    <tableColumn id="1" xr3:uid="{A3A5E9C4-DDAD-E447-AEBA-FEC245850AE0}" name="Name"/>
    <tableColumn id="2" xr3:uid="{4F601EEF-4276-C549-8F82-271C5A0E647E}" name="Household_Income_rP_gP_pa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99847D-475D-6442-9826-E850FF674C4B}" name="Table4" displayName="Table4" ref="J1:M25" totalsRowShown="0">
  <autoFilter ref="J1:M25" xr:uid="{073EC972-1287-8D48-9462-398430447E05}"/>
  <tableColumns count="4">
    <tableColumn id="1" xr3:uid="{20D5BFDE-1284-4148-976A-E27492C033B0}" name="Districts"/>
    <tableColumn id="2" xr3:uid="{A3E878D5-5CB7-2148-8AAC-511032624454}" name="Household Income Summed"/>
    <tableColumn id="3" xr3:uid="{40C33E4C-0201-4443-B155-642B027636AA}" name="Counts"/>
    <tableColumn id="4" xr3:uid="{44273674-EA78-9549-BB78-B6BDBCAFA2B7}" name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B2FF6F-7A90-1B47-B11C-1F076457EB72}" name="Table6" displayName="Table6" ref="R4:T14" totalsRowShown="0">
  <autoFilter ref="R4:T14" xr:uid="{BA411709-CE98-3742-82E2-A58C88D1A6C4}"/>
  <tableColumns count="3">
    <tableColumn id="1" xr3:uid="{835F4E67-7D6F-0343-B384-4564AE6D775F}" name="BINS"/>
    <tableColumn id="2" xr3:uid="{9C72E3FF-FEA1-974E-BC46-FB81891D0185}" name="Count"/>
    <tableColumn id="3" xr3:uid="{56C1EE05-B61C-E140-9EBA-3BE3097FB05A}" nam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CBA72F-21A7-F443-BCD6-B3A2B9CC1D41}" name="Table2" displayName="Table2" ref="B1:C1048576" totalsRowShown="0">
  <autoFilter ref="B1:C1048576" xr:uid="{9A4475ED-5B8C-F34E-8BFC-665A591F3370}"/>
  <tableColumns count="2">
    <tableColumn id="1" xr3:uid="{BBF4DC67-3D73-FB42-BBFF-631B2E2D68E8}" name="Name"/>
    <tableColumn id="2" xr3:uid="{734F3CA9-6904-BF4D-B534-777EDD479B0B}" name="Household_Income_rP_gP_pal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20BED7-5AD7-6943-96B7-846243F7D990}" name="Table8" displayName="Table8" ref="E23:H39" totalsRowShown="0">
  <autoFilter ref="E23:H39" xr:uid="{FAFBCE8D-55EE-6F40-BADB-7D23CFE0E662}"/>
  <tableColumns count="4">
    <tableColumn id="1" xr3:uid="{C26FCE7B-BF1A-CD42-A0E3-6E428DEBFB21}" name="Districts"/>
    <tableColumn id="2" xr3:uid="{0C1D7701-F373-E545-9370-C0837B06C40D}" name="Sum Income"/>
    <tableColumn id="3" xr3:uid="{0AA599F2-E627-2441-B3B4-219875924448}" name="Count Income"/>
    <tableColumn id="4" xr3:uid="{E5439219-CE8F-CC48-B4B8-F6861446D569}" name="Average Inco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ABC0A6-4188-7C45-9EB4-18D04C7D1B6D}" name="Table9" displayName="Table9" ref="K35:M45" totalsRowShown="0">
  <autoFilter ref="K35:M45" xr:uid="{8BFA46B9-66FE-4446-8A1C-031E83725422}"/>
  <tableColumns count="3">
    <tableColumn id="1" xr3:uid="{43BB2537-03DD-7D47-A6EE-88ACB364A225}" name="BINS"/>
    <tableColumn id="2" xr3:uid="{EAEDB614-B74E-D34A-8083-7B73D80F3ED2}" name="COUNT"/>
    <tableColumn id="3" xr3:uid="{762DCF3A-2ECF-7544-97A1-424EE874EBD2}" name="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2B28-2628-6940-BF03-1443452121DE}">
  <dimension ref="A1:T427"/>
  <sheetViews>
    <sheetView tabSelected="1" topLeftCell="B1" workbookViewId="0">
      <selection activeCell="M32" sqref="M32"/>
    </sheetView>
  </sheetViews>
  <sheetFormatPr baseColWidth="10" defaultRowHeight="16" x14ac:dyDescent="0.2"/>
  <cols>
    <col min="3" max="3" width="28.83203125" customWidth="1"/>
    <col min="5" max="5" width="32.5" customWidth="1"/>
    <col min="6" max="6" width="20.6640625" customWidth="1"/>
    <col min="11" max="11" width="18.6640625" customWidth="1"/>
    <col min="20" max="20" width="11" customWidth="1"/>
  </cols>
  <sheetData>
    <row r="1" spans="1:20" x14ac:dyDescent="0.2">
      <c r="A1" t="s">
        <v>0</v>
      </c>
      <c r="B1" t="s">
        <v>1</v>
      </c>
      <c r="C1" t="s">
        <v>2</v>
      </c>
      <c r="E1" s="1" t="s">
        <v>205</v>
      </c>
      <c r="F1" s="1" t="s">
        <v>206</v>
      </c>
      <c r="G1" t="s">
        <v>210</v>
      </c>
      <c r="H1" t="s">
        <v>211</v>
      </c>
      <c r="J1" t="s">
        <v>205</v>
      </c>
      <c r="K1" t="s">
        <v>217</v>
      </c>
      <c r="L1" t="s">
        <v>210</v>
      </c>
      <c r="M1" t="s">
        <v>211</v>
      </c>
    </row>
    <row r="2" spans="1:20" x14ac:dyDescent="0.2">
      <c r="A2">
        <v>24005403802</v>
      </c>
      <c r="B2" t="s">
        <v>19</v>
      </c>
      <c r="C2">
        <v>90719</v>
      </c>
      <c r="E2" s="2" t="str" cm="1">
        <f t="array" ref="E2:E188">_xlfn.UNIQUE(Table1[Name])</f>
        <v>Pikesville, MD</v>
      </c>
      <c r="F2" s="2">
        <f>SUMIFS(Table1[Household_Income_rP_gP_pall], Table1[Name], E2)</f>
        <v>423099</v>
      </c>
      <c r="G2" s="2">
        <f>COUNTIF(Table1[Name],E2)</f>
        <v>7</v>
      </c>
      <c r="H2" s="2">
        <f>F2/G2</f>
        <v>60442.714285714283</v>
      </c>
      <c r="J2" t="s">
        <v>19</v>
      </c>
      <c r="K2">
        <v>423099</v>
      </c>
      <c r="L2">
        <v>7</v>
      </c>
      <c r="M2">
        <v>60442.714285714283</v>
      </c>
    </row>
    <row r="3" spans="1:20" x14ac:dyDescent="0.2">
      <c r="A3">
        <v>24005403803</v>
      </c>
      <c r="B3" t="s">
        <v>19</v>
      </c>
      <c r="C3">
        <v>85716</v>
      </c>
      <c r="E3" s="2" t="str">
        <v>Towson, MD</v>
      </c>
      <c r="F3" s="2">
        <f>SUMIFS(Table1[Household_Income_rP_gP_pall], Table1[Name], E3)</f>
        <v>513248</v>
      </c>
      <c r="G3" s="2">
        <f>COUNTIF(Table1[Name],E3)</f>
        <v>9</v>
      </c>
      <c r="H3" s="2">
        <f t="shared" ref="H3:H66" si="0">F3/G3</f>
        <v>57027.555555555555</v>
      </c>
      <c r="J3" t="s">
        <v>20</v>
      </c>
      <c r="K3">
        <v>513248</v>
      </c>
      <c r="L3">
        <v>9</v>
      </c>
      <c r="M3">
        <v>57027.555555555555</v>
      </c>
    </row>
    <row r="4" spans="1:20" x14ac:dyDescent="0.2">
      <c r="A4">
        <v>24005490701</v>
      </c>
      <c r="B4" t="s">
        <v>20</v>
      </c>
      <c r="C4">
        <v>79814</v>
      </c>
      <c r="E4" s="2" t="str">
        <v>Ellicott City, MD</v>
      </c>
      <c r="F4" s="2">
        <f>SUMIFS(Table1[Household_Income_rP_gP_pall], Table1[Name], E4)</f>
        <v>577905</v>
      </c>
      <c r="G4" s="2">
        <f>COUNTIF(Table1[Name],E4)</f>
        <v>9</v>
      </c>
      <c r="H4" s="2">
        <f t="shared" si="0"/>
        <v>64211.666666666664</v>
      </c>
      <c r="J4" t="s">
        <v>21</v>
      </c>
      <c r="K4">
        <v>577905</v>
      </c>
      <c r="L4">
        <v>9</v>
      </c>
      <c r="M4">
        <v>64211.666666666664</v>
      </c>
      <c r="R4" t="s">
        <v>212</v>
      </c>
      <c r="S4" t="s">
        <v>213</v>
      </c>
      <c r="T4" t="s">
        <v>214</v>
      </c>
    </row>
    <row r="5" spans="1:20" x14ac:dyDescent="0.2">
      <c r="A5">
        <v>24027602305</v>
      </c>
      <c r="B5" t="s">
        <v>21</v>
      </c>
      <c r="C5">
        <v>77955</v>
      </c>
      <c r="E5" s="2" t="str">
        <v>Baltimore, MD</v>
      </c>
      <c r="F5" s="2">
        <f>SUMIFS(Table1[Household_Income_rP_gP_pall], Table1[Name], E5)</f>
        <v>1355735</v>
      </c>
      <c r="G5" s="2">
        <f>COUNTIF(Table1[Name],E5)</f>
        <v>33</v>
      </c>
      <c r="H5" s="2">
        <f t="shared" si="0"/>
        <v>41082.878787878784</v>
      </c>
      <c r="J5" t="s">
        <v>22</v>
      </c>
      <c r="K5">
        <v>1355735</v>
      </c>
      <c r="L5">
        <v>33</v>
      </c>
      <c r="M5">
        <v>41082.878787878784</v>
      </c>
      <c r="R5">
        <v>35000</v>
      </c>
      <c r="S5">
        <v>0</v>
      </c>
      <c r="T5">
        <v>0</v>
      </c>
    </row>
    <row r="6" spans="1:20" x14ac:dyDescent="0.2">
      <c r="A6">
        <v>24005490500</v>
      </c>
      <c r="B6" t="s">
        <v>20</v>
      </c>
      <c r="C6">
        <v>77836</v>
      </c>
      <c r="E6" t="str">
        <v>Evergreen, Baltimore, MD</v>
      </c>
      <c r="F6">
        <f>SUMIFS(Table1[Household_Income_rP_gP_pall], Table1[Name], E6)</f>
        <v>71859</v>
      </c>
      <c r="G6">
        <f>COUNTIF(Table1[Name],E6)</f>
        <v>1</v>
      </c>
      <c r="H6">
        <f t="shared" si="0"/>
        <v>71859</v>
      </c>
      <c r="J6" t="s">
        <v>28</v>
      </c>
      <c r="K6">
        <v>192021</v>
      </c>
      <c r="L6">
        <v>4</v>
      </c>
      <c r="M6">
        <v>48005.25</v>
      </c>
      <c r="R6">
        <v>40000</v>
      </c>
      <c r="S6">
        <v>3</v>
      </c>
      <c r="T6">
        <v>0.125</v>
      </c>
    </row>
    <row r="7" spans="1:20" x14ac:dyDescent="0.2">
      <c r="A7">
        <v>24027602304</v>
      </c>
      <c r="B7" t="s">
        <v>21</v>
      </c>
      <c r="C7">
        <v>76720</v>
      </c>
      <c r="E7" t="str">
        <v>Mount Washington, Baltimore, MD</v>
      </c>
      <c r="F7">
        <f>SUMIFS(Table1[Household_Income_rP_gP_pall], Table1[Name], E7)</f>
        <v>69634</v>
      </c>
      <c r="G7">
        <f>COUNTIF(Table1[Name],E7)</f>
        <v>1</v>
      </c>
      <c r="H7">
        <f t="shared" si="0"/>
        <v>69634</v>
      </c>
      <c r="J7" t="s">
        <v>29</v>
      </c>
      <c r="K7">
        <v>681146</v>
      </c>
      <c r="L7">
        <v>13</v>
      </c>
      <c r="M7">
        <v>52395.846153846156</v>
      </c>
      <c r="R7">
        <v>45000</v>
      </c>
      <c r="S7">
        <v>5</v>
      </c>
      <c r="T7">
        <v>0.20833333333333334</v>
      </c>
    </row>
    <row r="8" spans="1:20" x14ac:dyDescent="0.2">
      <c r="A8">
        <v>24005490400</v>
      </c>
      <c r="B8" t="s">
        <v>20</v>
      </c>
      <c r="C8">
        <v>76317</v>
      </c>
      <c r="E8" t="str">
        <v>Roland Park, Baltimore, MD</v>
      </c>
      <c r="F8">
        <f>SUMIFS(Table1[Household_Income_rP_gP_pall], Table1[Name], E8)</f>
        <v>68340</v>
      </c>
      <c r="G8">
        <f>COUNTIF(Table1[Name],E8)</f>
        <v>1</v>
      </c>
      <c r="H8">
        <f t="shared" si="0"/>
        <v>68340</v>
      </c>
      <c r="J8" t="s">
        <v>34</v>
      </c>
      <c r="K8">
        <v>432949</v>
      </c>
      <c r="L8">
        <v>8</v>
      </c>
      <c r="M8">
        <v>54118.625</v>
      </c>
      <c r="R8">
        <v>50000</v>
      </c>
      <c r="S8">
        <v>7</v>
      </c>
      <c r="T8">
        <v>0.29166666666666669</v>
      </c>
    </row>
    <row r="9" spans="1:20" x14ac:dyDescent="0.2">
      <c r="A9">
        <v>24005403601</v>
      </c>
      <c r="B9" t="s">
        <v>22</v>
      </c>
      <c r="C9">
        <v>75513</v>
      </c>
      <c r="E9" t="str">
        <v>Taylor Village, Ellicott City, MD</v>
      </c>
      <c r="F9">
        <f>SUMIFS(Table1[Household_Income_rP_gP_pall], Table1[Name], E9)</f>
        <v>67058</v>
      </c>
      <c r="G9">
        <f>COUNTIF(Table1[Name],E9)</f>
        <v>1</v>
      </c>
      <c r="H9">
        <f t="shared" si="0"/>
        <v>67058</v>
      </c>
      <c r="J9" t="s">
        <v>35</v>
      </c>
      <c r="K9">
        <v>209072</v>
      </c>
      <c r="L9">
        <v>4</v>
      </c>
      <c r="M9">
        <v>52268</v>
      </c>
      <c r="R9">
        <v>55000</v>
      </c>
      <c r="S9">
        <v>5</v>
      </c>
      <c r="T9">
        <v>0.20833333333333334</v>
      </c>
    </row>
    <row r="10" spans="1:20" x14ac:dyDescent="0.2">
      <c r="A10">
        <v>24005403500</v>
      </c>
      <c r="B10" t="s">
        <v>19</v>
      </c>
      <c r="C10">
        <v>72847</v>
      </c>
      <c r="E10" t="str">
        <v>Homeland, Baltimore, MD</v>
      </c>
      <c r="F10">
        <f>SUMIFS(Table1[Household_Income_rP_gP_pall], Table1[Name], E10)</f>
        <v>66907</v>
      </c>
      <c r="G10">
        <f>COUNTIF(Table1[Name],E10)</f>
        <v>1</v>
      </c>
      <c r="H10">
        <f t="shared" si="0"/>
        <v>66907</v>
      </c>
      <c r="J10" t="s">
        <v>45</v>
      </c>
      <c r="K10">
        <v>57063</v>
      </c>
      <c r="L10">
        <v>1</v>
      </c>
      <c r="M10">
        <v>57063</v>
      </c>
      <c r="R10">
        <v>60000</v>
      </c>
      <c r="S10">
        <v>2</v>
      </c>
      <c r="T10">
        <v>8.3333333333333329E-2</v>
      </c>
    </row>
    <row r="11" spans="1:20" x14ac:dyDescent="0.2">
      <c r="A11">
        <v>24510271400</v>
      </c>
      <c r="B11" t="s">
        <v>23</v>
      </c>
      <c r="C11">
        <v>71859</v>
      </c>
      <c r="E11" s="2" t="str">
        <v>Owings Mills, MD</v>
      </c>
      <c r="F11" s="2">
        <f>SUMIFS(Table1[Household_Income_rP_gP_pall], Table1[Name], E11)</f>
        <v>192021</v>
      </c>
      <c r="G11" s="2">
        <f>COUNTIF(Table1[Name],E11)</f>
        <v>4</v>
      </c>
      <c r="H11" s="2">
        <f t="shared" si="0"/>
        <v>48005.25</v>
      </c>
      <c r="J11" t="s">
        <v>46</v>
      </c>
      <c r="K11">
        <v>310426</v>
      </c>
      <c r="L11">
        <v>8</v>
      </c>
      <c r="M11">
        <v>38803.25</v>
      </c>
      <c r="N11" t="s">
        <v>234</v>
      </c>
      <c r="R11">
        <v>65000</v>
      </c>
      <c r="S11">
        <v>2</v>
      </c>
      <c r="T11">
        <v>8.3333333333333329E-2</v>
      </c>
    </row>
    <row r="12" spans="1:20" x14ac:dyDescent="0.2">
      <c r="A12">
        <v>24510271501</v>
      </c>
      <c r="B12" t="s">
        <v>24</v>
      </c>
      <c r="C12">
        <v>69634</v>
      </c>
      <c r="E12" s="2" t="str">
        <v>Catonsville, MD</v>
      </c>
      <c r="F12" s="2">
        <f>SUMIFS(Table1[Household_Income_rP_gP_pall], Table1[Name], E12)</f>
        <v>681146</v>
      </c>
      <c r="G12" s="2">
        <f>COUNTIF(Table1[Name],E12)</f>
        <v>13</v>
      </c>
      <c r="H12" s="2">
        <f t="shared" si="0"/>
        <v>52395.846153846156</v>
      </c>
      <c r="J12" t="s">
        <v>47</v>
      </c>
      <c r="K12">
        <v>105439</v>
      </c>
      <c r="L12">
        <v>2</v>
      </c>
      <c r="M12">
        <v>52719.5</v>
      </c>
      <c r="N12" t="s">
        <v>212</v>
      </c>
      <c r="O12" t="s">
        <v>213</v>
      </c>
      <c r="P12" t="s">
        <v>214</v>
      </c>
      <c r="R12">
        <v>70000</v>
      </c>
      <c r="S12">
        <v>0</v>
      </c>
      <c r="T12">
        <v>0</v>
      </c>
    </row>
    <row r="13" spans="1:20" x14ac:dyDescent="0.2">
      <c r="A13">
        <v>24027602100</v>
      </c>
      <c r="B13" t="s">
        <v>21</v>
      </c>
      <c r="C13">
        <v>69541</v>
      </c>
      <c r="E13" t="str">
        <v>Dunloggin, Ellicott City, MD</v>
      </c>
      <c r="F13">
        <f>SUMIFS(Table1[Household_Income_rP_gP_pall], Table1[Name], E13)</f>
        <v>66111</v>
      </c>
      <c r="G13">
        <f>COUNTIF(Table1[Name],E13)</f>
        <v>1</v>
      </c>
      <c r="H13">
        <f t="shared" si="0"/>
        <v>66111</v>
      </c>
      <c r="J13" t="s">
        <v>51</v>
      </c>
      <c r="K13">
        <v>470171</v>
      </c>
      <c r="L13">
        <v>11</v>
      </c>
      <c r="M13">
        <v>42742.818181818184</v>
      </c>
      <c r="N13">
        <v>35000</v>
      </c>
      <c r="O13" cm="1">
        <f t="array" ref="O13:O23">FREQUENCY(M2:M25,N13:N22)</f>
        <v>0</v>
      </c>
      <c r="P13" s="4">
        <f>O13/SUM($O$13:$O$22)</f>
        <v>0</v>
      </c>
      <c r="R13">
        <v>75000</v>
      </c>
      <c r="S13">
        <v>0</v>
      </c>
      <c r="T13">
        <v>0</v>
      </c>
    </row>
    <row r="14" spans="1:20" x14ac:dyDescent="0.2">
      <c r="A14">
        <v>24005491000</v>
      </c>
      <c r="B14" t="s">
        <v>22</v>
      </c>
      <c r="C14">
        <v>68851</v>
      </c>
      <c r="E14" t="str">
        <v>Kings Contrivance, Columbia, MD</v>
      </c>
      <c r="F14">
        <f>SUMIFS(Table1[Household_Income_rP_gP_pall], Table1[Name], E14)</f>
        <v>65097</v>
      </c>
      <c r="G14">
        <f>COUNTIF(Table1[Name],E14)</f>
        <v>1</v>
      </c>
      <c r="H14">
        <f t="shared" si="0"/>
        <v>65097</v>
      </c>
      <c r="J14" t="s">
        <v>52</v>
      </c>
      <c r="K14">
        <v>133508</v>
      </c>
      <c r="L14">
        <v>3</v>
      </c>
      <c r="M14">
        <v>44502.666666666664</v>
      </c>
      <c r="N14" s="1">
        <v>40000</v>
      </c>
      <c r="O14" s="1">
        <v>3</v>
      </c>
      <c r="P14" s="4">
        <f t="shared" ref="P14:P22" si="1">O14/SUM($O$13:$O$22)</f>
        <v>0.125</v>
      </c>
      <c r="R14">
        <v>80000</v>
      </c>
      <c r="S14">
        <v>0</v>
      </c>
      <c r="T14">
        <v>0</v>
      </c>
    </row>
    <row r="15" spans="1:20" x14ac:dyDescent="0.2">
      <c r="A15">
        <v>24510271300</v>
      </c>
      <c r="B15" t="s">
        <v>25</v>
      </c>
      <c r="C15">
        <v>68340</v>
      </c>
      <c r="E15" t="str">
        <v>Perry Hall, MD</v>
      </c>
      <c r="F15">
        <f>SUMIFS(Table1[Household_Income_rP_gP_pall], Table1[Name], E15)</f>
        <v>64395</v>
      </c>
      <c r="G15">
        <f>COUNTIF(Table1[Name],E15)</f>
        <v>1</v>
      </c>
      <c r="H15">
        <f t="shared" si="0"/>
        <v>64395</v>
      </c>
      <c r="J15" t="s">
        <v>53</v>
      </c>
      <c r="K15">
        <v>369559</v>
      </c>
      <c r="L15">
        <v>8</v>
      </c>
      <c r="M15">
        <v>46194.875</v>
      </c>
      <c r="N15" s="1">
        <v>45000</v>
      </c>
      <c r="O15" s="1">
        <v>5</v>
      </c>
      <c r="P15" s="4">
        <f t="shared" si="1"/>
        <v>0.20833333333333334</v>
      </c>
    </row>
    <row r="16" spans="1:20" x14ac:dyDescent="0.2">
      <c r="A16">
        <v>24027602202</v>
      </c>
      <c r="B16" t="s">
        <v>21</v>
      </c>
      <c r="C16">
        <v>67481</v>
      </c>
      <c r="E16" t="str">
        <v>Mid-Charles, Baltimore, MD</v>
      </c>
      <c r="F16">
        <f>SUMIFS(Table1[Household_Income_rP_gP_pall], Table1[Name], E16)</f>
        <v>62714</v>
      </c>
      <c r="G16">
        <f>COUNTIF(Table1[Name],E16)</f>
        <v>1</v>
      </c>
      <c r="H16">
        <f t="shared" si="0"/>
        <v>62714</v>
      </c>
      <c r="J16" t="s">
        <v>54</v>
      </c>
      <c r="K16">
        <v>99022</v>
      </c>
      <c r="L16">
        <v>2</v>
      </c>
      <c r="M16">
        <v>49511</v>
      </c>
      <c r="N16" s="1">
        <v>50000</v>
      </c>
      <c r="O16" s="1">
        <v>7</v>
      </c>
      <c r="P16" s="4">
        <f t="shared" si="1"/>
        <v>0.29166666666666669</v>
      </c>
    </row>
    <row r="17" spans="1:16" x14ac:dyDescent="0.2">
      <c r="A17">
        <v>24027601104</v>
      </c>
      <c r="B17" t="s">
        <v>21</v>
      </c>
      <c r="C17">
        <v>67394</v>
      </c>
      <c r="E17" s="2" t="str">
        <v>Nottingham, MD</v>
      </c>
      <c r="F17" s="2">
        <f>SUMIFS(Table1[Household_Income_rP_gP_pall], Table1[Name], E17)</f>
        <v>432949</v>
      </c>
      <c r="G17" s="2">
        <f>COUNTIF(Table1[Name],E17)</f>
        <v>8</v>
      </c>
      <c r="H17" s="2">
        <f t="shared" si="0"/>
        <v>54118.625</v>
      </c>
      <c r="J17" t="s">
        <v>55</v>
      </c>
      <c r="K17">
        <v>51168</v>
      </c>
      <c r="L17">
        <v>1</v>
      </c>
      <c r="M17">
        <v>51168</v>
      </c>
      <c r="N17" s="1">
        <v>55000</v>
      </c>
      <c r="O17" s="1">
        <v>5</v>
      </c>
      <c r="P17" s="4">
        <f t="shared" si="1"/>
        <v>0.20833333333333334</v>
      </c>
    </row>
    <row r="18" spans="1:16" x14ac:dyDescent="0.2">
      <c r="A18">
        <v>24027602700</v>
      </c>
      <c r="B18" t="s">
        <v>26</v>
      </c>
      <c r="C18">
        <v>67058</v>
      </c>
      <c r="E18" s="2" t="str">
        <v>Columbia, MD</v>
      </c>
      <c r="F18" s="2">
        <f>SUMIFS(Table1[Household_Income_rP_gP_pall], Table1[Name], E18)</f>
        <v>209072</v>
      </c>
      <c r="G18" s="2">
        <f>COUNTIF(Table1[Name],E18)</f>
        <v>4</v>
      </c>
      <c r="H18" s="2">
        <f t="shared" si="0"/>
        <v>52268</v>
      </c>
      <c r="J18" t="s">
        <v>56</v>
      </c>
      <c r="K18">
        <v>98054</v>
      </c>
      <c r="L18">
        <v>2</v>
      </c>
      <c r="M18">
        <v>49027</v>
      </c>
      <c r="N18" s="1">
        <v>60000</v>
      </c>
      <c r="O18" s="1">
        <v>2</v>
      </c>
      <c r="P18" s="4">
        <f t="shared" si="1"/>
        <v>8.3333333333333329E-2</v>
      </c>
    </row>
    <row r="19" spans="1:16" x14ac:dyDescent="0.2">
      <c r="A19">
        <v>24510271200</v>
      </c>
      <c r="B19" t="s">
        <v>27</v>
      </c>
      <c r="C19">
        <v>66907</v>
      </c>
      <c r="E19" t="str">
        <v>Owen Brown, Columbia, MD</v>
      </c>
      <c r="F19">
        <f>SUMIFS(Table1[Household_Income_rP_gP_pall], Table1[Name], E19)</f>
        <v>117414</v>
      </c>
      <c r="G19">
        <f>COUNTIF(Table1[Name],E19)</f>
        <v>2</v>
      </c>
      <c r="H19">
        <f t="shared" si="0"/>
        <v>58707</v>
      </c>
      <c r="J19" t="s">
        <v>60</v>
      </c>
      <c r="K19">
        <v>678240</v>
      </c>
      <c r="L19">
        <v>17</v>
      </c>
      <c r="M19">
        <v>39896.470588235294</v>
      </c>
      <c r="N19" s="1">
        <v>65000</v>
      </c>
      <c r="O19" s="1">
        <v>2</v>
      </c>
      <c r="P19" s="4">
        <f t="shared" si="1"/>
        <v>8.3333333333333329E-2</v>
      </c>
    </row>
    <row r="20" spans="1:16" x14ac:dyDescent="0.2">
      <c r="A20">
        <v>24005403701</v>
      </c>
      <c r="B20" t="s">
        <v>28</v>
      </c>
      <c r="C20">
        <v>66489</v>
      </c>
      <c r="E20" t="str">
        <v>Oakland Mills, Columbia, MD</v>
      </c>
      <c r="F20">
        <f>SUMIFS(Table1[Household_Income_rP_gP_pall], Table1[Name], E20)</f>
        <v>114664</v>
      </c>
      <c r="G20">
        <f>COUNTIF(Table1[Name],E20)</f>
        <v>2</v>
      </c>
      <c r="H20">
        <f t="shared" si="0"/>
        <v>57332</v>
      </c>
      <c r="J20" t="s">
        <v>61</v>
      </c>
      <c r="K20">
        <v>144415</v>
      </c>
      <c r="L20">
        <v>3</v>
      </c>
      <c r="M20">
        <v>48138.333333333336</v>
      </c>
      <c r="N20">
        <v>70000</v>
      </c>
      <c r="O20">
        <v>0</v>
      </c>
      <c r="P20" s="4">
        <f t="shared" si="1"/>
        <v>0</v>
      </c>
    </row>
    <row r="21" spans="1:16" x14ac:dyDescent="0.2">
      <c r="A21">
        <v>24005400500</v>
      </c>
      <c r="B21" t="s">
        <v>29</v>
      </c>
      <c r="C21">
        <v>66377</v>
      </c>
      <c r="E21" t="str">
        <v>Tuscany - Canterbury, Baltimore, MD</v>
      </c>
      <c r="F21">
        <f>SUMIFS(Table1[Household_Income_rP_gP_pall], Table1[Name], E21)</f>
        <v>60859</v>
      </c>
      <c r="G21">
        <f>COUNTIF(Table1[Name],E21)</f>
        <v>1</v>
      </c>
      <c r="H21">
        <f t="shared" si="0"/>
        <v>60859</v>
      </c>
      <c r="J21" t="s">
        <v>62</v>
      </c>
      <c r="K21">
        <v>457979</v>
      </c>
      <c r="L21">
        <v>11</v>
      </c>
      <c r="M21">
        <v>41634.454545454544</v>
      </c>
      <c r="N21">
        <v>75000</v>
      </c>
      <c r="O21">
        <v>0</v>
      </c>
      <c r="P21" s="4">
        <f t="shared" si="1"/>
        <v>0</v>
      </c>
    </row>
    <row r="22" spans="1:16" x14ac:dyDescent="0.2">
      <c r="A22">
        <v>24027602306</v>
      </c>
      <c r="B22" t="s">
        <v>30</v>
      </c>
      <c r="C22">
        <v>66111</v>
      </c>
      <c r="E22" t="str">
        <v>Kendall Ridge, Columbia, MD</v>
      </c>
      <c r="F22">
        <f>SUMIFS(Table1[Household_Income_rP_gP_pall], Table1[Name], E22)</f>
        <v>60323</v>
      </c>
      <c r="G22">
        <f>COUNTIF(Table1[Name],E22)</f>
        <v>1</v>
      </c>
      <c r="H22">
        <f t="shared" si="0"/>
        <v>60323</v>
      </c>
      <c r="J22" t="s">
        <v>63</v>
      </c>
      <c r="K22">
        <v>49379</v>
      </c>
      <c r="L22">
        <v>1</v>
      </c>
      <c r="M22">
        <v>49379</v>
      </c>
      <c r="N22">
        <v>80000</v>
      </c>
      <c r="O22">
        <v>0</v>
      </c>
      <c r="P22" s="4">
        <f t="shared" si="1"/>
        <v>0</v>
      </c>
    </row>
    <row r="23" spans="1:16" x14ac:dyDescent="0.2">
      <c r="A23">
        <v>24005490800</v>
      </c>
      <c r="B23" t="s">
        <v>20</v>
      </c>
      <c r="C23">
        <v>66098</v>
      </c>
      <c r="E23" t="str">
        <v>Linthicum Heights, MD</v>
      </c>
      <c r="F23">
        <f>SUMIFS(Table1[Household_Income_rP_gP_pall], Table1[Name], E23)</f>
        <v>158168</v>
      </c>
      <c r="G23">
        <f>COUNTIF(Table1[Name],E23)</f>
        <v>4</v>
      </c>
      <c r="H23">
        <f t="shared" si="0"/>
        <v>39542</v>
      </c>
      <c r="J23" t="s">
        <v>64</v>
      </c>
      <c r="K23">
        <v>48240</v>
      </c>
      <c r="L23">
        <v>1</v>
      </c>
      <c r="M23">
        <v>48240</v>
      </c>
      <c r="O23">
        <v>0</v>
      </c>
    </row>
    <row r="24" spans="1:16" x14ac:dyDescent="0.2">
      <c r="A24">
        <v>24005400400</v>
      </c>
      <c r="B24" t="s">
        <v>29</v>
      </c>
      <c r="C24">
        <v>65126</v>
      </c>
      <c r="E24" t="str">
        <v>Relay, Halethorpe, MD</v>
      </c>
      <c r="F24">
        <f>SUMIFS(Table1[Household_Income_rP_gP_pall], Table1[Name], E24)</f>
        <v>59646</v>
      </c>
      <c r="G24">
        <f>COUNTIF(Table1[Name],E24)</f>
        <v>1</v>
      </c>
      <c r="H24">
        <f t="shared" si="0"/>
        <v>59646</v>
      </c>
      <c r="J24" t="s">
        <v>66</v>
      </c>
      <c r="K24">
        <v>423035</v>
      </c>
      <c r="L24">
        <v>11</v>
      </c>
      <c r="M24">
        <v>38457.727272727272</v>
      </c>
    </row>
    <row r="25" spans="1:16" x14ac:dyDescent="0.2">
      <c r="A25">
        <v>24027606804</v>
      </c>
      <c r="B25" t="s">
        <v>31</v>
      </c>
      <c r="C25">
        <v>65097</v>
      </c>
      <c r="E25" t="str">
        <v>Parkville, MD</v>
      </c>
      <c r="F25">
        <f>SUMIFS(Table1[Household_Income_rP_gP_pall], Table1[Name], E25)</f>
        <v>635142</v>
      </c>
      <c r="G25">
        <f>COUNTIF(Table1[Name],E25)</f>
        <v>13</v>
      </c>
      <c r="H25">
        <f t="shared" si="0"/>
        <v>48857.076923076922</v>
      </c>
      <c r="J25" t="s">
        <v>70</v>
      </c>
      <c r="K25">
        <v>88083</v>
      </c>
      <c r="L25">
        <v>2</v>
      </c>
      <c r="M25">
        <v>44041.5</v>
      </c>
    </row>
    <row r="26" spans="1:16" x14ac:dyDescent="0.2">
      <c r="A26">
        <v>24005411309</v>
      </c>
      <c r="B26" t="s">
        <v>32</v>
      </c>
      <c r="C26">
        <v>64395</v>
      </c>
      <c r="E26" t="str">
        <v>West Elkridge, Elkridge, MD</v>
      </c>
      <c r="F26">
        <f>SUMIFS(Table1[Household_Income_rP_gP_pall], Table1[Name], E26)</f>
        <v>58596</v>
      </c>
      <c r="G26">
        <f>COUNTIF(Table1[Name],E26)</f>
        <v>1</v>
      </c>
      <c r="H26">
        <f t="shared" si="0"/>
        <v>58596</v>
      </c>
    </row>
    <row r="27" spans="1:16" x14ac:dyDescent="0.2">
      <c r="A27">
        <v>24005490601</v>
      </c>
      <c r="B27" t="s">
        <v>22</v>
      </c>
      <c r="C27">
        <v>64049</v>
      </c>
      <c r="E27" t="str">
        <v>Long Reach, Columbia, MD</v>
      </c>
      <c r="F27">
        <f>SUMIFS(Table1[Household_Income_rP_gP_pall], Table1[Name], E27)</f>
        <v>106987</v>
      </c>
      <c r="G27">
        <f>COUNTIF(Table1[Name],E27)</f>
        <v>2</v>
      </c>
      <c r="H27">
        <f t="shared" si="0"/>
        <v>53493.5</v>
      </c>
      <c r="J27" t="s">
        <v>223</v>
      </c>
      <c r="M27">
        <f>AVERAGE(Table4[Average])</f>
        <v>48794.672168245706</v>
      </c>
    </row>
    <row r="28" spans="1:16" x14ac:dyDescent="0.2">
      <c r="A28">
        <v>24005490603</v>
      </c>
      <c r="B28" t="s">
        <v>22</v>
      </c>
      <c r="C28">
        <v>63507</v>
      </c>
      <c r="E28" s="2" t="str">
        <v>Severn, MD</v>
      </c>
      <c r="F28" s="2">
        <f>SUMIFS(Table1[Household_Income_rP_gP_pall], Table1[Name], E28)</f>
        <v>57063</v>
      </c>
      <c r="G28" s="2">
        <f>COUNTIF(Table1[Name],E28)</f>
        <v>1</v>
      </c>
      <c r="H28" s="2">
        <f t="shared" si="0"/>
        <v>57063</v>
      </c>
    </row>
    <row r="29" spans="1:16" x14ac:dyDescent="0.2">
      <c r="A29">
        <v>24510271102</v>
      </c>
      <c r="B29" t="s">
        <v>33</v>
      </c>
      <c r="C29">
        <v>62714</v>
      </c>
      <c r="E29" s="2" t="str">
        <v>Randallstown, MD</v>
      </c>
      <c r="F29" s="2">
        <f>SUMIFS(Table1[Household_Income_rP_gP_pall], Table1[Name], E29)</f>
        <v>310426</v>
      </c>
      <c r="G29" s="2">
        <f>COUNTIF(Table1[Name],E29)</f>
        <v>8</v>
      </c>
      <c r="H29" s="2">
        <f t="shared" si="0"/>
        <v>38803.25</v>
      </c>
    </row>
    <row r="30" spans="1:16" x14ac:dyDescent="0.2">
      <c r="A30">
        <v>24005411308</v>
      </c>
      <c r="B30" t="s">
        <v>34</v>
      </c>
      <c r="C30">
        <v>62680</v>
      </c>
      <c r="E30" s="2" t="str">
        <v>Pasadena, MD</v>
      </c>
      <c r="F30" s="2">
        <f>SUMIFS(Table1[Household_Income_rP_gP_pall], Table1[Name], E30)</f>
        <v>105439</v>
      </c>
      <c r="G30" s="2">
        <f>COUNTIF(Table1[Name],E30)</f>
        <v>2</v>
      </c>
      <c r="H30" s="2">
        <f t="shared" si="0"/>
        <v>52719.5</v>
      </c>
      <c r="J30" t="s">
        <v>218</v>
      </c>
    </row>
    <row r="31" spans="1:16" x14ac:dyDescent="0.2">
      <c r="A31">
        <v>24027602302</v>
      </c>
      <c r="B31" t="s">
        <v>35</v>
      </c>
      <c r="C31">
        <v>62662</v>
      </c>
      <c r="E31" t="str">
        <v>Cross Country, Baltimore, MD</v>
      </c>
      <c r="F31">
        <f>SUMIFS(Table1[Household_Income_rP_gP_pall], Table1[Name], E31)</f>
        <v>53447</v>
      </c>
      <c r="G31">
        <f>COUNTIF(Table1[Name],E31)</f>
        <v>1</v>
      </c>
      <c r="H31">
        <f t="shared" si="0"/>
        <v>53447</v>
      </c>
      <c r="J31" t="s">
        <v>219</v>
      </c>
    </row>
    <row r="32" spans="1:16" x14ac:dyDescent="0.2">
      <c r="A32">
        <v>24027606705</v>
      </c>
      <c r="B32" t="s">
        <v>36</v>
      </c>
      <c r="C32">
        <v>62254</v>
      </c>
      <c r="E32" t="str">
        <v>Dorsey's Search, Columbia, MD</v>
      </c>
      <c r="F32">
        <f>SUMIFS(Table1[Household_Income_rP_gP_pall], Table1[Name], E32)</f>
        <v>53003</v>
      </c>
      <c r="G32">
        <f>COUNTIF(Table1[Name],E32)</f>
        <v>1</v>
      </c>
      <c r="H32">
        <f t="shared" si="0"/>
        <v>53003</v>
      </c>
      <c r="J32" t="s">
        <v>220</v>
      </c>
    </row>
    <row r="33" spans="1:10" x14ac:dyDescent="0.2">
      <c r="A33">
        <v>24027606601</v>
      </c>
      <c r="B33" t="s">
        <v>37</v>
      </c>
      <c r="C33">
        <v>61832</v>
      </c>
      <c r="E33" t="str">
        <v>Fells Point, Baltimore, MD</v>
      </c>
      <c r="F33">
        <f>SUMIFS(Table1[Household_Income_rP_gP_pall], Table1[Name], E33)</f>
        <v>52863</v>
      </c>
      <c r="G33">
        <f>COUNTIF(Table1[Name],E33)</f>
        <v>1</v>
      </c>
      <c r="H33">
        <f t="shared" si="0"/>
        <v>52863</v>
      </c>
      <c r="J33" t="s">
        <v>221</v>
      </c>
    </row>
    <row r="34" spans="1:10" x14ac:dyDescent="0.2">
      <c r="A34">
        <v>24005411303</v>
      </c>
      <c r="B34" t="s">
        <v>34</v>
      </c>
      <c r="C34">
        <v>61182</v>
      </c>
      <c r="E34" s="2" t="str">
        <v>Middle River, MD</v>
      </c>
      <c r="F34" s="2">
        <f>SUMIFS(Table1[Household_Income_rP_gP_pall], Table1[Name], E34)</f>
        <v>470171</v>
      </c>
      <c r="G34" s="2">
        <f>COUNTIF(Table1[Name],E34)</f>
        <v>11</v>
      </c>
      <c r="H34" s="2">
        <f t="shared" si="0"/>
        <v>42742.818181818184</v>
      </c>
      <c r="J34" t="s">
        <v>222</v>
      </c>
    </row>
    <row r="35" spans="1:10" x14ac:dyDescent="0.2">
      <c r="A35">
        <v>24510120100</v>
      </c>
      <c r="B35" t="s">
        <v>38</v>
      </c>
      <c r="C35">
        <v>60859</v>
      </c>
      <c r="E35" s="2" t="str">
        <v>Elkridge, MD</v>
      </c>
      <c r="F35" s="2">
        <f>SUMIFS(Table1[Household_Income_rP_gP_pall], Table1[Name], E35)</f>
        <v>133508</v>
      </c>
      <c r="G35" s="2">
        <f>COUNTIF(Table1[Name],E35)</f>
        <v>3</v>
      </c>
      <c r="H35" s="2">
        <f t="shared" si="0"/>
        <v>44502.666666666664</v>
      </c>
      <c r="J35" t="s">
        <v>223</v>
      </c>
    </row>
    <row r="36" spans="1:10" x14ac:dyDescent="0.2">
      <c r="A36">
        <v>24005490602</v>
      </c>
      <c r="B36" t="s">
        <v>22</v>
      </c>
      <c r="C36">
        <v>60560</v>
      </c>
      <c r="E36" s="2" t="str">
        <v>Rosedale, MD</v>
      </c>
      <c r="F36" s="2">
        <f>SUMIFS(Table1[Household_Income_rP_gP_pall], Table1[Name], E36)</f>
        <v>369559</v>
      </c>
      <c r="G36" s="2">
        <f>COUNTIF(Table1[Name],E36)</f>
        <v>8</v>
      </c>
      <c r="H36" s="2">
        <f t="shared" si="0"/>
        <v>46194.875</v>
      </c>
    </row>
    <row r="37" spans="1:10" x14ac:dyDescent="0.2">
      <c r="A37">
        <v>24005401503</v>
      </c>
      <c r="B37" t="s">
        <v>29</v>
      </c>
      <c r="C37">
        <v>60514</v>
      </c>
      <c r="E37" s="2" t="str">
        <v>Hanover, MD</v>
      </c>
      <c r="F37" s="2">
        <f>SUMIFS(Table1[Household_Income_rP_gP_pall], Table1[Name], E37)</f>
        <v>99022</v>
      </c>
      <c r="G37" s="2">
        <f>COUNTIF(Table1[Name],E37)</f>
        <v>2</v>
      </c>
      <c r="H37" s="2">
        <f t="shared" si="0"/>
        <v>49511</v>
      </c>
      <c r="J37" t="s">
        <v>224</v>
      </c>
    </row>
    <row r="38" spans="1:10" x14ac:dyDescent="0.2">
      <c r="A38">
        <v>24027606706</v>
      </c>
      <c r="B38" t="s">
        <v>39</v>
      </c>
      <c r="C38">
        <v>60323</v>
      </c>
      <c r="E38" s="2" t="str">
        <v>Savage, Savage, MD</v>
      </c>
      <c r="F38" s="2">
        <f>SUMIFS(Table1[Household_Income_rP_gP_pall], Table1[Name], E38)</f>
        <v>51168</v>
      </c>
      <c r="G38" s="2">
        <f>COUNTIF(Table1[Name],E38)</f>
        <v>1</v>
      </c>
      <c r="H38" s="2">
        <f t="shared" si="0"/>
        <v>51168</v>
      </c>
      <c r="J38" t="s">
        <v>225</v>
      </c>
    </row>
    <row r="39" spans="1:10" x14ac:dyDescent="0.2">
      <c r="A39">
        <v>24003750400</v>
      </c>
      <c r="B39" t="s">
        <v>40</v>
      </c>
      <c r="C39">
        <v>59813</v>
      </c>
      <c r="E39" s="2" t="str">
        <v>Harford County, MD</v>
      </c>
      <c r="F39" s="2">
        <f>SUMIFS(Table1[Household_Income_rP_gP_pall], Table1[Name], E39)</f>
        <v>98054</v>
      </c>
      <c r="G39" s="2">
        <f>COUNTIF(Table1[Name],E39)</f>
        <v>2</v>
      </c>
      <c r="H39" s="2">
        <f t="shared" si="0"/>
        <v>49027</v>
      </c>
      <c r="J39" t="s">
        <v>226</v>
      </c>
    </row>
    <row r="40" spans="1:10" x14ac:dyDescent="0.2">
      <c r="A40">
        <v>24027606604</v>
      </c>
      <c r="B40" t="s">
        <v>35</v>
      </c>
      <c r="C40">
        <v>59729</v>
      </c>
      <c r="E40" t="str">
        <v>Riverside, Baltimore, MD</v>
      </c>
      <c r="F40">
        <f>SUMIFS(Table1[Household_Income_rP_gP_pall], Table1[Name], E40)</f>
        <v>83857</v>
      </c>
      <c r="G40">
        <f>COUNTIF(Table1[Name],E40)</f>
        <v>2</v>
      </c>
      <c r="H40">
        <f t="shared" si="0"/>
        <v>41928.5</v>
      </c>
    </row>
    <row r="41" spans="1:10" x14ac:dyDescent="0.2">
      <c r="A41">
        <v>24005430600</v>
      </c>
      <c r="B41" t="s">
        <v>41</v>
      </c>
      <c r="C41">
        <v>59646</v>
      </c>
      <c r="E41" t="str">
        <v>Normandy, Ellicott City, MD</v>
      </c>
      <c r="F41">
        <f>SUMIFS(Table1[Household_Income_rP_gP_pall], Table1[Name], E41)</f>
        <v>49921</v>
      </c>
      <c r="G41">
        <f>COUNTIF(Table1[Name],E41)</f>
        <v>1</v>
      </c>
      <c r="H41">
        <f t="shared" si="0"/>
        <v>49921</v>
      </c>
      <c r="J41" t="s">
        <v>227</v>
      </c>
    </row>
    <row r="42" spans="1:10" x14ac:dyDescent="0.2">
      <c r="A42">
        <v>24005411410</v>
      </c>
      <c r="B42" t="s">
        <v>42</v>
      </c>
      <c r="C42">
        <v>58661</v>
      </c>
      <c r="E42" t="str">
        <v>North Harford Road, Baltimore, MD</v>
      </c>
      <c r="F42">
        <f>SUMIFS(Table1[Household_Income_rP_gP_pall], Table1[Name], E42)</f>
        <v>91661</v>
      </c>
      <c r="G42">
        <f>COUNTIF(Table1[Name],E42)</f>
        <v>2</v>
      </c>
      <c r="H42">
        <f t="shared" si="0"/>
        <v>45830.5</v>
      </c>
      <c r="J42" t="s">
        <v>228</v>
      </c>
    </row>
    <row r="43" spans="1:10" x14ac:dyDescent="0.2">
      <c r="A43">
        <v>24027601103</v>
      </c>
      <c r="B43" t="s">
        <v>43</v>
      </c>
      <c r="C43">
        <v>58596</v>
      </c>
      <c r="E43" s="2" t="str">
        <v>Dundalk, MD</v>
      </c>
      <c r="F43" s="2">
        <f>SUMIFS(Table1[Household_Income_rP_gP_pall], Table1[Name], E43)</f>
        <v>678240</v>
      </c>
      <c r="G43" s="2">
        <f>COUNTIF(Table1[Name],E43)</f>
        <v>17</v>
      </c>
      <c r="H43" s="2">
        <f t="shared" si="0"/>
        <v>39896.470588235294</v>
      </c>
      <c r="J43" t="s">
        <v>229</v>
      </c>
    </row>
    <row r="44" spans="1:10" x14ac:dyDescent="0.2">
      <c r="A44">
        <v>24005403602</v>
      </c>
      <c r="B44" t="s">
        <v>22</v>
      </c>
      <c r="C44">
        <v>58546</v>
      </c>
      <c r="E44" s="2" t="str">
        <v>Halethorpe, MD</v>
      </c>
      <c r="F44" s="2">
        <f>SUMIFS(Table1[Household_Income_rP_gP_pall], Table1[Name], E44)</f>
        <v>144415</v>
      </c>
      <c r="G44" s="2">
        <f>COUNTIF(Table1[Name],E44)</f>
        <v>3</v>
      </c>
      <c r="H44" s="2">
        <f t="shared" si="0"/>
        <v>48138.333333333336</v>
      </c>
    </row>
    <row r="45" spans="1:10" x14ac:dyDescent="0.2">
      <c r="A45">
        <v>24005401000</v>
      </c>
      <c r="B45" t="s">
        <v>29</v>
      </c>
      <c r="C45">
        <v>58481</v>
      </c>
      <c r="E45" s="2" t="str">
        <v>Glen Burnie, MD</v>
      </c>
      <c r="F45" s="2">
        <f>SUMIFS(Table1[Household_Income_rP_gP_pall], Table1[Name], E45)</f>
        <v>457979</v>
      </c>
      <c r="G45" s="2">
        <f>COUNTIF(Table1[Name],E45)</f>
        <v>11</v>
      </c>
      <c r="H45" s="2">
        <f t="shared" si="0"/>
        <v>41634.454545454544</v>
      </c>
    </row>
    <row r="46" spans="1:10" x14ac:dyDescent="0.2">
      <c r="A46">
        <v>24005411404</v>
      </c>
      <c r="B46" t="s">
        <v>42</v>
      </c>
      <c r="C46">
        <v>58143</v>
      </c>
      <c r="E46" s="2" t="str">
        <v>White Marsh, MD</v>
      </c>
      <c r="F46" s="2">
        <f>SUMIFS(Table1[Household_Income_rP_gP_pall], Table1[Name], E46)</f>
        <v>49379</v>
      </c>
      <c r="G46" s="2">
        <f>COUNTIF(Table1[Name],E46)</f>
        <v>1</v>
      </c>
      <c r="H46" s="2">
        <f t="shared" si="0"/>
        <v>49379</v>
      </c>
    </row>
    <row r="47" spans="1:10" x14ac:dyDescent="0.2">
      <c r="A47">
        <v>24027606607</v>
      </c>
      <c r="B47" t="s">
        <v>44</v>
      </c>
      <c r="C47">
        <v>57636</v>
      </c>
      <c r="E47" s="2" t="str">
        <v>Edgemere, MD</v>
      </c>
      <c r="F47" s="2">
        <f>SUMIFS(Table1[Household_Income_rP_gP_pall], Table1[Name], E47)</f>
        <v>48240</v>
      </c>
      <c r="G47" s="2">
        <f>COUNTIF(Table1[Name],E47)</f>
        <v>1</v>
      </c>
      <c r="H47" s="2">
        <f t="shared" si="0"/>
        <v>48240</v>
      </c>
    </row>
    <row r="48" spans="1:10" x14ac:dyDescent="0.2">
      <c r="A48">
        <v>24027602800</v>
      </c>
      <c r="B48" t="s">
        <v>21</v>
      </c>
      <c r="C48">
        <v>57477</v>
      </c>
      <c r="E48" t="str">
        <v>Cheswolde, Baltimore, MD</v>
      </c>
      <c r="F48" s="3">
        <f>SUMIFS(Table1[Household_Income_rP_gP_pall], Table1[Name], E48)</f>
        <v>48007</v>
      </c>
      <c r="G48" s="3">
        <f>COUNTIF(Table1[Name],E48)</f>
        <v>1</v>
      </c>
      <c r="H48" s="3">
        <f t="shared" si="0"/>
        <v>48007</v>
      </c>
    </row>
    <row r="49" spans="1:8" x14ac:dyDescent="0.2">
      <c r="A49">
        <v>24005491100</v>
      </c>
      <c r="B49" t="s">
        <v>22</v>
      </c>
      <c r="C49">
        <v>57223</v>
      </c>
      <c r="E49" s="2" t="str">
        <v>Essex, MD</v>
      </c>
      <c r="F49" s="2">
        <f>SUMIFS(Table1[Household_Income_rP_gP_pall], Table1[Name], E49)</f>
        <v>423035</v>
      </c>
      <c r="G49" s="2">
        <f>COUNTIF(Table1[Name],E49)</f>
        <v>11</v>
      </c>
      <c r="H49" s="2">
        <f t="shared" si="0"/>
        <v>38457.727272727272</v>
      </c>
    </row>
    <row r="50" spans="1:8" x14ac:dyDescent="0.2">
      <c r="A50">
        <v>24027601105</v>
      </c>
      <c r="B50" t="s">
        <v>21</v>
      </c>
      <c r="C50">
        <v>57223</v>
      </c>
      <c r="E50" t="str">
        <v>Woodring, Baltimore, MD</v>
      </c>
      <c r="F50">
        <f>SUMIFS(Table1[Household_Income_rP_gP_pall], Table1[Name], E50)</f>
        <v>47909</v>
      </c>
      <c r="G50">
        <f>COUNTIF(Table1[Name],E50)</f>
        <v>1</v>
      </c>
      <c r="H50">
        <f t="shared" si="0"/>
        <v>47909</v>
      </c>
    </row>
    <row r="51" spans="1:8" x14ac:dyDescent="0.2">
      <c r="A51">
        <v>24005411306</v>
      </c>
      <c r="B51" t="s">
        <v>34</v>
      </c>
      <c r="C51">
        <v>57187</v>
      </c>
      <c r="E51" t="str">
        <v>South Gate, Glen Burnie, MD</v>
      </c>
      <c r="F51">
        <f>SUMIFS(Table1[Household_Income_rP_gP_pall], Table1[Name], E51)</f>
        <v>47675</v>
      </c>
      <c r="G51">
        <f>COUNTIF(Table1[Name],E51)</f>
        <v>1</v>
      </c>
      <c r="H51">
        <f t="shared" si="0"/>
        <v>47675</v>
      </c>
    </row>
    <row r="52" spans="1:8" x14ac:dyDescent="0.2">
      <c r="A52">
        <v>24005491202</v>
      </c>
      <c r="B52" t="s">
        <v>20</v>
      </c>
      <c r="C52">
        <v>57175</v>
      </c>
      <c r="E52" t="str">
        <v>Baltimore County, MD</v>
      </c>
      <c r="F52">
        <f>SUMIFS(Table1[Household_Income_rP_gP_pall], Table1[Name], E52)</f>
        <v>47577</v>
      </c>
      <c r="G52">
        <f>COUNTIF(Table1[Name],E52)</f>
        <v>1</v>
      </c>
      <c r="H52">
        <f t="shared" si="0"/>
        <v>47577</v>
      </c>
    </row>
    <row r="53" spans="1:8" x14ac:dyDescent="0.2">
      <c r="A53">
        <v>24003751400</v>
      </c>
      <c r="B53" t="s">
        <v>45</v>
      </c>
      <c r="C53">
        <v>57063</v>
      </c>
      <c r="E53" s="2" t="str">
        <v>Sparrows Point, MD</v>
      </c>
      <c r="F53" s="2">
        <f>SUMIFS(Table1[Household_Income_rP_gP_pall], Table1[Name], E53)</f>
        <v>88083</v>
      </c>
      <c r="G53" s="2">
        <f>COUNTIF(Table1[Name],E53)</f>
        <v>2</v>
      </c>
      <c r="H53" s="2">
        <f t="shared" si="0"/>
        <v>44041.5</v>
      </c>
    </row>
    <row r="54" spans="1:8" x14ac:dyDescent="0.2">
      <c r="A54">
        <v>24005401504</v>
      </c>
      <c r="B54" t="s">
        <v>29</v>
      </c>
      <c r="C54">
        <v>57009</v>
      </c>
      <c r="E54" t="str">
        <v>Cross Keys, Baltimore, MD</v>
      </c>
      <c r="F54">
        <f>SUMIFS(Table1[Household_Income_rP_gP_pall], Table1[Name], E54)</f>
        <v>46668</v>
      </c>
      <c r="G54">
        <f>COUNTIF(Table1[Name],E54)</f>
        <v>1</v>
      </c>
      <c r="H54">
        <f t="shared" si="0"/>
        <v>46668</v>
      </c>
    </row>
    <row r="55" spans="1:8" x14ac:dyDescent="0.2">
      <c r="A55">
        <v>24005490703</v>
      </c>
      <c r="B55" t="s">
        <v>20</v>
      </c>
      <c r="C55">
        <v>56967</v>
      </c>
      <c r="E55" t="str">
        <v>Lochearn, Pikesville, MD</v>
      </c>
      <c r="F55">
        <f>SUMIFS(Table1[Household_Income_rP_gP_pall], Table1[Name], E55)</f>
        <v>75959</v>
      </c>
      <c r="G55">
        <f>COUNTIF(Table1[Name],E55)</f>
        <v>2</v>
      </c>
      <c r="H55">
        <f t="shared" si="0"/>
        <v>37979.5</v>
      </c>
    </row>
    <row r="56" spans="1:8" x14ac:dyDescent="0.2">
      <c r="A56">
        <v>24005411307</v>
      </c>
      <c r="B56" t="s">
        <v>34</v>
      </c>
      <c r="C56">
        <v>56426</v>
      </c>
      <c r="E56" t="str">
        <v>Riviera Beach, MD</v>
      </c>
      <c r="F56">
        <f>SUMIFS(Table1[Household_Income_rP_gP_pall], Table1[Name], E56)</f>
        <v>45636</v>
      </c>
      <c r="G56">
        <f>COUNTIF(Table1[Name],E56)</f>
        <v>1</v>
      </c>
      <c r="H56">
        <f t="shared" si="0"/>
        <v>45636</v>
      </c>
    </row>
    <row r="57" spans="1:8" x14ac:dyDescent="0.2">
      <c r="A57">
        <v>24005440100</v>
      </c>
      <c r="B57" t="s">
        <v>22</v>
      </c>
      <c r="C57">
        <v>55609</v>
      </c>
      <c r="E57" t="str">
        <v>Brooklyn Park, MD</v>
      </c>
      <c r="F57">
        <f>SUMIFS(Table1[Household_Income_rP_gP_pall], Table1[Name], E57)</f>
        <v>78343</v>
      </c>
      <c r="G57">
        <f>COUNTIF(Table1[Name],E57)</f>
        <v>2</v>
      </c>
      <c r="H57">
        <f t="shared" si="0"/>
        <v>39171.5</v>
      </c>
    </row>
    <row r="58" spans="1:8" x14ac:dyDescent="0.2">
      <c r="A58">
        <v>24005402201</v>
      </c>
      <c r="B58" t="s">
        <v>46</v>
      </c>
      <c r="C58">
        <v>55288</v>
      </c>
      <c r="E58" t="str">
        <v>Canton, Baltimore, MD</v>
      </c>
      <c r="F58">
        <f>SUMIFS(Table1[Household_Income_rP_gP_pall], Table1[Name], E58)</f>
        <v>156865</v>
      </c>
      <c r="G58">
        <f>COUNTIF(Table1[Name],E58)</f>
        <v>4</v>
      </c>
      <c r="H58">
        <f t="shared" si="0"/>
        <v>39216.25</v>
      </c>
    </row>
    <row r="59" spans="1:8" x14ac:dyDescent="0.2">
      <c r="A59">
        <v>24005492002</v>
      </c>
      <c r="B59" t="s">
        <v>42</v>
      </c>
      <c r="C59">
        <v>55232</v>
      </c>
      <c r="E59" t="str">
        <v>Chestnut Hill Cove, Riviera Beach, MD</v>
      </c>
      <c r="F59">
        <f>SUMIFS(Table1[Household_Income_rP_gP_pall], Table1[Name], E59)</f>
        <v>43897</v>
      </c>
      <c r="G59">
        <f>COUNTIF(Table1[Name],E59)</f>
        <v>1</v>
      </c>
      <c r="H59">
        <f t="shared" si="0"/>
        <v>43897</v>
      </c>
    </row>
    <row r="60" spans="1:8" x14ac:dyDescent="0.2">
      <c r="A60">
        <v>24027606704</v>
      </c>
      <c r="B60" t="s">
        <v>36</v>
      </c>
      <c r="C60">
        <v>55160</v>
      </c>
      <c r="E60" t="str">
        <v>Savage, Jessup, MD</v>
      </c>
      <c r="F60">
        <f>SUMIFS(Table1[Household_Income_rP_gP_pall], Table1[Name], E60)</f>
        <v>43251</v>
      </c>
      <c r="G60">
        <f>COUNTIF(Table1[Name],E60)</f>
        <v>1</v>
      </c>
      <c r="H60">
        <f t="shared" si="0"/>
        <v>43251</v>
      </c>
    </row>
    <row r="61" spans="1:8" x14ac:dyDescent="0.2">
      <c r="A61">
        <v>24003731306</v>
      </c>
      <c r="B61" t="s">
        <v>47</v>
      </c>
      <c r="C61">
        <v>54471</v>
      </c>
      <c r="E61" t="str">
        <v>Glenham-Belford, Baltimore, MD</v>
      </c>
      <c r="F61">
        <f>SUMIFS(Table1[Household_Income_rP_gP_pall], Table1[Name], E61)</f>
        <v>76566</v>
      </c>
      <c r="G61">
        <f>COUNTIF(Table1[Name],E61)</f>
        <v>2</v>
      </c>
      <c r="H61">
        <f t="shared" si="0"/>
        <v>38283</v>
      </c>
    </row>
    <row r="62" spans="1:8" x14ac:dyDescent="0.2">
      <c r="A62">
        <v>24005401400</v>
      </c>
      <c r="B62" t="s">
        <v>29</v>
      </c>
      <c r="C62">
        <v>54221</v>
      </c>
      <c r="E62" t="str">
        <v>Locust Point, Baltimore, MD</v>
      </c>
      <c r="F62">
        <f>SUMIFS(Table1[Household_Income_rP_gP_pall], Table1[Name], E62)</f>
        <v>41988</v>
      </c>
      <c r="G62">
        <f>COUNTIF(Table1[Name],E62)</f>
        <v>1</v>
      </c>
      <c r="H62">
        <f t="shared" si="0"/>
        <v>41988</v>
      </c>
    </row>
    <row r="63" spans="1:8" x14ac:dyDescent="0.2">
      <c r="A63">
        <v>24005440500</v>
      </c>
      <c r="B63" t="s">
        <v>34</v>
      </c>
      <c r="C63">
        <v>54149</v>
      </c>
      <c r="E63" t="str">
        <v>Lake Walker, Baltimore, MD</v>
      </c>
      <c r="F63">
        <f>SUMIFS(Table1[Household_Income_rP_gP_pall], Table1[Name], E63)</f>
        <v>41890</v>
      </c>
      <c r="G63">
        <f>COUNTIF(Table1[Name],E63)</f>
        <v>1</v>
      </c>
      <c r="H63">
        <f t="shared" si="0"/>
        <v>41890</v>
      </c>
    </row>
    <row r="64" spans="1:8" x14ac:dyDescent="0.2">
      <c r="A64">
        <v>24005492200</v>
      </c>
      <c r="B64" t="s">
        <v>42</v>
      </c>
      <c r="C64">
        <v>53704</v>
      </c>
      <c r="E64" t="str">
        <v>Violetville, Baltimore, MD</v>
      </c>
      <c r="F64">
        <f>SUMIFS(Table1[Household_Income_rP_gP_pall], Table1[Name], E64)</f>
        <v>40634</v>
      </c>
      <c r="G64">
        <f>COUNTIF(Table1[Name],E64)</f>
        <v>1</v>
      </c>
      <c r="H64">
        <f t="shared" si="0"/>
        <v>40634</v>
      </c>
    </row>
    <row r="65" spans="1:8" x14ac:dyDescent="0.2">
      <c r="A65">
        <v>24027601108</v>
      </c>
      <c r="B65" t="s">
        <v>21</v>
      </c>
      <c r="C65">
        <v>53603</v>
      </c>
      <c r="E65" t="str">
        <v>Waltherson, Baltimore, MD</v>
      </c>
      <c r="F65">
        <f>SUMIFS(Table1[Household_Income_rP_gP_pall], Table1[Name], E65)</f>
        <v>76498</v>
      </c>
      <c r="G65">
        <f>COUNTIF(Table1[Name],E65)</f>
        <v>2</v>
      </c>
      <c r="H65">
        <f t="shared" si="0"/>
        <v>38249</v>
      </c>
    </row>
    <row r="66" spans="1:8" x14ac:dyDescent="0.2">
      <c r="A66">
        <v>24005492001</v>
      </c>
      <c r="B66" t="s">
        <v>42</v>
      </c>
      <c r="C66">
        <v>53590</v>
      </c>
      <c r="E66" t="str">
        <v>Lansdowne - Baltimore Highlands, Halethorpe, MD</v>
      </c>
      <c r="F66">
        <f>SUMIFS(Table1[Household_Income_rP_gP_pall], Table1[Name], E66)</f>
        <v>73329</v>
      </c>
      <c r="G66">
        <f>COUNTIF(Table1[Name],E66)</f>
        <v>3</v>
      </c>
      <c r="H66">
        <f t="shared" si="0"/>
        <v>24443</v>
      </c>
    </row>
    <row r="67" spans="1:8" x14ac:dyDescent="0.2">
      <c r="A67">
        <v>24510272005</v>
      </c>
      <c r="B67" t="s">
        <v>48</v>
      </c>
      <c r="C67">
        <v>53447</v>
      </c>
      <c r="E67" t="str">
        <v>Waterloo, Elkridge, MD</v>
      </c>
      <c r="F67">
        <f>SUMIFS(Table1[Household_Income_rP_gP_pall], Table1[Name], E67)</f>
        <v>40088</v>
      </c>
      <c r="G67">
        <f>COUNTIF(Table1[Name],E67)</f>
        <v>1</v>
      </c>
      <c r="H67">
        <f t="shared" ref="H67:H130" si="2">F67/G67</f>
        <v>40088</v>
      </c>
    </row>
    <row r="68" spans="1:8" x14ac:dyDescent="0.2">
      <c r="A68">
        <v>24510120202</v>
      </c>
      <c r="B68" t="s">
        <v>22</v>
      </c>
      <c r="C68">
        <v>53304</v>
      </c>
      <c r="E68" t="str">
        <v>Arcadia, Baltimore, MD</v>
      </c>
      <c r="F68">
        <f>SUMIFS(Table1[Household_Income_rP_gP_pall], Table1[Name], E68)</f>
        <v>39473</v>
      </c>
      <c r="G68">
        <f>COUNTIF(Table1[Name],E68)</f>
        <v>1</v>
      </c>
      <c r="H68">
        <f t="shared" si="2"/>
        <v>39473</v>
      </c>
    </row>
    <row r="69" spans="1:8" x14ac:dyDescent="0.2">
      <c r="A69">
        <v>24005403401</v>
      </c>
      <c r="B69" t="s">
        <v>19</v>
      </c>
      <c r="C69">
        <v>53270</v>
      </c>
      <c r="E69" t="str">
        <v>Radnor - Winston, Baltimore, MD</v>
      </c>
      <c r="F69">
        <f>SUMIFS(Table1[Household_Income_rP_gP_pall], Table1[Name], E69)</f>
        <v>39299</v>
      </c>
      <c r="G69">
        <f>COUNTIF(Table1[Name],E69)</f>
        <v>1</v>
      </c>
      <c r="H69">
        <f t="shared" si="2"/>
        <v>39299</v>
      </c>
    </row>
    <row r="70" spans="1:8" x14ac:dyDescent="0.2">
      <c r="A70">
        <v>24005400100</v>
      </c>
      <c r="B70" t="s">
        <v>29</v>
      </c>
      <c r="C70">
        <v>53078</v>
      </c>
      <c r="E70" t="str">
        <v>Gwynn Oak, Pikesville, MD</v>
      </c>
      <c r="F70">
        <f>SUMIFS(Table1[Household_Income_rP_gP_pall], Table1[Name], E70)</f>
        <v>39243</v>
      </c>
      <c r="G70">
        <f>COUNTIF(Table1[Name],E70)</f>
        <v>1</v>
      </c>
      <c r="H70">
        <f t="shared" si="2"/>
        <v>39243</v>
      </c>
    </row>
    <row r="71" spans="1:8" x14ac:dyDescent="0.2">
      <c r="A71">
        <v>24027605401</v>
      </c>
      <c r="B71" t="s">
        <v>49</v>
      </c>
      <c r="C71">
        <v>53003</v>
      </c>
      <c r="E71" t="str">
        <v>Harford - Echodale - Perring Parkway, Baltimore, MD</v>
      </c>
      <c r="F71">
        <f>SUMIFS(Table1[Household_Income_rP_gP_pall], Table1[Name], E71)</f>
        <v>96878</v>
      </c>
      <c r="G71">
        <f>COUNTIF(Table1[Name],E71)</f>
        <v>3</v>
      </c>
      <c r="H71">
        <f t="shared" si="2"/>
        <v>32292.666666666668</v>
      </c>
    </row>
    <row r="72" spans="1:8" x14ac:dyDescent="0.2">
      <c r="A72">
        <v>24005440200</v>
      </c>
      <c r="B72" t="s">
        <v>34</v>
      </c>
      <c r="C72">
        <v>52968</v>
      </c>
      <c r="E72" t="str">
        <v>Lansdowne - Baltimore Highlands, Lansdowne, MD</v>
      </c>
      <c r="F72">
        <f>SUMIFS(Table1[Household_Income_rP_gP_pall], Table1[Name], E72)</f>
        <v>70336</v>
      </c>
      <c r="G72">
        <f>COUNTIF(Table1[Name],E72)</f>
        <v>2</v>
      </c>
      <c r="H72">
        <f t="shared" si="2"/>
        <v>35168</v>
      </c>
    </row>
    <row r="73" spans="1:8" x14ac:dyDescent="0.2">
      <c r="A73">
        <v>24510020300</v>
      </c>
      <c r="B73" t="s">
        <v>50</v>
      </c>
      <c r="C73">
        <v>52863</v>
      </c>
      <c r="E73" t="str">
        <v>Aberdeen Proving Ground, MD</v>
      </c>
      <c r="F73">
        <f>SUMIFS(Table1[Household_Income_rP_gP_pall], Table1[Name], E73)</f>
        <v>39108</v>
      </c>
      <c r="G73">
        <f>COUNTIF(Table1[Name],E73)</f>
        <v>1</v>
      </c>
      <c r="H73">
        <f t="shared" si="2"/>
        <v>39108</v>
      </c>
    </row>
    <row r="74" spans="1:8" x14ac:dyDescent="0.2">
      <c r="A74">
        <v>24027606603</v>
      </c>
      <c r="B74" t="s">
        <v>37</v>
      </c>
      <c r="C74">
        <v>52832</v>
      </c>
      <c r="E74" t="str">
        <v>Glen, Baltimore, MD</v>
      </c>
      <c r="F74">
        <f>SUMIFS(Table1[Household_Income_rP_gP_pall], Table1[Name], E74)</f>
        <v>70368</v>
      </c>
      <c r="G74">
        <f>COUNTIF(Table1[Name],E74)</f>
        <v>2</v>
      </c>
      <c r="H74">
        <f t="shared" si="2"/>
        <v>35184</v>
      </c>
    </row>
    <row r="75" spans="1:8" x14ac:dyDescent="0.2">
      <c r="A75">
        <v>24005451702</v>
      </c>
      <c r="B75" t="s">
        <v>51</v>
      </c>
      <c r="C75">
        <v>52656</v>
      </c>
      <c r="E75" t="str">
        <v>Windsor Mill, Baltimore, MD</v>
      </c>
      <c r="F75">
        <f>SUMIFS(Table1[Household_Income_rP_gP_pall], Table1[Name], E75)</f>
        <v>135729</v>
      </c>
      <c r="G75">
        <f>COUNTIF(Table1[Name],E75)</f>
        <v>4</v>
      </c>
      <c r="H75">
        <f t="shared" si="2"/>
        <v>33932.25</v>
      </c>
    </row>
    <row r="76" spans="1:8" x14ac:dyDescent="0.2">
      <c r="A76">
        <v>24027601201</v>
      </c>
      <c r="B76" t="s">
        <v>52</v>
      </c>
      <c r="C76">
        <v>52268</v>
      </c>
      <c r="E76" t="str">
        <v>Hampden, Baltimore, MD</v>
      </c>
      <c r="F76">
        <f>SUMIFS(Table1[Household_Income_rP_gP_pall], Table1[Name], E76)</f>
        <v>108936</v>
      </c>
      <c r="G76">
        <f>COUNTIF(Table1[Name],E76)</f>
        <v>3</v>
      </c>
      <c r="H76">
        <f t="shared" si="2"/>
        <v>36312</v>
      </c>
    </row>
    <row r="77" spans="1:8" x14ac:dyDescent="0.2">
      <c r="A77">
        <v>24005440600</v>
      </c>
      <c r="B77" t="s">
        <v>53</v>
      </c>
      <c r="C77">
        <v>52257</v>
      </c>
      <c r="E77" t="str">
        <v>Cold Springs, Baltimore, MD</v>
      </c>
      <c r="F77">
        <f>SUMIFS(Table1[Household_Income_rP_gP_pall], Table1[Name], E77)</f>
        <v>38207</v>
      </c>
      <c r="G77">
        <f>COUNTIF(Table1[Name],E77)</f>
        <v>1</v>
      </c>
      <c r="H77">
        <f t="shared" si="2"/>
        <v>38207</v>
      </c>
    </row>
    <row r="78" spans="1:8" x14ac:dyDescent="0.2">
      <c r="A78">
        <v>24003740103</v>
      </c>
      <c r="B78" t="s">
        <v>54</v>
      </c>
      <c r="C78">
        <v>51750</v>
      </c>
      <c r="E78" t="str">
        <v>Lauraville, Baltimore, MD</v>
      </c>
      <c r="F78">
        <f>SUMIFS(Table1[Household_Income_rP_gP_pall], Table1[Name], E78)</f>
        <v>74353</v>
      </c>
      <c r="G78">
        <f>COUNTIF(Table1[Name],E78)</f>
        <v>2</v>
      </c>
      <c r="H78">
        <f t="shared" si="2"/>
        <v>37176.5</v>
      </c>
    </row>
    <row r="79" spans="1:8" x14ac:dyDescent="0.2">
      <c r="A79">
        <v>24005492101</v>
      </c>
      <c r="B79" t="s">
        <v>42</v>
      </c>
      <c r="C79">
        <v>51282</v>
      </c>
      <c r="E79" t="str">
        <v>Fallstaff, Baltimore, MD</v>
      </c>
      <c r="F79">
        <f>SUMIFS(Table1[Household_Income_rP_gP_pall], Table1[Name], E79)</f>
        <v>38111</v>
      </c>
      <c r="G79">
        <f>COUNTIF(Table1[Name],E79)</f>
        <v>1</v>
      </c>
      <c r="H79">
        <f t="shared" si="2"/>
        <v>38111</v>
      </c>
    </row>
    <row r="80" spans="1:8" x14ac:dyDescent="0.2">
      <c r="A80">
        <v>24027606905</v>
      </c>
      <c r="B80" t="s">
        <v>55</v>
      </c>
      <c r="C80">
        <v>51168</v>
      </c>
      <c r="E80" t="str">
        <v>Westgate, Baltimore, MD</v>
      </c>
      <c r="F80">
        <f>SUMIFS(Table1[Household_Income_rP_gP_pall], Table1[Name], E80)</f>
        <v>37885</v>
      </c>
      <c r="G80">
        <f>COUNTIF(Table1[Name],E80)</f>
        <v>1</v>
      </c>
      <c r="H80">
        <f t="shared" si="2"/>
        <v>37885</v>
      </c>
    </row>
    <row r="81" spans="1:8" x14ac:dyDescent="0.2">
      <c r="A81">
        <v>24003751200</v>
      </c>
      <c r="B81" t="s">
        <v>40</v>
      </c>
      <c r="C81">
        <v>51090</v>
      </c>
      <c r="E81" t="str">
        <v>Bolton Hill, Baltimore, MD</v>
      </c>
      <c r="F81">
        <f>SUMIFS(Table1[Household_Income_rP_gP_pall], Table1[Name], E81)</f>
        <v>37731</v>
      </c>
      <c r="G81">
        <f>COUNTIF(Table1[Name],E81)</f>
        <v>1</v>
      </c>
      <c r="H81">
        <f t="shared" si="2"/>
        <v>37731</v>
      </c>
    </row>
    <row r="82" spans="1:8" x14ac:dyDescent="0.2">
      <c r="A82">
        <v>24003731308</v>
      </c>
      <c r="B82" t="s">
        <v>47</v>
      </c>
      <c r="C82">
        <v>50968</v>
      </c>
      <c r="E82" t="str">
        <v>Riverside Park, Baltimore, MD</v>
      </c>
      <c r="F82">
        <f>SUMIFS(Table1[Household_Income_rP_gP_pall], Table1[Name], E82)</f>
        <v>37546</v>
      </c>
      <c r="G82">
        <f>COUNTIF(Table1[Name],E82)</f>
        <v>1</v>
      </c>
      <c r="H82">
        <f t="shared" si="2"/>
        <v>37546</v>
      </c>
    </row>
    <row r="83" spans="1:8" x14ac:dyDescent="0.2">
      <c r="A83">
        <v>24005451200</v>
      </c>
      <c r="B83" t="s">
        <v>51</v>
      </c>
      <c r="C83">
        <v>50924</v>
      </c>
      <c r="E83" t="str">
        <v>Woodlawn, MD</v>
      </c>
      <c r="F83">
        <f>SUMIFS(Table1[Household_Income_rP_gP_pall], Table1[Name], E83)</f>
        <v>106400</v>
      </c>
      <c r="G83">
        <f>COUNTIF(Table1[Name],E83)</f>
        <v>3</v>
      </c>
      <c r="H83">
        <f t="shared" si="2"/>
        <v>35466.666666666664</v>
      </c>
    </row>
    <row r="84" spans="1:8" x14ac:dyDescent="0.2">
      <c r="A84">
        <v>24025301402</v>
      </c>
      <c r="B84" t="s">
        <v>56</v>
      </c>
      <c r="C84">
        <v>50841</v>
      </c>
      <c r="E84" t="str">
        <v>Brooklyn, Baltimore, MD</v>
      </c>
      <c r="F84">
        <f>SUMIFS(Table1[Household_Income_rP_gP_pall], Table1[Name], E84)</f>
        <v>117005</v>
      </c>
      <c r="G84">
        <f>COUNTIF(Table1[Name],E84)</f>
        <v>4</v>
      </c>
      <c r="H84">
        <f t="shared" si="2"/>
        <v>29251.25</v>
      </c>
    </row>
    <row r="85" spans="1:8" x14ac:dyDescent="0.2">
      <c r="A85">
        <v>24005491201</v>
      </c>
      <c r="B85" t="s">
        <v>20</v>
      </c>
      <c r="C85">
        <v>50813</v>
      </c>
      <c r="E85" t="str">
        <v>Joseph Lee, Baltimore, MD</v>
      </c>
      <c r="F85">
        <f>SUMIFS(Table1[Household_Income_rP_gP_pall], Table1[Name], E85)</f>
        <v>36983</v>
      </c>
      <c r="G85">
        <f>COUNTIF(Table1[Name],E85)</f>
        <v>1</v>
      </c>
      <c r="H85">
        <f t="shared" si="2"/>
        <v>36983</v>
      </c>
    </row>
    <row r="86" spans="1:8" x14ac:dyDescent="0.2">
      <c r="A86">
        <v>24005491900</v>
      </c>
      <c r="B86" t="s">
        <v>42</v>
      </c>
      <c r="C86">
        <v>50759</v>
      </c>
      <c r="E86" t="str">
        <v>Medfield, Baltimore, MD</v>
      </c>
      <c r="F86">
        <f>SUMIFS(Table1[Household_Income_rP_gP_pall], Table1[Name], E86)</f>
        <v>35857</v>
      </c>
      <c r="G86">
        <f>COUNTIF(Table1[Name],E86)</f>
        <v>1</v>
      </c>
      <c r="H86">
        <f t="shared" si="2"/>
        <v>35857</v>
      </c>
    </row>
    <row r="87" spans="1:8" x14ac:dyDescent="0.2">
      <c r="A87">
        <v>24510240200</v>
      </c>
      <c r="B87" t="s">
        <v>57</v>
      </c>
      <c r="C87">
        <v>50598</v>
      </c>
      <c r="E87" t="str">
        <v>Windsor Mill, Milford Mill, MD</v>
      </c>
      <c r="F87">
        <f>SUMIFS(Table1[Household_Income_rP_gP_pall], Table1[Name], E87)</f>
        <v>99005</v>
      </c>
      <c r="G87">
        <f>COUNTIF(Table1[Name],E87)</f>
        <v>3</v>
      </c>
      <c r="H87">
        <f t="shared" si="2"/>
        <v>33001.666666666664</v>
      </c>
    </row>
    <row r="88" spans="1:8" x14ac:dyDescent="0.2">
      <c r="A88">
        <v>24005491300</v>
      </c>
      <c r="B88" t="s">
        <v>22</v>
      </c>
      <c r="C88">
        <v>50529</v>
      </c>
      <c r="E88" t="str">
        <v>Gwynn Oak, Woodlawn, MD</v>
      </c>
      <c r="F88">
        <f>SUMIFS(Table1[Household_Income_rP_gP_pall], Table1[Name], E88)</f>
        <v>34865</v>
      </c>
      <c r="G88">
        <f>COUNTIF(Table1[Name],E88)</f>
        <v>1</v>
      </c>
      <c r="H88">
        <f t="shared" si="2"/>
        <v>34865</v>
      </c>
    </row>
    <row r="89" spans="1:8" x14ac:dyDescent="0.2">
      <c r="A89">
        <v>24027602600</v>
      </c>
      <c r="B89" t="s">
        <v>21</v>
      </c>
      <c r="C89">
        <v>50511</v>
      </c>
      <c r="E89" t="str">
        <v>Gwynn Oak, Baltimore, MD</v>
      </c>
      <c r="F89">
        <f>SUMIFS(Table1[Household_Income_rP_gP_pall], Table1[Name], E89)</f>
        <v>242001</v>
      </c>
      <c r="G89">
        <f>COUNTIF(Table1[Name],E89)</f>
        <v>8</v>
      </c>
      <c r="H89">
        <f t="shared" si="2"/>
        <v>30250.125</v>
      </c>
    </row>
    <row r="90" spans="1:8" x14ac:dyDescent="0.2">
      <c r="A90">
        <v>24027602900</v>
      </c>
      <c r="B90" t="s">
        <v>58</v>
      </c>
      <c r="C90">
        <v>49921</v>
      </c>
      <c r="E90" t="str">
        <v>Medford - Broening, Baltimore, MD</v>
      </c>
      <c r="F90">
        <f>SUMIFS(Table1[Household_Income_rP_gP_pall], Table1[Name], E90)</f>
        <v>34779</v>
      </c>
      <c r="G90">
        <f>COUNTIF(Table1[Name],E90)</f>
        <v>1</v>
      </c>
      <c r="H90">
        <f t="shared" si="2"/>
        <v>34779</v>
      </c>
    </row>
    <row r="91" spans="1:8" x14ac:dyDescent="0.2">
      <c r="A91">
        <v>24005491500</v>
      </c>
      <c r="B91" t="s">
        <v>42</v>
      </c>
      <c r="C91">
        <v>49917</v>
      </c>
      <c r="E91" t="str">
        <v>Cedmont, Baltimore, MD</v>
      </c>
      <c r="F91">
        <f>SUMIFS(Table1[Household_Income_rP_gP_pall], Table1[Name], E91)</f>
        <v>34720</v>
      </c>
      <c r="G91">
        <f>COUNTIF(Table1[Name],E91)</f>
        <v>1</v>
      </c>
      <c r="H91">
        <f t="shared" si="2"/>
        <v>34720</v>
      </c>
    </row>
    <row r="92" spans="1:8" x14ac:dyDescent="0.2">
      <c r="A92">
        <v>24510270703</v>
      </c>
      <c r="B92" t="s">
        <v>59</v>
      </c>
      <c r="C92">
        <v>49708</v>
      </c>
      <c r="E92" t="str">
        <v>South Baltimore, Baltimore, MD</v>
      </c>
      <c r="F92">
        <f>SUMIFS(Table1[Household_Income_rP_gP_pall], Table1[Name], E92)</f>
        <v>61173</v>
      </c>
      <c r="G92">
        <f>COUNTIF(Table1[Name],E92)</f>
        <v>2</v>
      </c>
      <c r="H92">
        <f t="shared" si="2"/>
        <v>30586.5</v>
      </c>
    </row>
    <row r="93" spans="1:8" x14ac:dyDescent="0.2">
      <c r="A93">
        <v>24005440800</v>
      </c>
      <c r="B93" t="s">
        <v>53</v>
      </c>
      <c r="C93">
        <v>49659</v>
      </c>
      <c r="E93" t="str">
        <v>Gwynn Oak, Lochearn, MD</v>
      </c>
      <c r="F93">
        <f>SUMIFS(Table1[Household_Income_rP_gP_pall], Table1[Name], E93)</f>
        <v>64387</v>
      </c>
      <c r="G93">
        <f>COUNTIF(Table1[Name],E93)</f>
        <v>2</v>
      </c>
      <c r="H93">
        <f t="shared" si="2"/>
        <v>32193.5</v>
      </c>
    </row>
    <row r="94" spans="1:8" x14ac:dyDescent="0.2">
      <c r="A94">
        <v>24005420702</v>
      </c>
      <c r="B94" t="s">
        <v>60</v>
      </c>
      <c r="C94">
        <v>49581</v>
      </c>
      <c r="E94" t="str">
        <v>Morrell Park, Baltimore, MD</v>
      </c>
      <c r="F94">
        <f>SUMIFS(Table1[Household_Income_rP_gP_pall], Table1[Name], E94)</f>
        <v>65476</v>
      </c>
      <c r="G94">
        <f>COUNTIF(Table1[Name],E94)</f>
        <v>2</v>
      </c>
      <c r="H94">
        <f t="shared" si="2"/>
        <v>32738</v>
      </c>
    </row>
    <row r="95" spans="1:8" x14ac:dyDescent="0.2">
      <c r="A95">
        <v>24005430400</v>
      </c>
      <c r="B95" t="s">
        <v>61</v>
      </c>
      <c r="C95">
        <v>49576</v>
      </c>
      <c r="E95" t="str">
        <v>Upper Fells Point, Baltimore, MD</v>
      </c>
      <c r="F95">
        <f>SUMIFS(Table1[Household_Income_rP_gP_pall], Table1[Name], E95)</f>
        <v>93303</v>
      </c>
      <c r="G95">
        <f>COUNTIF(Table1[Name],E95)</f>
        <v>3</v>
      </c>
      <c r="H95">
        <f t="shared" si="2"/>
        <v>31101</v>
      </c>
    </row>
    <row r="96" spans="1:8" x14ac:dyDescent="0.2">
      <c r="A96">
        <v>24003750801</v>
      </c>
      <c r="B96" t="s">
        <v>62</v>
      </c>
      <c r="C96">
        <v>49411</v>
      </c>
      <c r="E96" t="str">
        <v>Downtown, Baltimore, MD</v>
      </c>
      <c r="F96">
        <f>SUMIFS(Table1[Household_Income_rP_gP_pall], Table1[Name], E96)</f>
        <v>126625</v>
      </c>
      <c r="G96">
        <f>COUNTIF(Table1[Name],E96)</f>
        <v>5</v>
      </c>
      <c r="H96">
        <f t="shared" si="2"/>
        <v>25325</v>
      </c>
    </row>
    <row r="97" spans="1:8" x14ac:dyDescent="0.2">
      <c r="A97">
        <v>24005411302</v>
      </c>
      <c r="B97" t="s">
        <v>63</v>
      </c>
      <c r="C97">
        <v>49379</v>
      </c>
      <c r="E97" t="str">
        <v>Woodberry, Baltimore, MD</v>
      </c>
      <c r="F97">
        <f>SUMIFS(Table1[Household_Income_rP_gP_pall], Table1[Name], E97)</f>
        <v>32483</v>
      </c>
      <c r="G97">
        <f>COUNTIF(Table1[Name],E97)</f>
        <v>1</v>
      </c>
      <c r="H97">
        <f t="shared" si="2"/>
        <v>32483</v>
      </c>
    </row>
    <row r="98" spans="1:8" x14ac:dyDescent="0.2">
      <c r="A98">
        <v>24027606606</v>
      </c>
      <c r="B98" t="s">
        <v>44</v>
      </c>
      <c r="C98">
        <v>49351</v>
      </c>
      <c r="E98" t="str">
        <v>Fifteenth Street, Baltimore, MD</v>
      </c>
      <c r="F98">
        <f>SUMIFS(Table1[Household_Income_rP_gP_pall], Table1[Name], E98)</f>
        <v>32278</v>
      </c>
      <c r="G98">
        <f>COUNTIF(Table1[Name],E98)</f>
        <v>1</v>
      </c>
      <c r="H98">
        <f t="shared" si="2"/>
        <v>32278</v>
      </c>
    </row>
    <row r="99" spans="1:8" x14ac:dyDescent="0.2">
      <c r="A99">
        <v>24005430700</v>
      </c>
      <c r="B99" t="s">
        <v>61</v>
      </c>
      <c r="C99">
        <v>49150</v>
      </c>
      <c r="E99" t="str">
        <v>Hillen, Baltimore, MD</v>
      </c>
      <c r="F99">
        <f>SUMIFS(Table1[Household_Income_rP_gP_pall], Table1[Name], E99)</f>
        <v>32121</v>
      </c>
      <c r="G99">
        <f>COUNTIF(Table1[Name],E99)</f>
        <v>1</v>
      </c>
      <c r="H99">
        <f t="shared" si="2"/>
        <v>32121</v>
      </c>
    </row>
    <row r="100" spans="1:8" x14ac:dyDescent="0.2">
      <c r="A100">
        <v>24005400200</v>
      </c>
      <c r="B100" t="s">
        <v>29</v>
      </c>
      <c r="C100">
        <v>49112</v>
      </c>
      <c r="E100" t="str">
        <v>Belair - Edison, Baltimore, MD</v>
      </c>
      <c r="F100">
        <f>SUMIFS(Table1[Household_Income_rP_gP_pall], Table1[Name], E100)</f>
        <v>106534</v>
      </c>
      <c r="G100">
        <f>COUNTIF(Table1[Name],E100)</f>
        <v>4</v>
      </c>
      <c r="H100">
        <f t="shared" si="2"/>
        <v>26633.5</v>
      </c>
    </row>
    <row r="101" spans="1:8" x14ac:dyDescent="0.2">
      <c r="A101">
        <v>24005411408</v>
      </c>
      <c r="B101" t="s">
        <v>34</v>
      </c>
      <c r="C101">
        <v>48984</v>
      </c>
      <c r="E101" t="str">
        <v>Ednor Gardens - Lakeside, Baltimore, MD</v>
      </c>
      <c r="F101">
        <f>SUMIFS(Table1[Household_Income_rP_gP_pall], Table1[Name], E101)</f>
        <v>84733</v>
      </c>
      <c r="G101">
        <f>COUNTIF(Table1[Name],E101)</f>
        <v>3</v>
      </c>
      <c r="H101">
        <f t="shared" si="2"/>
        <v>28244.333333333332</v>
      </c>
    </row>
    <row r="102" spans="1:8" x14ac:dyDescent="0.2">
      <c r="A102">
        <v>24003750804</v>
      </c>
      <c r="B102" t="s">
        <v>62</v>
      </c>
      <c r="C102">
        <v>48803</v>
      </c>
      <c r="E102" t="str">
        <v>Ramblewood, Baltimore, MD</v>
      </c>
      <c r="F102">
        <f>SUMIFS(Table1[Household_Income_rP_gP_pall], Table1[Name], E102)</f>
        <v>31168</v>
      </c>
      <c r="G102">
        <f>COUNTIF(Table1[Name],E102)</f>
        <v>1</v>
      </c>
      <c r="H102">
        <f t="shared" si="2"/>
        <v>31168</v>
      </c>
    </row>
    <row r="103" spans="1:8" x14ac:dyDescent="0.2">
      <c r="A103">
        <v>24510220100</v>
      </c>
      <c r="B103" t="s">
        <v>22</v>
      </c>
      <c r="C103">
        <v>48714</v>
      </c>
      <c r="E103" t="str">
        <v>Patterson Park, Baltimore, MD</v>
      </c>
      <c r="F103">
        <f>SUMIFS(Table1[Household_Income_rP_gP_pall], Table1[Name], E103)</f>
        <v>77144</v>
      </c>
      <c r="G103">
        <f>COUNTIF(Table1[Name],E103)</f>
        <v>3</v>
      </c>
      <c r="H103">
        <f t="shared" si="2"/>
        <v>25714.666666666668</v>
      </c>
    </row>
    <row r="104" spans="1:8" x14ac:dyDescent="0.2">
      <c r="A104">
        <v>24005451701</v>
      </c>
      <c r="B104" t="s">
        <v>51</v>
      </c>
      <c r="C104">
        <v>48449</v>
      </c>
      <c r="E104" t="str">
        <v>Frankford, Baltimore, MD</v>
      </c>
      <c r="F104">
        <f>SUMIFS(Table1[Household_Income_rP_gP_pall], Table1[Name], E104)</f>
        <v>107317</v>
      </c>
      <c r="G104">
        <f>COUNTIF(Table1[Name],E104)</f>
        <v>4</v>
      </c>
      <c r="H104">
        <f t="shared" si="2"/>
        <v>26829.25</v>
      </c>
    </row>
    <row r="105" spans="1:8" x14ac:dyDescent="0.2">
      <c r="A105">
        <v>24005440400</v>
      </c>
      <c r="B105" t="s">
        <v>22</v>
      </c>
      <c r="C105">
        <v>48375</v>
      </c>
      <c r="E105" t="str">
        <v>Loch Raven, Baltimore, MD</v>
      </c>
      <c r="F105">
        <f>SUMIFS(Table1[Household_Income_rP_gP_pall], Table1[Name], E105)</f>
        <v>30166</v>
      </c>
      <c r="G105">
        <f>COUNTIF(Table1[Name],E105)</f>
        <v>1</v>
      </c>
      <c r="H105">
        <f t="shared" si="2"/>
        <v>30166</v>
      </c>
    </row>
    <row r="106" spans="1:8" x14ac:dyDescent="0.2">
      <c r="A106">
        <v>24005451900</v>
      </c>
      <c r="B106" t="s">
        <v>64</v>
      </c>
      <c r="C106">
        <v>48240</v>
      </c>
      <c r="E106" t="str">
        <v>Baltimore Highlands, Baltimore, MD</v>
      </c>
      <c r="F106">
        <f>SUMIFS(Table1[Household_Income_rP_gP_pall], Table1[Name], E106)</f>
        <v>54292</v>
      </c>
      <c r="G106">
        <f>COUNTIF(Table1[Name],E106)</f>
        <v>2</v>
      </c>
      <c r="H106">
        <f t="shared" si="2"/>
        <v>27146</v>
      </c>
    </row>
    <row r="107" spans="1:8" x14ac:dyDescent="0.2">
      <c r="A107">
        <v>24005400702</v>
      </c>
      <c r="B107" t="s">
        <v>22</v>
      </c>
      <c r="C107">
        <v>48236</v>
      </c>
      <c r="E107" t="str">
        <v>Armistead Gardens, Baltimore, MD</v>
      </c>
      <c r="F107">
        <f>SUMIFS(Table1[Household_Income_rP_gP_pall], Table1[Name], E107)</f>
        <v>30027</v>
      </c>
      <c r="G107">
        <f>COUNTIF(Table1[Name],E107)</f>
        <v>1</v>
      </c>
      <c r="H107">
        <f t="shared" si="2"/>
        <v>30027</v>
      </c>
    </row>
    <row r="108" spans="1:8" x14ac:dyDescent="0.2">
      <c r="A108">
        <v>24005490900</v>
      </c>
      <c r="B108" t="s">
        <v>20</v>
      </c>
      <c r="C108">
        <v>48228</v>
      </c>
      <c r="E108" t="str">
        <v>Idlewood, Baltimore, MD</v>
      </c>
      <c r="F108">
        <f>SUMIFS(Table1[Household_Income_rP_gP_pall], Table1[Name], E108)</f>
        <v>29990</v>
      </c>
      <c r="G108">
        <f>COUNTIF(Table1[Name],E108)</f>
        <v>1</v>
      </c>
      <c r="H108">
        <f t="shared" si="2"/>
        <v>29990</v>
      </c>
    </row>
    <row r="109" spans="1:8" x14ac:dyDescent="0.2">
      <c r="A109">
        <v>24005403702</v>
      </c>
      <c r="B109" t="s">
        <v>19</v>
      </c>
      <c r="C109">
        <v>48014</v>
      </c>
      <c r="E109" t="str">
        <v>Perring Loch, Baltimore, MD</v>
      </c>
      <c r="F109">
        <f>SUMIFS(Table1[Household_Income_rP_gP_pall], Table1[Name], E109)</f>
        <v>29687</v>
      </c>
      <c r="G109">
        <f>COUNTIF(Table1[Name],E109)</f>
        <v>1</v>
      </c>
      <c r="H109">
        <f t="shared" si="2"/>
        <v>29687</v>
      </c>
    </row>
    <row r="110" spans="1:8" x14ac:dyDescent="0.2">
      <c r="A110">
        <v>24510272004</v>
      </c>
      <c r="B110" t="s">
        <v>65</v>
      </c>
      <c r="C110">
        <v>48007</v>
      </c>
      <c r="E110" t="str">
        <v>East Arlington, Baltimore, MD</v>
      </c>
      <c r="F110">
        <f>SUMIFS(Table1[Household_Income_rP_gP_pall], Table1[Name], E110)</f>
        <v>28912</v>
      </c>
      <c r="G110">
        <f>COUNTIF(Table1[Name],E110)</f>
        <v>1</v>
      </c>
      <c r="H110">
        <f t="shared" si="2"/>
        <v>28912</v>
      </c>
    </row>
    <row r="111" spans="1:8" x14ac:dyDescent="0.2">
      <c r="A111">
        <v>24005450900</v>
      </c>
      <c r="B111" t="s">
        <v>66</v>
      </c>
      <c r="C111">
        <v>47931</v>
      </c>
      <c r="E111" t="str">
        <v>Beechfield, Baltimore, MD</v>
      </c>
      <c r="F111">
        <f>SUMIFS(Table1[Household_Income_rP_gP_pall], Table1[Name], E111)</f>
        <v>28901</v>
      </c>
      <c r="G111">
        <f>COUNTIF(Table1[Name],E111)</f>
        <v>1</v>
      </c>
      <c r="H111">
        <f t="shared" si="2"/>
        <v>28901</v>
      </c>
    </row>
    <row r="112" spans="1:8" x14ac:dyDescent="0.2">
      <c r="A112">
        <v>24510270501</v>
      </c>
      <c r="B112" t="s">
        <v>67</v>
      </c>
      <c r="C112">
        <v>47909</v>
      </c>
      <c r="E112" t="str">
        <v>New Northwood, Baltimore, MD</v>
      </c>
      <c r="F112">
        <f>SUMIFS(Table1[Household_Income_rP_gP_pall], Table1[Name], E112)</f>
        <v>28134</v>
      </c>
      <c r="G112">
        <f>COUNTIF(Table1[Name],E112)</f>
        <v>1</v>
      </c>
      <c r="H112">
        <f t="shared" si="2"/>
        <v>28134</v>
      </c>
    </row>
    <row r="113" spans="1:8" x14ac:dyDescent="0.2">
      <c r="A113">
        <v>24005411407</v>
      </c>
      <c r="B113" t="s">
        <v>42</v>
      </c>
      <c r="C113">
        <v>47845</v>
      </c>
      <c r="E113" t="str">
        <v>Mid-Govans, Baltimore, MD</v>
      </c>
      <c r="F113">
        <f>SUMIFS(Table1[Household_Income_rP_gP_pall], Table1[Name], E113)</f>
        <v>28019</v>
      </c>
      <c r="G113">
        <f>COUNTIF(Table1[Name],E113)</f>
        <v>1</v>
      </c>
      <c r="H113">
        <f t="shared" si="2"/>
        <v>28019</v>
      </c>
    </row>
    <row r="114" spans="1:8" x14ac:dyDescent="0.2">
      <c r="A114">
        <v>24005451000</v>
      </c>
      <c r="B114" t="s">
        <v>66</v>
      </c>
      <c r="C114">
        <v>47753</v>
      </c>
      <c r="E114" t="str">
        <v>Little Italy, Baltimore, MD</v>
      </c>
      <c r="F114">
        <f>SUMIFS(Table1[Household_Income_rP_gP_pall], Table1[Name], E114)</f>
        <v>27607</v>
      </c>
      <c r="G114">
        <f>COUNTIF(Table1[Name],E114)</f>
        <v>1</v>
      </c>
      <c r="H114">
        <f t="shared" si="2"/>
        <v>27607</v>
      </c>
    </row>
    <row r="115" spans="1:8" x14ac:dyDescent="0.2">
      <c r="A115">
        <v>24003740201</v>
      </c>
      <c r="B115" t="s">
        <v>68</v>
      </c>
      <c r="C115">
        <v>47675</v>
      </c>
      <c r="E115" t="str">
        <v>Rognel Heights, Baltimore, MD</v>
      </c>
      <c r="F115">
        <f>SUMIFS(Table1[Household_Income_rP_gP_pall], Table1[Name], E115)</f>
        <v>27472</v>
      </c>
      <c r="G115">
        <f>COUNTIF(Table1[Name],E115)</f>
        <v>1</v>
      </c>
      <c r="H115">
        <f t="shared" si="2"/>
        <v>27472</v>
      </c>
    </row>
    <row r="116" spans="1:8" x14ac:dyDescent="0.2">
      <c r="A116">
        <v>24005402202</v>
      </c>
      <c r="B116" t="s">
        <v>69</v>
      </c>
      <c r="C116">
        <v>47577</v>
      </c>
      <c r="E116" t="str">
        <v>Walbrook, Baltimore, MD</v>
      </c>
      <c r="F116">
        <f>SUMIFS(Table1[Household_Income_rP_gP_pall], Table1[Name], E116)</f>
        <v>26952</v>
      </c>
      <c r="G116">
        <f>COUNTIF(Table1[Name],E116)</f>
        <v>1</v>
      </c>
      <c r="H116">
        <f t="shared" si="2"/>
        <v>26952</v>
      </c>
    </row>
    <row r="117" spans="1:8" x14ac:dyDescent="0.2">
      <c r="A117">
        <v>24005441101</v>
      </c>
      <c r="B117" t="s">
        <v>53</v>
      </c>
      <c r="C117">
        <v>47500</v>
      </c>
      <c r="E117" t="str">
        <v>Irvington, Baltimore, MD</v>
      </c>
      <c r="F117">
        <f>SUMIFS(Table1[Household_Income_rP_gP_pall], Table1[Name], E117)</f>
        <v>52821</v>
      </c>
      <c r="G117">
        <f>COUNTIF(Table1[Name],E117)</f>
        <v>2</v>
      </c>
      <c r="H117">
        <f t="shared" si="2"/>
        <v>26410.5</v>
      </c>
    </row>
    <row r="118" spans="1:8" x14ac:dyDescent="0.2">
      <c r="A118">
        <v>24003740102</v>
      </c>
      <c r="B118" t="s">
        <v>54</v>
      </c>
      <c r="C118">
        <v>47272</v>
      </c>
      <c r="E118" t="str">
        <v>West Forest Park, Baltimore, MD</v>
      </c>
      <c r="F118">
        <f>SUMIFS(Table1[Household_Income_rP_gP_pall], Table1[Name], E118)</f>
        <v>26262</v>
      </c>
      <c r="G118">
        <f>COUNTIF(Table1[Name],E118)</f>
        <v>1</v>
      </c>
      <c r="H118">
        <f t="shared" si="2"/>
        <v>26262</v>
      </c>
    </row>
    <row r="119" spans="1:8" x14ac:dyDescent="0.2">
      <c r="A119">
        <v>24005441102</v>
      </c>
      <c r="B119" t="s">
        <v>53</v>
      </c>
      <c r="C119">
        <v>47266</v>
      </c>
      <c r="E119" t="str">
        <v>Hanlon Longwood, Baltimore, MD</v>
      </c>
      <c r="F119">
        <f>SUMIFS(Table1[Household_Income_rP_gP_pall], Table1[Name], E119)</f>
        <v>25970</v>
      </c>
      <c r="G119">
        <f>COUNTIF(Table1[Name],E119)</f>
        <v>1</v>
      </c>
      <c r="H119">
        <f t="shared" si="2"/>
        <v>25970</v>
      </c>
    </row>
    <row r="120" spans="1:8" x14ac:dyDescent="0.2">
      <c r="A120">
        <v>24003750300</v>
      </c>
      <c r="B120" t="s">
        <v>40</v>
      </c>
      <c r="C120">
        <v>47265</v>
      </c>
      <c r="E120" t="str">
        <v>Lakeland, Baltimore, MD</v>
      </c>
      <c r="F120">
        <f>SUMIFS(Table1[Household_Income_rP_gP_pall], Table1[Name], E120)</f>
        <v>25836</v>
      </c>
      <c r="G120">
        <f>COUNTIF(Table1[Name],E120)</f>
        <v>1</v>
      </c>
      <c r="H120">
        <f t="shared" si="2"/>
        <v>25836</v>
      </c>
    </row>
    <row r="121" spans="1:8" x14ac:dyDescent="0.2">
      <c r="A121">
        <v>24025301401</v>
      </c>
      <c r="B121" t="s">
        <v>56</v>
      </c>
      <c r="C121">
        <v>47213</v>
      </c>
      <c r="E121" t="str">
        <v>Parkside, Baltimore, MD</v>
      </c>
      <c r="F121">
        <f>SUMIFS(Table1[Household_Income_rP_gP_pall], Table1[Name], E121)</f>
        <v>25652</v>
      </c>
      <c r="G121">
        <f>COUNTIF(Table1[Name],E121)</f>
        <v>1</v>
      </c>
      <c r="H121">
        <f t="shared" si="2"/>
        <v>25652</v>
      </c>
    </row>
    <row r="122" spans="1:8" x14ac:dyDescent="0.2">
      <c r="A122">
        <v>24027601204</v>
      </c>
      <c r="B122" t="s">
        <v>52</v>
      </c>
      <c r="C122">
        <v>47128</v>
      </c>
      <c r="E122" t="str">
        <v>Yale Heights, Baltimore, MD</v>
      </c>
      <c r="F122">
        <f>SUMIFS(Table1[Household_Income_rP_gP_pall], Table1[Name], E122)</f>
        <v>25562</v>
      </c>
      <c r="G122">
        <f>COUNTIF(Table1[Name],E122)</f>
        <v>1</v>
      </c>
      <c r="H122">
        <f t="shared" si="2"/>
        <v>25562</v>
      </c>
    </row>
    <row r="123" spans="1:8" x14ac:dyDescent="0.2">
      <c r="A123">
        <v>24005452100</v>
      </c>
      <c r="B123" t="s">
        <v>70</v>
      </c>
      <c r="C123">
        <v>47019</v>
      </c>
      <c r="E123" t="str">
        <v>Garwyn Oaks, Baltimore, MD</v>
      </c>
      <c r="F123">
        <f>SUMIFS(Table1[Household_Income_rP_gP_pall], Table1[Name], E123)</f>
        <v>25381</v>
      </c>
      <c r="G123">
        <f>COUNTIF(Table1[Name],E123)</f>
        <v>1</v>
      </c>
      <c r="H123">
        <f t="shared" si="2"/>
        <v>25381</v>
      </c>
    </row>
    <row r="124" spans="1:8" x14ac:dyDescent="0.2">
      <c r="A124">
        <v>24027605402</v>
      </c>
      <c r="B124" t="s">
        <v>35</v>
      </c>
      <c r="C124">
        <v>46974</v>
      </c>
      <c r="E124" t="str">
        <v>Pigtown, Baltimore, MD</v>
      </c>
      <c r="F124">
        <f>SUMIFS(Table1[Household_Income_rP_gP_pall], Table1[Name], E124)</f>
        <v>45108</v>
      </c>
      <c r="G124">
        <f>COUNTIF(Table1[Name],E124)</f>
        <v>2</v>
      </c>
      <c r="H124">
        <f t="shared" si="2"/>
        <v>22554</v>
      </c>
    </row>
    <row r="125" spans="1:8" x14ac:dyDescent="0.2">
      <c r="A125">
        <v>24005440900</v>
      </c>
      <c r="B125" t="s">
        <v>53</v>
      </c>
      <c r="C125">
        <v>46746</v>
      </c>
      <c r="E125" t="str">
        <v>Remington, Baltimore, MD</v>
      </c>
      <c r="F125">
        <f>SUMIFS(Table1[Household_Income_rP_gP_pall], Table1[Name], E125)</f>
        <v>25123</v>
      </c>
      <c r="G125">
        <f>COUNTIF(Table1[Name],E125)</f>
        <v>1</v>
      </c>
      <c r="H125">
        <f t="shared" si="2"/>
        <v>25123</v>
      </c>
    </row>
    <row r="126" spans="1:8" x14ac:dyDescent="0.2">
      <c r="A126">
        <v>24510271503</v>
      </c>
      <c r="B126" t="s">
        <v>71</v>
      </c>
      <c r="C126">
        <v>46668</v>
      </c>
      <c r="E126" t="str">
        <v>Allendale, Baltimore, MD</v>
      </c>
      <c r="F126">
        <f>SUMIFS(Table1[Household_Income_rP_gP_pall], Table1[Name], E126)</f>
        <v>25104</v>
      </c>
      <c r="G126">
        <f>COUNTIF(Table1[Name],E126)</f>
        <v>1</v>
      </c>
      <c r="H126">
        <f t="shared" si="2"/>
        <v>25104</v>
      </c>
    </row>
    <row r="127" spans="1:8" x14ac:dyDescent="0.2">
      <c r="A127">
        <v>24005403300</v>
      </c>
      <c r="B127" t="s">
        <v>72</v>
      </c>
      <c r="C127">
        <v>46253</v>
      </c>
      <c r="E127" t="str">
        <v>Windsor Hills, Baltimore, MD</v>
      </c>
      <c r="F127">
        <f>SUMIFS(Table1[Household_Income_rP_gP_pall], Table1[Name], E127)</f>
        <v>24977</v>
      </c>
      <c r="G127">
        <f>COUNTIF(Table1[Name],E127)</f>
        <v>1</v>
      </c>
      <c r="H127">
        <f t="shared" si="2"/>
        <v>24977</v>
      </c>
    </row>
    <row r="128" spans="1:8" x14ac:dyDescent="0.2">
      <c r="A128">
        <v>24005451802</v>
      </c>
      <c r="B128" t="s">
        <v>51</v>
      </c>
      <c r="C128">
        <v>46138</v>
      </c>
      <c r="E128" t="str">
        <v>Curtis Bay, Baltimore, MD</v>
      </c>
      <c r="F128">
        <f>SUMIFS(Table1[Household_Income_rP_gP_pall], Table1[Name], E128)</f>
        <v>24644</v>
      </c>
      <c r="G128">
        <f>COUNTIF(Table1[Name],E128)</f>
        <v>1</v>
      </c>
      <c r="H128">
        <f t="shared" si="2"/>
        <v>24644</v>
      </c>
    </row>
    <row r="129" spans="1:8" x14ac:dyDescent="0.2">
      <c r="A129">
        <v>24005430800</v>
      </c>
      <c r="B129" t="s">
        <v>61</v>
      </c>
      <c r="C129">
        <v>45689</v>
      </c>
      <c r="E129" t="str">
        <v>Burleith-Leighton, Baltimore, MD</v>
      </c>
      <c r="F129">
        <f>SUMIFS(Table1[Household_Income_rP_gP_pall], Table1[Name], E129)</f>
        <v>24561</v>
      </c>
      <c r="G129">
        <f>COUNTIF(Table1[Name],E129)</f>
        <v>1</v>
      </c>
      <c r="H129">
        <f t="shared" si="2"/>
        <v>24561</v>
      </c>
    </row>
    <row r="130" spans="1:8" x14ac:dyDescent="0.2">
      <c r="A130">
        <v>24003731309</v>
      </c>
      <c r="B130" t="s">
        <v>73</v>
      </c>
      <c r="C130">
        <v>45636</v>
      </c>
      <c r="E130" t="str">
        <v>Winston - Govans, Baltimore, MD</v>
      </c>
      <c r="F130">
        <f>SUMIFS(Table1[Household_Income_rP_gP_pall], Table1[Name], E130)</f>
        <v>24373</v>
      </c>
      <c r="G130">
        <f>COUNTIF(Table1[Name],E130)</f>
        <v>1</v>
      </c>
      <c r="H130">
        <f t="shared" si="2"/>
        <v>24373</v>
      </c>
    </row>
    <row r="131" spans="1:8" x14ac:dyDescent="0.2">
      <c r="A131">
        <v>24003751103</v>
      </c>
      <c r="B131" t="s">
        <v>62</v>
      </c>
      <c r="C131">
        <v>45184</v>
      </c>
      <c r="E131" t="str">
        <v>Better Waverly, Baltimore, MD</v>
      </c>
      <c r="F131">
        <f>SUMIFS(Table1[Household_Income_rP_gP_pall], Table1[Name], E131)</f>
        <v>47307</v>
      </c>
      <c r="G131">
        <f>COUNTIF(Table1[Name],E131)</f>
        <v>2</v>
      </c>
      <c r="H131">
        <f t="shared" ref="H131:H187" si="3">F131/G131</f>
        <v>23653.5</v>
      </c>
    </row>
    <row r="132" spans="1:8" x14ac:dyDescent="0.2">
      <c r="A132">
        <v>24005420500</v>
      </c>
      <c r="B132" t="s">
        <v>22</v>
      </c>
      <c r="C132">
        <v>45165</v>
      </c>
      <c r="E132" t="str">
        <v>Reisterstown Station, Baltimore, MD</v>
      </c>
      <c r="F132">
        <f>SUMIFS(Table1[Household_Income_rP_gP_pall], Table1[Name], E132)</f>
        <v>23921</v>
      </c>
      <c r="G132">
        <f>COUNTIF(Table1[Name],E132)</f>
        <v>1</v>
      </c>
      <c r="H132">
        <f t="shared" si="3"/>
        <v>23921</v>
      </c>
    </row>
    <row r="133" spans="1:8" x14ac:dyDescent="0.2">
      <c r="A133">
        <v>24005420200</v>
      </c>
      <c r="B133" t="s">
        <v>60</v>
      </c>
      <c r="C133">
        <v>44941</v>
      </c>
      <c r="E133" t="str">
        <v>Edmondson, Baltimore, MD</v>
      </c>
      <c r="F133">
        <f>SUMIFS(Table1[Household_Income_rP_gP_pall], Table1[Name], E133)</f>
        <v>46535</v>
      </c>
      <c r="G133">
        <f>COUNTIF(Table1[Name],E133)</f>
        <v>2</v>
      </c>
      <c r="H133">
        <f t="shared" si="3"/>
        <v>23267.5</v>
      </c>
    </row>
    <row r="134" spans="1:8" x14ac:dyDescent="0.2">
      <c r="A134">
        <v>24005492102</v>
      </c>
      <c r="B134" t="s">
        <v>42</v>
      </c>
      <c r="C134">
        <v>44711</v>
      </c>
      <c r="E134" t="str">
        <v>Dorchester, Baltimore, MD</v>
      </c>
      <c r="F134">
        <f>SUMIFS(Table1[Household_Income_rP_gP_pall], Table1[Name], E134)</f>
        <v>23654</v>
      </c>
      <c r="G134">
        <f>COUNTIF(Table1[Name],E134)</f>
        <v>1</v>
      </c>
      <c r="H134">
        <f t="shared" si="3"/>
        <v>23654</v>
      </c>
    </row>
    <row r="135" spans="1:8" x14ac:dyDescent="0.2">
      <c r="A135">
        <v>24005440702</v>
      </c>
      <c r="B135" t="s">
        <v>53</v>
      </c>
      <c r="C135">
        <v>44500</v>
      </c>
      <c r="E135" t="str">
        <v>Central Park Heights, Baltimore, MD</v>
      </c>
      <c r="F135">
        <f>SUMIFS(Table1[Household_Income_rP_gP_pall], Table1[Name], E135)</f>
        <v>45007</v>
      </c>
      <c r="G135">
        <f>COUNTIF(Table1[Name],E135)</f>
        <v>2</v>
      </c>
      <c r="H135">
        <f t="shared" si="3"/>
        <v>22503.5</v>
      </c>
    </row>
    <row r="136" spans="1:8" x14ac:dyDescent="0.2">
      <c r="A136">
        <v>24005492402</v>
      </c>
      <c r="B136" t="s">
        <v>28</v>
      </c>
      <c r="C136">
        <v>44471</v>
      </c>
      <c r="E136" t="str">
        <v>Woodbrook, Baltimore, MD</v>
      </c>
      <c r="F136">
        <f>SUMIFS(Table1[Household_Income_rP_gP_pall], Table1[Name], E136)</f>
        <v>23598</v>
      </c>
      <c r="G136">
        <f>COUNTIF(Table1[Name],E136)</f>
        <v>1</v>
      </c>
      <c r="H136">
        <f t="shared" si="3"/>
        <v>23598</v>
      </c>
    </row>
    <row r="137" spans="1:8" x14ac:dyDescent="0.2">
      <c r="A137">
        <v>24003750202</v>
      </c>
      <c r="B137" t="s">
        <v>74</v>
      </c>
      <c r="C137">
        <v>44262</v>
      </c>
      <c r="E137" t="str">
        <v>Old Goucher, Baltimore, MD</v>
      </c>
      <c r="F137">
        <f>SUMIFS(Table1[Household_Income_rP_gP_pall], Table1[Name], E137)</f>
        <v>23281</v>
      </c>
      <c r="G137">
        <f>COUNTIF(Table1[Name],E137)</f>
        <v>1</v>
      </c>
      <c r="H137">
        <f t="shared" si="3"/>
        <v>23281</v>
      </c>
    </row>
    <row r="138" spans="1:8" x14ac:dyDescent="0.2">
      <c r="A138">
        <v>24005450300</v>
      </c>
      <c r="B138" t="s">
        <v>66</v>
      </c>
      <c r="C138">
        <v>44261</v>
      </c>
      <c r="E138" t="str">
        <v>Saint Joseph's, Baltimore, MD</v>
      </c>
      <c r="F138">
        <f>SUMIFS(Table1[Household_Income_rP_gP_pall], Table1[Name], E138)</f>
        <v>23275</v>
      </c>
      <c r="G138">
        <f>COUNTIF(Table1[Name],E138)</f>
        <v>1</v>
      </c>
      <c r="H138">
        <f t="shared" si="3"/>
        <v>23275</v>
      </c>
    </row>
    <row r="139" spans="1:8" x14ac:dyDescent="0.2">
      <c r="A139">
        <v>24005420303</v>
      </c>
      <c r="B139" t="s">
        <v>60</v>
      </c>
      <c r="C139">
        <v>44154</v>
      </c>
      <c r="E139" t="str">
        <v>Darley Park, Baltimore, MD</v>
      </c>
      <c r="F139">
        <f>SUMIFS(Table1[Household_Income_rP_gP_pall], Table1[Name], E139)</f>
        <v>23070</v>
      </c>
      <c r="G139">
        <f>COUNTIF(Table1[Name],E139)</f>
        <v>1</v>
      </c>
      <c r="H139">
        <f t="shared" si="3"/>
        <v>23070</v>
      </c>
    </row>
    <row r="140" spans="1:8" x14ac:dyDescent="0.2">
      <c r="A140">
        <v>24005452400</v>
      </c>
      <c r="B140" t="s">
        <v>60</v>
      </c>
      <c r="C140">
        <v>44135</v>
      </c>
      <c r="E140" t="str">
        <v>Poppleton, Baltimore, MD</v>
      </c>
      <c r="F140">
        <f>SUMIFS(Table1[Household_Income_rP_gP_pall], Table1[Name], E140)</f>
        <v>38905</v>
      </c>
      <c r="G140">
        <f>COUNTIF(Table1[Name],E140)</f>
        <v>2</v>
      </c>
      <c r="H140">
        <f t="shared" si="3"/>
        <v>19452.5</v>
      </c>
    </row>
    <row r="141" spans="1:8" x14ac:dyDescent="0.2">
      <c r="A141">
        <v>24510010400</v>
      </c>
      <c r="B141" t="s">
        <v>75</v>
      </c>
      <c r="C141">
        <v>44105</v>
      </c>
      <c r="E141" t="str">
        <v>Cedonia, Baltimore, MD</v>
      </c>
      <c r="F141">
        <f>SUMIFS(Table1[Household_Income_rP_gP_pall], Table1[Name], E141)</f>
        <v>22835</v>
      </c>
      <c r="G141">
        <f>COUNTIF(Table1[Name],E141)</f>
        <v>1</v>
      </c>
      <c r="H141">
        <f t="shared" si="3"/>
        <v>22835</v>
      </c>
    </row>
    <row r="142" spans="1:8" x14ac:dyDescent="0.2">
      <c r="A142">
        <v>24005401505</v>
      </c>
      <c r="B142" t="s">
        <v>29</v>
      </c>
      <c r="C142">
        <v>43997</v>
      </c>
      <c r="E142" t="str">
        <v>Arlington, Baltimore, MD</v>
      </c>
      <c r="F142">
        <f>SUMIFS(Table1[Household_Income_rP_gP_pall], Table1[Name], E142)</f>
        <v>22834</v>
      </c>
      <c r="G142">
        <f>COUNTIF(Table1[Name],E142)</f>
        <v>1</v>
      </c>
      <c r="H142">
        <f t="shared" si="3"/>
        <v>22834</v>
      </c>
    </row>
    <row r="143" spans="1:8" x14ac:dyDescent="0.2">
      <c r="A143">
        <v>24005400900</v>
      </c>
      <c r="B143" t="s">
        <v>29</v>
      </c>
      <c r="C143">
        <v>43959</v>
      </c>
      <c r="E143" t="str">
        <v>Mosher, Baltimore, MD</v>
      </c>
      <c r="F143">
        <f>SUMIFS(Table1[Household_Income_rP_gP_pall], Table1[Name], E143)</f>
        <v>22748</v>
      </c>
      <c r="G143">
        <f>COUNTIF(Table1[Name],E143)</f>
        <v>1</v>
      </c>
      <c r="H143">
        <f t="shared" si="3"/>
        <v>22748</v>
      </c>
    </row>
    <row r="144" spans="1:8" x14ac:dyDescent="0.2">
      <c r="A144">
        <v>24003750900</v>
      </c>
      <c r="B144" t="s">
        <v>62</v>
      </c>
      <c r="C144">
        <v>43915</v>
      </c>
      <c r="E144" t="str">
        <v>Coppin Heights, Baltimore, MD</v>
      </c>
      <c r="F144">
        <f>SUMIFS(Table1[Household_Income_rP_gP_pall], Table1[Name], E144)</f>
        <v>22687</v>
      </c>
      <c r="G144">
        <f>COUNTIF(Table1[Name],E144)</f>
        <v>1</v>
      </c>
      <c r="H144">
        <f t="shared" si="3"/>
        <v>22687</v>
      </c>
    </row>
    <row r="145" spans="1:8" x14ac:dyDescent="0.2">
      <c r="A145">
        <v>24003730100</v>
      </c>
      <c r="B145" t="s">
        <v>76</v>
      </c>
      <c r="C145">
        <v>43897</v>
      </c>
      <c r="E145" t="str">
        <v>Harwood, Baltimore, MD</v>
      </c>
      <c r="F145">
        <f>SUMIFS(Table1[Household_Income_rP_gP_pall], Table1[Name], E145)</f>
        <v>22463</v>
      </c>
      <c r="G145">
        <f>COUNTIF(Table1[Name],E145)</f>
        <v>1</v>
      </c>
      <c r="H145">
        <f t="shared" si="3"/>
        <v>22463</v>
      </c>
    </row>
    <row r="146" spans="1:8" x14ac:dyDescent="0.2">
      <c r="A146">
        <v>24005400800</v>
      </c>
      <c r="B146" t="s">
        <v>29</v>
      </c>
      <c r="C146">
        <v>43524</v>
      </c>
      <c r="E146" t="str">
        <v>Hollins Market, Baltimore, MD</v>
      </c>
      <c r="F146">
        <f>SUMIFS(Table1[Household_Income_rP_gP_pall], Table1[Name], E146)</f>
        <v>22384</v>
      </c>
      <c r="G146">
        <f>COUNTIF(Table1[Name],E146)</f>
        <v>1</v>
      </c>
      <c r="H146">
        <f t="shared" si="3"/>
        <v>22384</v>
      </c>
    </row>
    <row r="147" spans="1:8" x14ac:dyDescent="0.2">
      <c r="A147">
        <v>24510272003</v>
      </c>
      <c r="B147" t="s">
        <v>22</v>
      </c>
      <c r="C147">
        <v>43493</v>
      </c>
      <c r="E147" t="str">
        <v>Park Circle, Baltimore, MD</v>
      </c>
      <c r="F147">
        <f>SUMIFS(Table1[Household_Income_rP_gP_pall], Table1[Name], E147)</f>
        <v>22384</v>
      </c>
      <c r="G147">
        <f>COUNTIF(Table1[Name],E147)</f>
        <v>1</v>
      </c>
      <c r="H147">
        <f t="shared" si="3"/>
        <v>22384</v>
      </c>
    </row>
    <row r="148" spans="1:8" x14ac:dyDescent="0.2">
      <c r="A148">
        <v>24005450100</v>
      </c>
      <c r="B148" t="s">
        <v>53</v>
      </c>
      <c r="C148">
        <v>43492</v>
      </c>
      <c r="E148" t="str">
        <v>Cherry Hill, Baltimore, MD</v>
      </c>
      <c r="F148">
        <f>SUMIFS(Table1[Household_Income_rP_gP_pall], Table1[Name], E148)</f>
        <v>61751</v>
      </c>
      <c r="G148">
        <f>COUNTIF(Table1[Name],E148)</f>
        <v>3</v>
      </c>
      <c r="H148">
        <f t="shared" si="3"/>
        <v>20583.666666666668</v>
      </c>
    </row>
    <row r="149" spans="1:8" x14ac:dyDescent="0.2">
      <c r="A149">
        <v>24005400600</v>
      </c>
      <c r="B149" t="s">
        <v>29</v>
      </c>
      <c r="C149">
        <v>43297</v>
      </c>
      <c r="E149" t="str">
        <v>Bridgeview-Greenlawn, Baltimore, MD</v>
      </c>
      <c r="F149">
        <f>SUMIFS(Table1[Household_Income_rP_gP_pall], Table1[Name], E149)</f>
        <v>22158</v>
      </c>
      <c r="G149">
        <f>COUNTIF(Table1[Name],E149)</f>
        <v>1</v>
      </c>
      <c r="H149">
        <f t="shared" si="3"/>
        <v>22158</v>
      </c>
    </row>
    <row r="150" spans="1:8" x14ac:dyDescent="0.2">
      <c r="A150">
        <v>24027606901</v>
      </c>
      <c r="B150" t="s">
        <v>77</v>
      </c>
      <c r="C150">
        <v>43251</v>
      </c>
      <c r="E150" t="str">
        <v>Coldstream - Homestead - Montebello, Baltimore, MD</v>
      </c>
      <c r="F150">
        <f>SUMIFS(Table1[Household_Income_rP_gP_pall], Table1[Name], E150)</f>
        <v>42955</v>
      </c>
      <c r="G150">
        <f>COUNTIF(Table1[Name],E150)</f>
        <v>2</v>
      </c>
      <c r="H150">
        <f t="shared" si="3"/>
        <v>21477.5</v>
      </c>
    </row>
    <row r="151" spans="1:8" x14ac:dyDescent="0.2">
      <c r="A151">
        <v>24003730401</v>
      </c>
      <c r="B151" t="s">
        <v>62</v>
      </c>
      <c r="C151">
        <v>43239</v>
      </c>
      <c r="E151" t="str">
        <v>Berea, Baltimore, MD</v>
      </c>
      <c r="F151">
        <f>SUMIFS(Table1[Household_Income_rP_gP_pall], Table1[Name], E151)</f>
        <v>41458</v>
      </c>
      <c r="G151">
        <f>COUNTIF(Table1[Name],E151)</f>
        <v>2</v>
      </c>
      <c r="H151">
        <f t="shared" si="3"/>
        <v>20729</v>
      </c>
    </row>
    <row r="152" spans="1:8" x14ac:dyDescent="0.2">
      <c r="A152">
        <v>24005491600</v>
      </c>
      <c r="B152" t="s">
        <v>42</v>
      </c>
      <c r="C152">
        <v>43026</v>
      </c>
      <c r="E152" t="str">
        <v>Rosemont, Baltimore, MD</v>
      </c>
      <c r="F152">
        <f>SUMIFS(Table1[Household_Income_rP_gP_pall], Table1[Name], E152)</f>
        <v>21705</v>
      </c>
      <c r="G152">
        <f>COUNTIF(Table1[Name],E152)</f>
        <v>1</v>
      </c>
      <c r="H152">
        <f t="shared" si="3"/>
        <v>21705</v>
      </c>
    </row>
    <row r="153" spans="1:8" x14ac:dyDescent="0.2">
      <c r="A153">
        <v>24005451801</v>
      </c>
      <c r="B153" t="s">
        <v>51</v>
      </c>
      <c r="C153">
        <v>42873</v>
      </c>
      <c r="E153" t="str">
        <v>Lexington, Baltimore, MD</v>
      </c>
      <c r="F153">
        <f>SUMIFS(Table1[Household_Income_rP_gP_pall], Table1[Name], E153)</f>
        <v>41015</v>
      </c>
      <c r="G153">
        <f>COUNTIF(Table1[Name],E153)</f>
        <v>2</v>
      </c>
      <c r="H153">
        <f t="shared" si="3"/>
        <v>20507.5</v>
      </c>
    </row>
    <row r="154" spans="1:8" x14ac:dyDescent="0.2">
      <c r="A154">
        <v>24005451600</v>
      </c>
      <c r="B154" t="s">
        <v>51</v>
      </c>
      <c r="C154">
        <v>42826</v>
      </c>
      <c r="E154" t="str">
        <v>Edgecomb, Baltimore, MD</v>
      </c>
      <c r="F154">
        <f>SUMIFS(Table1[Household_Income_rP_gP_pall], Table1[Name], E154)</f>
        <v>21588</v>
      </c>
      <c r="G154">
        <f>COUNTIF(Table1[Name],E154)</f>
        <v>1</v>
      </c>
      <c r="H154">
        <f t="shared" si="3"/>
        <v>21588</v>
      </c>
    </row>
    <row r="155" spans="1:8" x14ac:dyDescent="0.2">
      <c r="A155">
        <v>24005420600</v>
      </c>
      <c r="B155" t="s">
        <v>22</v>
      </c>
      <c r="C155">
        <v>42635</v>
      </c>
      <c r="E155" t="str">
        <v>Reservoir Hill, Baltimore, MD</v>
      </c>
      <c r="F155">
        <f>SUMIFS(Table1[Household_Income_rP_gP_pall], Table1[Name], E155)</f>
        <v>38683</v>
      </c>
      <c r="G155">
        <f>COUNTIF(Table1[Name],E155)</f>
        <v>2</v>
      </c>
      <c r="H155">
        <f t="shared" si="3"/>
        <v>19341.5</v>
      </c>
    </row>
    <row r="156" spans="1:8" x14ac:dyDescent="0.2">
      <c r="A156">
        <v>24005420100</v>
      </c>
      <c r="B156" t="s">
        <v>60</v>
      </c>
      <c r="C156">
        <v>42569</v>
      </c>
      <c r="E156" t="str">
        <v>Pratt Monroe, Baltimore, MD</v>
      </c>
      <c r="F156">
        <f>SUMIFS(Table1[Household_Income_rP_gP_pall], Table1[Name], E156)</f>
        <v>21278</v>
      </c>
      <c r="G156">
        <f>COUNTIF(Table1[Name],E156)</f>
        <v>1</v>
      </c>
      <c r="H156">
        <f t="shared" si="3"/>
        <v>21278</v>
      </c>
    </row>
    <row r="157" spans="1:8" x14ac:dyDescent="0.2">
      <c r="A157">
        <v>24510270402</v>
      </c>
      <c r="B157" t="s">
        <v>78</v>
      </c>
      <c r="C157">
        <v>42492</v>
      </c>
      <c r="E157" t="str">
        <v>Greenmount West, Baltimore, MD</v>
      </c>
      <c r="F157">
        <f>SUMIFS(Table1[Household_Income_rP_gP_pall], Table1[Name], E157)</f>
        <v>21169</v>
      </c>
      <c r="G157">
        <f>COUNTIF(Table1[Name],E157)</f>
        <v>1</v>
      </c>
      <c r="H157">
        <f t="shared" si="3"/>
        <v>21169</v>
      </c>
    </row>
    <row r="158" spans="1:8" x14ac:dyDescent="0.2">
      <c r="A158">
        <v>24005400701</v>
      </c>
      <c r="B158" t="s">
        <v>29</v>
      </c>
      <c r="C158">
        <v>42451</v>
      </c>
      <c r="E158" t="str">
        <v>Barclay, Baltimore, MD</v>
      </c>
      <c r="F158">
        <f>SUMIFS(Table1[Household_Income_rP_gP_pall], Table1[Name], E158)</f>
        <v>21057</v>
      </c>
      <c r="G158">
        <f>COUNTIF(Table1[Name],E158)</f>
        <v>1</v>
      </c>
      <c r="H158">
        <f t="shared" si="3"/>
        <v>21057</v>
      </c>
    </row>
    <row r="159" spans="1:8" x14ac:dyDescent="0.2">
      <c r="A159">
        <v>24005403402</v>
      </c>
      <c r="B159" t="s">
        <v>19</v>
      </c>
      <c r="C159">
        <v>42362</v>
      </c>
      <c r="E159" t="str">
        <v>Langston Hughes, Baltimore, MD</v>
      </c>
      <c r="F159">
        <f>SUMIFS(Table1[Household_Income_rP_gP_pall], Table1[Name], E159)</f>
        <v>20829</v>
      </c>
      <c r="G159">
        <f>COUNTIF(Table1[Name],E159)</f>
        <v>1</v>
      </c>
      <c r="H159">
        <f t="shared" si="3"/>
        <v>20829</v>
      </c>
    </row>
    <row r="160" spans="1:8" x14ac:dyDescent="0.2">
      <c r="A160">
        <v>24005420701</v>
      </c>
      <c r="B160" t="s">
        <v>60</v>
      </c>
      <c r="C160">
        <v>42075</v>
      </c>
      <c r="E160" t="str">
        <v>Butchers Hill, Baltimore, MD</v>
      </c>
      <c r="F160">
        <f>SUMIFS(Table1[Household_Income_rP_gP_pall], Table1[Name], E160)</f>
        <v>20803</v>
      </c>
      <c r="G160">
        <f>COUNTIF(Table1[Name],E160)</f>
        <v>1</v>
      </c>
      <c r="H160">
        <f t="shared" si="3"/>
        <v>20803</v>
      </c>
    </row>
    <row r="161" spans="1:8" x14ac:dyDescent="0.2">
      <c r="A161">
        <v>24510240100</v>
      </c>
      <c r="B161" t="s">
        <v>79</v>
      </c>
      <c r="C161">
        <v>41988</v>
      </c>
      <c r="E161" t="str">
        <v>Broadway East, Baltimore, MD</v>
      </c>
      <c r="F161">
        <f>SUMIFS(Table1[Household_Income_rP_gP_pall], Table1[Name], E161)</f>
        <v>96438</v>
      </c>
      <c r="G161">
        <f>COUNTIF(Table1[Name],E161)</f>
        <v>5</v>
      </c>
      <c r="H161">
        <f t="shared" si="3"/>
        <v>19287.599999999999</v>
      </c>
    </row>
    <row r="162" spans="1:8" x14ac:dyDescent="0.2">
      <c r="A162">
        <v>24510270502</v>
      </c>
      <c r="B162" t="s">
        <v>59</v>
      </c>
      <c r="C162">
        <v>41953</v>
      </c>
      <c r="E162" t="str">
        <v>Penn North, Baltimore, MD</v>
      </c>
      <c r="F162">
        <f>SUMIFS(Table1[Household_Income_rP_gP_pall], Table1[Name], E162)</f>
        <v>20316</v>
      </c>
      <c r="G162">
        <f>COUNTIF(Table1[Name],E162)</f>
        <v>1</v>
      </c>
      <c r="H162">
        <f t="shared" si="3"/>
        <v>20316</v>
      </c>
    </row>
    <row r="163" spans="1:8" x14ac:dyDescent="0.2">
      <c r="A163">
        <v>24003751000</v>
      </c>
      <c r="B163" t="s">
        <v>62</v>
      </c>
      <c r="C163">
        <v>41928</v>
      </c>
      <c r="E163" t="str">
        <v>Mondawmin, Baltimore, MD</v>
      </c>
      <c r="F163">
        <f>SUMIFS(Table1[Household_Income_rP_gP_pall], Table1[Name], E163)</f>
        <v>20286</v>
      </c>
      <c r="G163">
        <f>COUNTIF(Table1[Name],E163)</f>
        <v>1</v>
      </c>
      <c r="H163">
        <f t="shared" si="3"/>
        <v>20286</v>
      </c>
    </row>
    <row r="164" spans="1:8" x14ac:dyDescent="0.2">
      <c r="A164">
        <v>24510270804</v>
      </c>
      <c r="B164" t="s">
        <v>80</v>
      </c>
      <c r="C164">
        <v>41890</v>
      </c>
      <c r="E164" t="str">
        <v>Harlem Park, Baltimore, MD</v>
      </c>
      <c r="F164">
        <f>SUMIFS(Table1[Household_Income_rP_gP_pall], Table1[Name], E164)</f>
        <v>20279</v>
      </c>
      <c r="G164">
        <f>COUNTIF(Table1[Name],E164)</f>
        <v>1</v>
      </c>
      <c r="H164">
        <f t="shared" si="3"/>
        <v>20279</v>
      </c>
    </row>
    <row r="165" spans="1:8" x14ac:dyDescent="0.2">
      <c r="A165">
        <v>24005420800</v>
      </c>
      <c r="B165" t="s">
        <v>60</v>
      </c>
      <c r="C165">
        <v>41885</v>
      </c>
      <c r="E165" t="str">
        <v>Sandtown-Winchester, Baltimore, MD</v>
      </c>
      <c r="F165">
        <f>SUMIFS(Table1[Household_Income_rP_gP_pall], Table1[Name], E165)</f>
        <v>77189</v>
      </c>
      <c r="G165">
        <f>COUNTIF(Table1[Name],E165)</f>
        <v>4</v>
      </c>
      <c r="H165">
        <f t="shared" si="3"/>
        <v>19297.25</v>
      </c>
    </row>
    <row r="166" spans="1:8" x14ac:dyDescent="0.2">
      <c r="A166">
        <v>24005451803</v>
      </c>
      <c r="B166" t="s">
        <v>51</v>
      </c>
      <c r="C166">
        <v>41602</v>
      </c>
      <c r="E166" t="str">
        <v>NW Community Action, Baltimore, MD</v>
      </c>
      <c r="F166">
        <f>SUMIFS(Table1[Household_Income_rP_gP_pall], Table1[Name], E166)</f>
        <v>20233</v>
      </c>
      <c r="G166">
        <f>COUNTIF(Table1[Name],E166)</f>
        <v>1</v>
      </c>
      <c r="H166">
        <f t="shared" si="3"/>
        <v>20233</v>
      </c>
    </row>
    <row r="167" spans="1:8" x14ac:dyDescent="0.2">
      <c r="A167">
        <v>24005450200</v>
      </c>
      <c r="B167" t="s">
        <v>66</v>
      </c>
      <c r="C167">
        <v>41514</v>
      </c>
      <c r="E167" t="str">
        <v>Mill Hill, Baltimore, MD</v>
      </c>
      <c r="F167">
        <f>SUMIFS(Table1[Household_Income_rP_gP_pall], Table1[Name], E167)</f>
        <v>20019</v>
      </c>
      <c r="G167">
        <f>COUNTIF(Table1[Name],E167)</f>
        <v>1</v>
      </c>
      <c r="H167">
        <f t="shared" si="3"/>
        <v>20019</v>
      </c>
    </row>
    <row r="168" spans="1:8" x14ac:dyDescent="0.2">
      <c r="A168">
        <v>24005420900</v>
      </c>
      <c r="B168" t="s">
        <v>60</v>
      </c>
      <c r="C168">
        <v>41469</v>
      </c>
      <c r="E168" t="str">
        <v>Madison - Eastend, Baltimore, MD</v>
      </c>
      <c r="F168">
        <f>SUMIFS(Table1[Household_Income_rP_gP_pall], Table1[Name], E168)</f>
        <v>19977</v>
      </c>
      <c r="G168">
        <f>COUNTIF(Table1[Name],E168)</f>
        <v>1</v>
      </c>
      <c r="H168">
        <f t="shared" si="3"/>
        <v>19977</v>
      </c>
    </row>
    <row r="169" spans="1:8" x14ac:dyDescent="0.2">
      <c r="A169">
        <v>24005402509</v>
      </c>
      <c r="B169" t="s">
        <v>28</v>
      </c>
      <c r="C169">
        <v>41171</v>
      </c>
      <c r="E169" t="str">
        <v>Perkins Homes, Baltimore, MD</v>
      </c>
      <c r="F169">
        <f>SUMIFS(Table1[Household_Income_rP_gP_pall], Table1[Name], E169)</f>
        <v>19867</v>
      </c>
      <c r="G169">
        <f>COUNTIF(Table1[Name],E169)</f>
        <v>1</v>
      </c>
      <c r="H169">
        <f t="shared" si="3"/>
        <v>19867</v>
      </c>
    </row>
    <row r="170" spans="1:8" x14ac:dyDescent="0.2">
      <c r="A170">
        <v>24005452000</v>
      </c>
      <c r="B170" t="s">
        <v>70</v>
      </c>
      <c r="C170">
        <v>41064</v>
      </c>
      <c r="E170" t="str">
        <v>Midtown Edmondson, Baltimore, MD</v>
      </c>
      <c r="F170">
        <f>SUMIFS(Table1[Household_Income_rP_gP_pall], Table1[Name], E170)</f>
        <v>19802</v>
      </c>
      <c r="G170">
        <f>COUNTIF(Table1[Name],E170)</f>
        <v>1</v>
      </c>
      <c r="H170">
        <f t="shared" si="3"/>
        <v>19802</v>
      </c>
    </row>
    <row r="171" spans="1:8" x14ac:dyDescent="0.2">
      <c r="A171">
        <v>24005421200</v>
      </c>
      <c r="B171" t="s">
        <v>60</v>
      </c>
      <c r="C171">
        <v>40741</v>
      </c>
      <c r="E171" t="str">
        <v>Mount Clare, Baltimore, MD</v>
      </c>
      <c r="F171">
        <f>SUMIFS(Table1[Household_Income_rP_gP_pall], Table1[Name], E171)</f>
        <v>19764</v>
      </c>
      <c r="G171">
        <f>COUNTIF(Table1[Name],E171)</f>
        <v>1</v>
      </c>
      <c r="H171">
        <f t="shared" si="3"/>
        <v>19764</v>
      </c>
    </row>
    <row r="172" spans="1:8" x14ac:dyDescent="0.2">
      <c r="A172">
        <v>24510250103</v>
      </c>
      <c r="B172" t="s">
        <v>81</v>
      </c>
      <c r="C172">
        <v>40634</v>
      </c>
      <c r="E172" t="str">
        <v>East Baltimore Midway, Baltimore, MD</v>
      </c>
      <c r="F172">
        <f>SUMIFS(Table1[Household_Income_rP_gP_pall], Table1[Name], E172)</f>
        <v>19724</v>
      </c>
      <c r="G172">
        <f>COUNTIF(Table1[Name],E172)</f>
        <v>1</v>
      </c>
      <c r="H172">
        <f t="shared" si="3"/>
        <v>19724</v>
      </c>
    </row>
    <row r="173" spans="1:8" x14ac:dyDescent="0.2">
      <c r="A173">
        <v>24005450400</v>
      </c>
      <c r="B173" t="s">
        <v>66</v>
      </c>
      <c r="C173">
        <v>40542</v>
      </c>
      <c r="E173" t="str">
        <v>O'Donnell Heights, Baltimore, MD</v>
      </c>
      <c r="F173">
        <f>SUMIFS(Table1[Household_Income_rP_gP_pall], Table1[Name], E173)</f>
        <v>19532</v>
      </c>
      <c r="G173">
        <f>COUNTIF(Table1[Name],E173)</f>
        <v>1</v>
      </c>
      <c r="H173">
        <f t="shared" si="3"/>
        <v>19532</v>
      </c>
    </row>
    <row r="174" spans="1:8" x14ac:dyDescent="0.2">
      <c r="A174">
        <v>24510270302</v>
      </c>
      <c r="B174" t="s">
        <v>82</v>
      </c>
      <c r="C174">
        <v>40535</v>
      </c>
      <c r="E174" t="str">
        <v>Upton, Baltimore, MD</v>
      </c>
      <c r="F174">
        <f>SUMIFS(Table1[Household_Income_rP_gP_pall], Table1[Name], E174)</f>
        <v>38843</v>
      </c>
      <c r="G174">
        <f>COUNTIF(Table1[Name],E174)</f>
        <v>2</v>
      </c>
      <c r="H174">
        <f t="shared" si="3"/>
        <v>19421.5</v>
      </c>
    </row>
    <row r="175" spans="1:8" x14ac:dyDescent="0.2">
      <c r="A175">
        <v>24005430900</v>
      </c>
      <c r="B175" t="s">
        <v>22</v>
      </c>
      <c r="C175">
        <v>40369</v>
      </c>
      <c r="E175" t="str">
        <v>Gay Street, Baltimore, MD</v>
      </c>
      <c r="F175">
        <f>SUMIFS(Table1[Household_Income_rP_gP_pall], Table1[Name], E175)</f>
        <v>19477</v>
      </c>
      <c r="G175">
        <f>COUNTIF(Table1[Name],E175)</f>
        <v>1</v>
      </c>
      <c r="H175">
        <f t="shared" si="3"/>
        <v>19477</v>
      </c>
    </row>
    <row r="176" spans="1:8" x14ac:dyDescent="0.2">
      <c r="A176">
        <v>24005430104</v>
      </c>
      <c r="B176" t="s">
        <v>83</v>
      </c>
      <c r="C176">
        <v>40272</v>
      </c>
      <c r="E176" t="str">
        <v>Bentalou-Smallwood, Baltimore, MD</v>
      </c>
      <c r="F176">
        <f>SUMIFS(Table1[Household_Income_rP_gP_pall], Table1[Name], E176)</f>
        <v>19404</v>
      </c>
      <c r="G176">
        <f>COUNTIF(Table1[Name],E176)</f>
        <v>1</v>
      </c>
      <c r="H176">
        <f t="shared" si="3"/>
        <v>19404</v>
      </c>
    </row>
    <row r="177" spans="1:8" x14ac:dyDescent="0.2">
      <c r="A177">
        <v>24003730204</v>
      </c>
      <c r="B177" t="s">
        <v>62</v>
      </c>
      <c r="C177">
        <v>40212</v>
      </c>
      <c r="E177" t="str">
        <v>Oliver, Baltimore, MD</v>
      </c>
      <c r="F177">
        <f>SUMIFS(Table1[Household_Income_rP_gP_pall], Table1[Name], E177)</f>
        <v>19381</v>
      </c>
      <c r="G177">
        <f>COUNTIF(Table1[Name],E177)</f>
        <v>1</v>
      </c>
      <c r="H177">
        <f t="shared" si="3"/>
        <v>19381</v>
      </c>
    </row>
    <row r="178" spans="1:8" x14ac:dyDescent="0.2">
      <c r="A178">
        <v>24005402603</v>
      </c>
      <c r="B178" t="s">
        <v>46</v>
      </c>
      <c r="C178">
        <v>40185</v>
      </c>
      <c r="E178" t="str">
        <v>Westport, Baltimore, MD</v>
      </c>
      <c r="F178">
        <f>SUMIFS(Table1[Household_Income_rP_gP_pall], Table1[Name], E178)</f>
        <v>19279</v>
      </c>
      <c r="G178">
        <f>COUNTIF(Table1[Name],E178)</f>
        <v>1</v>
      </c>
      <c r="H178">
        <f t="shared" si="3"/>
        <v>19279</v>
      </c>
    </row>
    <row r="179" spans="1:8" x14ac:dyDescent="0.2">
      <c r="A179">
        <v>24005452500</v>
      </c>
      <c r="B179" t="s">
        <v>60</v>
      </c>
      <c r="C179">
        <v>40144</v>
      </c>
      <c r="E179" t="str">
        <v>McCulloh Homes, Baltimore, MD</v>
      </c>
      <c r="F179">
        <f>SUMIFS(Table1[Household_Income_rP_gP_pall], Table1[Name], E179)</f>
        <v>19019</v>
      </c>
      <c r="G179">
        <f>COUNTIF(Table1[Name],E179)</f>
        <v>1</v>
      </c>
      <c r="H179">
        <f t="shared" si="3"/>
        <v>19019</v>
      </c>
    </row>
    <row r="180" spans="1:8" x14ac:dyDescent="0.2">
      <c r="A180">
        <v>24027601107</v>
      </c>
      <c r="B180" t="s">
        <v>84</v>
      </c>
      <c r="C180">
        <v>40088</v>
      </c>
      <c r="E180" t="str">
        <v>Claremont - Freedom, Baltimore, MD</v>
      </c>
      <c r="F180">
        <f>SUMIFS(Table1[Household_Income_rP_gP_pall], Table1[Name], E180)</f>
        <v>18894</v>
      </c>
      <c r="G180">
        <f>COUNTIF(Table1[Name],E180)</f>
        <v>1</v>
      </c>
      <c r="H180">
        <f t="shared" si="3"/>
        <v>18894</v>
      </c>
    </row>
    <row r="181" spans="1:8" x14ac:dyDescent="0.2">
      <c r="A181">
        <v>24005451300</v>
      </c>
      <c r="B181" t="s">
        <v>51</v>
      </c>
      <c r="C181">
        <v>39944</v>
      </c>
      <c r="E181" t="str">
        <v>Druid Heights, Baltimore, MD</v>
      </c>
      <c r="F181">
        <f>SUMIFS(Table1[Household_Income_rP_gP_pall], Table1[Name], E181)</f>
        <v>18429</v>
      </c>
      <c r="G181">
        <f>COUNTIF(Table1[Name],E181)</f>
        <v>1</v>
      </c>
      <c r="H181">
        <f t="shared" si="3"/>
        <v>18429</v>
      </c>
    </row>
    <row r="182" spans="1:8" x14ac:dyDescent="0.2">
      <c r="A182">
        <v>24005492401</v>
      </c>
      <c r="B182" t="s">
        <v>28</v>
      </c>
      <c r="C182">
        <v>39890</v>
      </c>
      <c r="E182" t="str">
        <v>Pleasant View Gardens, Baltimore, MD</v>
      </c>
      <c r="F182">
        <f>SUMIFS(Table1[Household_Income_rP_gP_pall], Table1[Name], E182)</f>
        <v>18192</v>
      </c>
      <c r="G182">
        <f>COUNTIF(Table1[Name],E182)</f>
        <v>1</v>
      </c>
      <c r="H182">
        <f t="shared" si="3"/>
        <v>18192</v>
      </c>
    </row>
    <row r="183" spans="1:8" x14ac:dyDescent="0.2">
      <c r="A183">
        <v>24005402504</v>
      </c>
      <c r="B183" t="s">
        <v>46</v>
      </c>
      <c r="C183">
        <v>39845</v>
      </c>
      <c r="E183" t="str">
        <v>Franklin Square, Baltimore, MD</v>
      </c>
      <c r="F183">
        <f>SUMIFS(Table1[Household_Income_rP_gP_pall], Table1[Name], E183)</f>
        <v>18168</v>
      </c>
      <c r="G183">
        <f>COUNTIF(Table1[Name],E183)</f>
        <v>1</v>
      </c>
      <c r="H183">
        <f t="shared" si="3"/>
        <v>18168</v>
      </c>
    </row>
    <row r="184" spans="1:8" x14ac:dyDescent="0.2">
      <c r="A184">
        <v>24510261100</v>
      </c>
      <c r="B184" t="s">
        <v>75</v>
      </c>
      <c r="C184">
        <v>39841</v>
      </c>
      <c r="E184" t="str">
        <v>Shipley Hill, Baltimore, MD</v>
      </c>
      <c r="F184">
        <f>SUMIFS(Table1[Household_Income_rP_gP_pall], Table1[Name], E184)</f>
        <v>17979</v>
      </c>
      <c r="G184">
        <f>COUNTIF(Table1[Name],E184)</f>
        <v>1</v>
      </c>
      <c r="H184">
        <f t="shared" si="3"/>
        <v>17979</v>
      </c>
    </row>
    <row r="185" spans="1:8" x14ac:dyDescent="0.2">
      <c r="A185">
        <v>24005420402</v>
      </c>
      <c r="B185" t="s">
        <v>60</v>
      </c>
      <c r="C185">
        <v>39808</v>
      </c>
      <c r="E185" t="str">
        <v>Johnson Square, Baltimore, MD</v>
      </c>
      <c r="F185">
        <f>SUMIFS(Table1[Household_Income_rP_gP_pall], Table1[Name], E185)</f>
        <v>17650</v>
      </c>
      <c r="G185">
        <f>COUNTIF(Table1[Name],E185)</f>
        <v>1</v>
      </c>
      <c r="H185">
        <f t="shared" si="3"/>
        <v>17650</v>
      </c>
    </row>
    <row r="186" spans="1:8" x14ac:dyDescent="0.2">
      <c r="A186">
        <v>24027606707</v>
      </c>
      <c r="B186" t="s">
        <v>35</v>
      </c>
      <c r="C186">
        <v>39707</v>
      </c>
      <c r="E186" t="str">
        <v>Milton - Montford, Baltimore, MD</v>
      </c>
      <c r="F186">
        <f>SUMIFS(Table1[Household_Income_rP_gP_pall], Table1[Name], E186)</f>
        <v>17213</v>
      </c>
      <c r="G186">
        <f>COUNTIF(Table1[Name],E186)</f>
        <v>1</v>
      </c>
      <c r="H186">
        <f t="shared" si="3"/>
        <v>17213</v>
      </c>
    </row>
    <row r="187" spans="1:8" x14ac:dyDescent="0.2">
      <c r="A187">
        <v>24510270101</v>
      </c>
      <c r="B187" t="s">
        <v>85</v>
      </c>
      <c r="C187">
        <v>39473</v>
      </c>
      <c r="E187" t="str">
        <v>Penn - Fallsway, Baltimore, MD</v>
      </c>
      <c r="F187">
        <f>SUMIFS(Table1[Household_Income_rP_gP_pall], Table1[Name], E187)</f>
        <v>0</v>
      </c>
      <c r="G187">
        <f>COUNTIF(Table1[Name],E187)</f>
        <v>1</v>
      </c>
      <c r="H187">
        <f t="shared" si="3"/>
        <v>0</v>
      </c>
    </row>
    <row r="188" spans="1:8" x14ac:dyDescent="0.2">
      <c r="A188">
        <v>24005421102</v>
      </c>
      <c r="B188" t="s">
        <v>60</v>
      </c>
      <c r="C188">
        <v>39446</v>
      </c>
      <c r="E188">
        <v>0</v>
      </c>
    </row>
    <row r="189" spans="1:8" x14ac:dyDescent="0.2">
      <c r="A189">
        <v>24005440300</v>
      </c>
      <c r="B189" t="s">
        <v>34</v>
      </c>
      <c r="C189">
        <v>39373</v>
      </c>
    </row>
    <row r="190" spans="1:8" x14ac:dyDescent="0.2">
      <c r="A190">
        <v>24510271101</v>
      </c>
      <c r="B190" t="s">
        <v>86</v>
      </c>
      <c r="C190">
        <v>39299</v>
      </c>
    </row>
    <row r="191" spans="1:8" x14ac:dyDescent="0.2">
      <c r="A191">
        <v>24510010100</v>
      </c>
      <c r="B191" t="s">
        <v>75</v>
      </c>
      <c r="C191">
        <v>39259</v>
      </c>
    </row>
    <row r="192" spans="1:8" x14ac:dyDescent="0.2">
      <c r="A192">
        <v>24005403100</v>
      </c>
      <c r="B192" t="s">
        <v>87</v>
      </c>
      <c r="C192">
        <v>39243</v>
      </c>
    </row>
    <row r="193" spans="1:3" x14ac:dyDescent="0.2">
      <c r="A193">
        <v>24510270600</v>
      </c>
      <c r="B193" t="s">
        <v>88</v>
      </c>
      <c r="C193">
        <v>39237</v>
      </c>
    </row>
    <row r="194" spans="1:3" x14ac:dyDescent="0.2">
      <c r="A194">
        <v>24005430200</v>
      </c>
      <c r="B194" t="s">
        <v>89</v>
      </c>
      <c r="C194">
        <v>39123</v>
      </c>
    </row>
    <row r="195" spans="1:3" x14ac:dyDescent="0.2">
      <c r="A195">
        <v>24025306500</v>
      </c>
      <c r="B195" t="s">
        <v>90</v>
      </c>
      <c r="C195">
        <v>39108</v>
      </c>
    </row>
    <row r="196" spans="1:3" x14ac:dyDescent="0.2">
      <c r="A196">
        <v>24510272006</v>
      </c>
      <c r="B196" t="s">
        <v>91</v>
      </c>
      <c r="C196">
        <v>39001</v>
      </c>
    </row>
    <row r="197" spans="1:3" x14ac:dyDescent="0.2">
      <c r="A197">
        <v>24003730300</v>
      </c>
      <c r="B197" t="s">
        <v>62</v>
      </c>
      <c r="C197">
        <v>38945</v>
      </c>
    </row>
    <row r="198" spans="1:3" x14ac:dyDescent="0.2">
      <c r="A198">
        <v>24005401506</v>
      </c>
      <c r="B198" t="s">
        <v>92</v>
      </c>
      <c r="C198">
        <v>38793</v>
      </c>
    </row>
    <row r="199" spans="1:3" x14ac:dyDescent="0.2">
      <c r="A199">
        <v>24510130700</v>
      </c>
      <c r="B199" t="s">
        <v>93</v>
      </c>
      <c r="C199">
        <v>38765</v>
      </c>
    </row>
    <row r="200" spans="1:3" x14ac:dyDescent="0.2">
      <c r="A200">
        <v>24510120201</v>
      </c>
      <c r="B200" t="s">
        <v>22</v>
      </c>
      <c r="C200">
        <v>38508</v>
      </c>
    </row>
    <row r="201" spans="1:3" x14ac:dyDescent="0.2">
      <c r="A201">
        <v>24005420302</v>
      </c>
      <c r="B201" t="s">
        <v>60</v>
      </c>
      <c r="C201">
        <v>38301</v>
      </c>
    </row>
    <row r="202" spans="1:3" x14ac:dyDescent="0.2">
      <c r="A202">
        <v>24510130805</v>
      </c>
      <c r="B202" t="s">
        <v>94</v>
      </c>
      <c r="C202">
        <v>38207</v>
      </c>
    </row>
    <row r="203" spans="1:3" x14ac:dyDescent="0.2">
      <c r="A203">
        <v>24005450501</v>
      </c>
      <c r="B203" t="s">
        <v>66</v>
      </c>
      <c r="C203">
        <v>38166</v>
      </c>
    </row>
    <row r="204" spans="1:3" x14ac:dyDescent="0.2">
      <c r="A204">
        <v>24510270200</v>
      </c>
      <c r="B204" t="s">
        <v>95</v>
      </c>
      <c r="C204">
        <v>38140</v>
      </c>
    </row>
    <row r="205" spans="1:3" x14ac:dyDescent="0.2">
      <c r="A205">
        <v>24005440701</v>
      </c>
      <c r="B205" t="s">
        <v>53</v>
      </c>
      <c r="C205">
        <v>38139</v>
      </c>
    </row>
    <row r="206" spans="1:3" x14ac:dyDescent="0.2">
      <c r="A206">
        <v>24510272007</v>
      </c>
      <c r="B206" t="s">
        <v>96</v>
      </c>
      <c r="C206">
        <v>38111</v>
      </c>
    </row>
    <row r="207" spans="1:3" x14ac:dyDescent="0.2">
      <c r="A207">
        <v>24510280403</v>
      </c>
      <c r="B207" t="s">
        <v>97</v>
      </c>
      <c r="C207">
        <v>37885</v>
      </c>
    </row>
    <row r="208" spans="1:3" x14ac:dyDescent="0.2">
      <c r="A208">
        <v>24003750203</v>
      </c>
      <c r="B208" t="s">
        <v>22</v>
      </c>
      <c r="C208">
        <v>37879</v>
      </c>
    </row>
    <row r="209" spans="1:3" x14ac:dyDescent="0.2">
      <c r="A209">
        <v>24005402506</v>
      </c>
      <c r="B209" t="s">
        <v>46</v>
      </c>
      <c r="C209">
        <v>37738</v>
      </c>
    </row>
    <row r="210" spans="1:3" x14ac:dyDescent="0.2">
      <c r="A210">
        <v>24510140100</v>
      </c>
      <c r="B210" t="s">
        <v>98</v>
      </c>
      <c r="C210">
        <v>37731</v>
      </c>
    </row>
    <row r="211" spans="1:3" x14ac:dyDescent="0.2">
      <c r="A211">
        <v>24510240400</v>
      </c>
      <c r="B211" t="s">
        <v>99</v>
      </c>
      <c r="C211">
        <v>37546</v>
      </c>
    </row>
    <row r="212" spans="1:3" x14ac:dyDescent="0.2">
      <c r="A212">
        <v>24005401301</v>
      </c>
      <c r="B212" t="s">
        <v>100</v>
      </c>
      <c r="C212">
        <v>37492</v>
      </c>
    </row>
    <row r="213" spans="1:3" x14ac:dyDescent="0.2">
      <c r="A213">
        <v>24005402604</v>
      </c>
      <c r="B213" t="s">
        <v>46</v>
      </c>
      <c r="C213">
        <v>37354</v>
      </c>
    </row>
    <row r="214" spans="1:3" x14ac:dyDescent="0.2">
      <c r="A214">
        <v>24003750201</v>
      </c>
      <c r="B214" t="s">
        <v>101</v>
      </c>
      <c r="C214">
        <v>37194</v>
      </c>
    </row>
    <row r="215" spans="1:3" x14ac:dyDescent="0.2">
      <c r="A215">
        <v>24510260501</v>
      </c>
      <c r="B215" t="s">
        <v>102</v>
      </c>
      <c r="C215">
        <v>36983</v>
      </c>
    </row>
    <row r="216" spans="1:3" x14ac:dyDescent="0.2">
      <c r="A216">
        <v>24003751102</v>
      </c>
      <c r="B216" t="s">
        <v>62</v>
      </c>
      <c r="C216">
        <v>36862</v>
      </c>
    </row>
    <row r="217" spans="1:3" x14ac:dyDescent="0.2">
      <c r="A217">
        <v>24005491402</v>
      </c>
      <c r="B217" t="s">
        <v>42</v>
      </c>
      <c r="C217">
        <v>36825</v>
      </c>
    </row>
    <row r="218" spans="1:3" x14ac:dyDescent="0.2">
      <c r="A218">
        <v>24005451500</v>
      </c>
      <c r="B218" t="s">
        <v>51</v>
      </c>
      <c r="C218">
        <v>36342</v>
      </c>
    </row>
    <row r="219" spans="1:3" x14ac:dyDescent="0.2">
      <c r="A219">
        <v>24005451100</v>
      </c>
      <c r="B219" t="s">
        <v>66</v>
      </c>
      <c r="C219">
        <v>36274</v>
      </c>
    </row>
    <row r="220" spans="1:3" x14ac:dyDescent="0.2">
      <c r="A220">
        <v>24510270301</v>
      </c>
      <c r="B220" t="s">
        <v>95</v>
      </c>
      <c r="C220">
        <v>36213</v>
      </c>
    </row>
    <row r="221" spans="1:3" x14ac:dyDescent="0.2">
      <c r="A221">
        <v>24510270102</v>
      </c>
      <c r="B221" t="s">
        <v>82</v>
      </c>
      <c r="C221">
        <v>35963</v>
      </c>
    </row>
    <row r="222" spans="1:3" x14ac:dyDescent="0.2">
      <c r="A222">
        <v>24510130803</v>
      </c>
      <c r="B222" t="s">
        <v>103</v>
      </c>
      <c r="C222">
        <v>35857</v>
      </c>
    </row>
    <row r="223" spans="1:3" x14ac:dyDescent="0.2">
      <c r="A223">
        <v>24005401101</v>
      </c>
      <c r="B223" t="s">
        <v>100</v>
      </c>
      <c r="C223">
        <v>35817</v>
      </c>
    </row>
    <row r="224" spans="1:3" x14ac:dyDescent="0.2">
      <c r="A224">
        <v>24005421101</v>
      </c>
      <c r="B224" t="s">
        <v>22</v>
      </c>
      <c r="C224">
        <v>35768</v>
      </c>
    </row>
    <row r="225" spans="1:3" x14ac:dyDescent="0.2">
      <c r="A225">
        <v>24510130600</v>
      </c>
      <c r="B225" t="s">
        <v>93</v>
      </c>
      <c r="C225">
        <v>35464</v>
      </c>
    </row>
    <row r="226" spans="1:3" x14ac:dyDescent="0.2">
      <c r="A226">
        <v>24005451402</v>
      </c>
      <c r="B226" t="s">
        <v>51</v>
      </c>
      <c r="C226">
        <v>35435</v>
      </c>
    </row>
    <row r="227" spans="1:3" x14ac:dyDescent="0.2">
      <c r="A227">
        <v>24003750102</v>
      </c>
      <c r="B227" t="s">
        <v>22</v>
      </c>
      <c r="C227">
        <v>35359</v>
      </c>
    </row>
    <row r="228" spans="1:3" x14ac:dyDescent="0.2">
      <c r="A228">
        <v>24005402407</v>
      </c>
      <c r="B228" t="s">
        <v>104</v>
      </c>
      <c r="C228">
        <v>35281</v>
      </c>
    </row>
    <row r="229" spans="1:3" x14ac:dyDescent="0.2">
      <c r="A229">
        <v>24003750803</v>
      </c>
      <c r="B229" t="s">
        <v>62</v>
      </c>
      <c r="C229">
        <v>35219</v>
      </c>
    </row>
    <row r="230" spans="1:3" x14ac:dyDescent="0.2">
      <c r="A230">
        <v>24005401102</v>
      </c>
      <c r="B230" t="s">
        <v>105</v>
      </c>
      <c r="C230">
        <v>34865</v>
      </c>
    </row>
    <row r="231" spans="1:3" x14ac:dyDescent="0.2">
      <c r="A231">
        <v>24005402403</v>
      </c>
      <c r="B231" t="s">
        <v>106</v>
      </c>
      <c r="C231">
        <v>34843</v>
      </c>
    </row>
    <row r="232" spans="1:3" x14ac:dyDescent="0.2">
      <c r="A232">
        <v>24510260605</v>
      </c>
      <c r="B232" t="s">
        <v>107</v>
      </c>
      <c r="C232">
        <v>34779</v>
      </c>
    </row>
    <row r="233" spans="1:3" x14ac:dyDescent="0.2">
      <c r="A233">
        <v>24510260101</v>
      </c>
      <c r="B233" t="s">
        <v>108</v>
      </c>
      <c r="C233">
        <v>34720</v>
      </c>
    </row>
    <row r="234" spans="1:3" x14ac:dyDescent="0.2">
      <c r="A234">
        <v>24510130804</v>
      </c>
      <c r="B234" t="s">
        <v>93</v>
      </c>
      <c r="C234">
        <v>34707</v>
      </c>
    </row>
    <row r="235" spans="1:3" x14ac:dyDescent="0.2">
      <c r="A235">
        <v>24005420301</v>
      </c>
      <c r="B235" t="s">
        <v>60</v>
      </c>
      <c r="C235">
        <v>34648</v>
      </c>
    </row>
    <row r="236" spans="1:3" x14ac:dyDescent="0.2">
      <c r="A236">
        <v>24510270702</v>
      </c>
      <c r="B236" t="s">
        <v>88</v>
      </c>
      <c r="C236">
        <v>34637</v>
      </c>
    </row>
    <row r="237" spans="1:3" x14ac:dyDescent="0.2">
      <c r="A237">
        <v>24510230200</v>
      </c>
      <c r="B237" t="s">
        <v>109</v>
      </c>
      <c r="C237">
        <v>34584</v>
      </c>
    </row>
    <row r="238" spans="1:3" x14ac:dyDescent="0.2">
      <c r="A238">
        <v>24005420401</v>
      </c>
      <c r="B238" t="s">
        <v>60</v>
      </c>
      <c r="C238">
        <v>34536</v>
      </c>
    </row>
    <row r="239" spans="1:3" x14ac:dyDescent="0.2">
      <c r="A239">
        <v>24005402302</v>
      </c>
      <c r="B239" t="s">
        <v>104</v>
      </c>
      <c r="C239">
        <v>34334</v>
      </c>
    </row>
    <row r="240" spans="1:3" x14ac:dyDescent="0.2">
      <c r="A240">
        <v>24003730203</v>
      </c>
      <c r="B240" t="s">
        <v>62</v>
      </c>
      <c r="C240">
        <v>34261</v>
      </c>
    </row>
    <row r="241" spans="1:3" x14ac:dyDescent="0.2">
      <c r="A241">
        <v>24027601203</v>
      </c>
      <c r="B241" t="s">
        <v>52</v>
      </c>
      <c r="C241">
        <v>34112</v>
      </c>
    </row>
    <row r="242" spans="1:3" x14ac:dyDescent="0.2">
      <c r="A242">
        <v>24005441000</v>
      </c>
      <c r="B242" t="s">
        <v>22</v>
      </c>
      <c r="C242">
        <v>34100</v>
      </c>
    </row>
    <row r="243" spans="1:3" x14ac:dyDescent="0.2">
      <c r="A243">
        <v>24005492300</v>
      </c>
      <c r="B243" t="s">
        <v>66</v>
      </c>
      <c r="C243">
        <v>34083</v>
      </c>
    </row>
    <row r="244" spans="1:3" x14ac:dyDescent="0.2">
      <c r="A244">
        <v>24003750101</v>
      </c>
      <c r="B244" t="s">
        <v>74</v>
      </c>
      <c r="C244">
        <v>34081</v>
      </c>
    </row>
    <row r="245" spans="1:3" x14ac:dyDescent="0.2">
      <c r="A245">
        <v>24510270401</v>
      </c>
      <c r="B245" t="s">
        <v>78</v>
      </c>
      <c r="C245">
        <v>34074</v>
      </c>
    </row>
    <row r="246" spans="1:3" x14ac:dyDescent="0.2">
      <c r="A246">
        <v>24005403201</v>
      </c>
      <c r="B246" t="s">
        <v>110</v>
      </c>
      <c r="C246">
        <v>34053</v>
      </c>
    </row>
    <row r="247" spans="1:3" x14ac:dyDescent="0.2">
      <c r="A247">
        <v>24510250206</v>
      </c>
      <c r="B247" t="s">
        <v>111</v>
      </c>
      <c r="C247">
        <v>33943</v>
      </c>
    </row>
    <row r="248" spans="1:3" x14ac:dyDescent="0.2">
      <c r="A248">
        <v>24005402602</v>
      </c>
      <c r="B248" t="s">
        <v>46</v>
      </c>
      <c r="C248">
        <v>33848</v>
      </c>
    </row>
    <row r="249" spans="1:3" x14ac:dyDescent="0.2">
      <c r="A249">
        <v>24510010300</v>
      </c>
      <c r="B249" t="s">
        <v>75</v>
      </c>
      <c r="C249">
        <v>33660</v>
      </c>
    </row>
    <row r="250" spans="1:3" x14ac:dyDescent="0.2">
      <c r="A250">
        <v>24005401302</v>
      </c>
      <c r="B250" t="s">
        <v>106</v>
      </c>
      <c r="C250">
        <v>33599</v>
      </c>
    </row>
    <row r="251" spans="1:3" x14ac:dyDescent="0.2">
      <c r="A251">
        <v>24005402505</v>
      </c>
      <c r="B251" t="s">
        <v>46</v>
      </c>
      <c r="C251">
        <v>33368</v>
      </c>
    </row>
    <row r="252" spans="1:3" x14ac:dyDescent="0.2">
      <c r="A252">
        <v>24005402306</v>
      </c>
      <c r="B252" t="s">
        <v>92</v>
      </c>
      <c r="C252">
        <v>33293</v>
      </c>
    </row>
    <row r="253" spans="1:3" x14ac:dyDescent="0.2">
      <c r="A253">
        <v>24005401507</v>
      </c>
      <c r="B253" t="s">
        <v>92</v>
      </c>
      <c r="C253">
        <v>33273</v>
      </c>
    </row>
    <row r="254" spans="1:3" x14ac:dyDescent="0.2">
      <c r="A254">
        <v>24510240300</v>
      </c>
      <c r="B254" t="s">
        <v>57</v>
      </c>
      <c r="C254">
        <v>33259</v>
      </c>
    </row>
    <row r="255" spans="1:3" x14ac:dyDescent="0.2">
      <c r="A255">
        <v>24510010500</v>
      </c>
      <c r="B255" t="s">
        <v>112</v>
      </c>
      <c r="C255">
        <v>33161</v>
      </c>
    </row>
    <row r="256" spans="1:3" x14ac:dyDescent="0.2">
      <c r="A256">
        <v>24005401200</v>
      </c>
      <c r="B256" t="s">
        <v>100</v>
      </c>
      <c r="C256">
        <v>33091</v>
      </c>
    </row>
    <row r="257" spans="1:3" x14ac:dyDescent="0.2">
      <c r="A257">
        <v>24005430300</v>
      </c>
      <c r="B257" t="s">
        <v>83</v>
      </c>
      <c r="C257">
        <v>33057</v>
      </c>
    </row>
    <row r="258" spans="1:3" x14ac:dyDescent="0.2">
      <c r="A258">
        <v>24510040100</v>
      </c>
      <c r="B258" t="s">
        <v>113</v>
      </c>
      <c r="C258">
        <v>33047</v>
      </c>
    </row>
    <row r="259" spans="1:3" x14ac:dyDescent="0.2">
      <c r="A259">
        <v>24005451401</v>
      </c>
      <c r="B259" t="s">
        <v>51</v>
      </c>
      <c r="C259">
        <v>32982</v>
      </c>
    </row>
    <row r="260" spans="1:3" x14ac:dyDescent="0.2">
      <c r="A260">
        <v>24005402503</v>
      </c>
      <c r="B260" t="s">
        <v>46</v>
      </c>
      <c r="C260">
        <v>32800</v>
      </c>
    </row>
    <row r="261" spans="1:3" x14ac:dyDescent="0.2">
      <c r="A261">
        <v>24510260900</v>
      </c>
      <c r="B261" t="s">
        <v>22</v>
      </c>
      <c r="C261">
        <v>32706</v>
      </c>
    </row>
    <row r="262" spans="1:3" x14ac:dyDescent="0.2">
      <c r="A262">
        <v>24005452300</v>
      </c>
      <c r="B262" t="s">
        <v>22</v>
      </c>
      <c r="C262">
        <v>32553</v>
      </c>
    </row>
    <row r="263" spans="1:3" x14ac:dyDescent="0.2">
      <c r="A263">
        <v>24510130806</v>
      </c>
      <c r="B263" t="s">
        <v>114</v>
      </c>
      <c r="C263">
        <v>32483</v>
      </c>
    </row>
    <row r="264" spans="1:3" x14ac:dyDescent="0.2">
      <c r="A264">
        <v>24510260700</v>
      </c>
      <c r="B264" t="s">
        <v>115</v>
      </c>
      <c r="C264">
        <v>32278</v>
      </c>
    </row>
    <row r="265" spans="1:3" x14ac:dyDescent="0.2">
      <c r="A265">
        <v>24510270903</v>
      </c>
      <c r="B265" t="s">
        <v>116</v>
      </c>
      <c r="C265">
        <v>32121</v>
      </c>
    </row>
    <row r="266" spans="1:3" x14ac:dyDescent="0.2">
      <c r="A266">
        <v>24005421000</v>
      </c>
      <c r="B266" t="s">
        <v>60</v>
      </c>
      <c r="C266">
        <v>31916</v>
      </c>
    </row>
    <row r="267" spans="1:3" x14ac:dyDescent="0.2">
      <c r="A267">
        <v>24510080101</v>
      </c>
      <c r="B267" t="s">
        <v>117</v>
      </c>
      <c r="C267">
        <v>31912</v>
      </c>
    </row>
    <row r="268" spans="1:3" x14ac:dyDescent="0.2">
      <c r="A268">
        <v>24510280401</v>
      </c>
      <c r="B268" t="s">
        <v>22</v>
      </c>
      <c r="C268">
        <v>31896</v>
      </c>
    </row>
    <row r="269" spans="1:3" x14ac:dyDescent="0.2">
      <c r="A269">
        <v>24510090200</v>
      </c>
      <c r="B269" t="s">
        <v>118</v>
      </c>
      <c r="C269">
        <v>31759</v>
      </c>
    </row>
    <row r="270" spans="1:3" x14ac:dyDescent="0.2">
      <c r="A270">
        <v>24005450800</v>
      </c>
      <c r="B270" t="s">
        <v>66</v>
      </c>
      <c r="C270">
        <v>31609</v>
      </c>
    </row>
    <row r="271" spans="1:3" x14ac:dyDescent="0.2">
      <c r="A271">
        <v>24005402304</v>
      </c>
      <c r="B271" t="s">
        <v>106</v>
      </c>
      <c r="C271">
        <v>31559</v>
      </c>
    </row>
    <row r="272" spans="1:3" x14ac:dyDescent="0.2">
      <c r="A272">
        <v>24510250303</v>
      </c>
      <c r="B272" t="s">
        <v>111</v>
      </c>
      <c r="C272">
        <v>31533</v>
      </c>
    </row>
    <row r="273" spans="1:3" x14ac:dyDescent="0.2">
      <c r="A273">
        <v>24510250401</v>
      </c>
      <c r="B273" t="s">
        <v>101</v>
      </c>
      <c r="C273">
        <v>31454</v>
      </c>
    </row>
    <row r="274" spans="1:3" x14ac:dyDescent="0.2">
      <c r="A274">
        <v>24005491401</v>
      </c>
      <c r="B274" t="s">
        <v>42</v>
      </c>
      <c r="C274">
        <v>31447</v>
      </c>
    </row>
    <row r="275" spans="1:3" x14ac:dyDescent="0.2">
      <c r="A275">
        <v>24510271900</v>
      </c>
      <c r="B275" t="s">
        <v>91</v>
      </c>
      <c r="C275">
        <v>31367</v>
      </c>
    </row>
    <row r="276" spans="1:3" x14ac:dyDescent="0.2">
      <c r="A276">
        <v>24005402405</v>
      </c>
      <c r="B276" t="s">
        <v>106</v>
      </c>
      <c r="C276">
        <v>31306</v>
      </c>
    </row>
    <row r="277" spans="1:3" x14ac:dyDescent="0.2">
      <c r="A277">
        <v>24005430101</v>
      </c>
      <c r="B277" t="s">
        <v>89</v>
      </c>
      <c r="C277">
        <v>31213</v>
      </c>
    </row>
    <row r="278" spans="1:3" x14ac:dyDescent="0.2">
      <c r="A278">
        <v>24510270802</v>
      </c>
      <c r="B278" t="s">
        <v>119</v>
      </c>
      <c r="C278">
        <v>31168</v>
      </c>
    </row>
    <row r="279" spans="1:3" x14ac:dyDescent="0.2">
      <c r="A279">
        <v>24510010200</v>
      </c>
      <c r="B279" t="s">
        <v>120</v>
      </c>
      <c r="C279">
        <v>31108</v>
      </c>
    </row>
    <row r="280" spans="1:3" x14ac:dyDescent="0.2">
      <c r="A280">
        <v>24510020200</v>
      </c>
      <c r="B280" t="s">
        <v>112</v>
      </c>
      <c r="C280">
        <v>31059</v>
      </c>
    </row>
    <row r="281" spans="1:3" x14ac:dyDescent="0.2">
      <c r="A281">
        <v>24510260102</v>
      </c>
      <c r="B281" t="s">
        <v>121</v>
      </c>
      <c r="C281">
        <v>30843</v>
      </c>
    </row>
    <row r="282" spans="1:3" x14ac:dyDescent="0.2">
      <c r="A282">
        <v>24005450504</v>
      </c>
      <c r="B282" t="s">
        <v>66</v>
      </c>
      <c r="C282">
        <v>30668</v>
      </c>
    </row>
    <row r="283" spans="1:3" x14ac:dyDescent="0.2">
      <c r="A283">
        <v>24005402303</v>
      </c>
      <c r="B283" t="s">
        <v>92</v>
      </c>
      <c r="C283">
        <v>30370</v>
      </c>
    </row>
    <row r="284" spans="1:3" x14ac:dyDescent="0.2">
      <c r="A284">
        <v>24005402404</v>
      </c>
      <c r="B284" t="s">
        <v>110</v>
      </c>
      <c r="C284">
        <v>30334</v>
      </c>
    </row>
    <row r="285" spans="1:3" x14ac:dyDescent="0.2">
      <c r="A285">
        <v>24005450503</v>
      </c>
      <c r="B285" t="s">
        <v>66</v>
      </c>
      <c r="C285">
        <v>30234</v>
      </c>
    </row>
    <row r="286" spans="1:3" x14ac:dyDescent="0.2">
      <c r="A286">
        <v>24005402307</v>
      </c>
      <c r="B286" t="s">
        <v>19</v>
      </c>
      <c r="C286">
        <v>30171</v>
      </c>
    </row>
    <row r="287" spans="1:3" x14ac:dyDescent="0.2">
      <c r="A287">
        <v>24510270803</v>
      </c>
      <c r="B287" t="s">
        <v>122</v>
      </c>
      <c r="C287">
        <v>30166</v>
      </c>
    </row>
    <row r="288" spans="1:3" x14ac:dyDescent="0.2">
      <c r="A288">
        <v>24510260800</v>
      </c>
      <c r="B288" t="s">
        <v>123</v>
      </c>
      <c r="C288">
        <v>30040</v>
      </c>
    </row>
    <row r="289" spans="1:3" x14ac:dyDescent="0.2">
      <c r="A289">
        <v>24510260401</v>
      </c>
      <c r="B289" t="s">
        <v>124</v>
      </c>
      <c r="C289">
        <v>30027</v>
      </c>
    </row>
    <row r="290" spans="1:3" x14ac:dyDescent="0.2">
      <c r="A290">
        <v>24510270801</v>
      </c>
      <c r="B290" t="s">
        <v>125</v>
      </c>
      <c r="C290">
        <v>29990</v>
      </c>
    </row>
    <row r="291" spans="1:3" x14ac:dyDescent="0.2">
      <c r="A291">
        <v>24005403202</v>
      </c>
      <c r="B291" t="s">
        <v>106</v>
      </c>
      <c r="C291">
        <v>29898</v>
      </c>
    </row>
    <row r="292" spans="1:3" x14ac:dyDescent="0.2">
      <c r="A292">
        <v>24005402305</v>
      </c>
      <c r="B292" t="s">
        <v>72</v>
      </c>
      <c r="C292">
        <v>29706</v>
      </c>
    </row>
    <row r="293" spans="1:3" x14ac:dyDescent="0.2">
      <c r="A293">
        <v>24510270902</v>
      </c>
      <c r="B293" t="s">
        <v>126</v>
      </c>
      <c r="C293">
        <v>29687</v>
      </c>
    </row>
    <row r="294" spans="1:3" x14ac:dyDescent="0.2">
      <c r="A294">
        <v>24005402406</v>
      </c>
      <c r="B294" t="s">
        <v>104</v>
      </c>
      <c r="C294">
        <v>29390</v>
      </c>
    </row>
    <row r="295" spans="1:3" x14ac:dyDescent="0.2">
      <c r="A295">
        <v>24510020100</v>
      </c>
      <c r="B295" t="s">
        <v>112</v>
      </c>
      <c r="C295">
        <v>29083</v>
      </c>
    </row>
    <row r="296" spans="1:3" x14ac:dyDescent="0.2">
      <c r="A296">
        <v>24510151100</v>
      </c>
      <c r="B296" t="s">
        <v>127</v>
      </c>
      <c r="C296">
        <v>28912</v>
      </c>
    </row>
    <row r="297" spans="1:3" x14ac:dyDescent="0.2">
      <c r="A297">
        <v>24510250101</v>
      </c>
      <c r="B297" t="s">
        <v>128</v>
      </c>
      <c r="C297">
        <v>28901</v>
      </c>
    </row>
    <row r="298" spans="1:3" x14ac:dyDescent="0.2">
      <c r="A298">
        <v>24510260302</v>
      </c>
      <c r="B298" t="s">
        <v>117</v>
      </c>
      <c r="C298">
        <v>28615</v>
      </c>
    </row>
    <row r="299" spans="1:3" x14ac:dyDescent="0.2">
      <c r="A299">
        <v>24510090300</v>
      </c>
      <c r="B299" t="s">
        <v>118</v>
      </c>
      <c r="C299">
        <v>28147</v>
      </c>
    </row>
    <row r="300" spans="1:3" x14ac:dyDescent="0.2">
      <c r="A300">
        <v>24510270901</v>
      </c>
      <c r="B300" t="s">
        <v>129</v>
      </c>
      <c r="C300">
        <v>28134</v>
      </c>
    </row>
    <row r="301" spans="1:3" x14ac:dyDescent="0.2">
      <c r="A301">
        <v>24510270805</v>
      </c>
      <c r="B301" t="s">
        <v>130</v>
      </c>
      <c r="C301">
        <v>28019</v>
      </c>
    </row>
    <row r="302" spans="1:3" x14ac:dyDescent="0.2">
      <c r="A302">
        <v>24510280200</v>
      </c>
      <c r="B302" t="s">
        <v>106</v>
      </c>
      <c r="C302">
        <v>27936</v>
      </c>
    </row>
    <row r="303" spans="1:3" x14ac:dyDescent="0.2">
      <c r="A303">
        <v>24005421300</v>
      </c>
      <c r="B303" t="s">
        <v>60</v>
      </c>
      <c r="C303">
        <v>27891</v>
      </c>
    </row>
    <row r="304" spans="1:3" x14ac:dyDescent="0.2">
      <c r="A304">
        <v>24510260201</v>
      </c>
      <c r="B304" t="s">
        <v>121</v>
      </c>
      <c r="C304">
        <v>27754</v>
      </c>
    </row>
    <row r="305" spans="1:3" x14ac:dyDescent="0.2">
      <c r="A305">
        <v>24510030200</v>
      </c>
      <c r="B305" t="s">
        <v>131</v>
      </c>
      <c r="C305">
        <v>27607</v>
      </c>
    </row>
    <row r="306" spans="1:3" x14ac:dyDescent="0.2">
      <c r="A306">
        <v>24510280402</v>
      </c>
      <c r="B306" t="s">
        <v>132</v>
      </c>
      <c r="C306">
        <v>27472</v>
      </c>
    </row>
    <row r="307" spans="1:3" x14ac:dyDescent="0.2">
      <c r="A307">
        <v>24510280301</v>
      </c>
      <c r="B307" t="s">
        <v>106</v>
      </c>
      <c r="C307">
        <v>27223</v>
      </c>
    </row>
    <row r="308" spans="1:3" x14ac:dyDescent="0.2">
      <c r="A308">
        <v>24510150702</v>
      </c>
      <c r="B308" t="s">
        <v>133</v>
      </c>
      <c r="C308">
        <v>26952</v>
      </c>
    </row>
    <row r="309" spans="1:3" x14ac:dyDescent="0.2">
      <c r="A309">
        <v>24510200800</v>
      </c>
      <c r="B309" t="s">
        <v>134</v>
      </c>
      <c r="C309">
        <v>26669</v>
      </c>
    </row>
    <row r="310" spans="1:3" x14ac:dyDescent="0.2">
      <c r="A310">
        <v>24510230300</v>
      </c>
      <c r="B310" t="s">
        <v>109</v>
      </c>
      <c r="C310">
        <v>26589</v>
      </c>
    </row>
    <row r="311" spans="1:3" x14ac:dyDescent="0.2">
      <c r="A311">
        <v>24510261000</v>
      </c>
      <c r="B311" t="s">
        <v>120</v>
      </c>
      <c r="C311">
        <v>26563</v>
      </c>
    </row>
    <row r="312" spans="1:3" x14ac:dyDescent="0.2">
      <c r="A312">
        <v>24510280302</v>
      </c>
      <c r="B312" t="s">
        <v>135</v>
      </c>
      <c r="C312">
        <v>26262</v>
      </c>
    </row>
    <row r="313" spans="1:3" x14ac:dyDescent="0.2">
      <c r="A313">
        <v>24510280404</v>
      </c>
      <c r="B313" t="s">
        <v>134</v>
      </c>
      <c r="C313">
        <v>26152</v>
      </c>
    </row>
    <row r="314" spans="1:3" x14ac:dyDescent="0.2">
      <c r="A314">
        <v>24510150701</v>
      </c>
      <c r="B314" t="s">
        <v>136</v>
      </c>
      <c r="C314">
        <v>25970</v>
      </c>
    </row>
    <row r="315" spans="1:3" x14ac:dyDescent="0.2">
      <c r="A315">
        <v>24510250205</v>
      </c>
      <c r="B315" t="s">
        <v>137</v>
      </c>
      <c r="C315">
        <v>25836</v>
      </c>
    </row>
    <row r="316" spans="1:3" x14ac:dyDescent="0.2">
      <c r="A316">
        <v>24510260202</v>
      </c>
      <c r="B316" t="s">
        <v>138</v>
      </c>
      <c r="C316">
        <v>25652</v>
      </c>
    </row>
    <row r="317" spans="1:3" x14ac:dyDescent="0.2">
      <c r="A317">
        <v>24510280102</v>
      </c>
      <c r="B317" t="s">
        <v>106</v>
      </c>
      <c r="C317">
        <v>25637</v>
      </c>
    </row>
    <row r="318" spans="1:3" x14ac:dyDescent="0.2">
      <c r="A318">
        <v>24510250102</v>
      </c>
      <c r="B318" t="s">
        <v>139</v>
      </c>
      <c r="C318">
        <v>25562</v>
      </c>
    </row>
    <row r="319" spans="1:3" x14ac:dyDescent="0.2">
      <c r="A319">
        <v>24510150800</v>
      </c>
      <c r="B319" t="s">
        <v>140</v>
      </c>
      <c r="C319">
        <v>25381</v>
      </c>
    </row>
    <row r="320" spans="1:3" x14ac:dyDescent="0.2">
      <c r="A320">
        <v>24510250402</v>
      </c>
      <c r="B320" t="s">
        <v>101</v>
      </c>
      <c r="C320">
        <v>25348</v>
      </c>
    </row>
    <row r="321" spans="1:3" x14ac:dyDescent="0.2">
      <c r="A321">
        <v>24510210200</v>
      </c>
      <c r="B321" t="s">
        <v>141</v>
      </c>
      <c r="C321">
        <v>25184</v>
      </c>
    </row>
    <row r="322" spans="1:3" x14ac:dyDescent="0.2">
      <c r="A322">
        <v>24510120700</v>
      </c>
      <c r="B322" t="s">
        <v>142</v>
      </c>
      <c r="C322">
        <v>25123</v>
      </c>
    </row>
    <row r="323" spans="1:3" x14ac:dyDescent="0.2">
      <c r="A323">
        <v>24510200701</v>
      </c>
      <c r="B323" t="s">
        <v>143</v>
      </c>
      <c r="C323">
        <v>25104</v>
      </c>
    </row>
    <row r="324" spans="1:3" x14ac:dyDescent="0.2">
      <c r="A324">
        <v>24510260203</v>
      </c>
      <c r="B324" t="s">
        <v>121</v>
      </c>
      <c r="C324">
        <v>25018</v>
      </c>
    </row>
    <row r="325" spans="1:3" x14ac:dyDescent="0.2">
      <c r="A325">
        <v>24510150900</v>
      </c>
      <c r="B325" t="s">
        <v>144</v>
      </c>
      <c r="C325">
        <v>24977</v>
      </c>
    </row>
    <row r="326" spans="1:3" x14ac:dyDescent="0.2">
      <c r="A326">
        <v>24510090100</v>
      </c>
      <c r="B326" t="s">
        <v>118</v>
      </c>
      <c r="C326">
        <v>24827</v>
      </c>
    </row>
    <row r="327" spans="1:3" x14ac:dyDescent="0.2">
      <c r="A327">
        <v>24510170100</v>
      </c>
      <c r="B327" t="s">
        <v>113</v>
      </c>
      <c r="C327">
        <v>24776</v>
      </c>
    </row>
    <row r="328" spans="1:3" x14ac:dyDescent="0.2">
      <c r="A328">
        <v>24510250500</v>
      </c>
      <c r="B328" t="s">
        <v>145</v>
      </c>
      <c r="C328">
        <v>24644</v>
      </c>
    </row>
    <row r="329" spans="1:3" x14ac:dyDescent="0.2">
      <c r="A329">
        <v>24510150500</v>
      </c>
      <c r="B329" t="s">
        <v>146</v>
      </c>
      <c r="C329">
        <v>24561</v>
      </c>
    </row>
    <row r="330" spans="1:3" x14ac:dyDescent="0.2">
      <c r="A330">
        <v>24510260301</v>
      </c>
      <c r="B330" t="s">
        <v>117</v>
      </c>
      <c r="C330">
        <v>24400</v>
      </c>
    </row>
    <row r="331" spans="1:3" x14ac:dyDescent="0.2">
      <c r="A331">
        <v>24510271002</v>
      </c>
      <c r="B331" t="s">
        <v>147</v>
      </c>
      <c r="C331">
        <v>24373</v>
      </c>
    </row>
    <row r="332" spans="1:3" x14ac:dyDescent="0.2">
      <c r="A332">
        <v>24510090500</v>
      </c>
      <c r="B332" t="s">
        <v>148</v>
      </c>
      <c r="C332">
        <v>24301</v>
      </c>
    </row>
    <row r="333" spans="1:3" x14ac:dyDescent="0.2">
      <c r="A333">
        <v>24510260404</v>
      </c>
      <c r="B333" t="s">
        <v>123</v>
      </c>
      <c r="C333">
        <v>24252</v>
      </c>
    </row>
    <row r="334" spans="1:3" x14ac:dyDescent="0.2">
      <c r="A334">
        <v>24510060200</v>
      </c>
      <c r="B334" t="s">
        <v>22</v>
      </c>
      <c r="C334">
        <v>24081</v>
      </c>
    </row>
    <row r="335" spans="1:3" x14ac:dyDescent="0.2">
      <c r="A335">
        <v>24510110100</v>
      </c>
      <c r="B335" t="s">
        <v>113</v>
      </c>
      <c r="C335">
        <v>23998</v>
      </c>
    </row>
    <row r="336" spans="1:3" x14ac:dyDescent="0.2">
      <c r="A336">
        <v>24510280101</v>
      </c>
      <c r="B336" t="s">
        <v>149</v>
      </c>
      <c r="C336">
        <v>23921</v>
      </c>
    </row>
    <row r="337" spans="1:3" x14ac:dyDescent="0.2">
      <c r="A337">
        <v>24510260402</v>
      </c>
      <c r="B337" t="s">
        <v>121</v>
      </c>
      <c r="C337">
        <v>23702</v>
      </c>
    </row>
    <row r="338" spans="1:3" x14ac:dyDescent="0.2">
      <c r="A338">
        <v>24510160801</v>
      </c>
      <c r="B338" t="s">
        <v>150</v>
      </c>
      <c r="C338">
        <v>23701</v>
      </c>
    </row>
    <row r="339" spans="1:3" x14ac:dyDescent="0.2">
      <c r="A339">
        <v>24510151000</v>
      </c>
      <c r="B339" t="s">
        <v>151</v>
      </c>
      <c r="C339">
        <v>23654</v>
      </c>
    </row>
    <row r="340" spans="1:3" x14ac:dyDescent="0.2">
      <c r="A340">
        <v>24510271700</v>
      </c>
      <c r="B340" t="s">
        <v>152</v>
      </c>
      <c r="C340">
        <v>23612</v>
      </c>
    </row>
    <row r="341" spans="1:3" x14ac:dyDescent="0.2">
      <c r="A341">
        <v>24510130400</v>
      </c>
      <c r="B341" t="s">
        <v>153</v>
      </c>
      <c r="C341">
        <v>23598</v>
      </c>
    </row>
    <row r="342" spans="1:3" x14ac:dyDescent="0.2">
      <c r="A342">
        <v>24510070100</v>
      </c>
      <c r="B342" t="s">
        <v>22</v>
      </c>
      <c r="C342">
        <v>23304</v>
      </c>
    </row>
    <row r="343" spans="1:3" x14ac:dyDescent="0.2">
      <c r="A343">
        <v>24510120600</v>
      </c>
      <c r="B343" t="s">
        <v>154</v>
      </c>
      <c r="C343">
        <v>23281</v>
      </c>
    </row>
    <row r="344" spans="1:3" x14ac:dyDescent="0.2">
      <c r="A344">
        <v>24510200702</v>
      </c>
      <c r="B344" t="s">
        <v>155</v>
      </c>
      <c r="C344">
        <v>23275</v>
      </c>
    </row>
    <row r="345" spans="1:3" x14ac:dyDescent="0.2">
      <c r="A345">
        <v>24510110200</v>
      </c>
      <c r="B345" t="s">
        <v>113</v>
      </c>
      <c r="C345">
        <v>23225</v>
      </c>
    </row>
    <row r="346" spans="1:3" x14ac:dyDescent="0.2">
      <c r="A346">
        <v>24510080500</v>
      </c>
      <c r="B346" t="s">
        <v>156</v>
      </c>
      <c r="C346">
        <v>23070</v>
      </c>
    </row>
    <row r="347" spans="1:3" x14ac:dyDescent="0.2">
      <c r="A347">
        <v>24510250600</v>
      </c>
      <c r="B347" t="s">
        <v>101</v>
      </c>
      <c r="C347">
        <v>23009</v>
      </c>
    </row>
    <row r="348" spans="1:3" x14ac:dyDescent="0.2">
      <c r="A348">
        <v>24510090400</v>
      </c>
      <c r="B348" t="s">
        <v>148</v>
      </c>
      <c r="C348">
        <v>23006</v>
      </c>
    </row>
    <row r="349" spans="1:3" x14ac:dyDescent="0.2">
      <c r="A349">
        <v>24510270701</v>
      </c>
      <c r="B349" t="s">
        <v>88</v>
      </c>
      <c r="C349">
        <v>23004</v>
      </c>
    </row>
    <row r="350" spans="1:3" x14ac:dyDescent="0.2">
      <c r="A350">
        <v>24510200600</v>
      </c>
      <c r="B350" t="s">
        <v>22</v>
      </c>
      <c r="C350">
        <v>22959</v>
      </c>
    </row>
    <row r="351" spans="1:3" x14ac:dyDescent="0.2">
      <c r="A351">
        <v>24510180200</v>
      </c>
      <c r="B351" t="s">
        <v>157</v>
      </c>
      <c r="C351">
        <v>22926</v>
      </c>
    </row>
    <row r="352" spans="1:3" x14ac:dyDescent="0.2">
      <c r="A352">
        <v>24510260403</v>
      </c>
      <c r="B352" t="s">
        <v>158</v>
      </c>
      <c r="C352">
        <v>22835</v>
      </c>
    </row>
    <row r="353" spans="1:3" x14ac:dyDescent="0.2">
      <c r="A353">
        <v>24510271801</v>
      </c>
      <c r="B353" t="s">
        <v>159</v>
      </c>
      <c r="C353">
        <v>22834</v>
      </c>
    </row>
    <row r="354" spans="1:3" x14ac:dyDescent="0.2">
      <c r="A354">
        <v>24510160802</v>
      </c>
      <c r="B354" t="s">
        <v>150</v>
      </c>
      <c r="C354">
        <v>22834</v>
      </c>
    </row>
    <row r="355" spans="1:3" x14ac:dyDescent="0.2">
      <c r="A355">
        <v>24510160600</v>
      </c>
      <c r="B355" t="s">
        <v>160</v>
      </c>
      <c r="C355">
        <v>22748</v>
      </c>
    </row>
    <row r="356" spans="1:3" x14ac:dyDescent="0.2">
      <c r="A356">
        <v>24510150300</v>
      </c>
      <c r="B356" t="s">
        <v>161</v>
      </c>
      <c r="C356">
        <v>22687</v>
      </c>
    </row>
    <row r="357" spans="1:3" x14ac:dyDescent="0.2">
      <c r="A357">
        <v>24510120300</v>
      </c>
      <c r="B357" t="s">
        <v>162</v>
      </c>
      <c r="C357">
        <v>22463</v>
      </c>
    </row>
    <row r="358" spans="1:3" x14ac:dyDescent="0.2">
      <c r="A358">
        <v>24510180300</v>
      </c>
      <c r="B358" t="s">
        <v>163</v>
      </c>
      <c r="C358">
        <v>22384</v>
      </c>
    </row>
    <row r="359" spans="1:3" x14ac:dyDescent="0.2">
      <c r="A359">
        <v>24510151200</v>
      </c>
      <c r="B359" t="s">
        <v>164</v>
      </c>
      <c r="C359">
        <v>22384</v>
      </c>
    </row>
    <row r="360" spans="1:3" x14ac:dyDescent="0.2">
      <c r="A360">
        <v>24510250207</v>
      </c>
      <c r="B360" t="s">
        <v>165</v>
      </c>
      <c r="C360">
        <v>22207</v>
      </c>
    </row>
    <row r="361" spans="1:3" x14ac:dyDescent="0.2">
      <c r="A361">
        <v>24510160500</v>
      </c>
      <c r="B361" t="s">
        <v>166</v>
      </c>
      <c r="C361">
        <v>22158</v>
      </c>
    </row>
    <row r="362" spans="1:3" x14ac:dyDescent="0.2">
      <c r="A362">
        <v>24510090700</v>
      </c>
      <c r="B362" t="s">
        <v>167</v>
      </c>
      <c r="C362">
        <v>21938</v>
      </c>
    </row>
    <row r="363" spans="1:3" x14ac:dyDescent="0.2">
      <c r="A363">
        <v>24510080302</v>
      </c>
      <c r="B363" t="s">
        <v>168</v>
      </c>
      <c r="C363">
        <v>21714</v>
      </c>
    </row>
    <row r="364" spans="1:3" x14ac:dyDescent="0.2">
      <c r="A364">
        <v>24510160700</v>
      </c>
      <c r="B364" t="s">
        <v>169</v>
      </c>
      <c r="C364">
        <v>21705</v>
      </c>
    </row>
    <row r="365" spans="1:3" x14ac:dyDescent="0.2">
      <c r="A365">
        <v>24510230100</v>
      </c>
      <c r="B365" t="s">
        <v>22</v>
      </c>
      <c r="C365">
        <v>21648</v>
      </c>
    </row>
    <row r="366" spans="1:3" x14ac:dyDescent="0.2">
      <c r="A366">
        <v>24510250203</v>
      </c>
      <c r="B366" t="s">
        <v>165</v>
      </c>
      <c r="C366">
        <v>21642</v>
      </c>
    </row>
    <row r="367" spans="1:3" x14ac:dyDescent="0.2">
      <c r="A367">
        <v>24510200100</v>
      </c>
      <c r="B367" t="s">
        <v>170</v>
      </c>
      <c r="C367">
        <v>21614</v>
      </c>
    </row>
    <row r="368" spans="1:3" x14ac:dyDescent="0.2">
      <c r="A368">
        <v>24510080102</v>
      </c>
      <c r="B368" t="s">
        <v>117</v>
      </c>
      <c r="C368">
        <v>21607</v>
      </c>
    </row>
    <row r="369" spans="1:3" x14ac:dyDescent="0.2">
      <c r="A369">
        <v>24510271600</v>
      </c>
      <c r="B369" t="s">
        <v>171</v>
      </c>
      <c r="C369">
        <v>21588</v>
      </c>
    </row>
    <row r="370" spans="1:3" x14ac:dyDescent="0.2">
      <c r="A370">
        <v>24510040200</v>
      </c>
      <c r="B370" t="s">
        <v>113</v>
      </c>
      <c r="C370">
        <v>21579</v>
      </c>
    </row>
    <row r="371" spans="1:3" x14ac:dyDescent="0.2">
      <c r="A371">
        <v>24510151300</v>
      </c>
      <c r="B371" t="s">
        <v>152</v>
      </c>
      <c r="C371">
        <v>21395</v>
      </c>
    </row>
    <row r="372" spans="1:3" x14ac:dyDescent="0.2">
      <c r="A372">
        <v>24510130200</v>
      </c>
      <c r="B372" t="s">
        <v>172</v>
      </c>
      <c r="C372">
        <v>21377</v>
      </c>
    </row>
    <row r="373" spans="1:3" x14ac:dyDescent="0.2">
      <c r="A373">
        <v>24510190200</v>
      </c>
      <c r="B373" t="s">
        <v>173</v>
      </c>
      <c r="C373">
        <v>21278</v>
      </c>
    </row>
    <row r="374" spans="1:3" x14ac:dyDescent="0.2">
      <c r="A374">
        <v>24510120500</v>
      </c>
      <c r="B374" t="s">
        <v>174</v>
      </c>
      <c r="C374">
        <v>21169</v>
      </c>
    </row>
    <row r="375" spans="1:3" x14ac:dyDescent="0.2">
      <c r="A375">
        <v>24510120400</v>
      </c>
      <c r="B375" t="s">
        <v>175</v>
      </c>
      <c r="C375">
        <v>21057</v>
      </c>
    </row>
    <row r="376" spans="1:3" x14ac:dyDescent="0.2">
      <c r="A376">
        <v>24510090600</v>
      </c>
      <c r="B376" t="s">
        <v>167</v>
      </c>
      <c r="C376">
        <v>21017</v>
      </c>
    </row>
    <row r="377" spans="1:3" x14ac:dyDescent="0.2">
      <c r="A377">
        <v>24510271802</v>
      </c>
      <c r="B377" t="s">
        <v>176</v>
      </c>
      <c r="C377">
        <v>20829</v>
      </c>
    </row>
    <row r="378" spans="1:3" x14ac:dyDescent="0.2">
      <c r="A378">
        <v>24510060300</v>
      </c>
      <c r="B378" t="s">
        <v>177</v>
      </c>
      <c r="C378">
        <v>20803</v>
      </c>
    </row>
    <row r="379" spans="1:3" x14ac:dyDescent="0.2">
      <c r="A379">
        <v>24510271001</v>
      </c>
      <c r="B379" t="s">
        <v>22</v>
      </c>
      <c r="C379">
        <v>20760</v>
      </c>
    </row>
    <row r="380" spans="1:3" x14ac:dyDescent="0.2">
      <c r="A380">
        <v>24510060400</v>
      </c>
      <c r="B380" t="s">
        <v>22</v>
      </c>
      <c r="C380">
        <v>20617</v>
      </c>
    </row>
    <row r="381" spans="1:3" x14ac:dyDescent="0.2">
      <c r="A381">
        <v>24510080600</v>
      </c>
      <c r="B381" t="s">
        <v>178</v>
      </c>
      <c r="C381">
        <v>20471</v>
      </c>
    </row>
    <row r="382" spans="1:3" x14ac:dyDescent="0.2">
      <c r="A382">
        <v>24510130300</v>
      </c>
      <c r="B382" t="s">
        <v>179</v>
      </c>
      <c r="C382">
        <v>20316</v>
      </c>
    </row>
    <row r="383" spans="1:3" x14ac:dyDescent="0.2">
      <c r="A383">
        <v>24510150400</v>
      </c>
      <c r="B383" t="s">
        <v>180</v>
      </c>
      <c r="C383">
        <v>20286</v>
      </c>
    </row>
    <row r="384" spans="1:3" x14ac:dyDescent="0.2">
      <c r="A384">
        <v>24510160100</v>
      </c>
      <c r="B384" t="s">
        <v>181</v>
      </c>
      <c r="C384">
        <v>20279</v>
      </c>
    </row>
    <row r="385" spans="1:3" x14ac:dyDescent="0.2">
      <c r="A385">
        <v>24510150200</v>
      </c>
      <c r="B385" t="s">
        <v>182</v>
      </c>
      <c r="C385">
        <v>20270</v>
      </c>
    </row>
    <row r="386" spans="1:3" x14ac:dyDescent="0.2">
      <c r="A386">
        <v>24510150600</v>
      </c>
      <c r="B386" t="s">
        <v>183</v>
      </c>
      <c r="C386">
        <v>20233</v>
      </c>
    </row>
    <row r="387" spans="1:3" x14ac:dyDescent="0.2">
      <c r="A387">
        <v>24510080400</v>
      </c>
      <c r="B387" t="s">
        <v>178</v>
      </c>
      <c r="C387">
        <v>20089</v>
      </c>
    </row>
    <row r="388" spans="1:3" x14ac:dyDescent="0.2">
      <c r="A388">
        <v>24510200500</v>
      </c>
      <c r="B388" t="s">
        <v>184</v>
      </c>
      <c r="C388">
        <v>20019</v>
      </c>
    </row>
    <row r="389" spans="1:3" x14ac:dyDescent="0.2">
      <c r="A389">
        <v>24510070200</v>
      </c>
      <c r="B389" t="s">
        <v>185</v>
      </c>
      <c r="C389">
        <v>19977</v>
      </c>
    </row>
    <row r="390" spans="1:3" x14ac:dyDescent="0.2">
      <c r="A390">
        <v>24510210100</v>
      </c>
      <c r="B390" t="s">
        <v>141</v>
      </c>
      <c r="C390">
        <v>19924</v>
      </c>
    </row>
    <row r="391" spans="1:3" x14ac:dyDescent="0.2">
      <c r="A391">
        <v>24510030100</v>
      </c>
      <c r="B391" t="s">
        <v>186</v>
      </c>
      <c r="C391">
        <v>19867</v>
      </c>
    </row>
    <row r="392" spans="1:3" x14ac:dyDescent="0.2">
      <c r="A392">
        <v>24510160200</v>
      </c>
      <c r="B392" t="s">
        <v>182</v>
      </c>
      <c r="C392">
        <v>19809</v>
      </c>
    </row>
    <row r="393" spans="1:3" x14ac:dyDescent="0.2">
      <c r="A393">
        <v>24510160400</v>
      </c>
      <c r="B393" t="s">
        <v>187</v>
      </c>
      <c r="C393">
        <v>19802</v>
      </c>
    </row>
    <row r="394" spans="1:3" x14ac:dyDescent="0.2">
      <c r="A394">
        <v>24510190300</v>
      </c>
      <c r="B394" t="s">
        <v>188</v>
      </c>
      <c r="C394">
        <v>19764</v>
      </c>
    </row>
    <row r="395" spans="1:3" x14ac:dyDescent="0.2">
      <c r="A395">
        <v>24510080301</v>
      </c>
      <c r="B395" t="s">
        <v>168</v>
      </c>
      <c r="C395">
        <v>19744</v>
      </c>
    </row>
    <row r="396" spans="1:3" x14ac:dyDescent="0.2">
      <c r="A396">
        <v>24510090800</v>
      </c>
      <c r="B396" t="s">
        <v>189</v>
      </c>
      <c r="C396">
        <v>19724</v>
      </c>
    </row>
    <row r="397" spans="1:3" x14ac:dyDescent="0.2">
      <c r="A397">
        <v>24510260604</v>
      </c>
      <c r="B397" t="s">
        <v>190</v>
      </c>
      <c r="C397">
        <v>19532</v>
      </c>
    </row>
    <row r="398" spans="1:3" x14ac:dyDescent="0.2">
      <c r="A398">
        <v>24510170300</v>
      </c>
      <c r="B398" t="s">
        <v>191</v>
      </c>
      <c r="C398">
        <v>19493</v>
      </c>
    </row>
    <row r="399" spans="1:3" x14ac:dyDescent="0.2">
      <c r="A399">
        <v>24510070400</v>
      </c>
      <c r="B399" t="s">
        <v>192</v>
      </c>
      <c r="C399">
        <v>19477</v>
      </c>
    </row>
    <row r="400" spans="1:3" x14ac:dyDescent="0.2">
      <c r="A400">
        <v>24510060100</v>
      </c>
      <c r="B400" t="s">
        <v>120</v>
      </c>
      <c r="C400">
        <v>19473</v>
      </c>
    </row>
    <row r="401" spans="1:3" x14ac:dyDescent="0.2">
      <c r="A401">
        <v>24510200300</v>
      </c>
      <c r="B401" t="s">
        <v>193</v>
      </c>
      <c r="C401">
        <v>19404</v>
      </c>
    </row>
    <row r="402" spans="1:3" x14ac:dyDescent="0.2">
      <c r="A402">
        <v>24510160300</v>
      </c>
      <c r="B402" t="s">
        <v>182</v>
      </c>
      <c r="C402">
        <v>19401</v>
      </c>
    </row>
    <row r="403" spans="1:3" x14ac:dyDescent="0.2">
      <c r="A403">
        <v>24510200200</v>
      </c>
      <c r="B403" t="s">
        <v>170</v>
      </c>
      <c r="C403">
        <v>19401</v>
      </c>
    </row>
    <row r="404" spans="1:3" x14ac:dyDescent="0.2">
      <c r="A404">
        <v>24510090900</v>
      </c>
      <c r="B404" t="s">
        <v>194</v>
      </c>
      <c r="C404">
        <v>19381</v>
      </c>
    </row>
    <row r="405" spans="1:3" x14ac:dyDescent="0.2">
      <c r="A405">
        <v>24510080700</v>
      </c>
      <c r="B405" t="s">
        <v>178</v>
      </c>
      <c r="C405">
        <v>19370</v>
      </c>
    </row>
    <row r="406" spans="1:3" x14ac:dyDescent="0.2">
      <c r="A406">
        <v>24510140200</v>
      </c>
      <c r="B406" t="s">
        <v>191</v>
      </c>
      <c r="C406">
        <v>19350</v>
      </c>
    </row>
    <row r="407" spans="1:3" x14ac:dyDescent="0.2">
      <c r="A407">
        <v>24510250301</v>
      </c>
      <c r="B407" t="s">
        <v>195</v>
      </c>
      <c r="C407">
        <v>19279</v>
      </c>
    </row>
    <row r="408" spans="1:3" x14ac:dyDescent="0.2">
      <c r="A408">
        <v>24510080200</v>
      </c>
      <c r="B408" t="s">
        <v>178</v>
      </c>
      <c r="C408">
        <v>19122</v>
      </c>
    </row>
    <row r="409" spans="1:3" x14ac:dyDescent="0.2">
      <c r="A409">
        <v>24510170200</v>
      </c>
      <c r="B409" t="s">
        <v>196</v>
      </c>
      <c r="C409">
        <v>19019</v>
      </c>
    </row>
    <row r="410" spans="1:3" x14ac:dyDescent="0.2">
      <c r="A410">
        <v>24510100200</v>
      </c>
      <c r="B410" t="s">
        <v>22</v>
      </c>
      <c r="C410">
        <v>18919</v>
      </c>
    </row>
    <row r="411" spans="1:3" x14ac:dyDescent="0.2">
      <c r="A411">
        <v>24510260303</v>
      </c>
      <c r="B411" t="s">
        <v>197</v>
      </c>
      <c r="C411">
        <v>18894</v>
      </c>
    </row>
    <row r="412" spans="1:3" x14ac:dyDescent="0.2">
      <c r="A412">
        <v>24510140300</v>
      </c>
      <c r="B412" t="s">
        <v>198</v>
      </c>
      <c r="C412">
        <v>18429</v>
      </c>
    </row>
    <row r="413" spans="1:3" x14ac:dyDescent="0.2">
      <c r="A413">
        <v>24510280500</v>
      </c>
      <c r="B413" t="s">
        <v>199</v>
      </c>
      <c r="C413">
        <v>18192</v>
      </c>
    </row>
    <row r="414" spans="1:3" x14ac:dyDescent="0.2">
      <c r="A414">
        <v>24510190100</v>
      </c>
      <c r="B414" t="s">
        <v>200</v>
      </c>
      <c r="C414">
        <v>18168</v>
      </c>
    </row>
    <row r="415" spans="1:3" x14ac:dyDescent="0.2">
      <c r="A415">
        <v>24510200400</v>
      </c>
      <c r="B415" t="s">
        <v>201</v>
      </c>
      <c r="C415">
        <v>17979</v>
      </c>
    </row>
    <row r="416" spans="1:3" x14ac:dyDescent="0.2">
      <c r="A416">
        <v>24510250204</v>
      </c>
      <c r="B416" t="s">
        <v>165</v>
      </c>
      <c r="C416">
        <v>17902</v>
      </c>
    </row>
    <row r="417" spans="1:3" x14ac:dyDescent="0.2">
      <c r="A417">
        <v>24510150100</v>
      </c>
      <c r="B417" t="s">
        <v>182</v>
      </c>
      <c r="C417">
        <v>17709</v>
      </c>
    </row>
    <row r="418" spans="1:3" x14ac:dyDescent="0.2">
      <c r="A418">
        <v>24510100100</v>
      </c>
      <c r="B418" t="s">
        <v>202</v>
      </c>
      <c r="C418">
        <v>17650</v>
      </c>
    </row>
    <row r="419" spans="1:3" x14ac:dyDescent="0.2">
      <c r="A419">
        <v>24510080800</v>
      </c>
      <c r="B419" t="s">
        <v>178</v>
      </c>
      <c r="C419">
        <v>17386</v>
      </c>
    </row>
    <row r="420" spans="1:3" x14ac:dyDescent="0.2">
      <c r="A420">
        <v>24510130100</v>
      </c>
      <c r="B420" t="s">
        <v>172</v>
      </c>
      <c r="C420">
        <v>17306</v>
      </c>
    </row>
    <row r="421" spans="1:3" x14ac:dyDescent="0.2">
      <c r="A421">
        <v>24510070300</v>
      </c>
      <c r="B421" t="s">
        <v>203</v>
      </c>
      <c r="C421">
        <v>17213</v>
      </c>
    </row>
    <row r="422" spans="1:3" x14ac:dyDescent="0.2">
      <c r="A422">
        <v>24510180100</v>
      </c>
      <c r="B422" t="s">
        <v>157</v>
      </c>
      <c r="C422">
        <v>15979</v>
      </c>
    </row>
    <row r="423" spans="1:3" x14ac:dyDescent="0.2">
      <c r="A423">
        <v>24005492500</v>
      </c>
      <c r="B423" t="s">
        <v>22</v>
      </c>
    </row>
    <row r="424" spans="1:3" x14ac:dyDescent="0.2">
      <c r="A424">
        <v>24005490605</v>
      </c>
      <c r="B424" t="s">
        <v>20</v>
      </c>
    </row>
    <row r="425" spans="1:3" x14ac:dyDescent="0.2">
      <c r="A425">
        <v>24005980200</v>
      </c>
      <c r="B425" t="s">
        <v>83</v>
      </c>
    </row>
    <row r="426" spans="1:3" x14ac:dyDescent="0.2">
      <c r="A426">
        <v>24510100300</v>
      </c>
      <c r="B426" t="s">
        <v>204</v>
      </c>
    </row>
    <row r="427" spans="1:3" x14ac:dyDescent="0.2">
      <c r="A427">
        <v>24003980000</v>
      </c>
      <c r="B427" t="s">
        <v>40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250C-5A5B-2540-953A-65F302D354D4}">
  <dimension ref="A1:Q108"/>
  <sheetViews>
    <sheetView workbookViewId="0">
      <selection activeCell="M17" sqref="M17"/>
    </sheetView>
  </sheetViews>
  <sheetFormatPr baseColWidth="10" defaultRowHeight="16" x14ac:dyDescent="0.2"/>
  <cols>
    <col min="3" max="3" width="28.83203125" customWidth="1"/>
    <col min="5" max="5" width="28.83203125" customWidth="1"/>
    <col min="6" max="6" width="13.6640625" customWidth="1"/>
    <col min="7" max="7" width="14.6640625" customWidth="1"/>
    <col min="8" max="8" width="16.83203125" customWidth="1"/>
    <col min="13" max="13" width="14.5" customWidth="1"/>
  </cols>
  <sheetData>
    <row r="1" spans="1:17" x14ac:dyDescent="0.2">
      <c r="A1" t="s">
        <v>0</v>
      </c>
      <c r="B1" t="s">
        <v>1</v>
      </c>
      <c r="C1" t="s">
        <v>2</v>
      </c>
      <c r="E1" s="1" t="s">
        <v>205</v>
      </c>
      <c r="F1" s="1" t="s">
        <v>207</v>
      </c>
      <c r="G1" t="s">
        <v>208</v>
      </c>
      <c r="H1" t="s">
        <v>209</v>
      </c>
      <c r="O1" t="s">
        <v>234</v>
      </c>
    </row>
    <row r="2" spans="1:17" x14ac:dyDescent="0.2">
      <c r="A2">
        <v>51059491405</v>
      </c>
      <c r="B2" t="s">
        <v>3</v>
      </c>
      <c r="C2">
        <v>80732</v>
      </c>
      <c r="E2" t="str" cm="1">
        <f t="array" ref="E2:E18">_xlfn.UNIQUE(Table2[Name])</f>
        <v>Clifton, VA</v>
      </c>
      <c r="F2">
        <f>SUMIFS(Table2[Household_Income_rP_gP_pall], Table2[Name],E2)</f>
        <v>289427</v>
      </c>
      <c r="G2">
        <f>COUNTIFS(Table2[Name],E2)</f>
        <v>4</v>
      </c>
      <c r="H2">
        <f>F2/G2</f>
        <v>72356.75</v>
      </c>
      <c r="O2" s="11" t="s">
        <v>212</v>
      </c>
      <c r="P2" s="11" t="s">
        <v>215</v>
      </c>
      <c r="Q2" s="11" t="s">
        <v>216</v>
      </c>
    </row>
    <row r="3" spans="1:17" x14ac:dyDescent="0.2">
      <c r="A3">
        <v>51059481600</v>
      </c>
      <c r="B3" t="s">
        <v>4</v>
      </c>
      <c r="C3">
        <v>78827</v>
      </c>
      <c r="E3" t="str">
        <v>Oakton, VA</v>
      </c>
      <c r="F3">
        <f>SUMIFS(Table2[Household_Income_rP_gP_pall], Table2[Name],E3)</f>
        <v>321394</v>
      </c>
      <c r="G3">
        <f>COUNTIFS(Table2[Name],E3)</f>
        <v>5</v>
      </c>
      <c r="H3">
        <f t="shared" ref="H3:H17" si="0">F3/G3</f>
        <v>64278.8</v>
      </c>
      <c r="O3" s="11">
        <v>35000</v>
      </c>
      <c r="P3" s="11" cm="1">
        <f t="array" ref="P3:P13">FREQUENCY(H2:H17,O3:O12)</f>
        <v>0</v>
      </c>
      <c r="Q3" s="12">
        <f>P3/SUM($P$3:$P$12)</f>
        <v>0</v>
      </c>
    </row>
    <row r="4" spans="1:17" x14ac:dyDescent="0.2">
      <c r="A4">
        <v>51059460200</v>
      </c>
      <c r="B4" t="s">
        <v>5</v>
      </c>
      <c r="C4">
        <v>78413</v>
      </c>
      <c r="E4" t="str">
        <v>Vienna, VA</v>
      </c>
      <c r="F4">
        <f>SUMIFS(Table2[Household_Income_rP_gP_pall], Table2[Name],E4)</f>
        <v>724984</v>
      </c>
      <c r="G4">
        <f>COUNTIFS(Table2[Name],E4)</f>
        <v>11</v>
      </c>
      <c r="H4">
        <f t="shared" si="0"/>
        <v>65907.636363636368</v>
      </c>
      <c r="O4" s="11">
        <v>40000</v>
      </c>
      <c r="P4" s="11">
        <v>0</v>
      </c>
      <c r="Q4" s="12">
        <f t="shared" ref="Q4:Q12" si="1">P4/SUM($P$3:$P$12)</f>
        <v>0</v>
      </c>
    </row>
    <row r="5" spans="1:17" x14ac:dyDescent="0.2">
      <c r="A5">
        <v>51059481701</v>
      </c>
      <c r="B5" t="s">
        <v>4</v>
      </c>
      <c r="C5">
        <v>77752</v>
      </c>
      <c r="E5" t="str">
        <v>Tysons, VA</v>
      </c>
      <c r="F5">
        <f>SUMIFS(Table2[Household_Income_rP_gP_pall], Table2[Name],E5)</f>
        <v>76036</v>
      </c>
      <c r="G5">
        <f>COUNTIFS(Table2[Name],E5)</f>
        <v>1</v>
      </c>
      <c r="H5">
        <f t="shared" si="0"/>
        <v>76036</v>
      </c>
      <c r="O5" s="13">
        <v>45000</v>
      </c>
      <c r="P5" s="13">
        <v>1</v>
      </c>
      <c r="Q5" s="12">
        <f t="shared" si="1"/>
        <v>6.25E-2</v>
      </c>
    </row>
    <row r="6" spans="1:17" x14ac:dyDescent="0.2">
      <c r="A6">
        <v>51059460501</v>
      </c>
      <c r="B6" t="s">
        <v>6</v>
      </c>
      <c r="C6">
        <v>76036</v>
      </c>
      <c r="E6" t="str">
        <v>Burke, VA</v>
      </c>
      <c r="F6">
        <f>SUMIFS(Table2[Household_Income_rP_gP_pall], Table2[Name],E6)</f>
        <v>498338</v>
      </c>
      <c r="G6">
        <f>COUNTIFS(Table2[Name],E6)</f>
        <v>8</v>
      </c>
      <c r="H6">
        <f t="shared" si="0"/>
        <v>62292.25</v>
      </c>
      <c r="O6" s="13">
        <v>50000</v>
      </c>
      <c r="P6" s="13">
        <v>1</v>
      </c>
      <c r="Q6" s="12">
        <f t="shared" si="1"/>
        <v>6.25E-2</v>
      </c>
    </row>
    <row r="7" spans="1:17" x14ac:dyDescent="0.2">
      <c r="A7">
        <v>51059431900</v>
      </c>
      <c r="B7" t="s">
        <v>7</v>
      </c>
      <c r="C7">
        <v>75924</v>
      </c>
      <c r="E7" t="str">
        <v>Fairfax, VA</v>
      </c>
      <c r="F7">
        <f>SUMIFS(Table2[Household_Income_rP_gP_pall], Table2[Name],E7)</f>
        <v>1969770</v>
      </c>
      <c r="G7">
        <f>COUNTIFS(Table2[Name],E7)</f>
        <v>32</v>
      </c>
      <c r="H7">
        <f t="shared" si="0"/>
        <v>61555.3125</v>
      </c>
      <c r="O7" s="13">
        <v>55000</v>
      </c>
      <c r="P7" s="13">
        <v>0</v>
      </c>
      <c r="Q7" s="12">
        <f t="shared" si="1"/>
        <v>0</v>
      </c>
    </row>
    <row r="8" spans="1:17" x14ac:dyDescent="0.2">
      <c r="A8">
        <v>51059491403</v>
      </c>
      <c r="B8" t="s">
        <v>3</v>
      </c>
      <c r="C8">
        <v>75868</v>
      </c>
      <c r="E8" t="str">
        <v>Reston, VA</v>
      </c>
      <c r="F8">
        <f>SUMIFS(Table2[Household_Income_rP_gP_pall], Table2[Name],E8)</f>
        <v>74876</v>
      </c>
      <c r="G8">
        <f>COUNTIFS(Table2[Name],E8)</f>
        <v>1</v>
      </c>
      <c r="H8">
        <f t="shared" si="0"/>
        <v>74876</v>
      </c>
      <c r="O8" s="13">
        <v>60000</v>
      </c>
      <c r="P8" s="13">
        <v>4</v>
      </c>
      <c r="Q8" s="12">
        <f t="shared" si="1"/>
        <v>0.25</v>
      </c>
    </row>
    <row r="9" spans="1:17" x14ac:dyDescent="0.2">
      <c r="A9">
        <v>51059492000</v>
      </c>
      <c r="B9" t="s">
        <v>8</v>
      </c>
      <c r="C9">
        <v>75574</v>
      </c>
      <c r="E9" t="str">
        <v>Herndon, VA</v>
      </c>
      <c r="F9">
        <f>SUMIFS(Table2[Household_Income_rP_gP_pall], Table2[Name],E9)</f>
        <v>198608</v>
      </c>
      <c r="G9">
        <f>COUNTIFS(Table2[Name],E9)</f>
        <v>4</v>
      </c>
      <c r="H9">
        <f t="shared" si="0"/>
        <v>49652</v>
      </c>
      <c r="O9" s="13">
        <v>65000</v>
      </c>
      <c r="P9" s="13">
        <v>5</v>
      </c>
      <c r="Q9" s="12">
        <f t="shared" si="1"/>
        <v>0.3125</v>
      </c>
    </row>
    <row r="10" spans="1:17" x14ac:dyDescent="0.2">
      <c r="A10">
        <v>51059482602</v>
      </c>
      <c r="B10" t="s">
        <v>8</v>
      </c>
      <c r="C10">
        <v>75080</v>
      </c>
      <c r="E10" t="str">
        <v>Chantilly, VA</v>
      </c>
      <c r="F10">
        <f>SUMIFS(Table2[Household_Income_rP_gP_pall], Table2[Name],E10)</f>
        <v>242894</v>
      </c>
      <c r="G10">
        <f>COUNTIFS(Table2[Name],E10)</f>
        <v>4</v>
      </c>
      <c r="H10">
        <f t="shared" si="0"/>
        <v>60723.5</v>
      </c>
      <c r="O10" s="13">
        <v>70000</v>
      </c>
      <c r="P10" s="13">
        <v>1</v>
      </c>
      <c r="Q10" s="12">
        <f t="shared" si="1"/>
        <v>6.25E-2</v>
      </c>
    </row>
    <row r="11" spans="1:17" x14ac:dyDescent="0.2">
      <c r="A11">
        <v>51059481500</v>
      </c>
      <c r="B11" t="s">
        <v>9</v>
      </c>
      <c r="C11">
        <v>74876</v>
      </c>
      <c r="E11" t="str">
        <v>Annandale, VA</v>
      </c>
      <c r="F11">
        <f>SUMIFS(Table2[Household_Income_rP_gP_pall], Table2[Name],E11)</f>
        <v>649400</v>
      </c>
      <c r="G11">
        <f>COUNTIFS(Table2[Name],E11)</f>
        <v>11</v>
      </c>
      <c r="H11">
        <f t="shared" si="0"/>
        <v>59036.36363636364</v>
      </c>
      <c r="O11" s="13">
        <v>75000</v>
      </c>
      <c r="P11" s="13">
        <v>3</v>
      </c>
      <c r="Q11" s="12">
        <f t="shared" si="1"/>
        <v>0.1875</v>
      </c>
    </row>
    <row r="12" spans="1:17" x14ac:dyDescent="0.2">
      <c r="A12">
        <v>51059482504</v>
      </c>
      <c r="B12" t="s">
        <v>10</v>
      </c>
      <c r="C12">
        <v>74209</v>
      </c>
      <c r="E12" t="str">
        <v>Falls Church, VA</v>
      </c>
      <c r="F12">
        <f>SUMIFS(Table2[Household_Income_rP_gP_pall], Table2[Name],E12)</f>
        <v>559712</v>
      </c>
      <c r="G12">
        <f>COUNTIFS(Table2[Name],E12)</f>
        <v>10</v>
      </c>
      <c r="H12">
        <f t="shared" si="0"/>
        <v>55971.199999999997</v>
      </c>
      <c r="O12" s="13">
        <v>80000</v>
      </c>
      <c r="P12" s="13">
        <v>1</v>
      </c>
      <c r="Q12" s="12">
        <f t="shared" si="1"/>
        <v>6.25E-2</v>
      </c>
    </row>
    <row r="13" spans="1:17" x14ac:dyDescent="0.2">
      <c r="A13">
        <v>51059491502</v>
      </c>
      <c r="B13" t="s">
        <v>11</v>
      </c>
      <c r="C13">
        <v>73921</v>
      </c>
      <c r="E13" t="str">
        <v>Chantilly Highlands, Herndon, VA</v>
      </c>
      <c r="F13">
        <f>SUMIFS(Table2[Household_Income_rP_gP_pall], Table2[Name],E13)</f>
        <v>70569</v>
      </c>
      <c r="G13">
        <f>COUNTIFS(Table2[Name],E13)</f>
        <v>1</v>
      </c>
      <c r="H13">
        <f t="shared" si="0"/>
        <v>70569</v>
      </c>
      <c r="P13">
        <v>0</v>
      </c>
    </row>
    <row r="14" spans="1:17" x14ac:dyDescent="0.2">
      <c r="A14">
        <v>51059430101</v>
      </c>
      <c r="B14" t="s">
        <v>8</v>
      </c>
      <c r="C14">
        <v>73900</v>
      </c>
      <c r="E14" t="str">
        <v>Centreville, VA</v>
      </c>
      <c r="F14">
        <f>SUMIFS(Table2[Household_Income_rP_gP_pall], Table2[Name],E14)</f>
        <v>578640</v>
      </c>
      <c r="G14">
        <f>COUNTIFS(Table2[Name],E14)</f>
        <v>10</v>
      </c>
      <c r="H14">
        <f t="shared" si="0"/>
        <v>57864</v>
      </c>
    </row>
    <row r="15" spans="1:17" x14ac:dyDescent="0.2">
      <c r="A15">
        <v>51059461100</v>
      </c>
      <c r="B15" t="s">
        <v>5</v>
      </c>
      <c r="C15">
        <v>73386</v>
      </c>
      <c r="E15" t="str">
        <v>Springfield, VA</v>
      </c>
      <c r="F15">
        <f>SUMIFS(Table2[Household_Income_rP_gP_pall], Table2[Name],E15)</f>
        <v>182616</v>
      </c>
      <c r="G15">
        <f>COUNTIFS(Table2[Name],E15)</f>
        <v>3</v>
      </c>
      <c r="H15">
        <f t="shared" si="0"/>
        <v>60872</v>
      </c>
    </row>
    <row r="16" spans="1:17" x14ac:dyDescent="0.2">
      <c r="A16">
        <v>51059440300</v>
      </c>
      <c r="B16" t="s">
        <v>12</v>
      </c>
      <c r="C16">
        <v>72317</v>
      </c>
      <c r="E16" t="str">
        <v>West Springfield, VA</v>
      </c>
      <c r="F16">
        <f>SUMIFS(Table2[Household_Income_rP_gP_pall], Table2[Name],E16)</f>
        <v>56748</v>
      </c>
      <c r="G16">
        <f>COUNTIFS(Table2[Name],E16)</f>
        <v>1</v>
      </c>
      <c r="H16">
        <f t="shared" si="0"/>
        <v>56748</v>
      </c>
    </row>
    <row r="17" spans="1:8" x14ac:dyDescent="0.2">
      <c r="A17">
        <v>51059490502</v>
      </c>
      <c r="B17" t="s">
        <v>8</v>
      </c>
      <c r="C17">
        <v>71440</v>
      </c>
      <c r="E17" t="str">
        <v>Manassas, VA</v>
      </c>
      <c r="F17">
        <f>SUMIFS(Table2[Household_Income_rP_gP_pall], Table2[Name],E17)</f>
        <v>42066</v>
      </c>
      <c r="G17">
        <f>COUNTIFS(Table2[Name],E17)</f>
        <v>1</v>
      </c>
      <c r="H17">
        <f t="shared" si="0"/>
        <v>42066</v>
      </c>
    </row>
    <row r="18" spans="1:8" x14ac:dyDescent="0.2">
      <c r="A18">
        <v>51059461201</v>
      </c>
      <c r="B18" t="s">
        <v>4</v>
      </c>
      <c r="C18">
        <v>71365</v>
      </c>
      <c r="E18">
        <v>0</v>
      </c>
    </row>
    <row r="19" spans="1:8" x14ac:dyDescent="0.2">
      <c r="A19">
        <v>51059460900</v>
      </c>
      <c r="B19" t="s">
        <v>5</v>
      </c>
      <c r="C19">
        <v>71025</v>
      </c>
    </row>
    <row r="20" spans="1:8" x14ac:dyDescent="0.2">
      <c r="A20">
        <v>51059471304</v>
      </c>
      <c r="B20" t="s">
        <v>13</v>
      </c>
      <c r="C20">
        <v>70933</v>
      </c>
    </row>
    <row r="21" spans="1:8" x14ac:dyDescent="0.2">
      <c r="A21">
        <v>51059482503</v>
      </c>
      <c r="B21" t="s">
        <v>14</v>
      </c>
      <c r="C21">
        <v>70569</v>
      </c>
    </row>
    <row r="22" spans="1:8" x14ac:dyDescent="0.2">
      <c r="A22">
        <v>51059490101</v>
      </c>
      <c r="B22" t="s">
        <v>15</v>
      </c>
      <c r="C22">
        <v>70028</v>
      </c>
    </row>
    <row r="23" spans="1:8" x14ac:dyDescent="0.2">
      <c r="A23">
        <v>51059482601</v>
      </c>
      <c r="B23" t="s">
        <v>8</v>
      </c>
      <c r="C23">
        <v>68986</v>
      </c>
      <c r="E23" t="s">
        <v>205</v>
      </c>
      <c r="F23" t="s">
        <v>207</v>
      </c>
      <c r="G23" t="s">
        <v>208</v>
      </c>
      <c r="H23" t="s">
        <v>209</v>
      </c>
    </row>
    <row r="24" spans="1:8" x14ac:dyDescent="0.2">
      <c r="A24">
        <v>51059492500</v>
      </c>
      <c r="B24" t="s">
        <v>3</v>
      </c>
      <c r="C24">
        <v>68024</v>
      </c>
      <c r="E24" t="s">
        <v>3</v>
      </c>
      <c r="F24">
        <v>289427</v>
      </c>
      <c r="G24">
        <v>4</v>
      </c>
      <c r="H24">
        <v>72356.75</v>
      </c>
    </row>
    <row r="25" spans="1:8" x14ac:dyDescent="0.2">
      <c r="A25">
        <v>51059440701</v>
      </c>
      <c r="B25" t="s">
        <v>12</v>
      </c>
      <c r="C25">
        <v>68007</v>
      </c>
      <c r="E25" t="s">
        <v>4</v>
      </c>
      <c r="F25">
        <v>321394</v>
      </c>
      <c r="G25">
        <v>5</v>
      </c>
      <c r="H25">
        <v>64278.8</v>
      </c>
    </row>
    <row r="26" spans="1:8" x14ac:dyDescent="0.2">
      <c r="A26">
        <v>51059491705</v>
      </c>
      <c r="B26" t="s">
        <v>8</v>
      </c>
      <c r="C26">
        <v>67997</v>
      </c>
      <c r="E26" t="s">
        <v>5</v>
      </c>
      <c r="F26">
        <v>724984</v>
      </c>
      <c r="G26">
        <v>11</v>
      </c>
      <c r="H26">
        <v>65907.636363636368</v>
      </c>
    </row>
    <row r="27" spans="1:8" x14ac:dyDescent="0.2">
      <c r="A27">
        <v>51059430203</v>
      </c>
      <c r="B27" t="s">
        <v>8</v>
      </c>
      <c r="C27">
        <v>67464</v>
      </c>
      <c r="E27" t="s">
        <v>6</v>
      </c>
      <c r="F27">
        <v>76036</v>
      </c>
      <c r="G27">
        <v>1</v>
      </c>
      <c r="H27">
        <v>76036</v>
      </c>
    </row>
    <row r="28" spans="1:8" x14ac:dyDescent="0.2">
      <c r="A28">
        <v>51059432100</v>
      </c>
      <c r="B28" t="s">
        <v>7</v>
      </c>
      <c r="C28">
        <v>67145</v>
      </c>
      <c r="E28" t="s">
        <v>7</v>
      </c>
      <c r="F28">
        <v>498338</v>
      </c>
      <c r="G28">
        <v>8</v>
      </c>
      <c r="H28">
        <v>62292.25</v>
      </c>
    </row>
    <row r="29" spans="1:8" x14ac:dyDescent="0.2">
      <c r="A29">
        <v>51059440501</v>
      </c>
      <c r="B29" t="s">
        <v>8</v>
      </c>
      <c r="C29">
        <v>67125</v>
      </c>
      <c r="E29" t="s">
        <v>8</v>
      </c>
      <c r="F29">
        <v>1969770</v>
      </c>
      <c r="G29">
        <v>32</v>
      </c>
      <c r="H29">
        <v>61555.3125</v>
      </c>
    </row>
    <row r="30" spans="1:8" x14ac:dyDescent="0.2">
      <c r="A30">
        <v>51059491701</v>
      </c>
      <c r="B30" t="s">
        <v>8</v>
      </c>
      <c r="C30">
        <v>66950</v>
      </c>
      <c r="E30" t="s">
        <v>9</v>
      </c>
      <c r="F30">
        <v>74876</v>
      </c>
      <c r="G30">
        <v>1</v>
      </c>
      <c r="H30">
        <v>74876</v>
      </c>
    </row>
    <row r="31" spans="1:8" x14ac:dyDescent="0.2">
      <c r="A31">
        <v>51059430201</v>
      </c>
      <c r="B31" t="s">
        <v>8</v>
      </c>
      <c r="C31">
        <v>66825</v>
      </c>
      <c r="E31" t="s">
        <v>10</v>
      </c>
      <c r="F31">
        <v>198608</v>
      </c>
      <c r="G31">
        <v>4</v>
      </c>
      <c r="H31">
        <v>49652</v>
      </c>
    </row>
    <row r="32" spans="1:8" x14ac:dyDescent="0.2">
      <c r="A32">
        <v>51059440800</v>
      </c>
      <c r="B32" t="s">
        <v>12</v>
      </c>
      <c r="C32">
        <v>66756</v>
      </c>
      <c r="E32" t="s">
        <v>11</v>
      </c>
      <c r="F32">
        <v>242894</v>
      </c>
      <c r="G32">
        <v>4</v>
      </c>
      <c r="H32">
        <v>60723.5</v>
      </c>
    </row>
    <row r="33" spans="1:13" x14ac:dyDescent="0.2">
      <c r="A33">
        <v>51059460600</v>
      </c>
      <c r="B33" t="s">
        <v>5</v>
      </c>
      <c r="C33">
        <v>66483</v>
      </c>
      <c r="E33" t="s">
        <v>12</v>
      </c>
      <c r="F33">
        <v>649400</v>
      </c>
      <c r="G33">
        <v>11</v>
      </c>
      <c r="H33">
        <v>59036.36363636364</v>
      </c>
    </row>
    <row r="34" spans="1:13" x14ac:dyDescent="0.2">
      <c r="A34">
        <v>51059460800</v>
      </c>
      <c r="B34" t="s">
        <v>5</v>
      </c>
      <c r="C34">
        <v>66448</v>
      </c>
      <c r="E34" t="s">
        <v>13</v>
      </c>
      <c r="F34">
        <v>559712</v>
      </c>
      <c r="G34">
        <v>10</v>
      </c>
      <c r="H34">
        <v>55971.199999999997</v>
      </c>
    </row>
    <row r="35" spans="1:13" x14ac:dyDescent="0.2">
      <c r="A35">
        <v>51059460702</v>
      </c>
      <c r="B35" t="s">
        <v>5</v>
      </c>
      <c r="C35">
        <v>66333</v>
      </c>
      <c r="E35" t="s">
        <v>14</v>
      </c>
      <c r="F35">
        <v>70569</v>
      </c>
      <c r="G35">
        <v>1</v>
      </c>
      <c r="H35">
        <v>70569</v>
      </c>
      <c r="K35" t="s">
        <v>212</v>
      </c>
      <c r="L35" t="s">
        <v>215</v>
      </c>
      <c r="M35" t="s">
        <v>216</v>
      </c>
    </row>
    <row r="36" spans="1:13" x14ac:dyDescent="0.2">
      <c r="A36">
        <v>51059461500</v>
      </c>
      <c r="B36" t="s">
        <v>5</v>
      </c>
      <c r="C36">
        <v>65739</v>
      </c>
      <c r="E36" t="s">
        <v>15</v>
      </c>
      <c r="F36">
        <v>578640</v>
      </c>
      <c r="G36">
        <v>10</v>
      </c>
      <c r="H36">
        <v>57864</v>
      </c>
      <c r="K36">
        <v>35000</v>
      </c>
      <c r="L36">
        <v>0</v>
      </c>
      <c r="M36">
        <v>0</v>
      </c>
    </row>
    <row r="37" spans="1:13" x14ac:dyDescent="0.2">
      <c r="A37">
        <v>51059440502</v>
      </c>
      <c r="B37" t="s">
        <v>8</v>
      </c>
      <c r="C37">
        <v>65700</v>
      </c>
      <c r="E37" t="s">
        <v>16</v>
      </c>
      <c r="F37">
        <v>182616</v>
      </c>
      <c r="G37">
        <v>3</v>
      </c>
      <c r="H37">
        <v>60872</v>
      </c>
      <c r="K37">
        <v>40000</v>
      </c>
      <c r="L37">
        <v>0</v>
      </c>
      <c r="M37">
        <v>0</v>
      </c>
    </row>
    <row r="38" spans="1:13" x14ac:dyDescent="0.2">
      <c r="A38">
        <v>51059432202</v>
      </c>
      <c r="B38" t="s">
        <v>7</v>
      </c>
      <c r="C38">
        <v>65324</v>
      </c>
      <c r="E38" t="s">
        <v>17</v>
      </c>
      <c r="F38">
        <v>56748</v>
      </c>
      <c r="G38">
        <v>1</v>
      </c>
      <c r="H38">
        <v>56748</v>
      </c>
      <c r="K38">
        <v>45000</v>
      </c>
      <c r="L38">
        <v>1</v>
      </c>
      <c r="M38">
        <v>6.25E-2</v>
      </c>
    </row>
    <row r="39" spans="1:13" x14ac:dyDescent="0.2">
      <c r="A39">
        <v>51059430202</v>
      </c>
      <c r="B39" t="s">
        <v>8</v>
      </c>
      <c r="C39">
        <v>65205</v>
      </c>
      <c r="E39" t="s">
        <v>18</v>
      </c>
      <c r="F39">
        <v>42066</v>
      </c>
      <c r="G39">
        <v>1</v>
      </c>
      <c r="H39">
        <v>42066</v>
      </c>
      <c r="K39">
        <v>50000</v>
      </c>
      <c r="L39">
        <v>1</v>
      </c>
      <c r="M39">
        <v>6.25E-2</v>
      </c>
    </row>
    <row r="40" spans="1:13" x14ac:dyDescent="0.2">
      <c r="A40">
        <v>51059440100</v>
      </c>
      <c r="B40" t="s">
        <v>8</v>
      </c>
      <c r="C40">
        <v>64883</v>
      </c>
      <c r="K40">
        <v>55000</v>
      </c>
      <c r="L40">
        <v>0</v>
      </c>
      <c r="M40">
        <v>0</v>
      </c>
    </row>
    <row r="41" spans="1:13" x14ac:dyDescent="0.2">
      <c r="A41">
        <v>51059440702</v>
      </c>
      <c r="B41" t="s">
        <v>12</v>
      </c>
      <c r="C41">
        <v>64861</v>
      </c>
      <c r="E41" t="s">
        <v>223</v>
      </c>
      <c r="H41">
        <f>AVERAGE(Table8[Average Income])</f>
        <v>61925.300781249993</v>
      </c>
      <c r="K41">
        <v>60000</v>
      </c>
      <c r="L41">
        <v>4</v>
      </c>
      <c r="M41">
        <v>0.25</v>
      </c>
    </row>
    <row r="42" spans="1:13" x14ac:dyDescent="0.2">
      <c r="A42">
        <v>51059490501</v>
      </c>
      <c r="B42" t="s">
        <v>3</v>
      </c>
      <c r="C42">
        <v>64803</v>
      </c>
      <c r="K42">
        <v>65000</v>
      </c>
      <c r="L42">
        <v>5</v>
      </c>
      <c r="M42">
        <v>0.3125</v>
      </c>
    </row>
    <row r="43" spans="1:13" x14ac:dyDescent="0.2">
      <c r="A43">
        <v>51059432000</v>
      </c>
      <c r="B43" t="s">
        <v>7</v>
      </c>
      <c r="C43">
        <v>64535</v>
      </c>
      <c r="K43">
        <v>70000</v>
      </c>
      <c r="L43">
        <v>1</v>
      </c>
      <c r="M43">
        <v>6.25E-2</v>
      </c>
    </row>
    <row r="44" spans="1:13" x14ac:dyDescent="0.2">
      <c r="A44">
        <v>51059431802</v>
      </c>
      <c r="B44" t="s">
        <v>7</v>
      </c>
      <c r="C44">
        <v>64511</v>
      </c>
      <c r="K44">
        <v>75000</v>
      </c>
      <c r="L44">
        <v>3</v>
      </c>
      <c r="M44">
        <v>0.1875</v>
      </c>
    </row>
    <row r="45" spans="1:13" x14ac:dyDescent="0.2">
      <c r="A45">
        <v>51059482502</v>
      </c>
      <c r="B45" t="s">
        <v>10</v>
      </c>
      <c r="C45">
        <v>64347</v>
      </c>
      <c r="K45">
        <v>80000</v>
      </c>
      <c r="L45">
        <v>1</v>
      </c>
      <c r="M45">
        <v>6.25E-2</v>
      </c>
    </row>
    <row r="46" spans="1:13" x14ac:dyDescent="0.2">
      <c r="A46">
        <v>51059430500</v>
      </c>
      <c r="B46" t="s">
        <v>16</v>
      </c>
      <c r="C46">
        <v>64225</v>
      </c>
    </row>
    <row r="47" spans="1:13" x14ac:dyDescent="0.2">
      <c r="A47">
        <v>51059461000</v>
      </c>
      <c r="B47" t="s">
        <v>5</v>
      </c>
      <c r="C47">
        <v>63802</v>
      </c>
    </row>
    <row r="48" spans="1:13" x14ac:dyDescent="0.2">
      <c r="A48">
        <v>51059471303</v>
      </c>
      <c r="B48" t="s">
        <v>13</v>
      </c>
      <c r="C48">
        <v>63561</v>
      </c>
    </row>
    <row r="49" spans="1:3" x14ac:dyDescent="0.2">
      <c r="A49">
        <v>51059450601</v>
      </c>
      <c r="B49" t="s">
        <v>13</v>
      </c>
      <c r="C49">
        <v>63401</v>
      </c>
    </row>
    <row r="50" spans="1:3" x14ac:dyDescent="0.2">
      <c r="A50">
        <v>51059491404</v>
      </c>
      <c r="B50" t="s">
        <v>15</v>
      </c>
      <c r="C50">
        <v>63351</v>
      </c>
    </row>
    <row r="51" spans="1:3" x14ac:dyDescent="0.2">
      <c r="A51">
        <v>51059491802</v>
      </c>
      <c r="B51" t="s">
        <v>8</v>
      </c>
      <c r="C51">
        <v>63159</v>
      </c>
    </row>
    <row r="52" spans="1:3" x14ac:dyDescent="0.2">
      <c r="A52">
        <v>51059461202</v>
      </c>
      <c r="B52" t="s">
        <v>8</v>
      </c>
      <c r="C52">
        <v>61745</v>
      </c>
    </row>
    <row r="53" spans="1:3" x14ac:dyDescent="0.2">
      <c r="A53">
        <v>51059481702</v>
      </c>
      <c r="B53" t="s">
        <v>8</v>
      </c>
      <c r="C53">
        <v>61707</v>
      </c>
    </row>
    <row r="54" spans="1:3" x14ac:dyDescent="0.2">
      <c r="A54">
        <v>51059471401</v>
      </c>
      <c r="B54" t="s">
        <v>13</v>
      </c>
      <c r="C54">
        <v>61519</v>
      </c>
    </row>
    <row r="55" spans="1:3" x14ac:dyDescent="0.2">
      <c r="A55">
        <v>51059430400</v>
      </c>
      <c r="B55" t="s">
        <v>16</v>
      </c>
      <c r="C55">
        <v>61479</v>
      </c>
    </row>
    <row r="56" spans="1:3" x14ac:dyDescent="0.2">
      <c r="A56">
        <v>51059460701</v>
      </c>
      <c r="B56" t="s">
        <v>5</v>
      </c>
      <c r="C56">
        <v>61459</v>
      </c>
    </row>
    <row r="57" spans="1:3" x14ac:dyDescent="0.2">
      <c r="A57">
        <v>51059430102</v>
      </c>
      <c r="B57" t="s">
        <v>8</v>
      </c>
      <c r="C57">
        <v>61183</v>
      </c>
    </row>
    <row r="58" spans="1:3" x14ac:dyDescent="0.2">
      <c r="A58">
        <v>51059490103</v>
      </c>
      <c r="B58" t="s">
        <v>11</v>
      </c>
      <c r="C58">
        <v>60741</v>
      </c>
    </row>
    <row r="59" spans="1:3" x14ac:dyDescent="0.2">
      <c r="A59">
        <v>51059460502</v>
      </c>
      <c r="B59" t="s">
        <v>5</v>
      </c>
      <c r="C59">
        <v>60515</v>
      </c>
    </row>
    <row r="60" spans="1:3" x14ac:dyDescent="0.2">
      <c r="A60">
        <v>51059491803</v>
      </c>
      <c r="B60" t="s">
        <v>8</v>
      </c>
      <c r="C60">
        <v>60457</v>
      </c>
    </row>
    <row r="61" spans="1:3" x14ac:dyDescent="0.2">
      <c r="A61">
        <v>51059491302</v>
      </c>
      <c r="B61" t="s">
        <v>15</v>
      </c>
      <c r="C61">
        <v>60374</v>
      </c>
    </row>
    <row r="62" spans="1:3" x14ac:dyDescent="0.2">
      <c r="A62">
        <v>51059491703</v>
      </c>
      <c r="B62" t="s">
        <v>8</v>
      </c>
      <c r="C62">
        <v>60279</v>
      </c>
    </row>
    <row r="63" spans="1:3" x14ac:dyDescent="0.2">
      <c r="A63">
        <v>51059482501</v>
      </c>
      <c r="B63" t="s">
        <v>10</v>
      </c>
      <c r="C63">
        <v>60052</v>
      </c>
    </row>
    <row r="64" spans="1:3" x14ac:dyDescent="0.2">
      <c r="A64">
        <v>51059450701</v>
      </c>
      <c r="B64" t="s">
        <v>12</v>
      </c>
      <c r="C64">
        <v>59513</v>
      </c>
    </row>
    <row r="65" spans="1:3" x14ac:dyDescent="0.2">
      <c r="A65">
        <v>51059491801</v>
      </c>
      <c r="B65" t="s">
        <v>8</v>
      </c>
      <c r="C65">
        <v>59277</v>
      </c>
    </row>
    <row r="66" spans="1:3" x14ac:dyDescent="0.2">
      <c r="A66">
        <v>51059491704</v>
      </c>
      <c r="B66" t="s">
        <v>8</v>
      </c>
      <c r="C66">
        <v>58669</v>
      </c>
    </row>
    <row r="67" spans="1:3" x14ac:dyDescent="0.2">
      <c r="A67">
        <v>51600300200</v>
      </c>
      <c r="B67" t="s">
        <v>8</v>
      </c>
      <c r="C67">
        <v>58611</v>
      </c>
    </row>
    <row r="68" spans="1:3" x14ac:dyDescent="0.2">
      <c r="A68">
        <v>51059491301</v>
      </c>
      <c r="B68" t="s">
        <v>15</v>
      </c>
      <c r="C68">
        <v>58130</v>
      </c>
    </row>
    <row r="69" spans="1:3" x14ac:dyDescent="0.2">
      <c r="A69">
        <v>51059440202</v>
      </c>
      <c r="B69" t="s">
        <v>12</v>
      </c>
      <c r="C69">
        <v>58016</v>
      </c>
    </row>
    <row r="70" spans="1:3" x14ac:dyDescent="0.2">
      <c r="A70">
        <v>51059440600</v>
      </c>
      <c r="B70" t="s">
        <v>8</v>
      </c>
      <c r="C70">
        <v>57694</v>
      </c>
    </row>
    <row r="71" spans="1:3" x14ac:dyDescent="0.2">
      <c r="A71">
        <v>51600300500</v>
      </c>
      <c r="B71" t="s">
        <v>8</v>
      </c>
      <c r="C71">
        <v>57535</v>
      </c>
    </row>
    <row r="72" spans="1:3" x14ac:dyDescent="0.2">
      <c r="A72">
        <v>51059430902</v>
      </c>
      <c r="B72" t="s">
        <v>7</v>
      </c>
      <c r="C72">
        <v>57499</v>
      </c>
    </row>
    <row r="73" spans="1:3" x14ac:dyDescent="0.2">
      <c r="A73">
        <v>51059452400</v>
      </c>
      <c r="B73" t="s">
        <v>16</v>
      </c>
      <c r="C73">
        <v>56912</v>
      </c>
    </row>
    <row r="74" spans="1:3" x14ac:dyDescent="0.2">
      <c r="A74">
        <v>51059430802</v>
      </c>
      <c r="B74" t="s">
        <v>17</v>
      </c>
      <c r="C74">
        <v>56748</v>
      </c>
    </row>
    <row r="75" spans="1:3" x14ac:dyDescent="0.2">
      <c r="A75">
        <v>51059491201</v>
      </c>
      <c r="B75" t="s">
        <v>15</v>
      </c>
      <c r="C75">
        <v>56718</v>
      </c>
    </row>
    <row r="76" spans="1:3" x14ac:dyDescent="0.2">
      <c r="A76">
        <v>51059491602</v>
      </c>
      <c r="B76" t="s">
        <v>11</v>
      </c>
      <c r="C76">
        <v>56584</v>
      </c>
    </row>
    <row r="77" spans="1:3" x14ac:dyDescent="0.2">
      <c r="A77">
        <v>51059431801</v>
      </c>
      <c r="B77" t="s">
        <v>7</v>
      </c>
      <c r="C77">
        <v>56332</v>
      </c>
    </row>
    <row r="78" spans="1:3" x14ac:dyDescent="0.2">
      <c r="A78">
        <v>51059491401</v>
      </c>
      <c r="B78" t="s">
        <v>15</v>
      </c>
      <c r="C78">
        <v>56326</v>
      </c>
    </row>
    <row r="79" spans="1:3" x14ac:dyDescent="0.2">
      <c r="A79">
        <v>51059452102</v>
      </c>
      <c r="B79" t="s">
        <v>12</v>
      </c>
      <c r="C79">
        <v>56316</v>
      </c>
    </row>
    <row r="80" spans="1:3" x14ac:dyDescent="0.2">
      <c r="A80">
        <v>51059491501</v>
      </c>
      <c r="B80" t="s">
        <v>15</v>
      </c>
      <c r="C80">
        <v>56256</v>
      </c>
    </row>
    <row r="81" spans="1:3" x14ac:dyDescent="0.2">
      <c r="A81">
        <v>51059491402</v>
      </c>
      <c r="B81" t="s">
        <v>15</v>
      </c>
      <c r="C81">
        <v>55995</v>
      </c>
    </row>
    <row r="82" spans="1:3" x14ac:dyDescent="0.2">
      <c r="A82">
        <v>51600300400</v>
      </c>
      <c r="B82" t="s">
        <v>8</v>
      </c>
      <c r="C82">
        <v>54077</v>
      </c>
    </row>
    <row r="83" spans="1:3" x14ac:dyDescent="0.2">
      <c r="A83">
        <v>51059491202</v>
      </c>
      <c r="B83" t="s">
        <v>15</v>
      </c>
      <c r="C83">
        <v>54073</v>
      </c>
    </row>
    <row r="84" spans="1:3" x14ac:dyDescent="0.2">
      <c r="A84">
        <v>51059471100</v>
      </c>
      <c r="B84" t="s">
        <v>13</v>
      </c>
      <c r="C84">
        <v>53523</v>
      </c>
    </row>
    <row r="85" spans="1:3" x14ac:dyDescent="0.2">
      <c r="A85">
        <v>51600300300</v>
      </c>
      <c r="B85" t="s">
        <v>8</v>
      </c>
      <c r="C85">
        <v>53264</v>
      </c>
    </row>
    <row r="86" spans="1:3" x14ac:dyDescent="0.2">
      <c r="A86">
        <v>51059461601</v>
      </c>
      <c r="B86" t="s">
        <v>8</v>
      </c>
      <c r="C86">
        <v>52989</v>
      </c>
    </row>
    <row r="87" spans="1:3" x14ac:dyDescent="0.2">
      <c r="A87">
        <v>51600300100</v>
      </c>
      <c r="B87" t="s">
        <v>8</v>
      </c>
      <c r="C87">
        <v>52925</v>
      </c>
    </row>
    <row r="88" spans="1:3" x14ac:dyDescent="0.2">
      <c r="A88">
        <v>51059461700</v>
      </c>
      <c r="B88" t="s">
        <v>8</v>
      </c>
      <c r="C88">
        <v>52580</v>
      </c>
    </row>
    <row r="89" spans="1:3" x14ac:dyDescent="0.2">
      <c r="A89">
        <v>51059491702</v>
      </c>
      <c r="B89" t="s">
        <v>8</v>
      </c>
      <c r="C89">
        <v>52297</v>
      </c>
    </row>
    <row r="90" spans="1:3" x14ac:dyDescent="0.2">
      <c r="A90">
        <v>51059450100</v>
      </c>
      <c r="B90" t="s">
        <v>13</v>
      </c>
      <c r="C90">
        <v>52174</v>
      </c>
    </row>
    <row r="91" spans="1:3" x14ac:dyDescent="0.2">
      <c r="A91">
        <v>51059452200</v>
      </c>
      <c r="B91" t="s">
        <v>12</v>
      </c>
      <c r="C91">
        <v>52115</v>
      </c>
    </row>
    <row r="92" spans="1:3" x14ac:dyDescent="0.2">
      <c r="A92">
        <v>51059450702</v>
      </c>
      <c r="B92" t="s">
        <v>12</v>
      </c>
      <c r="C92">
        <v>51926</v>
      </c>
    </row>
    <row r="93" spans="1:3" x14ac:dyDescent="0.2">
      <c r="A93">
        <v>51059491601</v>
      </c>
      <c r="B93" t="s">
        <v>11</v>
      </c>
      <c r="C93">
        <v>51648</v>
      </c>
    </row>
    <row r="94" spans="1:3" x14ac:dyDescent="0.2">
      <c r="A94">
        <v>51059461602</v>
      </c>
      <c r="B94" t="s">
        <v>5</v>
      </c>
      <c r="C94">
        <v>51381</v>
      </c>
    </row>
    <row r="95" spans="1:3" x14ac:dyDescent="0.2">
      <c r="A95">
        <v>51059471402</v>
      </c>
      <c r="B95" t="s">
        <v>13</v>
      </c>
      <c r="C95">
        <v>51191</v>
      </c>
    </row>
    <row r="96" spans="1:3" x14ac:dyDescent="0.2">
      <c r="A96">
        <v>51059461901</v>
      </c>
      <c r="B96" t="s">
        <v>8</v>
      </c>
      <c r="C96">
        <v>51149</v>
      </c>
    </row>
    <row r="97" spans="1:3" x14ac:dyDescent="0.2">
      <c r="A97">
        <v>51059452302</v>
      </c>
      <c r="B97" t="s">
        <v>12</v>
      </c>
      <c r="C97">
        <v>50280</v>
      </c>
    </row>
    <row r="98" spans="1:3" x14ac:dyDescent="0.2">
      <c r="A98">
        <v>51059461802</v>
      </c>
      <c r="B98" t="s">
        <v>4</v>
      </c>
      <c r="C98">
        <v>49619</v>
      </c>
    </row>
    <row r="99" spans="1:3" x14ac:dyDescent="0.2">
      <c r="A99">
        <v>51059440201</v>
      </c>
      <c r="B99" t="s">
        <v>13</v>
      </c>
      <c r="C99">
        <v>49382</v>
      </c>
    </row>
    <row r="100" spans="1:3" x14ac:dyDescent="0.2">
      <c r="A100">
        <v>51059452301</v>
      </c>
      <c r="B100" t="s">
        <v>12</v>
      </c>
      <c r="C100">
        <v>49293</v>
      </c>
    </row>
    <row r="101" spans="1:3" x14ac:dyDescent="0.2">
      <c r="A101">
        <v>51059450602</v>
      </c>
      <c r="B101" t="s">
        <v>13</v>
      </c>
      <c r="C101">
        <v>47907</v>
      </c>
    </row>
    <row r="102" spans="1:3" x14ac:dyDescent="0.2">
      <c r="A102">
        <v>51059491303</v>
      </c>
      <c r="B102" t="s">
        <v>15</v>
      </c>
      <c r="C102">
        <v>47389</v>
      </c>
    </row>
    <row r="103" spans="1:3" x14ac:dyDescent="0.2">
      <c r="A103">
        <v>51059432201</v>
      </c>
      <c r="B103" t="s">
        <v>7</v>
      </c>
      <c r="C103">
        <v>47068</v>
      </c>
    </row>
    <row r="104" spans="1:3" x14ac:dyDescent="0.2">
      <c r="A104">
        <v>51059471301</v>
      </c>
      <c r="B104" t="s">
        <v>13</v>
      </c>
      <c r="C104">
        <v>46121</v>
      </c>
    </row>
    <row r="105" spans="1:3" x14ac:dyDescent="0.2">
      <c r="A105">
        <v>51059461801</v>
      </c>
      <c r="B105" t="s">
        <v>4</v>
      </c>
      <c r="C105">
        <v>43831</v>
      </c>
    </row>
    <row r="106" spans="1:3" x14ac:dyDescent="0.2">
      <c r="A106">
        <v>51059461902</v>
      </c>
      <c r="B106" t="s">
        <v>8</v>
      </c>
      <c r="C106">
        <v>43044</v>
      </c>
    </row>
    <row r="107" spans="1:3" x14ac:dyDescent="0.2">
      <c r="A107">
        <v>51153901900</v>
      </c>
      <c r="B107" t="s">
        <v>18</v>
      </c>
      <c r="C107">
        <v>42066</v>
      </c>
    </row>
    <row r="108" spans="1:3" x14ac:dyDescent="0.2">
      <c r="A108">
        <v>51059980200</v>
      </c>
      <c r="B108" t="s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F420-3C84-5840-8A39-A12DE194C707}">
  <dimension ref="A1:G29"/>
  <sheetViews>
    <sheetView workbookViewId="0">
      <selection activeCell="I8" sqref="I8"/>
    </sheetView>
  </sheetViews>
  <sheetFormatPr baseColWidth="10" defaultRowHeight="16" x14ac:dyDescent="0.2"/>
  <cols>
    <col min="3" max="3" width="19.1640625" customWidth="1"/>
    <col min="4" max="4" width="26.33203125" customWidth="1"/>
    <col min="6" max="6" width="21" customWidth="1"/>
    <col min="7" max="7" width="26.6640625" customWidth="1"/>
  </cols>
  <sheetData>
    <row r="1" spans="1:7" x14ac:dyDescent="0.2">
      <c r="A1" t="s">
        <v>230</v>
      </c>
    </row>
    <row r="5" spans="1:7" x14ac:dyDescent="0.2">
      <c r="C5" s="5" t="s">
        <v>232</v>
      </c>
      <c r="D5" s="6" t="s">
        <v>231</v>
      </c>
      <c r="F5" s="5" t="s">
        <v>232</v>
      </c>
      <c r="G5" s="6" t="s">
        <v>231</v>
      </c>
    </row>
    <row r="6" spans="1:7" x14ac:dyDescent="0.2">
      <c r="C6" s="7" t="s">
        <v>19</v>
      </c>
      <c r="D6" s="9">
        <v>60442.7143</v>
      </c>
      <c r="F6" s="7" t="s">
        <v>3</v>
      </c>
      <c r="G6" s="9">
        <v>72356.75</v>
      </c>
    </row>
    <row r="7" spans="1:7" x14ac:dyDescent="0.2">
      <c r="C7" s="8" t="s">
        <v>20</v>
      </c>
      <c r="D7" s="10">
        <v>57027.5556</v>
      </c>
      <c r="F7" s="8" t="s">
        <v>4</v>
      </c>
      <c r="G7" s="10">
        <v>64278.8</v>
      </c>
    </row>
    <row r="8" spans="1:7" x14ac:dyDescent="0.2">
      <c r="C8" s="7" t="s">
        <v>21</v>
      </c>
      <c r="D8" s="9">
        <v>64211.666700000002</v>
      </c>
      <c r="F8" s="7" t="s">
        <v>5</v>
      </c>
      <c r="G8" s="9">
        <v>65907.636360000004</v>
      </c>
    </row>
    <row r="9" spans="1:7" x14ac:dyDescent="0.2">
      <c r="C9" s="8" t="s">
        <v>22</v>
      </c>
      <c r="D9" s="10">
        <v>41082.878799999999</v>
      </c>
      <c r="F9" s="8" t="s">
        <v>6</v>
      </c>
      <c r="G9" s="10">
        <v>76036</v>
      </c>
    </row>
    <row r="10" spans="1:7" x14ac:dyDescent="0.2">
      <c r="C10" s="7" t="s">
        <v>28</v>
      </c>
      <c r="D10" s="9">
        <v>48005.25</v>
      </c>
      <c r="F10" s="7" t="s">
        <v>7</v>
      </c>
      <c r="G10" s="9">
        <v>62292.25</v>
      </c>
    </row>
    <row r="11" spans="1:7" x14ac:dyDescent="0.2">
      <c r="C11" s="8" t="s">
        <v>29</v>
      </c>
      <c r="D11" s="10">
        <v>52395.8462</v>
      </c>
      <c r="F11" s="8" t="s">
        <v>8</v>
      </c>
      <c r="G11" s="10">
        <v>61555.3125</v>
      </c>
    </row>
    <row r="12" spans="1:7" x14ac:dyDescent="0.2">
      <c r="C12" s="7" t="s">
        <v>34</v>
      </c>
      <c r="D12" s="9">
        <v>54118.625</v>
      </c>
      <c r="F12" s="7" t="s">
        <v>9</v>
      </c>
      <c r="G12" s="9">
        <v>74876</v>
      </c>
    </row>
    <row r="13" spans="1:7" x14ac:dyDescent="0.2">
      <c r="C13" s="8" t="s">
        <v>35</v>
      </c>
      <c r="D13" s="10">
        <v>52268</v>
      </c>
      <c r="F13" s="8" t="s">
        <v>10</v>
      </c>
      <c r="G13" s="10">
        <v>49652</v>
      </c>
    </row>
    <row r="14" spans="1:7" x14ac:dyDescent="0.2">
      <c r="C14" s="7" t="s">
        <v>45</v>
      </c>
      <c r="D14" s="9">
        <v>57063</v>
      </c>
      <c r="F14" s="7" t="s">
        <v>11</v>
      </c>
      <c r="G14" s="9">
        <v>60723.5</v>
      </c>
    </row>
    <row r="15" spans="1:7" x14ac:dyDescent="0.2">
      <c r="C15" s="8" t="s">
        <v>46</v>
      </c>
      <c r="D15" s="10">
        <v>38803.25</v>
      </c>
      <c r="F15" s="8" t="s">
        <v>12</v>
      </c>
      <c r="G15" s="10">
        <v>59036.363640000003</v>
      </c>
    </row>
    <row r="16" spans="1:7" x14ac:dyDescent="0.2">
      <c r="C16" s="7" t="s">
        <v>47</v>
      </c>
      <c r="D16" s="9">
        <v>52719.5</v>
      </c>
      <c r="F16" s="7" t="s">
        <v>13</v>
      </c>
      <c r="G16" s="9">
        <v>55971.199999999997</v>
      </c>
    </row>
    <row r="17" spans="3:7" x14ac:dyDescent="0.2">
      <c r="C17" s="8" t="s">
        <v>51</v>
      </c>
      <c r="D17" s="10">
        <v>42742.818200000002</v>
      </c>
      <c r="F17" s="8" t="s">
        <v>233</v>
      </c>
      <c r="G17" s="10">
        <v>70569</v>
      </c>
    </row>
    <row r="18" spans="3:7" x14ac:dyDescent="0.2">
      <c r="C18" s="7" t="s">
        <v>52</v>
      </c>
      <c r="D18" s="9">
        <v>44502.666700000002</v>
      </c>
      <c r="F18" s="7" t="s">
        <v>15</v>
      </c>
      <c r="G18" s="9">
        <v>57864</v>
      </c>
    </row>
    <row r="19" spans="3:7" x14ac:dyDescent="0.2">
      <c r="C19" s="8" t="s">
        <v>53</v>
      </c>
      <c r="D19" s="10">
        <v>46194.875</v>
      </c>
      <c r="F19" s="8" t="s">
        <v>16</v>
      </c>
      <c r="G19" s="10">
        <v>60872</v>
      </c>
    </row>
    <row r="20" spans="3:7" x14ac:dyDescent="0.2">
      <c r="C20" s="7" t="s">
        <v>54</v>
      </c>
      <c r="D20" s="9">
        <v>49511</v>
      </c>
      <c r="F20" s="7" t="s">
        <v>17</v>
      </c>
      <c r="G20" s="9">
        <v>56748</v>
      </c>
    </row>
    <row r="21" spans="3:7" x14ac:dyDescent="0.2">
      <c r="C21" s="8" t="s">
        <v>55</v>
      </c>
      <c r="D21" s="10">
        <v>51168</v>
      </c>
      <c r="F21" s="8" t="s">
        <v>18</v>
      </c>
      <c r="G21" s="10">
        <v>42066</v>
      </c>
    </row>
    <row r="22" spans="3:7" x14ac:dyDescent="0.2">
      <c r="C22" s="7" t="s">
        <v>56</v>
      </c>
      <c r="D22" s="9">
        <v>49027</v>
      </c>
    </row>
    <row r="23" spans="3:7" x14ac:dyDescent="0.2">
      <c r="C23" s="8" t="s">
        <v>60</v>
      </c>
      <c r="D23" s="10">
        <v>39896.470600000001</v>
      </c>
    </row>
    <row r="24" spans="3:7" x14ac:dyDescent="0.2">
      <c r="C24" s="7" t="s">
        <v>61</v>
      </c>
      <c r="D24" s="9">
        <v>48138.333299999998</v>
      </c>
    </row>
    <row r="25" spans="3:7" x14ac:dyDescent="0.2">
      <c r="C25" s="8" t="s">
        <v>62</v>
      </c>
      <c r="D25" s="10">
        <v>41634.4545</v>
      </c>
    </row>
    <row r="26" spans="3:7" x14ac:dyDescent="0.2">
      <c r="C26" s="7" t="s">
        <v>63</v>
      </c>
      <c r="D26" s="9">
        <v>49379</v>
      </c>
    </row>
    <row r="27" spans="3:7" x14ac:dyDescent="0.2">
      <c r="C27" s="8" t="s">
        <v>64</v>
      </c>
      <c r="D27" s="10">
        <v>48240</v>
      </c>
    </row>
    <row r="28" spans="3:7" x14ac:dyDescent="0.2">
      <c r="C28" s="7" t="s">
        <v>66</v>
      </c>
      <c r="D28" s="9">
        <v>38457.727299999999</v>
      </c>
    </row>
    <row r="29" spans="3:7" x14ac:dyDescent="0.2">
      <c r="C29" s="8" t="s">
        <v>70</v>
      </c>
      <c r="D29" s="10">
        <v>44041.5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baltimore raw data + processing</vt:lpstr>
      <vt:lpstr>fairfax raw data + processing</vt:lpstr>
      <vt:lpstr>Tables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2021-02-08T02:09:10Z</dcterms:created>
  <dcterms:modified xsi:type="dcterms:W3CDTF">2021-02-11T14:31:58Z</dcterms:modified>
</cp:coreProperties>
</file>