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dsdal\Documents\ContexturesSampleFiles\pivotsamples\"/>
    </mc:Choice>
  </mc:AlternateContent>
  <xr:revisionPtr revIDLastSave="0" documentId="13_ncr:1_{733FCD0E-AE4D-4C9F-A6BE-2AB4FE946059}" xr6:coauthVersionLast="47" xr6:coauthVersionMax="47" xr10:uidLastSave="{00000000-0000-0000-0000-000000000000}"/>
  <bookViews>
    <workbookView xWindow="29685" yWindow="285" windowWidth="22110" windowHeight="11340" xr2:uid="{00000000-000D-0000-FFFF-FFFF00000000}"/>
  </bookViews>
  <sheets>
    <sheet name="Instructions" sheetId="13" r:id="rId1"/>
    <sheet name="PlayerData" sheetId="5" r:id="rId2"/>
    <sheet name="AgeHtWt" sheetId="7" r:id="rId3"/>
    <sheet name="AgeCtry" sheetId="9" r:id="rId4"/>
    <sheet name="AgeMW" sheetId="14" r:id="rId5"/>
    <sheet name="AgePos" sheetId="15" r:id="rId6"/>
    <sheet name="Heights" sheetId="11" r:id="rId7"/>
    <sheet name="BMIPosPct" sheetId="16" r:id="rId8"/>
    <sheet name="BMITeam" sheetId="17" r:id="rId9"/>
    <sheet name="HomeProv" sheetId="8" r:id="rId10"/>
    <sheet name="HockeyLinks" sheetId="1" r:id="rId11"/>
    <sheet name="MyLinks" sheetId="20" r:id="rId12"/>
  </sheets>
  <definedNames>
    <definedName name="Slicer_Team">#N/A</definedName>
    <definedName name="Slicer_Team1">#N/A</definedName>
    <definedName name="Slicer_Team2">#N/A</definedName>
    <definedName name="Slicer_Team21">#N/A</definedName>
  </definedNames>
  <calcPr calcId="191029"/>
  <pivotCaches>
    <pivotCache cacheId="32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6" i="7" l="1"/>
  <c r="L36" i="7"/>
  <c r="K36" i="7"/>
  <c r="J36" i="7"/>
  <c r="I36" i="7"/>
  <c r="H36" i="7"/>
  <c r="G36" i="7"/>
  <c r="F36" i="7"/>
  <c r="E36" i="7"/>
  <c r="D36" i="7"/>
  <c r="M4" i="5" l="1"/>
  <c r="N4" i="5" s="1"/>
  <c r="O4" i="5" s="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B9" i="8"/>
  <c r="D21" i="7" l="1"/>
  <c r="F21" i="7"/>
  <c r="G21" i="7"/>
  <c r="H21" i="7"/>
  <c r="I21" i="7"/>
  <c r="J21" i="7"/>
  <c r="K21" i="7"/>
  <c r="L21" i="7"/>
  <c r="M21" i="7"/>
  <c r="E21" i="7"/>
  <c r="L4" i="5" l="1"/>
  <c r="N99" i="5" l="1"/>
  <c r="O99" i="5" s="1"/>
  <c r="N95" i="5"/>
  <c r="O95" i="5" s="1"/>
  <c r="N91" i="5"/>
  <c r="O91" i="5" s="1"/>
  <c r="N87" i="5"/>
  <c r="O87" i="5" s="1"/>
  <c r="N83" i="5"/>
  <c r="O83" i="5" s="1"/>
  <c r="N79" i="5"/>
  <c r="O79" i="5" s="1"/>
  <c r="N75" i="5"/>
  <c r="O75" i="5" s="1"/>
  <c r="N71" i="5"/>
  <c r="O71" i="5" s="1"/>
  <c r="N67" i="5"/>
  <c r="O67" i="5" s="1"/>
  <c r="N63" i="5"/>
  <c r="O63" i="5" s="1"/>
  <c r="N59" i="5"/>
  <c r="O59" i="5" s="1"/>
  <c r="N55" i="5"/>
  <c r="O55" i="5" s="1"/>
  <c r="N51" i="5"/>
  <c r="O51" i="5" s="1"/>
  <c r="N47" i="5"/>
  <c r="O47" i="5" s="1"/>
  <c r="N43" i="5"/>
  <c r="O43" i="5" s="1"/>
  <c r="N39" i="5"/>
  <c r="O39" i="5" s="1"/>
  <c r="N35" i="5"/>
  <c r="O35" i="5" s="1"/>
  <c r="N31" i="5"/>
  <c r="O31" i="5" s="1"/>
  <c r="N27" i="5"/>
  <c r="O27" i="5" s="1"/>
  <c r="N23" i="5"/>
  <c r="O23" i="5" s="1"/>
  <c r="N19" i="5"/>
  <c r="O19" i="5" s="1"/>
  <c r="N15" i="5"/>
  <c r="O15" i="5" s="1"/>
  <c r="N11" i="5"/>
  <c r="O11" i="5" s="1"/>
  <c r="N7" i="5"/>
  <c r="O7" i="5" s="1"/>
  <c r="N98" i="5"/>
  <c r="O98" i="5" s="1"/>
  <c r="N94" i="5"/>
  <c r="O94" i="5" s="1"/>
  <c r="N90" i="5"/>
  <c r="O90" i="5" s="1"/>
  <c r="N86" i="5"/>
  <c r="O86" i="5" s="1"/>
  <c r="N82" i="5"/>
  <c r="O82" i="5" s="1"/>
  <c r="N78" i="5"/>
  <c r="O78" i="5" s="1"/>
  <c r="N74" i="5"/>
  <c r="O74" i="5" s="1"/>
  <c r="N70" i="5"/>
  <c r="O70" i="5" s="1"/>
  <c r="N66" i="5"/>
  <c r="O66" i="5" s="1"/>
  <c r="N62" i="5"/>
  <c r="O62" i="5" s="1"/>
  <c r="N58" i="5"/>
  <c r="O58" i="5" s="1"/>
  <c r="N54" i="5"/>
  <c r="O54" i="5" s="1"/>
  <c r="N50" i="5"/>
  <c r="O50" i="5" s="1"/>
  <c r="N46" i="5"/>
  <c r="O46" i="5" s="1"/>
  <c r="N42" i="5"/>
  <c r="O42" i="5" s="1"/>
  <c r="N38" i="5"/>
  <c r="O38" i="5" s="1"/>
  <c r="N34" i="5"/>
  <c r="O34" i="5" s="1"/>
  <c r="N30" i="5"/>
  <c r="O30" i="5" s="1"/>
  <c r="N26" i="5"/>
  <c r="O26" i="5" s="1"/>
  <c r="N22" i="5"/>
  <c r="O22" i="5" s="1"/>
  <c r="N18" i="5"/>
  <c r="O18" i="5" s="1"/>
  <c r="N14" i="5"/>
  <c r="O14" i="5" s="1"/>
  <c r="N10" i="5"/>
  <c r="O10" i="5" s="1"/>
  <c r="N6" i="5"/>
  <c r="O6" i="5" s="1"/>
  <c r="N97" i="5"/>
  <c r="O97" i="5" s="1"/>
  <c r="N93" i="5"/>
  <c r="O93" i="5" s="1"/>
  <c r="N89" i="5"/>
  <c r="O89" i="5" s="1"/>
  <c r="N85" i="5"/>
  <c r="O85" i="5" s="1"/>
  <c r="N81" i="5"/>
  <c r="O81" i="5" s="1"/>
  <c r="N77" i="5"/>
  <c r="O77" i="5" s="1"/>
  <c r="N73" i="5"/>
  <c r="O73" i="5" s="1"/>
  <c r="N69" i="5"/>
  <c r="O69" i="5" s="1"/>
  <c r="N65" i="5"/>
  <c r="O65" i="5" s="1"/>
  <c r="N61" i="5"/>
  <c r="O61" i="5" s="1"/>
  <c r="N57" i="5"/>
  <c r="O57" i="5" s="1"/>
  <c r="N53" i="5"/>
  <c r="O53" i="5" s="1"/>
  <c r="N49" i="5"/>
  <c r="O49" i="5" s="1"/>
  <c r="N45" i="5"/>
  <c r="O45" i="5" s="1"/>
  <c r="N41" i="5"/>
  <c r="O41" i="5" s="1"/>
  <c r="N37" i="5"/>
  <c r="O37" i="5" s="1"/>
  <c r="N33" i="5"/>
  <c r="O33" i="5" s="1"/>
  <c r="N29" i="5"/>
  <c r="O29" i="5" s="1"/>
  <c r="N25" i="5"/>
  <c r="O25" i="5" s="1"/>
  <c r="N21" i="5"/>
  <c r="O21" i="5" s="1"/>
  <c r="N17" i="5"/>
  <c r="O17" i="5" s="1"/>
  <c r="N13" i="5"/>
  <c r="O13" i="5" s="1"/>
  <c r="N9" i="5"/>
  <c r="O9" i="5" s="1"/>
  <c r="N5" i="5"/>
  <c r="O5" i="5" s="1"/>
  <c r="N96" i="5"/>
  <c r="O96" i="5" s="1"/>
  <c r="N92" i="5"/>
  <c r="O92" i="5" s="1"/>
  <c r="N88" i="5"/>
  <c r="O88" i="5" s="1"/>
  <c r="N84" i="5"/>
  <c r="O84" i="5" s="1"/>
  <c r="N80" i="5"/>
  <c r="O80" i="5" s="1"/>
  <c r="N76" i="5"/>
  <c r="O76" i="5" s="1"/>
  <c r="N72" i="5"/>
  <c r="O72" i="5" s="1"/>
  <c r="N68" i="5"/>
  <c r="O68" i="5" s="1"/>
  <c r="N64" i="5"/>
  <c r="O64" i="5" s="1"/>
  <c r="N60" i="5"/>
  <c r="O60" i="5" s="1"/>
  <c r="N56" i="5"/>
  <c r="O56" i="5" s="1"/>
  <c r="N52" i="5"/>
  <c r="O52" i="5" s="1"/>
  <c r="N48" i="5"/>
  <c r="O48" i="5" s="1"/>
  <c r="N44" i="5"/>
  <c r="O44" i="5" s="1"/>
  <c r="N40" i="5"/>
  <c r="O40" i="5" s="1"/>
  <c r="N36" i="5"/>
  <c r="O36" i="5" s="1"/>
  <c r="N32" i="5"/>
  <c r="O32" i="5" s="1"/>
  <c r="N28" i="5"/>
  <c r="O28" i="5" s="1"/>
  <c r="N24" i="5"/>
  <c r="O24" i="5" s="1"/>
  <c r="N20" i="5"/>
  <c r="O20" i="5" s="1"/>
  <c r="N16" i="5"/>
  <c r="O16" i="5" s="1"/>
  <c r="N12" i="5"/>
  <c r="O12" i="5" s="1"/>
  <c r="N8" i="5"/>
  <c r="O8" i="5" s="1"/>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alcChain>
</file>

<file path=xl/sharedStrings.xml><?xml version="1.0" encoding="utf-8"?>
<sst xmlns="http://schemas.openxmlformats.org/spreadsheetml/2006/main" count="1031" uniqueCount="407">
  <si>
    <t>Women</t>
  </si>
  <si>
    <t>Men</t>
  </si>
  <si>
    <t>USA</t>
  </si>
  <si>
    <t>Cayla</t>
  </si>
  <si>
    <t>Barnes</t>
  </si>
  <si>
    <t>Eastvale</t>
  </si>
  <si>
    <t>Calif.</t>
  </si>
  <si>
    <t>Kacey</t>
  </si>
  <si>
    <t>Bellamy</t>
  </si>
  <si>
    <t>Westfield</t>
  </si>
  <si>
    <t>Mass.</t>
  </si>
  <si>
    <t>Hannah</t>
  </si>
  <si>
    <t>Brandt</t>
  </si>
  <si>
    <t>Minn.</t>
  </si>
  <si>
    <t>Forward</t>
  </si>
  <si>
    <t>Dani</t>
  </si>
  <si>
    <t>Cameranesi</t>
  </si>
  <si>
    <t>Plymouth</t>
  </si>
  <si>
    <t>Kendall</t>
  </si>
  <si>
    <t>Coyne</t>
  </si>
  <si>
    <t>Ill.</t>
  </si>
  <si>
    <t>Brianna</t>
  </si>
  <si>
    <t>Decker</t>
  </si>
  <si>
    <t>Dousman</t>
  </si>
  <si>
    <t>Wis.</t>
  </si>
  <si>
    <t>Meghan</t>
  </si>
  <si>
    <t>Duggan</t>
  </si>
  <si>
    <t>Danvers</t>
  </si>
  <si>
    <t>Kali</t>
  </si>
  <si>
    <t>Flanagan</t>
  </si>
  <si>
    <t>Burlington</t>
  </si>
  <si>
    <t>Nicole</t>
  </si>
  <si>
    <t>Hensley</t>
  </si>
  <si>
    <t>Lakewood</t>
  </si>
  <si>
    <t>Colo.</t>
  </si>
  <si>
    <t>Goalie</t>
  </si>
  <si>
    <t>Megan</t>
  </si>
  <si>
    <t>Keller</t>
  </si>
  <si>
    <t>Farmington</t>
  </si>
  <si>
    <t>Mich.</t>
  </si>
  <si>
    <t>Amanda</t>
  </si>
  <si>
    <t>Kessel</t>
  </si>
  <si>
    <t>Madison</t>
  </si>
  <si>
    <t>Hilary</t>
  </si>
  <si>
    <t>Knight</t>
  </si>
  <si>
    <t>Idaho</t>
  </si>
  <si>
    <t>Jocelyne</t>
  </si>
  <si>
    <t>Lamoureux-Davidson</t>
  </si>
  <si>
    <t>N.D.</t>
  </si>
  <si>
    <t>Monique</t>
  </si>
  <si>
    <t>Lamoureux-Morando</t>
  </si>
  <si>
    <t>Gigi</t>
  </si>
  <si>
    <t>Marvin</t>
  </si>
  <si>
    <t>Warroad</t>
  </si>
  <si>
    <t>Sidney</t>
  </si>
  <si>
    <t>Morin</t>
  </si>
  <si>
    <t>Minnetonka</t>
  </si>
  <si>
    <t>Kelly</t>
  </si>
  <si>
    <t>Pannek</t>
  </si>
  <si>
    <t>Pelkey</t>
  </si>
  <si>
    <t>Montpelier</t>
  </si>
  <si>
    <t>Vt.</t>
  </si>
  <si>
    <t>Emily</t>
  </si>
  <si>
    <t>Pfalzer</t>
  </si>
  <si>
    <t>Buffalo</t>
  </si>
  <si>
    <t>N.Y.</t>
  </si>
  <si>
    <t>Alex</t>
  </si>
  <si>
    <t>Rigsby</t>
  </si>
  <si>
    <t>Delafield</t>
  </si>
  <si>
    <t>Maddie</t>
  </si>
  <si>
    <t>Rooney</t>
  </si>
  <si>
    <t>Andover</t>
  </si>
  <si>
    <t>Haley</t>
  </si>
  <si>
    <t>Skarupa</t>
  </si>
  <si>
    <t>Rockville</t>
  </si>
  <si>
    <t>Md.</t>
  </si>
  <si>
    <t>Lee</t>
  </si>
  <si>
    <t>Stecklein</t>
  </si>
  <si>
    <t>Roseville</t>
  </si>
  <si>
    <t>Mark</t>
  </si>
  <si>
    <t>Arcobello</t>
  </si>
  <si>
    <t>Milford</t>
  </si>
  <si>
    <t>Conn.</t>
  </si>
  <si>
    <t>Chad</t>
  </si>
  <si>
    <t>Billins</t>
  </si>
  <si>
    <t>Marysville</t>
  </si>
  <si>
    <t>Jonathan</t>
  </si>
  <si>
    <t>Blum</t>
  </si>
  <si>
    <t>Will</t>
  </si>
  <si>
    <t>Borgen</t>
  </si>
  <si>
    <t>Moorhead</t>
  </si>
  <si>
    <t>Chris</t>
  </si>
  <si>
    <t>Bourque</t>
  </si>
  <si>
    <t>Bobby</t>
  </si>
  <si>
    <t>Butler</t>
  </si>
  <si>
    <t>Marlborough</t>
  </si>
  <si>
    <t>Ryan</t>
  </si>
  <si>
    <t>Donato</t>
  </si>
  <si>
    <t>Scituate</t>
  </si>
  <si>
    <t>Matt</t>
  </si>
  <si>
    <t>Gilroy</t>
  </si>
  <si>
    <t>Bellmore</t>
  </si>
  <si>
    <t>Brian</t>
  </si>
  <si>
    <t>Gionta</t>
  </si>
  <si>
    <t>Rochester</t>
  </si>
  <si>
    <t>Jordan</t>
  </si>
  <si>
    <t>Greenway</t>
  </si>
  <si>
    <t>Canton</t>
  </si>
  <si>
    <t>Gunderson</t>
  </si>
  <si>
    <t>Bensalem</t>
  </si>
  <si>
    <t>Pa.</t>
  </si>
  <si>
    <t>Kolarik</t>
  </si>
  <si>
    <t>Abington</t>
  </si>
  <si>
    <t>David</t>
  </si>
  <si>
    <t>Leggio</t>
  </si>
  <si>
    <t>Broc</t>
  </si>
  <si>
    <t>Little</t>
  </si>
  <si>
    <t>Rindge</t>
  </si>
  <si>
    <t>N.H.</t>
  </si>
  <si>
    <t>Brandon</t>
  </si>
  <si>
    <t>Maxwell</t>
  </si>
  <si>
    <t>Fla.</t>
  </si>
  <si>
    <t>John</t>
  </si>
  <si>
    <t>McCarthy</t>
  </si>
  <si>
    <t>Boston</t>
  </si>
  <si>
    <t>O'Neill</t>
  </si>
  <si>
    <t>Yardley</t>
  </si>
  <si>
    <t>Garrett</t>
  </si>
  <si>
    <t>Roe</t>
  </si>
  <si>
    <t>Vienna</t>
  </si>
  <si>
    <t>Va.</t>
  </si>
  <si>
    <t>Sanguinetti</t>
  </si>
  <si>
    <t>Wilmington</t>
  </si>
  <si>
    <t>N.C.</t>
  </si>
  <si>
    <t>Jim</t>
  </si>
  <si>
    <t>Slater</t>
  </si>
  <si>
    <t>Lapeer</t>
  </si>
  <si>
    <t>Stoa</t>
  </si>
  <si>
    <t>Bloomington</t>
  </si>
  <si>
    <t>Troy</t>
  </si>
  <si>
    <t>Terry</t>
  </si>
  <si>
    <t>Noah</t>
  </si>
  <si>
    <t>Welch</t>
  </si>
  <si>
    <t>Brighton</t>
  </si>
  <si>
    <t>James</t>
  </si>
  <si>
    <t>Wisniewski</t>
  </si>
  <si>
    <t>Zapolski</t>
  </si>
  <si>
    <t>Erie</t>
  </si>
  <si>
    <t>DOB</t>
  </si>
  <si>
    <t>Hometown</t>
  </si>
  <si>
    <t>Vadnais Heights</t>
  </si>
  <si>
    <t>Palos Heights</t>
  </si>
  <si>
    <t>Sun Valley</t>
  </si>
  <si>
    <t>Grand Forks</t>
  </si>
  <si>
    <t>Ladera Ranch</t>
  </si>
  <si>
    <t>North Reading</t>
  </si>
  <si>
    <t>Winter Park</t>
  </si>
  <si>
    <t>Highlands Ranch</t>
  </si>
  <si>
    <t>ID</t>
  </si>
  <si>
    <t>Team</t>
  </si>
  <si>
    <t>Country</t>
  </si>
  <si>
    <t>NameF</t>
  </si>
  <si>
    <t>NameL</t>
  </si>
  <si>
    <t>Weight</t>
  </si>
  <si>
    <t>Height</t>
  </si>
  <si>
    <t>Pos</t>
  </si>
  <si>
    <t>Gilbert</t>
  </si>
  <si>
    <t>Brulé</t>
  </si>
  <si>
    <t>5'11</t>
  </si>
  <si>
    <t>Wojtek</t>
  </si>
  <si>
    <t>Wolski</t>
  </si>
  <si>
    <t>6'3</t>
  </si>
  <si>
    <t>Derek</t>
  </si>
  <si>
    <t>Roy</t>
  </si>
  <si>
    <t>5'9</t>
  </si>
  <si>
    <t>6'0</t>
  </si>
  <si>
    <t>Rob</t>
  </si>
  <si>
    <t>Klinkhammer</t>
  </si>
  <si>
    <t>Kozun</t>
  </si>
  <si>
    <t>5'8</t>
  </si>
  <si>
    <t>Quinton</t>
  </si>
  <si>
    <t>Howden</t>
  </si>
  <si>
    <t>6'2</t>
  </si>
  <si>
    <t>René</t>
  </si>
  <si>
    <t>Andrew</t>
  </si>
  <si>
    <t>Ebbett</t>
  </si>
  <si>
    <t>Mason</t>
  </si>
  <si>
    <t>Raymond</t>
  </si>
  <si>
    <t>6'1</t>
  </si>
  <si>
    <t>Eric</t>
  </si>
  <si>
    <t>O’Dell</t>
  </si>
  <si>
    <t>Maxim</t>
  </si>
  <si>
    <t>Lapierre</t>
  </si>
  <si>
    <t>Linden</t>
  </si>
  <si>
    <t>Vey</t>
  </si>
  <si>
    <t>Christian</t>
  </si>
  <si>
    <t>Thomas</t>
  </si>
  <si>
    <t>Karl</t>
  </si>
  <si>
    <t>Stollery</t>
  </si>
  <si>
    <t>Chay</t>
  </si>
  <si>
    <t>Genoway</t>
  </si>
  <si>
    <t>Marc-Andre</t>
  </si>
  <si>
    <t>Gragnani</t>
  </si>
  <si>
    <t>Stefan</t>
  </si>
  <si>
    <t>Elliott</t>
  </si>
  <si>
    <t>Cody</t>
  </si>
  <si>
    <t>Goloubef</t>
  </si>
  <si>
    <t>Mat</t>
  </si>
  <si>
    <t>Robinson</t>
  </si>
  <si>
    <t>5'10</t>
  </si>
  <si>
    <t>Noreau</t>
  </si>
  <si>
    <t>Ben</t>
  </si>
  <si>
    <t>Scrivens</t>
  </si>
  <si>
    <t>Kevin</t>
  </si>
  <si>
    <t>Poulin</t>
  </si>
  <si>
    <t>Justin</t>
  </si>
  <si>
    <t>Peters</t>
  </si>
  <si>
    <t>Agosta</t>
  </si>
  <si>
    <t>5'7</t>
  </si>
  <si>
    <t>Canada</t>
  </si>
  <si>
    <t>Rebecca</t>
  </si>
  <si>
    <t>Johnston</t>
  </si>
  <si>
    <t>Calgary</t>
  </si>
  <si>
    <t>Laura</t>
  </si>
  <si>
    <t>Stacey</t>
  </si>
  <si>
    <t>Jennifer</t>
  </si>
  <si>
    <t>Wakefield</t>
  </si>
  <si>
    <t>Jillian</t>
  </si>
  <si>
    <t>Saulnier</t>
  </si>
  <si>
    <t>5'5</t>
  </si>
  <si>
    <t>Mélodie</t>
  </si>
  <si>
    <t>Daoust</t>
  </si>
  <si>
    <t>5'6</t>
  </si>
  <si>
    <t>Bailey</t>
  </si>
  <si>
    <t>Bram</t>
  </si>
  <si>
    <t>Brianne</t>
  </si>
  <si>
    <t>Jenner</t>
  </si>
  <si>
    <t>Sarah</t>
  </si>
  <si>
    <t>Nurse</t>
  </si>
  <si>
    <t>Irwin</t>
  </si>
  <si>
    <t>Natalie</t>
  </si>
  <si>
    <t>Spooner</t>
  </si>
  <si>
    <t>Toronto</t>
  </si>
  <si>
    <t>Clark</t>
  </si>
  <si>
    <t>Marie-Philip</t>
  </si>
  <si>
    <t>Montreal</t>
  </si>
  <si>
    <t>Blayre</t>
  </si>
  <si>
    <t>Turnbull</t>
  </si>
  <si>
    <t>Larocque</t>
  </si>
  <si>
    <t>Brigette</t>
  </si>
  <si>
    <t>Lacquette</t>
  </si>
  <si>
    <t>Lauriane</t>
  </si>
  <si>
    <t>Rougeau</t>
  </si>
  <si>
    <t>Fortino</t>
  </si>
  <si>
    <t>5'4</t>
  </si>
  <si>
    <t>Meaghan</t>
  </si>
  <si>
    <t>Mikkelson</t>
  </si>
  <si>
    <t>Renata</t>
  </si>
  <si>
    <t>Fast</t>
  </si>
  <si>
    <t>Shannon</t>
  </si>
  <si>
    <t>Szabados</t>
  </si>
  <si>
    <t>Geneviève</t>
  </si>
  <si>
    <t>Lacasse</t>
  </si>
  <si>
    <t>Ann-Renée</t>
  </si>
  <si>
    <t>Desbiens</t>
  </si>
  <si>
    <t>Prov</t>
  </si>
  <si>
    <t>Ruthven</t>
  </si>
  <si>
    <t>Sudbury</t>
  </si>
  <si>
    <t>Kleinburg</t>
  </si>
  <si>
    <t>Pickering</t>
  </si>
  <si>
    <t>Halifax</t>
  </si>
  <si>
    <t>Valleyfield</t>
  </si>
  <si>
    <t>St. Anne</t>
  </si>
  <si>
    <t>Oakville</t>
  </si>
  <si>
    <t>Hamilton</t>
  </si>
  <si>
    <t>Thunder Bay</t>
  </si>
  <si>
    <t>Scarborough</t>
  </si>
  <si>
    <t>Saskatoon</t>
  </si>
  <si>
    <t>Beauceville</t>
  </si>
  <si>
    <t>Stellarton</t>
  </si>
  <si>
    <t>Ste. Anne</t>
  </si>
  <si>
    <t>Mallard</t>
  </si>
  <si>
    <t>Beaconsfield</t>
  </si>
  <si>
    <t>St. Albert</t>
  </si>
  <si>
    <t>Edmonton</t>
  </si>
  <si>
    <t>Kingston</t>
  </si>
  <si>
    <t>La Malbaie</t>
  </si>
  <si>
    <t>Vancouver</t>
  </si>
  <si>
    <t>Rockland</t>
  </si>
  <si>
    <t>Lethbridge</t>
  </si>
  <si>
    <t>Oakbank</t>
  </si>
  <si>
    <t>Lac La Biche</t>
  </si>
  <si>
    <t>Vernon</t>
  </si>
  <si>
    <t>Cochrane</t>
  </si>
  <si>
    <t>Ottawa</t>
  </si>
  <si>
    <t>Brossard</t>
  </si>
  <si>
    <t>Wakaw</t>
  </si>
  <si>
    <t>Camrose</t>
  </si>
  <si>
    <t>MacTier</t>
  </si>
  <si>
    <t>Morden</t>
  </si>
  <si>
    <t>L’Île-Bizard</t>
  </si>
  <si>
    <t>Spruce Grove</t>
  </si>
  <si>
    <t>Blyth</t>
  </si>
  <si>
    <t>Grand Total</t>
  </si>
  <si>
    <t>HeightFt</t>
  </si>
  <si>
    <t>Age</t>
  </si>
  <si>
    <t>5'1</t>
  </si>
  <si>
    <t>5'2</t>
  </si>
  <si>
    <t>5'3</t>
  </si>
  <si>
    <t>6'5</t>
  </si>
  <si>
    <t>6'4</t>
  </si>
  <si>
    <t>Players</t>
  </si>
  <si>
    <t>Avg Age</t>
  </si>
  <si>
    <t>Avg Ht</t>
  </si>
  <si>
    <t>Avg Wt</t>
  </si>
  <si>
    <t>Min Age</t>
  </si>
  <si>
    <t>Max Age</t>
  </si>
  <si>
    <t>Min Ht</t>
  </si>
  <si>
    <t>Max Ht</t>
  </si>
  <si>
    <t>Max Wt</t>
  </si>
  <si>
    <t>Min Wt</t>
  </si>
  <si>
    <t>https://en.wikipedia.org/wiki/Ice_hockey_at_the_2018_Winter_Olympics_%E2%80%93_Men%27s_team_rosters</t>
  </si>
  <si>
    <t>https://en.wikipedia.org/wiki/Ice_hockey_at_the_2018_Winter_Olympics_%E2%80%93_Women%27s_team_rosters</t>
  </si>
  <si>
    <t>Men CDA</t>
  </si>
  <si>
    <t>https://www.hockeycanada.ca/en-ca/team-canada/men/olympics/2018/stats/team-rosters?teamid=355</t>
  </si>
  <si>
    <t>Men USA</t>
  </si>
  <si>
    <t>Women CDA</t>
  </si>
  <si>
    <t>https://www.hockeycanada.ca/en-ca/team-canada/women/olympics/2018/stats/team-rosters?teamid=362</t>
  </si>
  <si>
    <t>http://teamusa.usahockey.com/page/show/3858372-2018-olympic-winter-games-u-s-men-s-roster</t>
  </si>
  <si>
    <t>http://teamusa.usahockey.com/page/show/3887046-2018-olympic-winter-games-u-s-women-s-roster</t>
  </si>
  <si>
    <t>http://hockeyanalytics.com/2008/01/the-ten-laws-of-hockey-analytics/</t>
  </si>
  <si>
    <t>http://blog.contextures.com/archives/2010/02/19/excel-pivot-tables-at-the-olympics/</t>
  </si>
  <si>
    <t>http://blog.contextures.com/archives/2009/02/25/sports-analysis-in-excel/</t>
  </si>
  <si>
    <t>Men ALL</t>
  </si>
  <si>
    <t>Women ALL</t>
  </si>
  <si>
    <t>Total</t>
  </si>
  <si>
    <t>Top 5</t>
  </si>
  <si>
    <t>Player Age - Men/Women</t>
  </si>
  <si>
    <t>Player Age - Country</t>
  </si>
  <si>
    <t>Ont.</t>
  </si>
  <si>
    <t>N.S.</t>
  </si>
  <si>
    <t>Que.</t>
  </si>
  <si>
    <t>Man.</t>
  </si>
  <si>
    <t>Sask.</t>
  </si>
  <si>
    <t>Defence</t>
  </si>
  <si>
    <t>Alta.</t>
  </si>
  <si>
    <t>B.C.</t>
  </si>
  <si>
    <t>Player Height - Country</t>
  </si>
  <si>
    <t>Olympic Hockey Teams 2018 - Canada and USA</t>
  </si>
  <si>
    <t>Kevin Lehrbass - hockey stats post</t>
  </si>
  <si>
    <t>https://www.myspreadsheetlab.com/dynamic-hyperlinks-in-excel-to-hockeydb/</t>
  </si>
  <si>
    <t>http://hockeydb.com/</t>
  </si>
  <si>
    <t>Pivot table tutorials and tips, with comments and questions</t>
  </si>
  <si>
    <t>Excel Pivot Tables Blog</t>
  </si>
  <si>
    <t>Contextures Excel Blog</t>
  </si>
  <si>
    <t>Hundreds of tutorials, tips and sample files</t>
  </si>
  <si>
    <t>Contextures Excel Tips Website</t>
  </si>
  <si>
    <t>Contextures Excel Newsletter</t>
  </si>
  <si>
    <t>Contextures Sites &amp; News</t>
  </si>
  <si>
    <t>Contextures Recommends</t>
  </si>
  <si>
    <t>Related tutorials</t>
  </si>
  <si>
    <t>http://blog.datainspirations.com/2018/02/25/getting-started-with-data-analytics-in-power-bi/</t>
  </si>
  <si>
    <t>Stacia Varga - uses hockey data in this post</t>
  </si>
  <si>
    <t>Hockey Rosters</t>
  </si>
  <si>
    <t>Women USA</t>
  </si>
  <si>
    <t>Hockey Data</t>
  </si>
  <si>
    <t>Contextures Articles</t>
  </si>
  <si>
    <t>Other Articles</t>
  </si>
  <si>
    <t>Olympic Hockey Teams 2018 - CDA and USA</t>
  </si>
  <si>
    <t>Difference from CDA</t>
  </si>
  <si>
    <t>Avg</t>
  </si>
  <si>
    <t>Min</t>
  </si>
  <si>
    <t>Max</t>
  </si>
  <si>
    <t xml:space="preserve">Avg </t>
  </si>
  <si>
    <t xml:space="preserve">Min </t>
  </si>
  <si>
    <t xml:space="preserve">Max </t>
  </si>
  <si>
    <t xml:space="preserve">Avg  </t>
  </si>
  <si>
    <t xml:space="preserve">Min  </t>
  </si>
  <si>
    <t xml:space="preserve">Max  </t>
  </si>
  <si>
    <t>Height (Ft)</t>
  </si>
  <si>
    <t>Weight (Lbs)</t>
  </si>
  <si>
    <t>% Total</t>
  </si>
  <si>
    <t>Men/Women</t>
  </si>
  <si>
    <t>All Players</t>
  </si>
  <si>
    <t>(All)</t>
  </si>
  <si>
    <t>Home Prov/State</t>
  </si>
  <si>
    <t>Top 3 Prov/State</t>
  </si>
  <si>
    <t>Player Age - Position</t>
  </si>
  <si>
    <t>Player Height - Position</t>
  </si>
  <si>
    <t>BMI = weight in pounds / [height in inches x height in inches] x 703.</t>
  </si>
  <si>
    <t>HtIn</t>
  </si>
  <si>
    <t>BMI</t>
  </si>
  <si>
    <t>Player BMI - Position</t>
  </si>
  <si>
    <t>Rounded here to 0 decimals</t>
  </si>
  <si>
    <t>BMI = weight in pounds / [height in inches x height in inches] x 703</t>
  </si>
  <si>
    <t>Pivot Table Summary Functions</t>
  </si>
  <si>
    <t>Pivot Table Custom Calculations</t>
  </si>
  <si>
    <t>Contextures Blog</t>
  </si>
  <si>
    <t>Downloaded from</t>
  </si>
  <si>
    <t>Note</t>
  </si>
  <si>
    <t>On some sheets, pivot tables or pivot filters</t>
  </si>
  <si>
    <t>are covered by Slicers or pivot charts</t>
  </si>
  <si>
    <t>Move those objects, to see the pivot tables</t>
  </si>
  <si>
    <t>Get emails with Excel tips, links, and news</t>
  </si>
  <si>
    <t>Excel tutorials and tips, with comments and questions</t>
  </si>
  <si>
    <t>Excel Products</t>
  </si>
  <si>
    <t>Excel tools and training, recommended by Debra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</si>
</sst>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1"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u/>
      <sz val="11"/>
      <color indexed="12"/>
      <name val="Calibri"/>
      <family val="2"/>
      <scheme val="minor"/>
    </font>
    <font>
      <b/>
      <sz val="14"/>
      <name val="Calibri"/>
      <family val="2"/>
      <scheme val="minor"/>
    </font>
    <font>
      <sz val="11"/>
      <name val="Calibri"/>
      <family val="2"/>
      <scheme val="minor"/>
    </font>
    <font>
      <b/>
      <sz val="12"/>
      <name val="Calibri"/>
      <family val="2"/>
    </font>
    <font>
      <b/>
      <sz val="12"/>
      <color theme="1"/>
      <name val="Calibri"/>
      <family val="2"/>
      <scheme val="minor"/>
    </font>
    <font>
      <sz val="12"/>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s>
  <borders count="4">
    <border>
      <left/>
      <right/>
      <top/>
      <bottom/>
      <diagonal/>
    </border>
    <border>
      <left/>
      <right style="thin">
        <color indexed="64"/>
      </right>
      <top/>
      <bottom/>
      <diagonal/>
    </border>
    <border>
      <left/>
      <right/>
      <top/>
      <bottom style="thin">
        <color theme="0" tint="-0.499984740745262"/>
      </bottom>
      <diagonal/>
    </border>
    <border>
      <left/>
      <right style="thin">
        <color indexed="64"/>
      </right>
      <top/>
      <bottom style="thin">
        <color theme="0" tint="-0.499984740745262"/>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alignment horizontal="left" indent="1"/>
    </xf>
    <xf numFmtId="0" fontId="10" fillId="0" borderId="0"/>
  </cellStyleXfs>
  <cellXfs count="53">
    <xf numFmtId="0" fontId="0" fillId="0" borderId="0" xfId="0"/>
    <xf numFmtId="14" fontId="0" fillId="0" borderId="0" xfId="0" applyNumberFormat="1"/>
    <xf numFmtId="0" fontId="2" fillId="0" borderId="0" xfId="0" applyFont="1"/>
    <xf numFmtId="0" fontId="0" fillId="0" borderId="0" xfId="0" pivotButton="1"/>
    <xf numFmtId="0" fontId="0" fillId="0" borderId="0" xfId="0" applyNumberFormat="1"/>
    <xf numFmtId="3" fontId="0" fillId="0" borderId="0" xfId="0" applyNumberFormat="1"/>
    <xf numFmtId="165" fontId="0" fillId="0" borderId="0" xfId="0" applyNumberFormat="1"/>
    <xf numFmtId="0" fontId="0" fillId="0" borderId="0" xfId="0" applyAlignment="1">
      <alignment horizontal="right"/>
    </xf>
    <xf numFmtId="0" fontId="0" fillId="0" borderId="1" xfId="0" applyBorder="1" applyAlignment="1">
      <alignment horizontal="right"/>
    </xf>
    <xf numFmtId="0" fontId="0" fillId="0" borderId="1" xfId="0" applyNumberFormat="1" applyBorder="1"/>
    <xf numFmtId="0" fontId="3" fillId="0" borderId="0" xfId="1"/>
    <xf numFmtId="9" fontId="0" fillId="2" borderId="0" xfId="0" applyNumberFormat="1" applyFill="1" applyAlignment="1">
      <alignment horizontal="center"/>
    </xf>
    <xf numFmtId="0" fontId="1" fillId="0" borderId="0" xfId="0" applyFont="1"/>
    <xf numFmtId="0" fontId="1"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xf>
    <xf numFmtId="0" fontId="4" fillId="0" borderId="0" xfId="2" applyAlignment="1"/>
    <xf numFmtId="0" fontId="4" fillId="0" borderId="0" xfId="2" applyAlignment="1" applyProtection="1"/>
    <xf numFmtId="0" fontId="7" fillId="0" borderId="0" xfId="0" applyFont="1"/>
    <xf numFmtId="0" fontId="4" fillId="0" borderId="0" xfId="2" applyAlignment="1" applyProtection="1">
      <alignment horizontal="left"/>
    </xf>
    <xf numFmtId="0" fontId="3" fillId="0" borderId="0" xfId="1" applyAlignment="1">
      <alignment horizontal="left" indent="2"/>
    </xf>
    <xf numFmtId="0" fontId="1" fillId="0" borderId="0" xfId="0" applyFont="1" applyAlignment="1">
      <alignment horizontal="centerContinuous"/>
    </xf>
    <xf numFmtId="0" fontId="1" fillId="3" borderId="2" xfId="0" applyFont="1" applyFill="1" applyBorder="1" applyAlignment="1">
      <alignment horizontal="center"/>
    </xf>
    <xf numFmtId="0" fontId="0" fillId="0" borderId="0" xfId="0" applyNumberFormat="1" applyBorder="1"/>
    <xf numFmtId="0" fontId="8" fillId="0" borderId="0" xfId="0" applyFont="1"/>
    <xf numFmtId="0" fontId="0" fillId="0" borderId="1" xfId="0" applyNumberFormat="1" applyBorder="1" applyAlignment="1">
      <alignment horizontal="right" indent="1"/>
    </xf>
    <xf numFmtId="3" fontId="0" fillId="0" borderId="0" xfId="0" applyNumberFormat="1" applyAlignment="1">
      <alignment horizontal="right" indent="1"/>
    </xf>
    <xf numFmtId="0" fontId="0" fillId="0" borderId="0" xfId="0" applyNumberFormat="1" applyAlignment="1">
      <alignment horizontal="right" indent="1"/>
    </xf>
    <xf numFmtId="0" fontId="1" fillId="3" borderId="3" xfId="0" applyFont="1" applyFill="1" applyBorder="1" applyAlignment="1">
      <alignment horizontal="center"/>
    </xf>
    <xf numFmtId="4" fontId="0" fillId="0" borderId="0" xfId="0" applyNumberFormat="1" applyAlignment="1">
      <alignment horizontal="right" indent="1"/>
    </xf>
    <xf numFmtId="4" fontId="0" fillId="0" borderId="1" xfId="0" applyNumberFormat="1" applyBorder="1" applyAlignment="1">
      <alignment horizontal="right" indent="1"/>
    </xf>
    <xf numFmtId="9" fontId="0" fillId="0" borderId="0" xfId="0" applyNumberFormat="1"/>
    <xf numFmtId="9" fontId="0" fillId="2" borderId="0" xfId="0" applyNumberFormat="1" applyFill="1"/>
    <xf numFmtId="0" fontId="9" fillId="0" borderId="0" xfId="0" applyFont="1"/>
    <xf numFmtId="0" fontId="0" fillId="0" borderId="0" xfId="0" applyAlignment="1">
      <alignment horizontal="left" indent="2"/>
    </xf>
    <xf numFmtId="2" fontId="0" fillId="3" borderId="0" xfId="0" applyNumberFormat="1" applyFill="1" applyAlignment="1">
      <alignment horizontal="center"/>
    </xf>
    <xf numFmtId="0" fontId="0" fillId="3" borderId="0" xfId="0" applyNumberFormat="1" applyFill="1" applyAlignment="1">
      <alignment horizontal="center"/>
    </xf>
    <xf numFmtId="4" fontId="0" fillId="0" borderId="0" xfId="0" applyNumberFormat="1"/>
    <xf numFmtId="4" fontId="0" fillId="0" borderId="1" xfId="0" applyNumberFormat="1" applyBorder="1"/>
    <xf numFmtId="1" fontId="0" fillId="3" borderId="0" xfId="0" applyNumberFormat="1" applyFill="1" applyAlignment="1">
      <alignment horizontal="center"/>
    </xf>
    <xf numFmtId="0" fontId="0" fillId="0" borderId="0" xfId="0" applyAlignment="1">
      <alignment vertical="top"/>
    </xf>
    <xf numFmtId="9" fontId="0" fillId="0" borderId="1" xfId="0" applyNumberFormat="1" applyBorder="1"/>
    <xf numFmtId="9" fontId="0" fillId="0" borderId="0" xfId="0" applyNumberFormat="1" applyAlignment="1">
      <alignment horizontal="right" indent="1"/>
    </xf>
    <xf numFmtId="9" fontId="0" fillId="0" borderId="1" xfId="0" applyNumberFormat="1" applyBorder="1" applyAlignment="1">
      <alignment horizontal="right" indent="1"/>
    </xf>
    <xf numFmtId="3" fontId="0" fillId="0" borderId="1" xfId="0" applyNumberFormat="1" applyBorder="1"/>
    <xf numFmtId="3" fontId="0" fillId="0" borderId="1" xfId="0" applyNumberFormat="1" applyBorder="1" applyAlignment="1">
      <alignment horizontal="right" indent="1"/>
    </xf>
    <xf numFmtId="0" fontId="5" fillId="0" borderId="0" xfId="3" applyFont="1" applyAlignment="1">
      <alignment horizontal="left"/>
    </xf>
    <xf numFmtId="0" fontId="10" fillId="0" borderId="0" xfId="3"/>
    <xf numFmtId="0" fontId="6" fillId="0" borderId="0" xfId="3" applyFont="1" applyAlignment="1">
      <alignment horizontal="left"/>
    </xf>
    <xf numFmtId="0" fontId="10" fillId="0" borderId="0" xfId="3" applyAlignment="1">
      <alignment horizontal="left"/>
    </xf>
  </cellXfs>
  <cellStyles count="4">
    <cellStyle name="Ctx_Hyperlink" xfId="2" xr:uid="{00000000-0005-0000-0000-000000000000}"/>
    <cellStyle name="Hyperlink" xfId="1" builtinId="8"/>
    <cellStyle name="Normal" xfId="0" builtinId="0"/>
    <cellStyle name="Normal 4" xfId="3" xr:uid="{BA28A949-9DA0-48C0-9A82-B88955534D2C}"/>
  </cellStyles>
  <dxfs count="148">
    <dxf>
      <alignment horizontal="right"/>
    </dxf>
    <dxf>
      <alignment horizontal="right"/>
    </dxf>
    <dxf>
      <alignment horizontal="right"/>
    </dxf>
    <dxf>
      <alignment horizontal="right"/>
    </dxf>
    <dxf>
      <alignment horizontal="center"/>
    </dxf>
    <dxf>
      <alignment horizontal="right"/>
    </dxf>
    <dxf>
      <alignment horizontal="right"/>
    </dxf>
    <dxf>
      <numFmt numFmtId="13" formatCode="0%"/>
    </dxf>
    <dxf>
      <alignment horizontal="right"/>
    </dxf>
    <dxf>
      <fill>
        <patternFill patternType="solid">
          <bgColor theme="7" tint="0.59999389629810485"/>
        </patternFill>
      </fill>
    </dxf>
    <dxf>
      <numFmt numFmtId="166" formatCode="0.0%"/>
    </dxf>
    <dxf>
      <numFmt numFmtId="14" formatCode="0.00%"/>
    </dxf>
    <dxf>
      <alignment horizontal="right"/>
    </dxf>
    <dxf>
      <alignment horizontal="right"/>
    </dxf>
    <dxf>
      <numFmt numFmtId="0" formatCode="General"/>
    </dxf>
    <dxf>
      <numFmt numFmtId="3" formatCode="#,##0"/>
    </dxf>
    <dxf>
      <numFmt numFmtId="14" formatCode="0.00%"/>
    </dxf>
    <dxf>
      <alignment horizontal="right"/>
    </dxf>
    <dxf>
      <alignment horizontal="right"/>
    </dxf>
    <dxf>
      <numFmt numFmtId="3" formatCode="#,##0"/>
    </dxf>
    <dxf>
      <numFmt numFmtId="14" formatCode="0.00%"/>
    </dxf>
    <dxf>
      <alignment horizontal="right"/>
    </dxf>
    <dxf>
      <alignment horizontal="right"/>
    </dxf>
    <dxf>
      <alignment horizontal="left" relativeIndent="1"/>
    </dxf>
    <dxf>
      <alignment horizontal="right" indent="1"/>
    </dxf>
    <dxf>
      <alignment horizontal="left" relativeIndent="1"/>
    </dxf>
    <dxf>
      <alignment horizontal="right" indent="1"/>
    </dxf>
    <dxf>
      <alignment horizontal="left" relativeIndent="1"/>
    </dxf>
    <dxf>
      <alignment horizontal="right" indent="1"/>
    </dxf>
    <dxf>
      <alignment horizontal="left" relativeIndent="1"/>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4" formatCode="#,##0.00"/>
    </dxf>
    <dxf>
      <numFmt numFmtId="4" formatCode="#,##0.00"/>
    </dxf>
    <dxf>
      <numFmt numFmtId="4" formatCode="#,##0.00"/>
    </dxf>
    <dxf>
      <alignment horizontal="right" indent="1"/>
    </dxf>
    <dxf>
      <alignment horizontal="right" indent="1"/>
    </dxf>
    <dxf>
      <alignment horizontal="left" relativeIndent="1"/>
    </dxf>
    <dxf>
      <alignment horizontal="left" relativeIndent="1"/>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4" formatCode="#,##0.00"/>
    </dxf>
    <dxf>
      <numFmt numFmtId="4" formatCode="#,##0.0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4" formatCode="#,##0.00"/>
    </dxf>
    <dxf>
      <numFmt numFmtId="4" formatCode="#,##0.00"/>
    </dxf>
    <dxf>
      <numFmt numFmtId="4" formatCode="#,##0.00"/>
    </dxf>
    <dxf>
      <alignment horizontal="right" indent="1"/>
    </dxf>
    <dxf>
      <alignment horizontal="right" indent="1"/>
    </dxf>
    <dxf>
      <alignment horizontal="left" relativeIndent="1"/>
    </dxf>
    <dxf>
      <alignment horizontal="left" relativeIndent="1"/>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4" formatCode="#,##0.00"/>
    </dxf>
    <dxf>
      <numFmt numFmtId="4" formatCode="#,##0.00"/>
    </dxf>
    <dxf>
      <numFmt numFmtId="4" formatCode="#,##0.00"/>
    </dxf>
    <dxf>
      <alignment horizontal="right" indent="1"/>
    </dxf>
    <dxf>
      <alignment horizontal="left" relativeIndent="1"/>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1" formatCode="0"/>
      <fill>
        <patternFill patternType="solid">
          <fgColor indexed="64"/>
          <bgColor theme="0" tint="-0.14999847407452621"/>
        </patternFill>
      </fill>
      <alignment horizontal="center" vertical="bottom" textRotation="0" wrapText="0" indent="0" justifyLastLine="0" shrinkToFit="0" readingOrder="0"/>
    </dxf>
    <dxf>
      <numFmt numFmtId="2" formatCode="0.00"/>
      <fill>
        <patternFill patternType="solid">
          <fgColor indexed="64"/>
          <bgColor theme="0" tint="-0.14999847407452621"/>
        </patternFill>
      </fill>
      <alignment horizontal="center" vertical="bottom" textRotation="0" wrapText="0" indent="0" justifyLastLine="0" shrinkToFit="0" readingOrder="0"/>
    </dxf>
    <dxf>
      <numFmt numFmtId="2" formatCode="0.00"/>
      <fill>
        <patternFill patternType="solid">
          <fgColor indexed="64"/>
          <bgColor theme="0" tint="-0.14999847407452621"/>
        </patternFill>
      </fill>
      <alignment horizontal="center" vertical="bottom" textRotation="0" wrapText="0" indent="0" justifyLastLine="0" shrinkToFit="0" readingOrder="0"/>
    </dxf>
    <dxf>
      <numFmt numFmtId="0" formatCode="General"/>
      <fill>
        <patternFill patternType="solid">
          <fgColor indexed="64"/>
          <bgColor theme="0" tint="-0.14999847407452621"/>
        </patternFill>
      </fill>
      <alignment horizontal="center" vertical="bottom" textRotation="0" wrapText="0" indent="0" justifyLastLine="0" shrinkToFit="0" readingOrder="0"/>
    </dxf>
    <dxf>
      <numFmt numFmtId="19" formatCode="m/d/yyyy"/>
    </dxf>
    <dxf>
      <numFmt numFmtId="19" formatCode="m/d/yyyy"/>
    </dxf>
    <dxf>
      <numFmt numFmtId="19" formatCode="m/d/yyyy"/>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C4C0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[hockeyplayerdata2018.xlsx]AgeCtry!PivotTable5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AgeCtry!$C$3:$C$4</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AgeCtry!$B$5:$B$25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AgeCtry!$C$5:$C$25</c:f>
              <c:numCache>
                <c:formatCode>General</c:formatCode>
                <c:ptCount val="20"/>
                <c:pt idx="3">
                  <c:v>1</c:v>
                </c:pt>
                <c:pt idx="4">
                  <c:v>4</c:v>
                </c:pt>
                <c:pt idx="5">
                  <c:v>1</c:v>
                </c:pt>
                <c:pt idx="6">
                  <c:v>3</c:v>
                </c:pt>
                <c:pt idx="7">
                  <c:v>5</c:v>
                </c:pt>
                <c:pt idx="8">
                  <c:v>8</c:v>
                </c:pt>
                <c:pt idx="9">
                  <c:v>4</c:v>
                </c:pt>
                <c:pt idx="10">
                  <c:v>2</c:v>
                </c:pt>
                <c:pt idx="11">
                  <c:v>3</c:v>
                </c:pt>
                <c:pt idx="12">
                  <c:v>8</c:v>
                </c:pt>
                <c:pt idx="13">
                  <c:v>3</c:v>
                </c:pt>
                <c:pt idx="14">
                  <c:v>1</c:v>
                </c:pt>
                <c:pt idx="15">
                  <c:v>1</c:v>
                </c:pt>
                <c:pt idx="16">
                  <c:v>1</c:v>
                </c:pt>
                <c:pt idx="17">
                  <c:v>1</c:v>
                </c:pt>
                <c:pt idx="18">
                  <c:v>2</c:v>
                </c:pt>
              </c:numCache>
            </c:numRef>
          </c:val>
          <c:extLst>
            <c:ext xmlns:c16="http://schemas.microsoft.com/office/drawing/2014/chart" uri="{C3380CC4-5D6E-409C-BE32-E72D297353CC}">
              <c16:uniqueId val="{00000002-CAF3-405B-A4D1-4BB492B38328}"/>
            </c:ext>
          </c:extLst>
        </c:ser>
        <c:ser>
          <c:idx val="1"/>
          <c:order val="1"/>
          <c:tx>
            <c:strRef>
              <c:f>AgeCtry!$D$3:$D$4</c:f>
              <c:strCache>
                <c:ptCount val="1"/>
                <c:pt idx="0">
                  <c:v>USA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AgeCtry!$B$5:$B$25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AgeCtry!$D$5:$D$25</c:f>
              <c:numCache>
                <c:formatCode>General</c:formatCode>
                <c:ptCount val="20"/>
                <c:pt idx="0">
                  <c:v>1</c:v>
                </c:pt>
                <c:pt idx="1">
                  <c:v>2</c:v>
                </c:pt>
                <c:pt idx="2">
                  <c:v>4</c:v>
                </c:pt>
                <c:pt idx="3">
                  <c:v>4</c:v>
                </c:pt>
                <c:pt idx="4">
                  <c:v>2</c:v>
                </c:pt>
                <c:pt idx="5">
                  <c:v>4</c:v>
                </c:pt>
                <c:pt idx="6">
                  <c:v>1</c:v>
                </c:pt>
                <c:pt idx="7">
                  <c:v>4</c:v>
                </c:pt>
                <c:pt idx="9">
                  <c:v>4</c:v>
                </c:pt>
                <c:pt idx="10">
                  <c:v>5</c:v>
                </c:pt>
                <c:pt idx="11">
                  <c:v>6</c:v>
                </c:pt>
                <c:pt idx="12">
                  <c:v>2</c:v>
                </c:pt>
                <c:pt idx="13">
                  <c:v>3</c:v>
                </c:pt>
                <c:pt idx="14">
                  <c:v>2</c:v>
                </c:pt>
                <c:pt idx="15">
                  <c:v>1</c:v>
                </c:pt>
                <c:pt idx="16">
                  <c:v>2</c:v>
                </c:pt>
                <c:pt idx="19">
                  <c:v>1</c:v>
                </c:pt>
              </c:numCache>
            </c:numRef>
          </c:val>
          <c:extLst>
            <c:ext xmlns:c16="http://schemas.microsoft.com/office/drawing/2014/chart" uri="{C3380CC4-5D6E-409C-BE32-E72D297353CC}">
              <c16:uniqueId val="{00000003-CAF3-405B-A4D1-4BB492B38328}"/>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5891714442039137E-2"/>
          <c:y val="1.9444444444444445E-2"/>
          <c:w val="0.30009975339185319"/>
          <c:h val="4.6875328083989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[hockeyplayerdata2018.xlsx]AgeMW!PivotTable6</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AgeMW!$C$3:$C$4</c:f>
              <c:strCache>
                <c:ptCount val="1"/>
                <c:pt idx="0">
                  <c:v>Men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AgeMW!$B$5:$B$25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AgeMW!$C$5:$C$25</c:f>
              <c:numCache>
                <c:formatCode>General</c:formatCode>
                <c:ptCount val="20"/>
                <c:pt idx="1">
                  <c:v>1</c:v>
                </c:pt>
                <c:pt idx="2">
                  <c:v>3</c:v>
                </c:pt>
                <c:pt idx="6">
                  <c:v>1</c:v>
                </c:pt>
                <c:pt idx="7">
                  <c:v>3</c:v>
                </c:pt>
                <c:pt idx="8">
                  <c:v>4</c:v>
                </c:pt>
                <c:pt idx="9">
                  <c:v>2</c:v>
                </c:pt>
                <c:pt idx="10">
                  <c:v>5</c:v>
                </c:pt>
                <c:pt idx="11">
                  <c:v>6</c:v>
                </c:pt>
                <c:pt idx="12">
                  <c:v>8</c:v>
                </c:pt>
                <c:pt idx="13">
                  <c:v>6</c:v>
                </c:pt>
                <c:pt idx="14">
                  <c:v>2</c:v>
                </c:pt>
                <c:pt idx="15">
                  <c:v>2</c:v>
                </c:pt>
                <c:pt idx="16">
                  <c:v>3</c:v>
                </c:pt>
                <c:pt idx="17">
                  <c:v>1</c:v>
                </c:pt>
                <c:pt idx="18">
                  <c:v>2</c:v>
                </c:pt>
                <c:pt idx="19">
                  <c:v>1</c:v>
                </c:pt>
              </c:numCache>
            </c:numRef>
          </c:val>
          <c:extLst>
            <c:ext xmlns:c16="http://schemas.microsoft.com/office/drawing/2014/chart" uri="{C3380CC4-5D6E-409C-BE32-E72D297353CC}">
              <c16:uniqueId val="{00000000-92A7-455E-98D2-CF92617263A9}"/>
            </c:ext>
          </c:extLst>
        </c:ser>
        <c:ser>
          <c:idx val="1"/>
          <c:order val="1"/>
          <c:tx>
            <c:strRef>
              <c:f>AgeMW!$D$3:$D$4</c:f>
              <c:strCache>
                <c:ptCount val="1"/>
                <c:pt idx="0">
                  <c:v>Women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AgeMW!$B$5:$B$25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AgeMW!$D$5:$D$25</c:f>
              <c:numCache>
                <c:formatCode>General</c:formatCode>
                <c:ptCount val="20"/>
                <c:pt idx="0">
                  <c:v>1</c:v>
                </c:pt>
                <c:pt idx="1">
                  <c:v>1</c:v>
                </c:pt>
                <c:pt idx="2">
                  <c:v>1</c:v>
                </c:pt>
                <c:pt idx="3">
                  <c:v>5</c:v>
                </c:pt>
                <c:pt idx="4">
                  <c:v>6</c:v>
                </c:pt>
                <c:pt idx="5">
                  <c:v>5</c:v>
                </c:pt>
                <c:pt idx="6">
                  <c:v>3</c:v>
                </c:pt>
                <c:pt idx="7">
                  <c:v>6</c:v>
                </c:pt>
                <c:pt idx="8">
                  <c:v>4</c:v>
                </c:pt>
                <c:pt idx="9">
                  <c:v>6</c:v>
                </c:pt>
                <c:pt idx="10">
                  <c:v>2</c:v>
                </c:pt>
                <c:pt idx="11">
                  <c:v>3</c:v>
                </c:pt>
                <c:pt idx="12">
                  <c:v>2</c:v>
                </c:pt>
                <c:pt idx="14">
                  <c:v>1</c:v>
                </c:pt>
              </c:numCache>
            </c:numRef>
          </c:val>
          <c:extLst>
            <c:ext xmlns:c16="http://schemas.microsoft.com/office/drawing/2014/chart" uri="{C3380CC4-5D6E-409C-BE32-E72D297353CC}">
              <c16:uniqueId val="{00000001-92A7-455E-98D2-CF92617263A9}"/>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31820253586126507"/>
          <c:h val="4.6875328083989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[hockeyplayerdata2018.xlsx]AgePos!PivotTable6</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AgePos!$C$3:$C$4</c:f>
              <c:strCache>
                <c:ptCount val="1"/>
                <c:pt idx="0">
                  <c:v>Defence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AgePos!$C$5:$C$25</c:f>
              <c:numCache>
                <c:formatCode>General</c:formatCode>
                <c:ptCount val="20"/>
                <c:pt idx="0">
                  <c:v>1</c:v>
                </c:pt>
                <c:pt idx="2">
                  <c:v>2</c:v>
                </c:pt>
                <c:pt idx="3">
                  <c:v>2</c:v>
                </c:pt>
                <c:pt idx="4">
                  <c:v>2</c:v>
                </c:pt>
                <c:pt idx="5">
                  <c:v>1</c:v>
                </c:pt>
                <c:pt idx="6">
                  <c:v>1</c:v>
                </c:pt>
                <c:pt idx="8">
                  <c:v>3</c:v>
                </c:pt>
                <c:pt idx="9">
                  <c:v>2</c:v>
                </c:pt>
                <c:pt idx="10">
                  <c:v>3</c:v>
                </c:pt>
                <c:pt idx="11">
                  <c:v>4</c:v>
                </c:pt>
                <c:pt idx="12">
                  <c:v>2</c:v>
                </c:pt>
                <c:pt idx="13">
                  <c:v>1</c:v>
                </c:pt>
                <c:pt idx="14">
                  <c:v>2</c:v>
                </c:pt>
                <c:pt idx="15">
                  <c:v>1</c:v>
                </c:pt>
                <c:pt idx="16">
                  <c:v>1</c:v>
                </c:pt>
                <c:pt idx="18">
                  <c:v>1</c:v>
                </c:pt>
              </c:numCache>
            </c:numRef>
          </c:val>
          <c:extLst>
            <c:ext xmlns:c16="http://schemas.microsoft.com/office/drawing/2014/chart" uri="{C3380CC4-5D6E-409C-BE32-E72D297353CC}">
              <c16:uniqueId val="{00000000-B7D6-4406-AEAF-C18B7902E769}"/>
            </c:ext>
          </c:extLst>
        </c:ser>
        <c:ser>
          <c:idx val="1"/>
          <c:order val="1"/>
          <c:tx>
            <c:strRef>
              <c:f>AgePos!$D$3:$D$4</c:f>
              <c:strCache>
                <c:ptCount val="1"/>
                <c:pt idx="0">
                  <c:v>Forward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AgePos!$D$5:$D$25</c:f>
              <c:numCache>
                <c:formatCode>General</c:formatCode>
                <c:ptCount val="20"/>
                <c:pt idx="1">
                  <c:v>1</c:v>
                </c:pt>
                <c:pt idx="2">
                  <c:v>2</c:v>
                </c:pt>
                <c:pt idx="3">
                  <c:v>3</c:v>
                </c:pt>
                <c:pt idx="4">
                  <c:v>2</c:v>
                </c:pt>
                <c:pt idx="5">
                  <c:v>4</c:v>
                </c:pt>
                <c:pt idx="6">
                  <c:v>3</c:v>
                </c:pt>
                <c:pt idx="7">
                  <c:v>7</c:v>
                </c:pt>
                <c:pt idx="8">
                  <c:v>4</c:v>
                </c:pt>
                <c:pt idx="9">
                  <c:v>5</c:v>
                </c:pt>
                <c:pt idx="10">
                  <c:v>4</c:v>
                </c:pt>
                <c:pt idx="11">
                  <c:v>5</c:v>
                </c:pt>
                <c:pt idx="12">
                  <c:v>4</c:v>
                </c:pt>
                <c:pt idx="13">
                  <c:v>5</c:v>
                </c:pt>
                <c:pt idx="15">
                  <c:v>1</c:v>
                </c:pt>
                <c:pt idx="16">
                  <c:v>2</c:v>
                </c:pt>
                <c:pt idx="17">
                  <c:v>1</c:v>
                </c:pt>
                <c:pt idx="18">
                  <c:v>1</c:v>
                </c:pt>
                <c:pt idx="19">
                  <c:v>1</c:v>
                </c:pt>
              </c:numCache>
            </c:numRef>
          </c:val>
          <c:extLst>
            <c:ext xmlns:c16="http://schemas.microsoft.com/office/drawing/2014/chart" uri="{C3380CC4-5D6E-409C-BE32-E72D297353CC}">
              <c16:uniqueId val="{00000002-B7D6-4406-AEAF-C18B7902E769}"/>
            </c:ext>
          </c:extLst>
        </c:ser>
        <c:ser>
          <c:idx val="2"/>
          <c:order val="2"/>
          <c:tx>
            <c:strRef>
              <c:f>AgePos!$E$3:$E$4</c:f>
              <c:strCache>
                <c:ptCount val="1"/>
                <c:pt idx="0">
                  <c:v>Goalie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AgePos!$E$5:$E$25</c:f>
              <c:numCache>
                <c:formatCode>General</c:formatCode>
                <c:ptCount val="20"/>
                <c:pt idx="1">
                  <c:v>1</c:v>
                </c:pt>
                <c:pt idx="4">
                  <c:v>2</c:v>
                </c:pt>
                <c:pt idx="7">
                  <c:v>2</c:v>
                </c:pt>
                <c:pt idx="8">
                  <c:v>1</c:v>
                </c:pt>
                <c:pt idx="9">
                  <c:v>1</c:v>
                </c:pt>
                <c:pt idx="12">
                  <c:v>4</c:v>
                </c:pt>
                <c:pt idx="14">
                  <c:v>1</c:v>
                </c:pt>
              </c:numCache>
            </c:numRef>
          </c:val>
          <c:extLst>
            <c:ext xmlns:c16="http://schemas.microsoft.com/office/drawing/2014/chart" uri="{C3380CC4-5D6E-409C-BE32-E72D297353CC}">
              <c16:uniqueId val="{00000003-B7D6-4406-AEAF-C18B7902E769}"/>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5054959519788127"/>
          <c:h val="4.6875328083989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[hockeyplayerdata2018.xlsx]BMIPosPct!PivotTable6</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stacked"/>
        <c:varyColors val="0"/>
        <c:ser>
          <c:idx val="0"/>
          <c:order val="0"/>
          <c:tx>
            <c:strRef>
              <c:f>BMIPosPct!$D$4:$D$5</c:f>
              <c:strCache>
                <c:ptCount val="1"/>
                <c:pt idx="0">
                  <c:v>Defence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BMIPosPct!$D$6:$D$28</c:f>
              <c:numCache>
                <c:formatCode>0%</c:formatCode>
                <c:ptCount val="20"/>
                <c:pt idx="0">
                  <c:v>0</c:v>
                </c:pt>
                <c:pt idx="1">
                  <c:v>7.6923076923076927E-2</c:v>
                </c:pt>
                <c:pt idx="2">
                  <c:v>7.6923076923076927E-2</c:v>
                </c:pt>
                <c:pt idx="3">
                  <c:v>7.6923076923076927E-2</c:v>
                </c:pt>
                <c:pt idx="4">
                  <c:v>7.6923076923076927E-2</c:v>
                </c:pt>
                <c:pt idx="5">
                  <c:v>7.6923076923076927E-2</c:v>
                </c:pt>
                <c:pt idx="6">
                  <c:v>0</c:v>
                </c:pt>
                <c:pt idx="7">
                  <c:v>0</c:v>
                </c:pt>
                <c:pt idx="8">
                  <c:v>0</c:v>
                </c:pt>
                <c:pt idx="9">
                  <c:v>7.6923076923076927E-2</c:v>
                </c:pt>
                <c:pt idx="10">
                  <c:v>0</c:v>
                </c:pt>
                <c:pt idx="11">
                  <c:v>0</c:v>
                </c:pt>
                <c:pt idx="12">
                  <c:v>0.15384615384615385</c:v>
                </c:pt>
                <c:pt idx="13">
                  <c:v>0.15384615384615385</c:v>
                </c:pt>
                <c:pt idx="14">
                  <c:v>0.15384615384615385</c:v>
                </c:pt>
                <c:pt idx="15">
                  <c:v>0</c:v>
                </c:pt>
                <c:pt idx="16">
                  <c:v>0</c:v>
                </c:pt>
                <c:pt idx="17">
                  <c:v>7.6923076923076927E-2</c:v>
                </c:pt>
                <c:pt idx="18">
                  <c:v>0</c:v>
                </c:pt>
                <c:pt idx="19">
                  <c:v>0</c:v>
                </c:pt>
              </c:numCache>
            </c:numRef>
          </c:val>
          <c:extLst>
            <c:ext xmlns:c16="http://schemas.microsoft.com/office/drawing/2014/chart" uri="{C3380CC4-5D6E-409C-BE32-E72D297353CC}">
              <c16:uniqueId val="{00000003-082B-42B4-B150-10B70B2D9E2C}"/>
            </c:ext>
          </c:extLst>
        </c:ser>
        <c:ser>
          <c:idx val="1"/>
          <c:order val="1"/>
          <c:tx>
            <c:strRef>
              <c:f>BMIPosPct!$E$4:$E$5</c:f>
              <c:strCache>
                <c:ptCount val="1"/>
                <c:pt idx="0">
                  <c:v>Forward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BMIPosPct!$E$6:$E$28</c:f>
              <c:numCache>
                <c:formatCode>0%</c:formatCode>
                <c:ptCount val="20"/>
                <c:pt idx="0">
                  <c:v>3.7037037037037035E-2</c:v>
                </c:pt>
                <c:pt idx="1">
                  <c:v>3.7037037037037035E-2</c:v>
                </c:pt>
                <c:pt idx="2">
                  <c:v>7.407407407407407E-2</c:v>
                </c:pt>
                <c:pt idx="3">
                  <c:v>0.1111111111111111</c:v>
                </c:pt>
                <c:pt idx="4">
                  <c:v>7.407407407407407E-2</c:v>
                </c:pt>
                <c:pt idx="5">
                  <c:v>7.407407407407407E-2</c:v>
                </c:pt>
                <c:pt idx="6">
                  <c:v>7.407407407407407E-2</c:v>
                </c:pt>
                <c:pt idx="7">
                  <c:v>3.7037037037037035E-2</c:v>
                </c:pt>
                <c:pt idx="8">
                  <c:v>0</c:v>
                </c:pt>
                <c:pt idx="9">
                  <c:v>0</c:v>
                </c:pt>
                <c:pt idx="10">
                  <c:v>0</c:v>
                </c:pt>
                <c:pt idx="11">
                  <c:v>0</c:v>
                </c:pt>
                <c:pt idx="12">
                  <c:v>3.7037037037037035E-2</c:v>
                </c:pt>
                <c:pt idx="13">
                  <c:v>7.407407407407407E-2</c:v>
                </c:pt>
                <c:pt idx="14">
                  <c:v>0.25925925925925924</c:v>
                </c:pt>
                <c:pt idx="15">
                  <c:v>7.407407407407407E-2</c:v>
                </c:pt>
                <c:pt idx="16">
                  <c:v>3.7037037037037035E-2</c:v>
                </c:pt>
                <c:pt idx="17">
                  <c:v>0</c:v>
                </c:pt>
                <c:pt idx="18">
                  <c:v>0</c:v>
                </c:pt>
                <c:pt idx="19">
                  <c:v>0</c:v>
                </c:pt>
              </c:numCache>
            </c:numRef>
          </c:val>
          <c:extLst>
            <c:ext xmlns:c16="http://schemas.microsoft.com/office/drawing/2014/chart" uri="{C3380CC4-5D6E-409C-BE32-E72D297353CC}">
              <c16:uniqueId val="{00000004-082B-42B4-B150-10B70B2D9E2C}"/>
            </c:ext>
          </c:extLst>
        </c:ser>
        <c:ser>
          <c:idx val="2"/>
          <c:order val="2"/>
          <c:tx>
            <c:strRef>
              <c:f>BMIPosPct!$F$4:$F$5</c:f>
              <c:strCache>
                <c:ptCount val="1"/>
                <c:pt idx="0">
                  <c:v>Goalie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BMIPosPct!$F$6:$F$28</c:f>
              <c:numCache>
                <c:formatCode>0%</c:formatCode>
                <c:ptCount val="20"/>
                <c:pt idx="0">
                  <c:v>0</c:v>
                </c:pt>
                <c:pt idx="1">
                  <c:v>0.16666666666666666</c:v>
                </c:pt>
                <c:pt idx="2">
                  <c:v>0.16666666666666666</c:v>
                </c:pt>
                <c:pt idx="3">
                  <c:v>0</c:v>
                </c:pt>
                <c:pt idx="4">
                  <c:v>0.16666666666666666</c:v>
                </c:pt>
                <c:pt idx="5">
                  <c:v>0</c:v>
                </c:pt>
                <c:pt idx="6">
                  <c:v>0</c:v>
                </c:pt>
                <c:pt idx="7">
                  <c:v>0</c:v>
                </c:pt>
                <c:pt idx="8">
                  <c:v>0</c:v>
                </c:pt>
                <c:pt idx="9">
                  <c:v>0</c:v>
                </c:pt>
                <c:pt idx="10">
                  <c:v>0</c:v>
                </c:pt>
                <c:pt idx="11">
                  <c:v>0</c:v>
                </c:pt>
                <c:pt idx="12">
                  <c:v>0</c:v>
                </c:pt>
                <c:pt idx="13">
                  <c:v>0.16666666666666666</c:v>
                </c:pt>
                <c:pt idx="14">
                  <c:v>0.33333333333333331</c:v>
                </c:pt>
                <c:pt idx="15">
                  <c:v>0</c:v>
                </c:pt>
                <c:pt idx="16">
                  <c:v>0</c:v>
                </c:pt>
                <c:pt idx="17">
                  <c:v>0</c:v>
                </c:pt>
                <c:pt idx="18">
                  <c:v>0</c:v>
                </c:pt>
                <c:pt idx="19">
                  <c:v>0</c:v>
                </c:pt>
              </c:numCache>
            </c:numRef>
          </c:val>
          <c:extLst>
            <c:ext xmlns:c16="http://schemas.microsoft.com/office/drawing/2014/chart" uri="{C3380CC4-5D6E-409C-BE32-E72D297353CC}">
              <c16:uniqueId val="{00000005-082B-42B4-B150-10B70B2D9E2C}"/>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1.2"/>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4925901443049352"/>
          <c:h val="4.0051706870558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[hockeyplayerdata2018.xlsx]BMITeam!PivotTable6</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BMITeam!$D$4</c:f>
              <c:strCache>
                <c:ptCount val="1"/>
                <c:pt idx="0">
                  <c:v>Total</c:v>
                </c:pt>
              </c:strCache>
            </c:strRef>
          </c:tx>
          <c:spPr>
            <a:solidFill>
              <a:schemeClr val="bg2">
                <a:lumMod val="75000"/>
              </a:schemeClr>
            </a:solidFill>
            <a:ln>
              <a:noFill/>
            </a:ln>
            <a:effectLst/>
          </c:spPr>
          <c:invertIfNegative val="0"/>
          <c:cat>
            <c:multiLvlStrRef>
              <c:f>BMITeam!$B$5:$C$27</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BMITeam!$D$5:$D$27</c:f>
              <c:numCache>
                <c:formatCode>General</c:formatCode>
                <c:ptCount val="20"/>
                <c:pt idx="0">
                  <c:v>1</c:v>
                </c:pt>
                <c:pt idx="1">
                  <c:v>3</c:v>
                </c:pt>
                <c:pt idx="2">
                  <c:v>4</c:v>
                </c:pt>
                <c:pt idx="3">
                  <c:v>4</c:v>
                </c:pt>
                <c:pt idx="4">
                  <c:v>4</c:v>
                </c:pt>
                <c:pt idx="5">
                  <c:v>3</c:v>
                </c:pt>
                <c:pt idx="6">
                  <c:v>2</c:v>
                </c:pt>
                <c:pt idx="7">
                  <c:v>1</c:v>
                </c:pt>
                <c:pt idx="9">
                  <c:v>1</c:v>
                </c:pt>
                <c:pt idx="12">
                  <c:v>3</c:v>
                </c:pt>
                <c:pt idx="13">
                  <c:v>5</c:v>
                </c:pt>
                <c:pt idx="14">
                  <c:v>11</c:v>
                </c:pt>
                <c:pt idx="15">
                  <c:v>2</c:v>
                </c:pt>
                <c:pt idx="16">
                  <c:v>1</c:v>
                </c:pt>
                <c:pt idx="17">
                  <c:v>1</c:v>
                </c:pt>
              </c:numCache>
            </c:numRef>
          </c:val>
          <c:extLst>
            <c:ext xmlns:c16="http://schemas.microsoft.com/office/drawing/2014/chart" uri="{C3380CC4-5D6E-409C-BE32-E72D297353CC}">
              <c16:uniqueId val="{00000000-84C0-473A-B84C-C499ED23ED16}"/>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0746" cy="377190"/>
    <xdr:pic>
      <xdr:nvPicPr>
        <xdr:cNvPr id="2" name="Picture 1">
          <a:hlinkClick xmlns:r="http://schemas.openxmlformats.org/officeDocument/2006/relationships" r:id="rId1"/>
          <a:extLst>
            <a:ext uri="{FF2B5EF4-FFF2-40B4-BE49-F238E27FC236}">
              <a16:creationId xmlns:a16="http://schemas.microsoft.com/office/drawing/2014/main" id="{D17252D9-AB84-4687-8C3C-A944B4E191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074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57150</xdr:rowOff>
    </xdr:from>
    <xdr:to>
      <xdr:col>4</xdr:col>
      <xdr:colOff>142875</xdr:colOff>
      <xdr:row>3</xdr:row>
      <xdr:rowOff>66675</xdr:rowOff>
    </xdr:to>
    <mc:AlternateContent xmlns:mc="http://schemas.openxmlformats.org/markup-compatibility/2006" xmlns:a14="http://schemas.microsoft.com/office/drawing/2010/main">
      <mc:Choice Requires="a14">
        <xdr:graphicFrame macro="">
          <xdr:nvGraphicFramePr>
            <xdr:cNvPr id="2" name="Team">
              <a:extLst>
                <a:ext uri="{FF2B5EF4-FFF2-40B4-BE49-F238E27FC236}">
                  <a16:creationId xmlns:a16="http://schemas.microsoft.com/office/drawing/2014/main" id="{531C9897-21CA-44B8-93D2-CF9E5F307628}"/>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14300" y="99483"/>
              <a:ext cx="1838325" cy="443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1</xdr:row>
      <xdr:rowOff>76200</xdr:rowOff>
    </xdr:from>
    <xdr:to>
      <xdr:col>6</xdr:col>
      <xdr:colOff>352425</xdr:colOff>
      <xdr:row>25</xdr:row>
      <xdr:rowOff>76200</xdr:rowOff>
    </xdr:to>
    <xdr:graphicFrame macro="">
      <xdr:nvGraphicFramePr>
        <xdr:cNvPr id="4" name="Chart 3">
          <a:extLst>
            <a:ext uri="{FF2B5EF4-FFF2-40B4-BE49-F238E27FC236}">
              <a16:creationId xmlns:a16="http://schemas.microsoft.com/office/drawing/2014/main" id="{9008ACF7-6AE4-4EA1-A26E-B320C9EA4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1</xdr:row>
      <xdr:rowOff>76200</xdr:rowOff>
    </xdr:from>
    <xdr:to>
      <xdr:col>6</xdr:col>
      <xdr:colOff>504825</xdr:colOff>
      <xdr:row>25</xdr:row>
      <xdr:rowOff>76200</xdr:rowOff>
    </xdr:to>
    <xdr:graphicFrame macro="">
      <xdr:nvGraphicFramePr>
        <xdr:cNvPr id="2" name="Chart 1">
          <a:extLst>
            <a:ext uri="{FF2B5EF4-FFF2-40B4-BE49-F238E27FC236}">
              <a16:creationId xmlns:a16="http://schemas.microsoft.com/office/drawing/2014/main" id="{1B0A0533-9F28-4BCA-B49E-DCACDA386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0</xdr:row>
      <xdr:rowOff>219075</xdr:rowOff>
    </xdr:from>
    <xdr:to>
      <xdr:col>6</xdr:col>
      <xdr:colOff>457200</xdr:colOff>
      <xdr:row>24</xdr:row>
      <xdr:rowOff>171450</xdr:rowOff>
    </xdr:to>
    <xdr:graphicFrame macro="">
      <xdr:nvGraphicFramePr>
        <xdr:cNvPr id="2" name="Chart 1">
          <a:extLst>
            <a:ext uri="{FF2B5EF4-FFF2-40B4-BE49-F238E27FC236}">
              <a16:creationId xmlns:a16="http://schemas.microsoft.com/office/drawing/2014/main" id="{79292088-3A9A-414B-BAC7-4DA1C714B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104776</xdr:rowOff>
    </xdr:from>
    <xdr:to>
      <xdr:col>0</xdr:col>
      <xdr:colOff>1009650</xdr:colOff>
      <xdr:row>5</xdr:row>
      <xdr:rowOff>114301</xdr:rowOff>
    </xdr:to>
    <mc:AlternateContent xmlns:mc="http://schemas.openxmlformats.org/markup-compatibility/2006" xmlns:a14="http://schemas.microsoft.com/office/drawing/2010/main">
      <mc:Choice Requires="a14">
        <xdr:graphicFrame macro="">
          <xdr:nvGraphicFramePr>
            <xdr:cNvPr id="4" name="Team 1">
              <a:extLst>
                <a:ext uri="{FF2B5EF4-FFF2-40B4-BE49-F238E27FC236}">
                  <a16:creationId xmlns:a16="http://schemas.microsoft.com/office/drawing/2014/main" id="{E818FBD8-BF1B-4B16-8E30-C8BAA44EE51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66675" y="104776"/>
              <a:ext cx="94297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219075</xdr:colOff>
      <xdr:row>2</xdr:row>
      <xdr:rowOff>295275</xdr:rowOff>
    </xdr:from>
    <xdr:to>
      <xdr:col>11</xdr:col>
      <xdr:colOff>257175</xdr:colOff>
      <xdr:row>28</xdr:row>
      <xdr:rowOff>47625</xdr:rowOff>
    </xdr:to>
    <xdr:graphicFrame macro="">
      <xdr:nvGraphicFramePr>
        <xdr:cNvPr id="2" name="Chart 1">
          <a:extLst>
            <a:ext uri="{FF2B5EF4-FFF2-40B4-BE49-F238E27FC236}">
              <a16:creationId xmlns:a16="http://schemas.microsoft.com/office/drawing/2014/main" id="{FCF43EB5-67F7-44DF-9B3E-4F6726035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132292</xdr:colOff>
      <xdr:row>2</xdr:row>
      <xdr:rowOff>219075</xdr:rowOff>
    </xdr:to>
    <mc:AlternateContent xmlns:mc="http://schemas.openxmlformats.org/markup-compatibility/2006" xmlns:a14="http://schemas.microsoft.com/office/drawing/2010/main">
      <mc:Choice Requires="a14">
        <xdr:graphicFrame macro="">
          <xdr:nvGraphicFramePr>
            <xdr:cNvPr id="3" name="Team 2">
              <a:extLst>
                <a:ext uri="{FF2B5EF4-FFF2-40B4-BE49-F238E27FC236}">
                  <a16:creationId xmlns:a16="http://schemas.microsoft.com/office/drawing/2014/main" id="{E86B18EC-3A49-4610-A0D1-5F4C4534108C}"/>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80975" y="271993"/>
              <a:ext cx="1697567"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335492</xdr:colOff>
      <xdr:row>4</xdr:row>
      <xdr:rowOff>74084</xdr:rowOff>
    </xdr:from>
    <xdr:to>
      <xdr:col>9</xdr:col>
      <xdr:colOff>87842</xdr:colOff>
      <xdr:row>28</xdr:row>
      <xdr:rowOff>105833</xdr:rowOff>
    </xdr:to>
    <xdr:graphicFrame macro="">
      <xdr:nvGraphicFramePr>
        <xdr:cNvPr id="2" name="Chart 1">
          <a:extLst>
            <a:ext uri="{FF2B5EF4-FFF2-40B4-BE49-F238E27FC236}">
              <a16:creationId xmlns:a16="http://schemas.microsoft.com/office/drawing/2014/main" id="{E9A87E71-61CB-4618-9068-AC9C9683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195792</xdr:colOff>
      <xdr:row>2</xdr:row>
      <xdr:rowOff>219075</xdr:rowOff>
    </xdr:to>
    <mc:AlternateContent xmlns:mc="http://schemas.openxmlformats.org/markup-compatibility/2006" xmlns:a14="http://schemas.microsoft.com/office/drawing/2010/main">
      <mc:Choice Requires="a14">
        <xdr:graphicFrame macro="">
          <xdr:nvGraphicFramePr>
            <xdr:cNvPr id="3" name="Team 3">
              <a:extLst>
                <a:ext uri="{FF2B5EF4-FFF2-40B4-BE49-F238E27FC236}">
                  <a16:creationId xmlns:a16="http://schemas.microsoft.com/office/drawing/2014/main" id="{73F4768D-76F9-4613-9733-3D7E32600F00}"/>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180975" y="271993"/>
              <a:ext cx="1697567"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ra Dalgleish" refreshedDate="43157.527261342591" missingItemsLimit="0" createdVersion="6" refreshedVersion="6" minRefreshableVersion="3" recordCount="96" xr:uid="{00000000-000A-0000-FFFF-FFFF00000000}">
  <cacheSource type="worksheet">
    <worksheetSource name="Table3"/>
  </cacheSource>
  <cacheFields count="15">
    <cacheField name="ID" numFmtId="0">
      <sharedItems containsSemiMixedTypes="0" containsString="0" containsNumber="1" containsInteger="1" minValue="1" maxValue="96"/>
    </cacheField>
    <cacheField name="Team" numFmtId="0">
      <sharedItems count="2">
        <s v="Women"/>
        <s v="Men"/>
      </sharedItems>
    </cacheField>
    <cacheField name="Country" numFmtId="0">
      <sharedItems count="2">
        <s v="Canada"/>
        <s v="USA"/>
      </sharedItems>
    </cacheField>
    <cacheField name="NameF" numFmtId="0">
      <sharedItems/>
    </cacheField>
    <cacheField name="NameL" numFmtId="0">
      <sharedItems/>
    </cacheField>
    <cacheField name="Weight" numFmtId="0">
      <sharedItems containsSemiMixedTypes="0" containsString="0" containsNumber="1" containsInteger="1" minValue="123" maxValue="235"/>
    </cacheField>
    <cacheField name="Height" numFmtId="0">
      <sharedItems/>
    </cacheField>
    <cacheField name="DOB" numFmtId="14">
      <sharedItems containsSemiMixedTypes="0" containsNonDate="0" containsDate="1" containsString="0" minDate="1979-01-18T00:00:00" maxDate="1999-01-08T00:00:00"/>
    </cacheField>
    <cacheField name="Hometown" numFmtId="0">
      <sharedItems/>
    </cacheField>
    <cacheField name="Prov" numFmtId="0">
      <sharedItems count="25">
        <s v="Ont."/>
        <s v="N.S."/>
        <s v="Que."/>
        <s v="Man."/>
        <s v="Sask."/>
        <s v="Alta."/>
        <s v="B.C."/>
        <s v="Calif."/>
        <s v="Mass."/>
        <s v="Minn."/>
        <s v="Ill."/>
        <s v="Wis."/>
        <s v="Colo."/>
        <s v="Mich."/>
        <s v="Idaho"/>
        <s v="N.D."/>
        <s v="Vt."/>
        <s v="N.Y."/>
        <s v="Md."/>
        <s v="Conn."/>
        <s v="Pa."/>
        <s v="N.H."/>
        <s v="Fla."/>
        <s v="Va."/>
        <s v="N.C."/>
      </sharedItems>
    </cacheField>
    <cacheField name="Pos" numFmtId="0">
      <sharedItems count="3">
        <s v="Forward"/>
        <s v="Defence"/>
        <s v="Goalie"/>
      </sharedItems>
    </cacheField>
    <cacheField name="HeightFt" numFmtId="2">
      <sharedItems containsSemiMixedTypes="0" containsString="0" containsNumber="1" minValue="5.083333333333333" maxValue="6.416666666666667" count="17">
        <n v="5.583333333333333"/>
        <n v="5.75"/>
        <n v="5.833333333333333"/>
        <n v="5.416666666666667"/>
        <n v="5.5"/>
        <n v="5.666666666666667"/>
        <n v="5.333333333333333"/>
        <n v="5.916666666666667"/>
        <n v="6.25"/>
        <n v="6"/>
        <n v="6.166666666666667"/>
        <n v="6.083333333333333"/>
        <n v="5.083333333333333"/>
        <n v="5.166666666666667"/>
        <n v="5.25"/>
        <n v="6.416666666666667"/>
        <n v="6.333333333333333"/>
      </sharedItems>
    </cacheField>
    <cacheField name="HtIn" numFmtId="2">
      <sharedItems containsSemiMixedTypes="0" containsString="0" containsNumber="1" containsInteger="1" minValue="61" maxValue="77"/>
    </cacheField>
    <cacheField name="Age" numFmtId="0">
      <sharedItems containsSemiMixedTypes="0" containsString="0" containsNumber="1" containsInteger="1" minValue="19" maxValue="39" count="20">
        <n v="31"/>
        <n v="28"/>
        <n v="23"/>
        <n v="25"/>
        <n v="26"/>
        <n v="27"/>
        <n v="29"/>
        <n v="22"/>
        <n v="24"/>
        <n v="33"/>
        <n v="32"/>
        <n v="34"/>
        <n v="37"/>
        <n v="36"/>
        <n v="35"/>
        <n v="30"/>
        <n v="19"/>
        <n v="21"/>
        <n v="20"/>
        <n v="39"/>
      </sharedItems>
    </cacheField>
    <cacheField name="BMI" numFmtId="1">
      <sharedItems containsSemiMixedTypes="0" containsString="0" containsNumber="1" containsInteger="1" minValue="20" maxValue="29" count="10">
        <n v="23"/>
        <n v="22"/>
        <n v="25"/>
        <n v="24"/>
        <n v="26"/>
        <n v="21"/>
        <n v="27"/>
        <n v="20"/>
        <n v="29"/>
        <n v="2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
  <r>
    <n v="1"/>
    <x v="0"/>
    <x v="0"/>
    <s v="Meghan"/>
    <s v="Agosta"/>
    <n v="148"/>
    <s v="5'7"/>
    <d v="1987-02-12T00:00:00"/>
    <s v="Ruthven"/>
    <x v="0"/>
    <x v="0"/>
    <x v="0"/>
    <n v="67"/>
    <x v="0"/>
    <x v="0"/>
  </r>
  <r>
    <n v="2"/>
    <x v="0"/>
    <x v="0"/>
    <s v="Rebecca"/>
    <s v="Johnston"/>
    <n v="148"/>
    <s v="5'9"/>
    <d v="1989-09-24T00:00:00"/>
    <s v="Sudbury"/>
    <x v="0"/>
    <x v="0"/>
    <x v="1"/>
    <n v="69"/>
    <x v="1"/>
    <x v="1"/>
  </r>
  <r>
    <n v="3"/>
    <x v="0"/>
    <x v="0"/>
    <s v="Laura"/>
    <s v="Stacey"/>
    <n v="156"/>
    <s v="5'10"/>
    <d v="1994-05-05T00:00:00"/>
    <s v="Kleinburg"/>
    <x v="0"/>
    <x v="0"/>
    <x v="2"/>
    <n v="70"/>
    <x v="2"/>
    <x v="1"/>
  </r>
  <r>
    <n v="4"/>
    <x v="0"/>
    <x v="0"/>
    <s v="Jennifer"/>
    <s v="Wakefield"/>
    <n v="172"/>
    <s v="5'10"/>
    <d v="1989-06-15T00:00:00"/>
    <s v="Pickering"/>
    <x v="0"/>
    <x v="0"/>
    <x v="2"/>
    <n v="70"/>
    <x v="1"/>
    <x v="2"/>
  </r>
  <r>
    <n v="5"/>
    <x v="0"/>
    <x v="0"/>
    <s v="Jillian"/>
    <s v="Saulnier"/>
    <n v="144"/>
    <s v="5'5"/>
    <d v="1992-03-07T00:00:00"/>
    <s v="Halifax"/>
    <x v="1"/>
    <x v="0"/>
    <x v="3"/>
    <n v="65"/>
    <x v="3"/>
    <x v="3"/>
  </r>
  <r>
    <n v="6"/>
    <x v="0"/>
    <x v="0"/>
    <s v="Mélodie"/>
    <s v="Daoust"/>
    <n v="159"/>
    <s v="5'6"/>
    <d v="1992-01-07T00:00:00"/>
    <s v="Valleyfield"/>
    <x v="2"/>
    <x v="0"/>
    <x v="4"/>
    <n v="66"/>
    <x v="4"/>
    <x v="4"/>
  </r>
  <r>
    <n v="7"/>
    <x v="0"/>
    <x v="0"/>
    <s v="Bailey"/>
    <s v="Bram"/>
    <n v="150"/>
    <s v="5'8"/>
    <d v="1990-09-05T00:00:00"/>
    <s v="St. Anne"/>
    <x v="3"/>
    <x v="0"/>
    <x v="5"/>
    <n v="68"/>
    <x v="5"/>
    <x v="0"/>
  </r>
  <r>
    <n v="8"/>
    <x v="0"/>
    <x v="0"/>
    <s v="Brianne"/>
    <s v="Jenner"/>
    <n v="156"/>
    <s v="5'9"/>
    <d v="1991-05-04T00:00:00"/>
    <s v="Oakville"/>
    <x v="0"/>
    <x v="0"/>
    <x v="1"/>
    <n v="69"/>
    <x v="4"/>
    <x v="0"/>
  </r>
  <r>
    <n v="9"/>
    <x v="0"/>
    <x v="0"/>
    <s v="Sarah"/>
    <s v="Nurse"/>
    <n v="140"/>
    <s v="5'8"/>
    <d v="1995-01-04T00:00:00"/>
    <s v="Hamilton"/>
    <x v="0"/>
    <x v="0"/>
    <x v="5"/>
    <n v="68"/>
    <x v="2"/>
    <x v="5"/>
  </r>
  <r>
    <n v="10"/>
    <x v="0"/>
    <x v="0"/>
    <s v="Haley"/>
    <s v="Irwin"/>
    <n v="170"/>
    <s v="5'7"/>
    <d v="1988-06-06T00:00:00"/>
    <s v="Thunder Bay"/>
    <x v="0"/>
    <x v="0"/>
    <x v="0"/>
    <n v="67"/>
    <x v="6"/>
    <x v="6"/>
  </r>
  <r>
    <n v="11"/>
    <x v="0"/>
    <x v="0"/>
    <s v="Natalie"/>
    <s v="Spooner"/>
    <n v="180"/>
    <s v="5'10"/>
    <d v="1990-10-17T00:00:00"/>
    <s v="Scarborough"/>
    <x v="0"/>
    <x v="0"/>
    <x v="2"/>
    <n v="70"/>
    <x v="5"/>
    <x v="4"/>
  </r>
  <r>
    <n v="12"/>
    <x v="0"/>
    <x v="0"/>
    <s v="Emily"/>
    <s v="Clark"/>
    <n v="130"/>
    <s v="5'7"/>
    <d v="1995-11-28T00:00:00"/>
    <s v="Saskatoon"/>
    <x v="4"/>
    <x v="0"/>
    <x v="0"/>
    <n v="67"/>
    <x v="7"/>
    <x v="7"/>
  </r>
  <r>
    <n v="13"/>
    <x v="0"/>
    <x v="0"/>
    <s v="Marie-Philip"/>
    <s v="Poulin"/>
    <n v="160"/>
    <s v="5'7"/>
    <d v="1991-03-28T00:00:00"/>
    <s v="Beauceville"/>
    <x v="2"/>
    <x v="0"/>
    <x v="0"/>
    <n v="67"/>
    <x v="4"/>
    <x v="2"/>
  </r>
  <r>
    <n v="14"/>
    <x v="0"/>
    <x v="0"/>
    <s v="Blayre"/>
    <s v="Turnbull"/>
    <n v="155"/>
    <s v="5'7"/>
    <d v="1993-07-15T00:00:00"/>
    <s v="Stellarton"/>
    <x v="1"/>
    <x v="0"/>
    <x v="0"/>
    <n v="67"/>
    <x v="8"/>
    <x v="3"/>
  </r>
  <r>
    <n v="15"/>
    <x v="0"/>
    <x v="0"/>
    <s v="Jocelyne"/>
    <s v="Larocque"/>
    <n v="139"/>
    <s v="5'6"/>
    <d v="1988-05-19T00:00:00"/>
    <s v="Ste. Anne"/>
    <x v="3"/>
    <x v="1"/>
    <x v="4"/>
    <n v="66"/>
    <x v="6"/>
    <x v="1"/>
  </r>
  <r>
    <n v="16"/>
    <x v="0"/>
    <x v="0"/>
    <s v="Brigette"/>
    <s v="Lacquette"/>
    <n v="180"/>
    <s v="5'6"/>
    <d v="1992-10-11T00:00:00"/>
    <s v="Mallard"/>
    <x v="3"/>
    <x v="1"/>
    <x v="4"/>
    <n v="66"/>
    <x v="3"/>
    <x v="8"/>
  </r>
  <r>
    <n v="17"/>
    <x v="0"/>
    <x v="0"/>
    <s v="Lauriane"/>
    <s v="Rougeau"/>
    <n v="167"/>
    <s v="5'8"/>
    <d v="1990-04-12T00:00:00"/>
    <s v="Beaconsfield"/>
    <x v="2"/>
    <x v="1"/>
    <x v="5"/>
    <n v="68"/>
    <x v="5"/>
    <x v="2"/>
  </r>
  <r>
    <n v="18"/>
    <x v="0"/>
    <x v="0"/>
    <s v="Laura"/>
    <s v="Fortino"/>
    <n v="137"/>
    <s v="5'4"/>
    <d v="1991-01-30T00:00:00"/>
    <s v="Hamilton"/>
    <x v="0"/>
    <x v="1"/>
    <x v="6"/>
    <n v="64"/>
    <x v="5"/>
    <x v="3"/>
  </r>
  <r>
    <n v="19"/>
    <x v="0"/>
    <x v="0"/>
    <s v="Meaghan"/>
    <s v="Mikkelson"/>
    <n v="139"/>
    <s v="5'9"/>
    <d v="1985-01-04T00:00:00"/>
    <s v="St. Albert"/>
    <x v="5"/>
    <x v="1"/>
    <x v="1"/>
    <n v="69"/>
    <x v="9"/>
    <x v="5"/>
  </r>
  <r>
    <n v="20"/>
    <x v="0"/>
    <x v="0"/>
    <s v="Renata"/>
    <s v="Fast"/>
    <n v="144"/>
    <s v="5'6"/>
    <d v="1994-10-06T00:00:00"/>
    <s v="Burlington"/>
    <x v="0"/>
    <x v="1"/>
    <x v="4"/>
    <n v="66"/>
    <x v="2"/>
    <x v="0"/>
  </r>
  <r>
    <n v="21"/>
    <x v="0"/>
    <x v="0"/>
    <s v="Shannon"/>
    <s v="Szabados"/>
    <n v="146"/>
    <s v="5'8"/>
    <d v="1986-08-06T00:00:00"/>
    <s v="Edmonton"/>
    <x v="5"/>
    <x v="2"/>
    <x v="5"/>
    <n v="68"/>
    <x v="0"/>
    <x v="1"/>
  </r>
  <r>
    <n v="22"/>
    <x v="0"/>
    <x v="0"/>
    <s v="Geneviève"/>
    <s v="Lacasse"/>
    <n v="136"/>
    <s v="5'8"/>
    <d v="1989-05-05T00:00:00"/>
    <s v="Kingston"/>
    <x v="0"/>
    <x v="2"/>
    <x v="5"/>
    <n v="68"/>
    <x v="1"/>
    <x v="5"/>
  </r>
  <r>
    <n v="23"/>
    <x v="0"/>
    <x v="0"/>
    <s v="Ann-Renée"/>
    <s v="Desbiens"/>
    <n v="160"/>
    <s v="5'9"/>
    <d v="1994-04-10T00:00:00"/>
    <s v="La Malbaie"/>
    <x v="2"/>
    <x v="2"/>
    <x v="1"/>
    <n v="69"/>
    <x v="2"/>
    <x v="3"/>
  </r>
  <r>
    <n v="24"/>
    <x v="1"/>
    <x v="0"/>
    <s v="Gilbert"/>
    <s v="Brulé"/>
    <n v="190"/>
    <s v="5'11"/>
    <d v="1987-01-01T00:00:00"/>
    <s v="Vancouver"/>
    <x v="6"/>
    <x v="0"/>
    <x v="7"/>
    <n v="71"/>
    <x v="0"/>
    <x v="4"/>
  </r>
  <r>
    <n v="25"/>
    <x v="1"/>
    <x v="0"/>
    <s v="Wojtek"/>
    <s v="Wolski"/>
    <n v="220"/>
    <s v="6'3"/>
    <d v="1986-02-24T00:00:00"/>
    <s v="Toronto"/>
    <x v="0"/>
    <x v="0"/>
    <x v="8"/>
    <n v="75"/>
    <x v="10"/>
    <x v="6"/>
  </r>
  <r>
    <n v="26"/>
    <x v="1"/>
    <x v="0"/>
    <s v="Derek"/>
    <s v="Roy"/>
    <n v="187"/>
    <s v="5'9"/>
    <d v="1983-05-04T00:00:00"/>
    <s v="Rockland"/>
    <x v="0"/>
    <x v="0"/>
    <x v="1"/>
    <n v="69"/>
    <x v="11"/>
    <x v="9"/>
  </r>
  <r>
    <n v="27"/>
    <x v="1"/>
    <x v="0"/>
    <s v="Chris"/>
    <s v="Kelly"/>
    <n v="194"/>
    <s v="6'0"/>
    <d v="1980-11-11T00:00:00"/>
    <s v="Toronto"/>
    <x v="0"/>
    <x v="0"/>
    <x v="9"/>
    <n v="72"/>
    <x v="12"/>
    <x v="4"/>
  </r>
  <r>
    <n v="28"/>
    <x v="1"/>
    <x v="0"/>
    <s v="Rob"/>
    <s v="Klinkhammer"/>
    <n v="214"/>
    <s v="6'3"/>
    <d v="1986-08-12T00:00:00"/>
    <s v="Lethbridge"/>
    <x v="5"/>
    <x v="0"/>
    <x v="8"/>
    <n v="75"/>
    <x v="0"/>
    <x v="6"/>
  </r>
  <r>
    <n v="29"/>
    <x v="1"/>
    <x v="0"/>
    <s v="Brandon"/>
    <s v="Kozun"/>
    <n v="170"/>
    <s v="5'8"/>
    <d v="1990-03-08T00:00:00"/>
    <s v="Calgary"/>
    <x v="5"/>
    <x v="0"/>
    <x v="5"/>
    <n v="68"/>
    <x v="5"/>
    <x v="4"/>
  </r>
  <r>
    <n v="30"/>
    <x v="1"/>
    <x v="0"/>
    <s v="Quinton"/>
    <s v="Howden"/>
    <n v="190"/>
    <s v="6'2"/>
    <d v="1992-01-21T00:00:00"/>
    <s v="Oakbank"/>
    <x v="3"/>
    <x v="0"/>
    <x v="10"/>
    <n v="74"/>
    <x v="4"/>
    <x v="3"/>
  </r>
  <r>
    <n v="31"/>
    <x v="1"/>
    <x v="0"/>
    <s v="René"/>
    <s v="Bourque"/>
    <n v="216"/>
    <s v="6'2"/>
    <d v="1981-12-10T00:00:00"/>
    <s v="Lac La Biche"/>
    <x v="5"/>
    <x v="0"/>
    <x v="10"/>
    <n v="74"/>
    <x v="13"/>
    <x v="9"/>
  </r>
  <r>
    <n v="32"/>
    <x v="1"/>
    <x v="0"/>
    <s v="Andrew"/>
    <s v="Ebbett"/>
    <n v="176"/>
    <s v="5'9"/>
    <d v="1983-01-02T00:00:00"/>
    <s v="Vernon"/>
    <x v="6"/>
    <x v="0"/>
    <x v="1"/>
    <n v="69"/>
    <x v="14"/>
    <x v="4"/>
  </r>
  <r>
    <n v="33"/>
    <x v="1"/>
    <x v="0"/>
    <s v="Mason"/>
    <s v="Raymond"/>
    <n v="179"/>
    <s v="6'1"/>
    <d v="1985-09-17T00:00:00"/>
    <s v="Cochrane"/>
    <x v="5"/>
    <x v="0"/>
    <x v="11"/>
    <n v="73"/>
    <x v="10"/>
    <x v="3"/>
  </r>
  <r>
    <n v="34"/>
    <x v="1"/>
    <x v="0"/>
    <s v="Eric"/>
    <s v="O’Dell"/>
    <n v="201"/>
    <s v="6'1"/>
    <d v="1990-06-21T00:00:00"/>
    <s v="Ottawa"/>
    <x v="0"/>
    <x v="0"/>
    <x v="11"/>
    <n v="73"/>
    <x v="5"/>
    <x v="6"/>
  </r>
  <r>
    <n v="35"/>
    <x v="1"/>
    <x v="0"/>
    <s v="Maxim"/>
    <s v="Lapierre"/>
    <n v="216"/>
    <s v="6'0"/>
    <d v="1985-03-29T00:00:00"/>
    <s v="Brossard"/>
    <x v="2"/>
    <x v="0"/>
    <x v="9"/>
    <n v="72"/>
    <x v="10"/>
    <x v="8"/>
  </r>
  <r>
    <n v="36"/>
    <x v="1"/>
    <x v="0"/>
    <s v="Linden"/>
    <s v="Vey"/>
    <n v="190"/>
    <s v="6'0"/>
    <d v="1991-07-17T00:00:00"/>
    <s v="Wakaw"/>
    <x v="4"/>
    <x v="0"/>
    <x v="9"/>
    <n v="72"/>
    <x v="4"/>
    <x v="4"/>
  </r>
  <r>
    <n v="37"/>
    <x v="1"/>
    <x v="0"/>
    <s v="Christian"/>
    <s v="Thomas"/>
    <n v="174"/>
    <s v="5'9"/>
    <d v="1992-05-26T00:00:00"/>
    <s v="Toronto"/>
    <x v="0"/>
    <x v="0"/>
    <x v="1"/>
    <n v="69"/>
    <x v="3"/>
    <x v="4"/>
  </r>
  <r>
    <n v="38"/>
    <x v="1"/>
    <x v="0"/>
    <s v="Karl"/>
    <s v="Stollery"/>
    <n v="181"/>
    <s v="5'11"/>
    <d v="1987-11-21T00:00:00"/>
    <s v="Camrose"/>
    <x v="5"/>
    <x v="1"/>
    <x v="7"/>
    <n v="71"/>
    <x v="15"/>
    <x v="2"/>
  </r>
  <r>
    <n v="39"/>
    <x v="1"/>
    <x v="0"/>
    <s v="Chris"/>
    <s v="Lee"/>
    <n v="187"/>
    <s v="6'0"/>
    <d v="1980-10-03T00:00:00"/>
    <s v="MacTier"/>
    <x v="0"/>
    <x v="1"/>
    <x v="9"/>
    <n v="72"/>
    <x v="12"/>
    <x v="2"/>
  </r>
  <r>
    <n v="40"/>
    <x v="1"/>
    <x v="0"/>
    <s v="Chay"/>
    <s v="Genoway"/>
    <n v="170"/>
    <s v="5'9"/>
    <d v="1986-12-20T00:00:00"/>
    <s v="Morden"/>
    <x v="3"/>
    <x v="1"/>
    <x v="1"/>
    <n v="69"/>
    <x v="0"/>
    <x v="2"/>
  </r>
  <r>
    <n v="41"/>
    <x v="1"/>
    <x v="0"/>
    <s v="Marc-Andre"/>
    <s v="Gragnani"/>
    <n v="205"/>
    <s v="6'3"/>
    <d v="1987-03-11T00:00:00"/>
    <s v="L’Île-Bizard"/>
    <x v="2"/>
    <x v="1"/>
    <x v="8"/>
    <n v="75"/>
    <x v="15"/>
    <x v="4"/>
  </r>
  <r>
    <n v="42"/>
    <x v="1"/>
    <x v="0"/>
    <s v="Stefan"/>
    <s v="Elliott"/>
    <n v="190"/>
    <s v="6'1"/>
    <d v="1991-01-30T00:00:00"/>
    <s v="Vancouver"/>
    <x v="6"/>
    <x v="1"/>
    <x v="11"/>
    <n v="73"/>
    <x v="5"/>
    <x v="2"/>
  </r>
  <r>
    <n v="43"/>
    <x v="1"/>
    <x v="0"/>
    <s v="Cody"/>
    <s v="Goloubef"/>
    <n v="200"/>
    <s v="6'1"/>
    <d v="1989-11-30T00:00:00"/>
    <s v="Oakville"/>
    <x v="0"/>
    <x v="1"/>
    <x v="11"/>
    <n v="73"/>
    <x v="1"/>
    <x v="4"/>
  </r>
  <r>
    <n v="44"/>
    <x v="1"/>
    <x v="0"/>
    <s v="Mat"/>
    <s v="Robinson"/>
    <n v="185"/>
    <s v="5'10"/>
    <d v="1986-06-20T00:00:00"/>
    <s v="Calgary"/>
    <x v="5"/>
    <x v="1"/>
    <x v="2"/>
    <n v="70"/>
    <x v="0"/>
    <x v="6"/>
  </r>
  <r>
    <n v="45"/>
    <x v="1"/>
    <x v="0"/>
    <s v="Maxim"/>
    <s v="Noreau"/>
    <n v="198"/>
    <s v="6'0"/>
    <d v="1987-05-24T00:00:00"/>
    <s v="Montreal"/>
    <x v="2"/>
    <x v="1"/>
    <x v="9"/>
    <n v="72"/>
    <x v="15"/>
    <x v="6"/>
  </r>
  <r>
    <n v="46"/>
    <x v="1"/>
    <x v="0"/>
    <s v="Ben"/>
    <s v="Scrivens"/>
    <n v="181"/>
    <s v="6'2"/>
    <d v="1986-09-11T00:00:00"/>
    <s v="Spruce Grove"/>
    <x v="5"/>
    <x v="2"/>
    <x v="10"/>
    <n v="74"/>
    <x v="0"/>
    <x v="0"/>
  </r>
  <r>
    <n v="47"/>
    <x v="1"/>
    <x v="0"/>
    <s v="Kevin"/>
    <s v="Poulin"/>
    <n v="205"/>
    <s v="6'2"/>
    <d v="1990-04-12T00:00:00"/>
    <s v="Montreal"/>
    <x v="2"/>
    <x v="2"/>
    <x v="10"/>
    <n v="74"/>
    <x v="5"/>
    <x v="4"/>
  </r>
  <r>
    <n v="48"/>
    <x v="1"/>
    <x v="0"/>
    <s v="Justin"/>
    <s v="Peters"/>
    <n v="210"/>
    <s v="6'1"/>
    <d v="1986-08-30T00:00:00"/>
    <s v="Blyth"/>
    <x v="0"/>
    <x v="2"/>
    <x v="11"/>
    <n v="73"/>
    <x v="0"/>
    <x v="9"/>
  </r>
  <r>
    <n v="49"/>
    <x v="0"/>
    <x v="1"/>
    <s v="Cayla"/>
    <s v="Barnes"/>
    <n v="145"/>
    <s v="5'1"/>
    <d v="1999-01-07T00:00:00"/>
    <s v="Eastvale"/>
    <x v="7"/>
    <x v="1"/>
    <x v="12"/>
    <n v="61"/>
    <x v="16"/>
    <x v="6"/>
  </r>
  <r>
    <n v="50"/>
    <x v="0"/>
    <x v="1"/>
    <s v="Kacey"/>
    <s v="Bellamy"/>
    <n v="145"/>
    <s v="5'7"/>
    <d v="1987-04-22T00:00:00"/>
    <s v="Westfield"/>
    <x v="8"/>
    <x v="1"/>
    <x v="0"/>
    <n v="67"/>
    <x v="15"/>
    <x v="0"/>
  </r>
  <r>
    <n v="51"/>
    <x v="0"/>
    <x v="1"/>
    <s v="Hannah"/>
    <s v="Brandt"/>
    <n v="150"/>
    <s v="5'6"/>
    <d v="1993-11-27T00:00:00"/>
    <s v="Vadnais Heights"/>
    <x v="9"/>
    <x v="0"/>
    <x v="4"/>
    <n v="66"/>
    <x v="8"/>
    <x v="3"/>
  </r>
  <r>
    <n v="52"/>
    <x v="0"/>
    <x v="1"/>
    <s v="Dani"/>
    <s v="Cameranesi"/>
    <n v="148"/>
    <s v="5'5"/>
    <d v="1995-06-30T00:00:00"/>
    <s v="Plymouth"/>
    <x v="9"/>
    <x v="0"/>
    <x v="3"/>
    <n v="65"/>
    <x v="7"/>
    <x v="2"/>
  </r>
  <r>
    <n v="53"/>
    <x v="0"/>
    <x v="1"/>
    <s v="Kendall"/>
    <s v="Coyne"/>
    <n v="123"/>
    <s v="5'2"/>
    <d v="1992-05-25T00:00:00"/>
    <s v="Palos Heights"/>
    <x v="10"/>
    <x v="0"/>
    <x v="13"/>
    <n v="62"/>
    <x v="3"/>
    <x v="1"/>
  </r>
  <r>
    <n v="54"/>
    <x v="0"/>
    <x v="1"/>
    <s v="Brianna"/>
    <s v="Decker"/>
    <n v="150"/>
    <s v="5'4"/>
    <d v="1991-05-13T00:00:00"/>
    <s v="Dousman"/>
    <x v="11"/>
    <x v="0"/>
    <x v="6"/>
    <n v="64"/>
    <x v="4"/>
    <x v="4"/>
  </r>
  <r>
    <n v="55"/>
    <x v="0"/>
    <x v="1"/>
    <s v="Meghan"/>
    <s v="Duggan"/>
    <n v="164"/>
    <s v="5'10"/>
    <d v="1987-09-03T00:00:00"/>
    <s v="Danvers"/>
    <x v="8"/>
    <x v="0"/>
    <x v="2"/>
    <n v="70"/>
    <x v="15"/>
    <x v="3"/>
  </r>
  <r>
    <n v="56"/>
    <x v="0"/>
    <x v="1"/>
    <s v="Kali"/>
    <s v="Flanagan"/>
    <n v="142"/>
    <s v="5'4"/>
    <d v="1995-09-19T00:00:00"/>
    <s v="Burlington"/>
    <x v="8"/>
    <x v="1"/>
    <x v="6"/>
    <n v="64"/>
    <x v="7"/>
    <x v="3"/>
  </r>
  <r>
    <n v="57"/>
    <x v="0"/>
    <x v="1"/>
    <s v="Nicole"/>
    <s v="Hensley"/>
    <n v="155"/>
    <s v="5'7"/>
    <d v="1994-06-23T00:00:00"/>
    <s v="Lakewood"/>
    <x v="12"/>
    <x v="2"/>
    <x v="0"/>
    <n v="67"/>
    <x v="2"/>
    <x v="3"/>
  </r>
  <r>
    <n v="58"/>
    <x v="0"/>
    <x v="1"/>
    <s v="Megan"/>
    <s v="Keller"/>
    <n v="160"/>
    <s v="5'11"/>
    <d v="1996-05-01T00:00:00"/>
    <s v="Farmington"/>
    <x v="13"/>
    <x v="1"/>
    <x v="7"/>
    <n v="71"/>
    <x v="17"/>
    <x v="1"/>
  </r>
  <r>
    <n v="59"/>
    <x v="0"/>
    <x v="1"/>
    <s v="Amanda"/>
    <s v="Kessel"/>
    <n v="136"/>
    <s v="5'5"/>
    <d v="1991-08-28T00:00:00"/>
    <s v="Madison"/>
    <x v="11"/>
    <x v="0"/>
    <x v="3"/>
    <n v="65"/>
    <x v="4"/>
    <x v="0"/>
  </r>
  <r>
    <n v="60"/>
    <x v="0"/>
    <x v="1"/>
    <s v="Hilary"/>
    <s v="Knight"/>
    <n v="175"/>
    <s v="5'11"/>
    <d v="1989-07-12T00:00:00"/>
    <s v="Sun Valley"/>
    <x v="14"/>
    <x v="0"/>
    <x v="7"/>
    <n v="71"/>
    <x v="1"/>
    <x v="3"/>
  </r>
  <r>
    <n v="61"/>
    <x v="0"/>
    <x v="1"/>
    <s v="Jocelyne"/>
    <s v="Lamoureux-Davidson"/>
    <n v="150"/>
    <s v="5'6"/>
    <d v="1989-07-03T00:00:00"/>
    <s v="Grand Forks"/>
    <x v="15"/>
    <x v="0"/>
    <x v="4"/>
    <n v="66"/>
    <x v="1"/>
    <x v="3"/>
  </r>
  <r>
    <n v="62"/>
    <x v="0"/>
    <x v="1"/>
    <s v="Monique"/>
    <s v="Lamoureux-Morando"/>
    <n v="147"/>
    <s v="5'6"/>
    <d v="1989-07-03T00:00:00"/>
    <s v="Grand Forks"/>
    <x v="15"/>
    <x v="0"/>
    <x v="4"/>
    <n v="66"/>
    <x v="1"/>
    <x v="3"/>
  </r>
  <r>
    <n v="63"/>
    <x v="0"/>
    <x v="1"/>
    <s v="Gigi"/>
    <s v="Marvin"/>
    <n v="159"/>
    <s v="5'8"/>
    <d v="1987-03-07T00:00:00"/>
    <s v="Warroad"/>
    <x v="9"/>
    <x v="0"/>
    <x v="5"/>
    <n v="68"/>
    <x v="15"/>
    <x v="3"/>
  </r>
  <r>
    <n v="64"/>
    <x v="0"/>
    <x v="1"/>
    <s v="Sidney"/>
    <s v="Morin"/>
    <n v="140"/>
    <s v="5'5"/>
    <d v="1995-06-06T00:00:00"/>
    <s v="Minnetonka"/>
    <x v="9"/>
    <x v="1"/>
    <x v="3"/>
    <n v="65"/>
    <x v="7"/>
    <x v="0"/>
  </r>
  <r>
    <n v="65"/>
    <x v="0"/>
    <x v="1"/>
    <s v="Kelly"/>
    <s v="Pannek"/>
    <n v="165"/>
    <s v="5'8"/>
    <d v="1995-12-29T00:00:00"/>
    <s v="Plymouth"/>
    <x v="9"/>
    <x v="0"/>
    <x v="5"/>
    <n v="68"/>
    <x v="7"/>
    <x v="2"/>
  </r>
  <r>
    <n v="66"/>
    <x v="0"/>
    <x v="1"/>
    <s v="Amanda"/>
    <s v="Pelkey"/>
    <n v="135"/>
    <s v="5'3"/>
    <d v="1993-05-29T00:00:00"/>
    <s v="Montpelier"/>
    <x v="16"/>
    <x v="0"/>
    <x v="14"/>
    <n v="63"/>
    <x v="8"/>
    <x v="3"/>
  </r>
  <r>
    <n v="67"/>
    <x v="0"/>
    <x v="1"/>
    <s v="Emily"/>
    <s v="Pfalzer"/>
    <n v="125"/>
    <s v="5'3"/>
    <d v="1993-06-14T00:00:00"/>
    <s v="Buffalo"/>
    <x v="17"/>
    <x v="1"/>
    <x v="14"/>
    <n v="63"/>
    <x v="8"/>
    <x v="1"/>
  </r>
  <r>
    <n v="68"/>
    <x v="0"/>
    <x v="1"/>
    <s v="Alex"/>
    <s v="Rigsby"/>
    <n v="150"/>
    <s v="5'7"/>
    <d v="1992-01-03T00:00:00"/>
    <s v="Delafield"/>
    <x v="11"/>
    <x v="2"/>
    <x v="0"/>
    <n v="67"/>
    <x v="4"/>
    <x v="0"/>
  </r>
  <r>
    <n v="69"/>
    <x v="0"/>
    <x v="1"/>
    <s v="Maddie"/>
    <s v="Rooney"/>
    <n v="145"/>
    <s v="5'5"/>
    <d v="1997-07-07T00:00:00"/>
    <s v="Andover"/>
    <x v="9"/>
    <x v="2"/>
    <x v="3"/>
    <n v="65"/>
    <x v="18"/>
    <x v="3"/>
  </r>
  <r>
    <n v="70"/>
    <x v="0"/>
    <x v="1"/>
    <s v="Haley"/>
    <s v="Skarupa"/>
    <n v="140"/>
    <s v="5'6"/>
    <d v="1994-01-03T00:00:00"/>
    <s v="Rockville"/>
    <x v="18"/>
    <x v="0"/>
    <x v="4"/>
    <n v="66"/>
    <x v="8"/>
    <x v="0"/>
  </r>
  <r>
    <n v="71"/>
    <x v="0"/>
    <x v="1"/>
    <s v="Lee"/>
    <s v="Stecklein"/>
    <n v="175"/>
    <s v="6'0"/>
    <d v="1994-04-23T00:00:00"/>
    <s v="Roseville"/>
    <x v="9"/>
    <x v="1"/>
    <x v="9"/>
    <n v="72"/>
    <x v="2"/>
    <x v="3"/>
  </r>
  <r>
    <n v="72"/>
    <x v="1"/>
    <x v="1"/>
    <s v="Mark"/>
    <s v="Arcobello"/>
    <n v="170"/>
    <s v="5'8"/>
    <d v="1988-08-12T00:00:00"/>
    <s v="Milford"/>
    <x v="19"/>
    <x v="0"/>
    <x v="5"/>
    <n v="68"/>
    <x v="6"/>
    <x v="4"/>
  </r>
  <r>
    <n v="73"/>
    <x v="1"/>
    <x v="1"/>
    <s v="Chad"/>
    <s v="Billins"/>
    <n v="185"/>
    <s v="5'10"/>
    <d v="1989-05-26T00:00:00"/>
    <s v="Marysville"/>
    <x v="13"/>
    <x v="1"/>
    <x v="2"/>
    <n v="70"/>
    <x v="1"/>
    <x v="6"/>
  </r>
  <r>
    <n v="74"/>
    <x v="1"/>
    <x v="1"/>
    <s v="Jonathan"/>
    <s v="Blum"/>
    <n v="195"/>
    <s v="6'1"/>
    <d v="1989-01-30T00:00:00"/>
    <s v="Ladera Ranch"/>
    <x v="7"/>
    <x v="1"/>
    <x v="11"/>
    <n v="73"/>
    <x v="6"/>
    <x v="4"/>
  </r>
  <r>
    <n v="75"/>
    <x v="1"/>
    <x v="1"/>
    <s v="Will"/>
    <s v="Borgen"/>
    <n v="195"/>
    <s v="6'2"/>
    <d v="1996-12-19T00:00:00"/>
    <s v="Moorhead"/>
    <x v="9"/>
    <x v="1"/>
    <x v="10"/>
    <n v="74"/>
    <x v="17"/>
    <x v="2"/>
  </r>
  <r>
    <n v="76"/>
    <x v="1"/>
    <x v="1"/>
    <s v="Chris"/>
    <s v="Bourque"/>
    <n v="180"/>
    <s v="5'8"/>
    <d v="1986-01-29T00:00:00"/>
    <s v="North Reading"/>
    <x v="8"/>
    <x v="0"/>
    <x v="5"/>
    <n v="68"/>
    <x v="10"/>
    <x v="6"/>
  </r>
  <r>
    <n v="77"/>
    <x v="1"/>
    <x v="1"/>
    <s v="Bobby"/>
    <s v="Butler"/>
    <n v="189"/>
    <s v="6'0"/>
    <d v="1987-04-26T00:00:00"/>
    <s v="Marlborough"/>
    <x v="8"/>
    <x v="0"/>
    <x v="9"/>
    <n v="72"/>
    <x v="15"/>
    <x v="4"/>
  </r>
  <r>
    <n v="78"/>
    <x v="1"/>
    <x v="1"/>
    <s v="Ryan"/>
    <s v="Donato"/>
    <n v="196"/>
    <s v="6'1"/>
    <d v="1996-04-09T00:00:00"/>
    <s v="Scituate"/>
    <x v="8"/>
    <x v="0"/>
    <x v="11"/>
    <n v="73"/>
    <x v="17"/>
    <x v="4"/>
  </r>
  <r>
    <n v="79"/>
    <x v="1"/>
    <x v="1"/>
    <s v="Matt"/>
    <s v="Gilroy"/>
    <n v="200"/>
    <s v="6'1"/>
    <d v="1984-07-20T00:00:00"/>
    <s v="Bellmore"/>
    <x v="17"/>
    <x v="1"/>
    <x v="11"/>
    <n v="73"/>
    <x v="9"/>
    <x v="4"/>
  </r>
  <r>
    <n v="80"/>
    <x v="1"/>
    <x v="1"/>
    <s v="Brian"/>
    <s v="Gionta"/>
    <n v="175"/>
    <s v="5'7"/>
    <d v="1979-01-18T00:00:00"/>
    <s v="Rochester"/>
    <x v="17"/>
    <x v="0"/>
    <x v="0"/>
    <n v="67"/>
    <x v="19"/>
    <x v="6"/>
  </r>
  <r>
    <n v="81"/>
    <x v="1"/>
    <x v="1"/>
    <s v="Jordan"/>
    <s v="Greenway"/>
    <n v="235"/>
    <s v="6'5"/>
    <d v="1997-02-16T00:00:00"/>
    <s v="Canton"/>
    <x v="17"/>
    <x v="0"/>
    <x v="15"/>
    <n v="77"/>
    <x v="17"/>
    <x v="9"/>
  </r>
  <r>
    <n v="82"/>
    <x v="1"/>
    <x v="1"/>
    <s v="Ryan"/>
    <s v="Gunderson"/>
    <n v="170"/>
    <s v="5'9"/>
    <d v="1985-08-16T00:00:00"/>
    <s v="Bensalem"/>
    <x v="20"/>
    <x v="1"/>
    <x v="1"/>
    <n v="69"/>
    <x v="10"/>
    <x v="2"/>
  </r>
  <r>
    <n v="83"/>
    <x v="1"/>
    <x v="1"/>
    <s v="Chad"/>
    <s v="Kolarik"/>
    <n v="185"/>
    <s v="5'11"/>
    <d v="1986-01-26T00:00:00"/>
    <s v="Abington"/>
    <x v="20"/>
    <x v="0"/>
    <x v="7"/>
    <n v="71"/>
    <x v="10"/>
    <x v="4"/>
  </r>
  <r>
    <n v="84"/>
    <x v="1"/>
    <x v="1"/>
    <s v="David"/>
    <s v="Leggio"/>
    <n v="185"/>
    <s v="6'0"/>
    <d v="1984-07-31T00:00:00"/>
    <s v="Buffalo"/>
    <x v="17"/>
    <x v="2"/>
    <x v="9"/>
    <n v="72"/>
    <x v="9"/>
    <x v="2"/>
  </r>
  <r>
    <n v="85"/>
    <x v="1"/>
    <x v="1"/>
    <s v="Broc"/>
    <s v="Little"/>
    <n v="170"/>
    <s v="5'9"/>
    <d v="1988-03-24T00:00:00"/>
    <s v="Rindge"/>
    <x v="21"/>
    <x v="0"/>
    <x v="1"/>
    <n v="69"/>
    <x v="6"/>
    <x v="2"/>
  </r>
  <r>
    <n v="86"/>
    <x v="1"/>
    <x v="1"/>
    <s v="Brandon"/>
    <s v="Maxwell"/>
    <n v="196"/>
    <s v="6'1"/>
    <d v="1991-03-22T00:00:00"/>
    <s v="Winter Park"/>
    <x v="22"/>
    <x v="2"/>
    <x v="11"/>
    <n v="73"/>
    <x v="4"/>
    <x v="4"/>
  </r>
  <r>
    <n v="87"/>
    <x v="1"/>
    <x v="1"/>
    <s v="John"/>
    <s v="McCarthy"/>
    <n v="195"/>
    <s v="6'1"/>
    <d v="1986-08-09T00:00:00"/>
    <s v="Boston"/>
    <x v="8"/>
    <x v="0"/>
    <x v="11"/>
    <n v="73"/>
    <x v="0"/>
    <x v="4"/>
  </r>
  <r>
    <n v="88"/>
    <x v="1"/>
    <x v="1"/>
    <s v="Brian"/>
    <s v="O'Neill"/>
    <n v="174"/>
    <s v="5'9"/>
    <d v="1988-06-01T00:00:00"/>
    <s v="Yardley"/>
    <x v="20"/>
    <x v="0"/>
    <x v="1"/>
    <n v="69"/>
    <x v="6"/>
    <x v="4"/>
  </r>
  <r>
    <n v="89"/>
    <x v="1"/>
    <x v="1"/>
    <s v="Garrett"/>
    <s v="Roe"/>
    <n v="178"/>
    <s v="5'9"/>
    <d v="1988-02-22T00:00:00"/>
    <s v="Vienna"/>
    <x v="23"/>
    <x v="0"/>
    <x v="1"/>
    <n v="69"/>
    <x v="15"/>
    <x v="4"/>
  </r>
  <r>
    <n v="90"/>
    <x v="1"/>
    <x v="1"/>
    <s v="Bobby"/>
    <s v="Sanguinetti"/>
    <n v="190"/>
    <s v="6'2"/>
    <d v="1988-02-29T00:00:00"/>
    <s v="Wilmington"/>
    <x v="24"/>
    <x v="1"/>
    <x v="10"/>
    <n v="74"/>
    <x v="6"/>
    <x v="3"/>
  </r>
  <r>
    <n v="91"/>
    <x v="1"/>
    <x v="1"/>
    <s v="Jim"/>
    <s v="Slater"/>
    <n v="200"/>
    <s v="6'0"/>
    <d v="1982-12-09T00:00:00"/>
    <s v="Lapeer"/>
    <x v="13"/>
    <x v="0"/>
    <x v="9"/>
    <n v="72"/>
    <x v="14"/>
    <x v="6"/>
  </r>
  <r>
    <n v="92"/>
    <x v="1"/>
    <x v="1"/>
    <s v="Ryan"/>
    <s v="Stoa"/>
    <n v="210"/>
    <s v="6'3"/>
    <d v="1987-04-13T00:00:00"/>
    <s v="Bloomington"/>
    <x v="9"/>
    <x v="0"/>
    <x v="8"/>
    <n v="75"/>
    <x v="15"/>
    <x v="4"/>
  </r>
  <r>
    <n v="93"/>
    <x v="1"/>
    <x v="1"/>
    <s v="Troy"/>
    <s v="Terry"/>
    <n v="179"/>
    <s v="6'0"/>
    <d v="1997-09-10T00:00:00"/>
    <s v="Highlands Ranch"/>
    <x v="12"/>
    <x v="0"/>
    <x v="9"/>
    <n v="72"/>
    <x v="18"/>
    <x v="3"/>
  </r>
  <r>
    <n v="94"/>
    <x v="1"/>
    <x v="1"/>
    <s v="Noah"/>
    <s v="Welch"/>
    <n v="215"/>
    <s v="6'4"/>
    <d v="1982-08-26T00:00:00"/>
    <s v="Brighton"/>
    <x v="8"/>
    <x v="1"/>
    <x v="16"/>
    <n v="76"/>
    <x v="14"/>
    <x v="4"/>
  </r>
  <r>
    <n v="95"/>
    <x v="1"/>
    <x v="1"/>
    <s v="James"/>
    <s v="Wisniewski"/>
    <n v="205"/>
    <s v="6'0"/>
    <d v="1984-02-21T00:00:00"/>
    <s v="Canton"/>
    <x v="13"/>
    <x v="1"/>
    <x v="9"/>
    <n v="72"/>
    <x v="11"/>
    <x v="9"/>
  </r>
  <r>
    <n v="96"/>
    <x v="1"/>
    <x v="1"/>
    <s v="Ryan"/>
    <s v="Zapolski"/>
    <n v="203"/>
    <s v="6'0"/>
    <d v="1986-11-11T00:00:00"/>
    <s v="Erie"/>
    <x v="20"/>
    <x v="2"/>
    <x v="9"/>
    <n v="72"/>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23" applyNumberFormats="0" applyBorderFormats="0" applyFontFormats="0" applyPatternFormats="0" applyAlignmentFormats="0" applyWidthHeightFormats="1" dataCaption="Values" updatedVersion="6" minRefreshableVersion="3" rowGrandTotals="0" itemPrintTitles="1" createdVersion="6" indent="0" compact="0" outline="1" outlineData="1" compactData="0" multipleFieldFilters="0">
  <location ref="B37:M45"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percentDiff" baseField="2" baseItem="0" numFmtId="9"/>
    <dataField name="Min Age" fld="13" subtotal="min" showDataAs="percentDiff" baseField="2" baseItem="0" numFmtId="9"/>
    <dataField name="Max Age" fld="13" subtotal="max" showDataAs="percentDiff" baseField="2" baseItem="0" numFmtId="9"/>
    <dataField name="Avg Ht" fld="11" subtotal="average" showDataAs="percentDiff" baseField="2" baseItem="0" numFmtId="9"/>
    <dataField name="Min Ht" fld="11" subtotal="min" showDataAs="percentDiff" baseField="2" baseItem="0" numFmtId="9"/>
    <dataField name="Max Ht" fld="11" subtotal="max" showDataAs="percentDiff" baseField="2" baseItem="0" numFmtId="9"/>
    <dataField name="Avg Wt" fld="5" subtotal="average" showDataAs="percentDiff" baseField="2" baseItem="0" numFmtId="9"/>
    <dataField name="Min Wt" fld="5" subtotal="min" showDataAs="percentDiff" baseField="2" baseItem="0" numFmtId="9"/>
    <dataField name="Max Wt" fld="5" subtotal="max" showDataAs="percentDiff" baseField="2" baseItem="0" numFmtId="9"/>
  </dataFields>
  <formats count="34">
    <format dxfId="77">
      <pivotArea dataOnly="0" labelOnly="1" outline="0" fieldPosition="0">
        <references count="1">
          <reference field="4294967294" count="4">
            <x v="0"/>
            <x v="1"/>
            <x v="4"/>
            <x v="7"/>
          </reference>
        </references>
      </pivotArea>
    </format>
    <format dxfId="76">
      <pivotArea dataOnly="0" labelOnly="1" outline="0" fieldPosition="0">
        <references count="1">
          <reference field="4294967294" count="9">
            <x v="1"/>
            <x v="2"/>
            <x v="3"/>
            <x v="4"/>
            <x v="5"/>
            <x v="6"/>
            <x v="7"/>
            <x v="8"/>
            <x v="9"/>
          </reference>
        </references>
      </pivotArea>
    </format>
    <format dxfId="75">
      <pivotArea dataOnly="0" labelOnly="1" outline="0" fieldPosition="0">
        <references count="1">
          <reference field="4294967294" count="9">
            <x v="1"/>
            <x v="2"/>
            <x v="3"/>
            <x v="4"/>
            <x v="5"/>
            <x v="6"/>
            <x v="7"/>
            <x v="8"/>
            <x v="9"/>
          </reference>
        </references>
      </pivotArea>
    </format>
    <format dxfId="74">
      <pivotArea outline="0" fieldPosition="0">
        <references count="1">
          <reference field="4294967294" count="1" selected="0">
            <x v="3"/>
          </reference>
        </references>
      </pivotArea>
    </format>
    <format dxfId="73">
      <pivotArea dataOnly="0" labelOnly="1" outline="0" fieldPosition="0">
        <references count="1">
          <reference field="4294967294" count="1">
            <x v="3"/>
          </reference>
        </references>
      </pivotArea>
    </format>
    <format dxfId="72">
      <pivotArea outline="0" fieldPosition="0">
        <references count="1">
          <reference field="4294967294" count="1" selected="0">
            <x v="6"/>
          </reference>
        </references>
      </pivotArea>
    </format>
    <format dxfId="71">
      <pivotArea dataOnly="0" labelOnly="1" outline="0" fieldPosition="0">
        <references count="1">
          <reference field="4294967294" count="1">
            <x v="6"/>
          </reference>
        </references>
      </pivotArea>
    </format>
    <format dxfId="70">
      <pivotArea outline="0" fieldPosition="0">
        <references count="1">
          <reference field="4294967294" count="1" selected="0">
            <x v="0"/>
          </reference>
        </references>
      </pivotArea>
    </format>
    <format dxfId="69">
      <pivotArea dataOnly="0" labelOnly="1" outline="0" fieldPosition="0">
        <references count="1">
          <reference field="4294967294" count="1">
            <x v="0"/>
          </reference>
        </references>
      </pivotArea>
    </format>
    <format dxfId="68">
      <pivotArea fieldPosition="0">
        <references count="1">
          <reference field="2" count="1">
            <x v="1"/>
          </reference>
        </references>
      </pivotArea>
    </format>
    <format dxfId="67">
      <pivotArea fieldPosition="0">
        <references count="2">
          <reference field="2" count="1" selected="0">
            <x v="1"/>
          </reference>
          <reference field="10" count="0"/>
        </references>
      </pivotArea>
    </format>
    <format dxfId="66">
      <pivotArea fieldPosition="0">
        <references count="1">
          <reference field="2" count="1">
            <x v="1"/>
          </reference>
        </references>
      </pivotArea>
    </format>
    <format dxfId="65">
      <pivotArea fieldPosition="0">
        <references count="2">
          <reference field="2" count="1" selected="0">
            <x v="1"/>
          </reference>
          <reference field="10" count="0"/>
        </references>
      </pivotArea>
    </format>
    <format dxfId="64">
      <pivotArea outline="0" fieldPosition="0">
        <references count="1">
          <reference field="4294967294" count="1">
            <x v="4"/>
          </reference>
        </references>
      </pivotArea>
    </format>
    <format dxfId="63">
      <pivotArea outline="0" fieldPosition="0">
        <references count="1">
          <reference field="4294967294" count="1">
            <x v="5"/>
          </reference>
        </references>
      </pivotArea>
    </format>
    <format dxfId="62">
      <pivotArea outline="0" fieldPosition="0">
        <references count="1">
          <reference field="4294967294" count="1">
            <x v="6"/>
          </reference>
        </references>
      </pivotArea>
    </format>
    <format dxfId="61">
      <pivotArea outline="0" fieldPosition="0">
        <references count="1">
          <reference field="4294967294" count="1">
            <x v="1"/>
          </reference>
        </references>
      </pivotArea>
    </format>
    <format dxfId="60">
      <pivotArea outline="0" fieldPosition="0">
        <references count="1">
          <reference field="4294967294" count="1">
            <x v="2"/>
          </reference>
        </references>
      </pivotArea>
    </format>
    <format dxfId="59">
      <pivotArea outline="0" fieldPosition="0">
        <references count="1">
          <reference field="4294967294" count="1">
            <x v="3"/>
          </reference>
        </references>
      </pivotArea>
    </format>
    <format dxfId="58">
      <pivotArea outline="0" fieldPosition="0">
        <references count="1">
          <reference field="4294967294" count="1">
            <x v="4"/>
          </reference>
        </references>
      </pivotArea>
    </format>
    <format dxfId="57">
      <pivotArea outline="0" fieldPosition="0">
        <references count="1">
          <reference field="4294967294" count="1">
            <x v="5"/>
          </reference>
        </references>
      </pivotArea>
    </format>
    <format dxfId="56">
      <pivotArea outline="0" fieldPosition="0">
        <references count="1">
          <reference field="4294967294" count="1">
            <x v="6"/>
          </reference>
        </references>
      </pivotArea>
    </format>
    <format dxfId="55">
      <pivotArea outline="0" fieldPosition="0">
        <references count="1">
          <reference field="4294967294" count="1">
            <x v="7"/>
          </reference>
        </references>
      </pivotArea>
    </format>
    <format dxfId="54">
      <pivotArea outline="0" fieldPosition="0">
        <references count="1">
          <reference field="4294967294" count="1">
            <x v="8"/>
          </reference>
        </references>
      </pivotArea>
    </format>
    <format dxfId="53">
      <pivotArea outline="0" fieldPosition="0">
        <references count="1">
          <reference field="4294967294" count="1">
            <x v="9"/>
          </reference>
        </references>
      </pivotArea>
    </format>
    <format dxfId="52">
      <pivotArea outline="0" fieldPosition="0">
        <references count="1">
          <reference field="4294967294" count="1">
            <x v="1"/>
          </reference>
        </references>
      </pivotArea>
    </format>
    <format dxfId="51">
      <pivotArea outline="0" fieldPosition="0">
        <references count="1">
          <reference field="4294967294" count="1">
            <x v="2"/>
          </reference>
        </references>
      </pivotArea>
    </format>
    <format dxfId="50">
      <pivotArea outline="0" fieldPosition="0">
        <references count="1">
          <reference field="4294967294" count="1">
            <x v="3"/>
          </reference>
        </references>
      </pivotArea>
    </format>
    <format dxfId="49">
      <pivotArea outline="0" fieldPosition="0">
        <references count="1">
          <reference field="4294967294" count="1">
            <x v="4"/>
          </reference>
        </references>
      </pivotArea>
    </format>
    <format dxfId="48">
      <pivotArea outline="0" fieldPosition="0">
        <references count="1">
          <reference field="4294967294" count="1">
            <x v="5"/>
          </reference>
        </references>
      </pivotArea>
    </format>
    <format dxfId="47">
      <pivotArea outline="0" fieldPosition="0">
        <references count="1">
          <reference field="4294967294" count="1">
            <x v="6"/>
          </reference>
        </references>
      </pivotArea>
    </format>
    <format dxfId="46">
      <pivotArea outline="0" fieldPosition="0">
        <references count="1">
          <reference field="4294967294" count="1">
            <x v="7"/>
          </reference>
        </references>
      </pivotArea>
    </format>
    <format dxfId="45">
      <pivotArea outline="0" fieldPosition="0">
        <references count="1">
          <reference field="4294967294" count="1">
            <x v="8"/>
          </reference>
        </references>
      </pivotArea>
    </format>
    <format dxfId="44">
      <pivotArea outline="0" fieldPosition="0">
        <references count="1">
          <reference field="4294967294" count="1">
            <x v="9"/>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6" cacheId="323"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9">
  <location ref="B4:D27" firstHeaderRow="1" firstDataRow="1" firstDataCol="2"/>
  <pivotFields count="15">
    <pivotField compact="0" showAll="0"/>
    <pivotField compact="0" showAll="0">
      <items count="3">
        <item h="1"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items count="4">
        <item x="1"/>
        <item x="0"/>
        <item x="2"/>
        <item t="default"/>
      </items>
    </pivotField>
    <pivotField compact="0" numFmtId="164"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Items count="1">
    <i/>
  </colItems>
  <dataFields count="1">
    <dataField name="Players" fld="4" subtotal="count" baseField="0" baseItem="0"/>
  </dataFields>
  <formats count="5">
    <format dxfId="18">
      <pivotArea dataOnly="0" labelOnly="1" outline="0" axis="axisValues" fieldPosition="0"/>
    </format>
    <format dxfId="17">
      <pivotArea dataOnly="0" labelOnly="1" outline="0" axis="axisValues" fieldPosition="0"/>
    </format>
    <format dxfId="16">
      <pivotArea outline="0" fieldPosition="0">
        <references count="1">
          <reference field="4294967294" count="1">
            <x v="0"/>
          </reference>
        </references>
      </pivotArea>
    </format>
    <format dxfId="15">
      <pivotArea outline="0" fieldPosition="0">
        <references count="1">
          <reference field="4294967294" count="1">
            <x v="0"/>
          </reference>
        </references>
      </pivotArea>
    </format>
    <format dxfId="14">
      <pivotArea outline="0" fieldPosition="0">
        <references count="1">
          <reference field="4294967294" count="1">
            <x v="0"/>
          </reference>
        </references>
      </pivotArea>
    </format>
  </formats>
  <chartFormats count="2">
    <chartFormat chart="6" format="6"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4" cacheId="323"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M5:O14" firstHeaderRow="1" firstDataRow="1" firstDataCol="2"/>
  <pivotFields count="15">
    <pivotField compact="0" showAll="0"/>
    <pivotField compact="0" showAll="0"/>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axis="axisRow" compact="0" showAll="0" measureFilter="1"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Fields count="2">
    <field x="2"/>
    <field x="9"/>
  </rowFields>
  <rowItems count="9">
    <i>
      <x/>
    </i>
    <i r="1">
      <x v="18"/>
    </i>
    <i r="1">
      <x v="23"/>
    </i>
    <i r="1">
      <x v="20"/>
    </i>
    <i>
      <x v="1"/>
    </i>
    <i r="1">
      <x v="9"/>
    </i>
    <i r="1">
      <x v="6"/>
    </i>
    <i r="1">
      <x v="13"/>
    </i>
    <i t="grand">
      <x/>
    </i>
  </rowItems>
  <colItems count="1">
    <i/>
  </colItems>
  <dataFields count="1">
    <dataField name="Players" fld="4" subtotal="count" baseField="0" baseItem="0"/>
  </dataFields>
  <formats count="2">
    <format dxfId="1">
      <pivotArea dataOnly="0" labelOnly="1" outline="0" axis="axisValues" fieldPosition="0"/>
    </format>
    <format dxfId="0">
      <pivotArea dataOnly="0" labelOnly="1" outline="0" axis="axisValues" fieldPosition="0"/>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3" cacheId="323"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I5:K14" firstHeaderRow="1" firstDataRow="1" firstDataCol="2"/>
  <pivotFields count="15">
    <pivotField compact="0" showAll="0"/>
    <pivotField axis="axisRow" compact="0" showAll="0">
      <items count="3">
        <item x="1"/>
        <item x="0"/>
        <item t="default"/>
      </items>
    </pivotField>
    <pivotField compact="0" showAll="0"/>
    <pivotField compact="0" showAll="0"/>
    <pivotField dataField="1" compact="0" showAll="0"/>
    <pivotField compact="0" showAll="0"/>
    <pivotField compact="0" showAll="0"/>
    <pivotField compact="0" numFmtId="14" showAll="0"/>
    <pivotField compact="0" showAll="0"/>
    <pivotField axis="axisRow" compact="0" showAll="0" measureFilter="1"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Fields count="2">
    <field x="1"/>
    <field x="9"/>
  </rowFields>
  <rowItems count="9">
    <i>
      <x/>
    </i>
    <i r="1">
      <x v="18"/>
    </i>
    <i r="1">
      <x v="23"/>
    </i>
    <i r="1">
      <x v="6"/>
    </i>
    <i>
      <x v="1"/>
    </i>
    <i r="1">
      <x v="18"/>
    </i>
    <i r="1">
      <x v="9"/>
    </i>
    <i r="1">
      <x v="20"/>
    </i>
    <i t="grand">
      <x/>
    </i>
  </rowItems>
  <colItems count="1">
    <i/>
  </colItems>
  <dataFields count="1">
    <dataField name="Players" fld="4" subtotal="count" baseField="0" baseItem="0"/>
  </dataFields>
  <formats count="2">
    <format dxfId="3">
      <pivotArea dataOnly="0" labelOnly="1" outline="0" axis="axisValues" fieldPosition="0"/>
    </format>
    <format dxfId="2">
      <pivotArea dataOnly="0" labelOnly="1" outline="0" axis="axisValues" fieldPosition="0"/>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 cacheId="323"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B5:B6" firstHeaderRow="1" firstDataRow="1" firstDataCol="0"/>
  <pivotFields count="15">
    <pivotField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compact="0" showAll="0"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Items count="1">
    <i/>
  </rowItems>
  <colItems count="1">
    <i/>
  </colItems>
  <dataFields count="1">
    <dataField name="Players" fld="4" subtotal="count" baseField="0" baseItem="0"/>
  </dataFields>
  <formats count="3">
    <format dxfId="6">
      <pivotArea dataOnly="0" labelOnly="1" outline="0" axis="axisValues" fieldPosition="0"/>
    </format>
    <format dxfId="5">
      <pivotArea dataOnly="0" labelOnly="1" outline="0" axis="axisValues" fieldPosition="0"/>
    </format>
    <format dxfId="4">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323"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D5:F31" firstHeaderRow="0" firstDataRow="1" firstDataCol="1"/>
  <pivotFields count="15">
    <pivotField dataField="1"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axis="axisRow" compact="0" showAll="0"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Fields count="1">
    <field x="9"/>
  </rowFields>
  <rowItems count="26">
    <i>
      <x v="18"/>
    </i>
    <i>
      <x v="23"/>
    </i>
    <i>
      <x v="9"/>
    </i>
    <i>
      <x v="6"/>
    </i>
    <i>
      <x v="20"/>
    </i>
    <i>
      <x v="21"/>
    </i>
    <i>
      <x v="13"/>
    </i>
    <i>
      <x v="14"/>
    </i>
    <i>
      <x v="8"/>
    </i>
    <i>
      <x v="24"/>
    </i>
    <i>
      <x v="17"/>
    </i>
    <i>
      <x/>
    </i>
    <i>
      <x v="22"/>
    </i>
    <i>
      <x v="19"/>
    </i>
    <i>
      <x v="1"/>
    </i>
    <i>
      <x v="11"/>
    </i>
    <i>
      <x v="15"/>
    </i>
    <i>
      <x v="7"/>
    </i>
    <i>
      <x v="2"/>
    </i>
    <i>
      <x v="4"/>
    </i>
    <i>
      <x v="3"/>
    </i>
    <i>
      <x v="10"/>
    </i>
    <i>
      <x v="16"/>
    </i>
    <i>
      <x v="5"/>
    </i>
    <i>
      <x v="12"/>
    </i>
    <i t="grand">
      <x/>
    </i>
  </rowItems>
  <colFields count="1">
    <field x="-2"/>
  </colFields>
  <colItems count="2">
    <i>
      <x/>
    </i>
    <i i="1">
      <x v="1"/>
    </i>
  </colItems>
  <dataFields count="2">
    <dataField name="Players" fld="4" subtotal="count" baseField="0" baseItem="0"/>
    <dataField name="% Total" fld="0" subtotal="count" showDataAs="percentOfCol" baseField="0" baseItem="0" numFmtId="9"/>
  </dataFields>
  <formats count="7">
    <format dxfId="13">
      <pivotArea dataOnly="0" labelOnly="1" outline="0" axis="axisValues" fieldPosition="0"/>
    </format>
    <format dxfId="12">
      <pivotArea dataOnly="0" labelOnly="1" outline="0" axis="axisValues" fieldPosition="0"/>
    </format>
    <format dxfId="11">
      <pivotArea outline="0" fieldPosition="0">
        <references count="1">
          <reference field="4294967294" count="1">
            <x v="1"/>
          </reference>
        </references>
      </pivotArea>
    </format>
    <format dxfId="10">
      <pivotArea outline="0" fieldPosition="0">
        <references count="1">
          <reference field="4294967294" count="1">
            <x v="1"/>
          </reference>
        </references>
      </pivotArea>
    </format>
    <format dxfId="9">
      <pivotArea fieldPosition="0">
        <references count="2">
          <reference field="4294967294" count="1" selected="0">
            <x v="1"/>
          </reference>
          <reference field="9" count="5">
            <x v="6"/>
            <x v="9"/>
            <x v="18"/>
            <x v="20"/>
            <x v="23"/>
          </reference>
        </references>
      </pivotArea>
    </format>
    <format dxfId="8">
      <pivotArea dataOnly="0" labelOnly="1" outline="0" fieldPosition="0">
        <references count="1">
          <reference field="4294967294" count="1">
            <x v="1"/>
          </reference>
        </references>
      </pivotArea>
    </format>
    <format dxfId="7">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323" applyNumberFormats="0" applyBorderFormats="0" applyFontFormats="0" applyPatternFormats="0" applyAlignmentFormats="0" applyWidthHeightFormats="1" dataCaption="Values" updatedVersion="6" minRefreshableVersion="3" rowGrandTotals="0" itemPrintTitles="1" createdVersion="6" indent="0" compact="0" outline="1" outlineData="1" compactData="0" multipleFieldFilters="0">
  <location ref="B22:M30"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difference" baseField="2" baseItem="0" numFmtId="3"/>
    <dataField name="Min Age" fld="13" subtotal="min" showDataAs="difference" baseField="2" baseItem="0" numFmtId="3"/>
    <dataField name="Max Age" fld="13" subtotal="max" showDataAs="difference" baseField="2" baseItem="0" numFmtId="3"/>
    <dataField name="Avg Ht" fld="11" subtotal="average" showDataAs="difference" baseField="2" baseItem="0" numFmtId="4"/>
    <dataField name="Min Ht" fld="11" subtotal="min" showDataAs="difference" baseField="2" baseItem="0" numFmtId="4"/>
    <dataField name="Max Ht" fld="11" subtotal="max" showDataAs="difference" baseField="2" baseItem="0" numFmtId="4"/>
    <dataField name="Avg Wt" fld="5" subtotal="average" showDataAs="difference" baseField="2" baseItem="0" numFmtId="3"/>
    <dataField name="Min Wt" fld="5" subtotal="min" showDataAs="difference" baseField="2" baseItem="0" numFmtId="3"/>
    <dataField name="Max Wt" fld="5" subtotal="max" showDataAs="difference" baseField="2" baseItem="0" numFmtId="3"/>
  </dataFields>
  <formats count="46">
    <format dxfId="123">
      <pivotArea dataOnly="0" labelOnly="1" outline="0" fieldPosition="0">
        <references count="1">
          <reference field="4294967294" count="4">
            <x v="0"/>
            <x v="1"/>
            <x v="4"/>
            <x v="7"/>
          </reference>
        </references>
      </pivotArea>
    </format>
    <format dxfId="122">
      <pivotArea dataOnly="0" labelOnly="1" outline="0" fieldPosition="0">
        <references count="1">
          <reference field="4294967294" count="9">
            <x v="1"/>
            <x v="2"/>
            <x v="3"/>
            <x v="4"/>
            <x v="5"/>
            <x v="6"/>
            <x v="7"/>
            <x v="8"/>
            <x v="9"/>
          </reference>
        </references>
      </pivotArea>
    </format>
    <format dxfId="121">
      <pivotArea dataOnly="0" labelOnly="1" outline="0" fieldPosition="0">
        <references count="1">
          <reference field="4294967294" count="9">
            <x v="1"/>
            <x v="2"/>
            <x v="3"/>
            <x v="4"/>
            <x v="5"/>
            <x v="6"/>
            <x v="7"/>
            <x v="8"/>
            <x v="9"/>
          </reference>
        </references>
      </pivotArea>
    </format>
    <format dxfId="120">
      <pivotArea outline="0" fieldPosition="0">
        <references count="1">
          <reference field="4294967294" count="1" selected="0">
            <x v="3"/>
          </reference>
        </references>
      </pivotArea>
    </format>
    <format dxfId="119">
      <pivotArea dataOnly="0" labelOnly="1" outline="0" fieldPosition="0">
        <references count="1">
          <reference field="4294967294" count="1">
            <x v="3"/>
          </reference>
        </references>
      </pivotArea>
    </format>
    <format dxfId="118">
      <pivotArea outline="0" fieldPosition="0">
        <references count="1">
          <reference field="4294967294" count="1" selected="0">
            <x v="6"/>
          </reference>
        </references>
      </pivotArea>
    </format>
    <format dxfId="117">
      <pivotArea dataOnly="0" labelOnly="1" outline="0" fieldPosition="0">
        <references count="1">
          <reference field="4294967294" count="1">
            <x v="6"/>
          </reference>
        </references>
      </pivotArea>
    </format>
    <format dxfId="116">
      <pivotArea outline="0" fieldPosition="0">
        <references count="1">
          <reference field="4294967294" count="1" selected="0">
            <x v="0"/>
          </reference>
        </references>
      </pivotArea>
    </format>
    <format dxfId="115">
      <pivotArea dataOnly="0" labelOnly="1" outline="0" fieldPosition="0">
        <references count="1">
          <reference field="4294967294" count="1">
            <x v="0"/>
          </reference>
        </references>
      </pivotArea>
    </format>
    <format dxfId="114">
      <pivotArea fieldPosition="0">
        <references count="1">
          <reference field="2" count="1">
            <x v="1"/>
          </reference>
        </references>
      </pivotArea>
    </format>
    <format dxfId="113">
      <pivotArea fieldPosition="0">
        <references count="2">
          <reference field="2" count="1" selected="0">
            <x v="1"/>
          </reference>
          <reference field="10" count="0"/>
        </references>
      </pivotArea>
    </format>
    <format dxfId="112">
      <pivotArea fieldPosition="0">
        <references count="1">
          <reference field="2" count="1">
            <x v="1"/>
          </reference>
        </references>
      </pivotArea>
    </format>
    <format dxfId="111">
      <pivotArea fieldPosition="0">
        <references count="2">
          <reference field="2" count="1" selected="0">
            <x v="1"/>
          </reference>
          <reference field="10" count="0"/>
        </references>
      </pivotArea>
    </format>
    <format dxfId="110">
      <pivotArea outline="0" fieldPosition="0">
        <references count="1">
          <reference field="4294967294" count="1">
            <x v="4"/>
          </reference>
        </references>
      </pivotArea>
    </format>
    <format dxfId="109">
      <pivotArea outline="0" fieldPosition="0">
        <references count="1">
          <reference field="4294967294" count="1">
            <x v="5"/>
          </reference>
        </references>
      </pivotArea>
    </format>
    <format dxfId="108">
      <pivotArea outline="0" fieldPosition="0">
        <references count="1">
          <reference field="4294967294" count="1">
            <x v="6"/>
          </reference>
        </references>
      </pivotArea>
    </format>
    <format dxfId="107">
      <pivotArea outline="0" fieldPosition="0">
        <references count="1">
          <reference field="4294967294" count="1">
            <x v="1"/>
          </reference>
        </references>
      </pivotArea>
    </format>
    <format dxfId="106">
      <pivotArea outline="0" fieldPosition="0">
        <references count="1">
          <reference field="4294967294" count="1">
            <x v="2"/>
          </reference>
        </references>
      </pivotArea>
    </format>
    <format dxfId="105">
      <pivotArea outline="0" fieldPosition="0">
        <references count="1">
          <reference field="4294967294" count="1">
            <x v="3"/>
          </reference>
        </references>
      </pivotArea>
    </format>
    <format dxfId="104">
      <pivotArea outline="0" fieldPosition="0">
        <references count="1">
          <reference field="4294967294" count="1">
            <x v="4"/>
          </reference>
        </references>
      </pivotArea>
    </format>
    <format dxfId="103">
      <pivotArea outline="0" fieldPosition="0">
        <references count="1">
          <reference field="4294967294" count="1">
            <x v="5"/>
          </reference>
        </references>
      </pivotArea>
    </format>
    <format dxfId="102">
      <pivotArea outline="0" fieldPosition="0">
        <references count="1">
          <reference field="4294967294" count="1">
            <x v="6"/>
          </reference>
        </references>
      </pivotArea>
    </format>
    <format dxfId="101">
      <pivotArea outline="0" fieldPosition="0">
        <references count="1">
          <reference field="4294967294" count="1">
            <x v="7"/>
          </reference>
        </references>
      </pivotArea>
    </format>
    <format dxfId="100">
      <pivotArea outline="0" fieldPosition="0">
        <references count="1">
          <reference field="4294967294" count="1">
            <x v="8"/>
          </reference>
        </references>
      </pivotArea>
    </format>
    <format dxfId="99">
      <pivotArea outline="0" fieldPosition="0">
        <references count="1">
          <reference field="4294967294" count="1">
            <x v="9"/>
          </reference>
        </references>
      </pivotArea>
    </format>
    <format dxfId="98">
      <pivotArea outline="0" fieldPosition="0">
        <references count="1">
          <reference field="4294967294" count="1">
            <x v="1"/>
          </reference>
        </references>
      </pivotArea>
    </format>
    <format dxfId="97">
      <pivotArea outline="0" fieldPosition="0">
        <references count="1">
          <reference field="4294967294" count="1">
            <x v="2"/>
          </reference>
        </references>
      </pivotArea>
    </format>
    <format dxfId="96">
      <pivotArea outline="0" fieldPosition="0">
        <references count="1">
          <reference field="4294967294" count="1">
            <x v="3"/>
          </reference>
        </references>
      </pivotArea>
    </format>
    <format dxfId="95">
      <pivotArea outline="0" fieldPosition="0">
        <references count="1">
          <reference field="4294967294" count="1">
            <x v="4"/>
          </reference>
        </references>
      </pivotArea>
    </format>
    <format dxfId="94">
      <pivotArea outline="0" fieldPosition="0">
        <references count="1">
          <reference field="4294967294" count="1">
            <x v="5"/>
          </reference>
        </references>
      </pivotArea>
    </format>
    <format dxfId="93">
      <pivotArea outline="0" fieldPosition="0">
        <references count="1">
          <reference field="4294967294" count="1">
            <x v="6"/>
          </reference>
        </references>
      </pivotArea>
    </format>
    <format dxfId="92">
      <pivotArea outline="0" fieldPosition="0">
        <references count="1">
          <reference field="4294967294" count="1">
            <x v="7"/>
          </reference>
        </references>
      </pivotArea>
    </format>
    <format dxfId="91">
      <pivotArea outline="0" fieldPosition="0">
        <references count="1">
          <reference field="4294967294" count="1">
            <x v="8"/>
          </reference>
        </references>
      </pivotArea>
    </format>
    <format dxfId="90">
      <pivotArea outline="0" fieldPosition="0">
        <references count="1">
          <reference field="4294967294" count="1">
            <x v="9"/>
          </reference>
        </references>
      </pivotArea>
    </format>
    <format dxfId="89">
      <pivotArea outline="0" fieldPosition="0">
        <references count="1">
          <reference field="4294967294" count="1">
            <x v="1"/>
          </reference>
        </references>
      </pivotArea>
    </format>
    <format dxfId="88">
      <pivotArea outline="0" fieldPosition="0">
        <references count="1">
          <reference field="4294967294" count="1">
            <x v="2"/>
          </reference>
        </references>
      </pivotArea>
    </format>
    <format dxfId="87">
      <pivotArea outline="0" fieldPosition="0">
        <references count="1">
          <reference field="4294967294" count="1">
            <x v="3"/>
          </reference>
        </references>
      </pivotArea>
    </format>
    <format dxfId="86">
      <pivotArea outline="0" fieldPosition="0">
        <references count="1">
          <reference field="4294967294" count="1">
            <x v="4"/>
          </reference>
        </references>
      </pivotArea>
    </format>
    <format dxfId="85">
      <pivotArea outline="0" fieldPosition="0">
        <references count="1">
          <reference field="4294967294" count="1">
            <x v="5"/>
          </reference>
        </references>
      </pivotArea>
    </format>
    <format dxfId="84">
      <pivotArea outline="0" fieldPosition="0">
        <references count="1">
          <reference field="4294967294" count="1">
            <x v="6"/>
          </reference>
        </references>
      </pivotArea>
    </format>
    <format dxfId="83">
      <pivotArea outline="0" fieldPosition="0">
        <references count="1">
          <reference field="4294967294" count="1">
            <x v="7"/>
          </reference>
        </references>
      </pivotArea>
    </format>
    <format dxfId="82">
      <pivotArea outline="0" fieldPosition="0">
        <references count="1">
          <reference field="4294967294" count="1">
            <x v="8"/>
          </reference>
        </references>
      </pivotArea>
    </format>
    <format dxfId="81">
      <pivotArea outline="0" fieldPosition="0">
        <references count="1">
          <reference field="4294967294" count="1">
            <x v="9"/>
          </reference>
        </references>
      </pivotArea>
    </format>
    <format dxfId="80">
      <pivotArea outline="0" fieldPosition="0">
        <references count="1">
          <reference field="4294967294" count="1">
            <x v="4"/>
          </reference>
        </references>
      </pivotArea>
    </format>
    <format dxfId="79">
      <pivotArea outline="0" fieldPosition="0">
        <references count="1">
          <reference field="4294967294" count="1">
            <x v="5"/>
          </reference>
        </references>
      </pivotArea>
    </format>
    <format dxfId="78">
      <pivotArea outline="0" fieldPosition="0">
        <references count="1">
          <reference field="4294967294" count="1">
            <x v="6"/>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23" applyNumberFormats="0" applyBorderFormats="0" applyFontFormats="0" applyPatternFormats="0" applyAlignmentFormats="0" applyWidthHeightFormats="1" dataCaption="Values" updatedVersion="6" minRefreshableVersion="3" itemPrintTitles="1" createdVersion="6" indent="0" compact="0" outline="1" outlineData="1" compactData="0" multipleFieldFilters="0">
  <location ref="B5:M16"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nsertBlankRow="1">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s>
  <rowFields count="2">
    <field x="2"/>
    <field x="10"/>
  </rowFields>
  <rowItems count="11">
    <i>
      <x/>
    </i>
    <i r="1">
      <x/>
    </i>
    <i r="1">
      <x v="1"/>
    </i>
    <i r="1">
      <x v="2"/>
    </i>
    <i t="blank">
      <x/>
    </i>
    <i>
      <x v="1"/>
    </i>
    <i r="1">
      <x/>
    </i>
    <i r="1">
      <x v="1"/>
    </i>
    <i r="1">
      <x v="2"/>
    </i>
    <i t="blank">
      <x v="1"/>
    </i>
    <i t="grand">
      <x/>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0" baseItem="0"/>
    <dataField name="Avg" fld="13" subtotal="average" baseField="0" baseItem="0" numFmtId="3"/>
    <dataField name="Min" fld="13" subtotal="min" baseField="0" baseItem="0"/>
    <dataField name="Max" fld="13" subtotal="max" baseField="0" baseItem="0"/>
    <dataField name="Avg " fld="11" subtotal="average" baseField="0" baseItem="0" numFmtId="4"/>
    <dataField name="Min " fld="11" subtotal="min" baseField="0" baseItem="0" numFmtId="4"/>
    <dataField name="Max " fld="11" subtotal="max" baseField="0" baseItem="0" numFmtId="4"/>
    <dataField name="Avg  " fld="5" subtotal="average" baseField="0" baseItem="0" numFmtId="3"/>
    <dataField name="Min  " fld="5" subtotal="min" baseField="0" baseItem="0"/>
    <dataField name="Max  " fld="5" subtotal="max" baseField="0" baseItem="0"/>
  </dataFields>
  <formats count="15">
    <format dxfId="138">
      <pivotArea dataOnly="0" labelOnly="1" outline="0" fieldPosition="0">
        <references count="1">
          <reference field="4294967294" count="4">
            <x v="0"/>
            <x v="1"/>
            <x v="4"/>
            <x v="7"/>
          </reference>
        </references>
      </pivotArea>
    </format>
    <format dxfId="137">
      <pivotArea dataOnly="0" labelOnly="1" outline="0" fieldPosition="0">
        <references count="1">
          <reference field="4294967294" count="9">
            <x v="1"/>
            <x v="2"/>
            <x v="3"/>
            <x v="4"/>
            <x v="5"/>
            <x v="6"/>
            <x v="7"/>
            <x v="8"/>
            <x v="9"/>
          </reference>
        </references>
      </pivotArea>
    </format>
    <format dxfId="136">
      <pivotArea dataOnly="0" labelOnly="1" outline="0" fieldPosition="0">
        <references count="1">
          <reference field="4294967294" count="9">
            <x v="1"/>
            <x v="2"/>
            <x v="3"/>
            <x v="4"/>
            <x v="5"/>
            <x v="6"/>
            <x v="7"/>
            <x v="8"/>
            <x v="9"/>
          </reference>
        </references>
      </pivotArea>
    </format>
    <format dxfId="135">
      <pivotArea outline="0" fieldPosition="0">
        <references count="1">
          <reference field="4294967294" count="1" selected="0">
            <x v="3"/>
          </reference>
        </references>
      </pivotArea>
    </format>
    <format dxfId="134">
      <pivotArea dataOnly="0" labelOnly="1" outline="0" fieldPosition="0">
        <references count="1">
          <reference field="4294967294" count="1">
            <x v="3"/>
          </reference>
        </references>
      </pivotArea>
    </format>
    <format dxfId="133">
      <pivotArea outline="0" fieldPosition="0">
        <references count="1">
          <reference field="4294967294" count="1" selected="0">
            <x v="6"/>
          </reference>
        </references>
      </pivotArea>
    </format>
    <format dxfId="132">
      <pivotArea dataOnly="0" labelOnly="1" outline="0" fieldPosition="0">
        <references count="1">
          <reference field="4294967294" count="1">
            <x v="6"/>
          </reference>
        </references>
      </pivotArea>
    </format>
    <format dxfId="131">
      <pivotArea outline="0" fieldPosition="0">
        <references count="1">
          <reference field="4294967294" count="1" selected="0">
            <x v="0"/>
          </reference>
        </references>
      </pivotArea>
    </format>
    <format dxfId="130">
      <pivotArea dataOnly="0" labelOnly="1" outline="0" fieldPosition="0">
        <references count="1">
          <reference field="4294967294" count="1">
            <x v="0"/>
          </reference>
        </references>
      </pivotArea>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fieldPosition="0">
        <references count="1">
          <reference field="4294967294" count="1">
            <x v="4"/>
          </reference>
        </references>
      </pivotArea>
    </format>
    <format dxfId="125">
      <pivotArea outline="0" fieldPosition="0">
        <references count="1">
          <reference field="4294967294" count="1">
            <x v="5"/>
          </reference>
        </references>
      </pivotArea>
    </format>
    <format dxfId="124">
      <pivotArea outline="0" fieldPosition="0">
        <references count="1">
          <reference field="4294967294" count="1">
            <x v="6"/>
          </reference>
        </references>
      </pivotArea>
    </format>
  </formats>
  <conditionalFormats count="3">
    <conditionalFormat priority="3">
      <pivotAreas count="2">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s>
    </conditionalFormat>
    <conditionalFormat priority="2">
      <pivotAreas count="2">
        <pivotArea type="data" collapsedLevelsAreSubtotals="1" fieldPosition="0">
          <references count="2">
            <reference field="4294967294" count="1" selected="0">
              <x v="4"/>
            </reference>
            <reference field="2" count="1">
              <x v="0"/>
            </reference>
          </references>
        </pivotArea>
        <pivotArea type="data" collapsedLevelsAreSubtotals="1" fieldPosition="0">
          <references count="2">
            <reference field="4294967294" count="1" selected="0">
              <x v="4"/>
            </reference>
            <reference field="2" count="1">
              <x v="1"/>
            </reference>
          </references>
        </pivotArea>
      </pivotAreas>
    </conditionalFormat>
    <conditionalFormat priority="1">
      <pivotAreas count="2">
        <pivotArea type="data" collapsedLevelsAreSubtotals="1" fieldPosition="0">
          <references count="2">
            <reference field="4294967294" count="1" selected="0">
              <x v="7"/>
            </reference>
            <reference field="2" count="1">
              <x v="0"/>
            </reference>
          </references>
        </pivotArea>
        <pivotArea type="data" collapsedLevelsAreSubtotals="1" fieldPosition="0">
          <references count="2">
            <reference field="4294967294" count="1" selected="0">
              <x v="7"/>
            </reference>
            <reference field="2" count="1">
              <x v="1"/>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323"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1">
  <location ref="B3:E25" firstHeaderRow="1" firstDataRow="2" firstDataCol="1"/>
  <pivotFields count="15">
    <pivotField compact="0" showAll="0"/>
    <pivotField compact="0" showAll="0"/>
    <pivotField axis="axisCol"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x v="1"/>
    </i>
    <i t="grand">
      <x/>
    </i>
  </colItems>
  <dataFields count="1">
    <dataField name="Players" fld="4" subtotal="count" baseField="0" baseItem="0"/>
  </dataFields>
  <formats count="3">
    <format dxfId="43">
      <pivotArea dataOnly="0" labelOnly="1" outline="0" axis="axisValues" fieldPosition="0"/>
    </format>
    <format dxfId="42">
      <pivotArea dataOnly="0" labelOnly="1" outline="0" axis="axisValues" fieldPosition="0"/>
    </format>
    <format dxfId="41">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323"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6">
  <location ref="B3:E25" firstHeaderRow="1" firstDataRow="2" firstDataCol="1"/>
  <pivotFields count="15">
    <pivotField compact="0" showAll="0"/>
    <pivotField axis="axisCol" compact="0" showAll="0">
      <items count="3">
        <item x="1"/>
        <item x="0"/>
        <item t="default"/>
      </items>
    </pivotField>
    <pivotField compact="0" showAll="0"/>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3">
    <i>
      <x/>
    </i>
    <i>
      <x v="1"/>
    </i>
    <i t="grand">
      <x/>
    </i>
  </colItems>
  <dataFields count="1">
    <dataField name="Players" fld="4" subtotal="count" baseField="0" baseItem="0"/>
  </dataFields>
  <formats count="3">
    <format dxfId="40">
      <pivotArea dataOnly="0" labelOnly="1" outline="0" axis="axisValues" fieldPosition="0"/>
    </format>
    <format dxfId="39">
      <pivotArea dataOnly="0" labelOnly="1" outline="0" axis="axisValues" fieldPosition="0"/>
    </format>
    <format dxfId="38">
      <pivotArea dataOnly="0" labelOnly="1" outline="0" fieldPosition="0">
        <references count="1">
          <reference field="1" count="0"/>
        </references>
      </pivotArea>
    </format>
  </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0"/>
          </reference>
        </references>
      </pivotArea>
    </chartFormat>
    <chartFormat chart="5" format="3" series="1">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323"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7">
  <location ref="B3:F25" firstHeaderRow="1" firstDataRow="2" firstDataCol="1"/>
  <pivotFields count="15">
    <pivotField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4" showAll="0"/>
    <pivotField compact="0" numFmtId="2" showAll="0"/>
    <pivotField axis="axisRow" compact="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0"/>
  </colFields>
  <colItems count="4">
    <i>
      <x/>
    </i>
    <i>
      <x v="1"/>
    </i>
    <i>
      <x v="2"/>
    </i>
    <i t="grand">
      <x/>
    </i>
  </colItems>
  <dataFields count="1">
    <dataField name="Players" fld="4" subtotal="count" baseField="0" baseItem="0"/>
  </dataFields>
  <formats count="2">
    <format dxfId="37">
      <pivotArea dataOnly="0" labelOnly="1" outline="0" axis="axisValues" fieldPosition="0"/>
    </format>
    <format dxfId="36">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6" format="10" series="1">
      <pivotArea type="data" outline="0" fieldPosition="0">
        <references count="2">
          <reference field="4294967294" count="1" selected="0">
            <x v="0"/>
          </reference>
          <reference field="10" count="1" selected="0">
            <x v="0"/>
          </reference>
        </references>
      </pivotArea>
    </chartFormat>
    <chartFormat chart="6" format="11" series="1">
      <pivotArea type="data" outline="0" fieldPosition="0">
        <references count="2">
          <reference field="4294967294" count="1" selected="0">
            <x v="0"/>
          </reference>
          <reference field="10" count="1" selected="0">
            <x v="1"/>
          </reference>
        </references>
      </pivotArea>
    </chartFormat>
    <chartFormat chart="6" format="12"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323"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B5:D24" firstHeaderRow="1" firstDataRow="2" firstDataCol="1" rowPageCount="1" colPageCount="1"/>
  <pivotFields count="15">
    <pivotField compact="0" outline="0" showAll="0"/>
    <pivotField axis="axisPage" compact="0" outline="0" showAll="0">
      <items count="3">
        <item x="1"/>
        <item x="0"/>
        <item t="default"/>
      </items>
    </pivotField>
    <pivotField axis="axisCol" compact="0" outline="0" showAll="0">
      <items count="3">
        <item x="0"/>
        <item x="1"/>
        <item t="default"/>
      </items>
    </pivotField>
    <pivotField compact="0" outline="0" showAll="0"/>
    <pivotField dataField="1" compact="0" outline="0" showAll="0"/>
    <pivotField compact="0" outline="0" showAll="0"/>
    <pivotField compact="0" outline="0" showAll="0"/>
    <pivotField compact="0" numFmtId="14"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s>
  <rowFields count="1">
    <field x="11"/>
  </rowFields>
  <rowItems count="18">
    <i>
      <x/>
    </i>
    <i>
      <x v="1"/>
    </i>
    <i>
      <x v="2"/>
    </i>
    <i>
      <x v="3"/>
    </i>
    <i>
      <x v="4"/>
    </i>
    <i>
      <x v="5"/>
    </i>
    <i>
      <x v="6"/>
    </i>
    <i>
      <x v="7"/>
    </i>
    <i>
      <x v="8"/>
    </i>
    <i>
      <x v="9"/>
    </i>
    <i>
      <x v="10"/>
    </i>
    <i>
      <x v="11"/>
    </i>
    <i>
      <x v="12"/>
    </i>
    <i>
      <x v="13"/>
    </i>
    <i>
      <x v="14"/>
    </i>
    <i>
      <x v="15"/>
    </i>
    <i>
      <x v="16"/>
    </i>
    <i t="grand">
      <x/>
    </i>
  </rowItems>
  <colFields count="1">
    <field x="2"/>
  </colFields>
  <colItems count="2">
    <i>
      <x/>
    </i>
    <i>
      <x v="1"/>
    </i>
  </colItems>
  <pageFields count="1">
    <pageField fld="1" hier="-1"/>
  </pageFields>
  <dataFields count="1">
    <dataField name="Players" fld="4" subtotal="count" baseField="0" baseItem="0"/>
  </dataFields>
  <formats count="10">
    <format dxfId="32">
      <pivotArea dataOnly="0" labelOnly="1" outline="0" axis="axisValues" fieldPosition="0"/>
    </format>
    <format dxfId="31">
      <pivotArea dataOnly="0" labelOnly="1" outline="0" axis="axisValues" fieldPosition="0"/>
    </format>
    <format dxfId="30">
      <pivotArea dataOnly="0" labelOnly="1" outline="0" fieldPosition="0">
        <references count="1">
          <reference field="2" count="0"/>
        </references>
      </pivotArea>
    </format>
    <format dxfId="29">
      <pivotArea dataOnly="0" outline="0" fieldPosition="0">
        <references count="2">
          <reference field="1" count="1" selected="0">
            <x v="1"/>
          </reference>
          <reference field="2" count="0"/>
        </references>
      </pivotArea>
    </format>
    <format dxfId="28">
      <pivotArea dataOnly="0" outline="0" fieldPosition="0">
        <references count="2">
          <reference field="1" count="1" selected="0">
            <x v="1"/>
          </reference>
          <reference field="2" count="0"/>
        </references>
      </pivotArea>
    </format>
    <format dxfId="27">
      <pivotArea dataOnly="0" outline="0" fieldPosition="0">
        <references count="2">
          <reference field="1" count="1" selected="0">
            <x v="0"/>
          </reference>
          <reference field="2" count="0"/>
        </references>
      </pivotArea>
    </format>
    <format dxfId="26">
      <pivotArea dataOnly="0" outline="0" fieldPosition="0">
        <references count="2">
          <reference field="1" count="1" selected="0">
            <x v="0"/>
          </reference>
          <reference field="2" count="0"/>
        </references>
      </pivotArea>
    </format>
    <format dxfId="25">
      <pivotArea dataOnly="0" outline="0" fieldPosition="0">
        <references count="1">
          <reference field="2" count="0"/>
        </references>
      </pivotArea>
    </format>
    <format dxfId="24">
      <pivotArea dataOnly="0" outline="0" fieldPosition="0">
        <references count="1">
          <reference field="2" count="0"/>
        </references>
      </pivotArea>
    </format>
    <format dxfId="23">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6" cacheId="323"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G5:J24" firstHeaderRow="1" firstDataRow="2" firstDataCol="1" rowPageCount="1" colPageCount="1"/>
  <pivotFields count="15">
    <pivotField compact="0" outline="0" showAll="0"/>
    <pivotField axis="axisPage"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numFmtId="14"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Col" compact="0" outline="0" showAll="0">
      <items count="4">
        <item x="1"/>
        <item x="0"/>
        <item x="2"/>
        <item t="default"/>
      </items>
    </pivotField>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s>
  <rowFields count="1">
    <field x="11"/>
  </rowFields>
  <rowItems count="18">
    <i>
      <x/>
    </i>
    <i>
      <x v="1"/>
    </i>
    <i>
      <x v="2"/>
    </i>
    <i>
      <x v="3"/>
    </i>
    <i>
      <x v="4"/>
    </i>
    <i>
      <x v="5"/>
    </i>
    <i>
      <x v="6"/>
    </i>
    <i>
      <x v="7"/>
    </i>
    <i>
      <x v="8"/>
    </i>
    <i>
      <x v="9"/>
    </i>
    <i>
      <x v="10"/>
    </i>
    <i>
      <x v="11"/>
    </i>
    <i>
      <x v="12"/>
    </i>
    <i>
      <x v="13"/>
    </i>
    <i>
      <x v="14"/>
    </i>
    <i>
      <x v="15"/>
    </i>
    <i>
      <x v="16"/>
    </i>
    <i t="grand">
      <x/>
    </i>
  </rowItems>
  <colFields count="1">
    <field x="10"/>
  </colFields>
  <colItems count="3">
    <i>
      <x/>
    </i>
    <i>
      <x v="1"/>
    </i>
    <i>
      <x v="2"/>
    </i>
  </colItems>
  <pageFields count="1">
    <pageField fld="1" hier="-1"/>
  </pageFields>
  <dataFields count="1">
    <dataField name="Players" fld="4" subtotal="count" baseField="0" baseItem="0"/>
  </dataFields>
  <formats count="3">
    <format dxfId="35">
      <pivotArea dataOnly="0" labelOnly="1" outline="0" axis="axisValues" fieldPosition="0"/>
    </format>
    <format dxfId="34">
      <pivotArea dataOnly="0" labelOnly="1" outline="0" axis="axisValues" fieldPosition="0"/>
    </format>
    <format dxfId="33">
      <pivotArea dataOnly="0" labelOnly="1" outline="0" fieldPosition="0">
        <references count="1">
          <reference field="10" count="0"/>
        </references>
      </pivotArea>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323"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8">
  <location ref="B4:G28" firstHeaderRow="1" firstDataRow="2" firstDataCol="2"/>
  <pivotFields count="15">
    <pivotField compact="0" showAll="0"/>
    <pivotField compact="0" showAll="0">
      <items count="3">
        <item h="1"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4"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Fields count="1">
    <field x="10"/>
  </colFields>
  <colItems count="4">
    <i>
      <x/>
    </i>
    <i>
      <x v="1"/>
    </i>
    <i>
      <x v="2"/>
    </i>
    <i t="grand">
      <x/>
    </i>
  </colItems>
  <dataFields count="1">
    <dataField name="Players" fld="4" subtotal="count" showDataAs="percentOfCol" baseField="0" baseItem="0" numFmtId="9"/>
  </dataFields>
  <formats count="4">
    <format dxfId="22">
      <pivotArea dataOnly="0" labelOnly="1" outline="0" axis="axisValues" fieldPosition="0"/>
    </format>
    <format dxfId="21">
      <pivotArea dataOnly="0" labelOnly="1" outline="0" axis="axisValues" fieldPosition="0"/>
    </format>
    <format dxfId="20">
      <pivotArea outline="0" fieldPosition="0">
        <references count="1">
          <reference field="4294967294" count="1">
            <x v="0"/>
          </reference>
        </references>
      </pivotArea>
    </format>
    <format dxfId="19">
      <pivotArea outline="0" fieldPosition="0">
        <references count="1">
          <reference field="4294967294" count="1">
            <x v="0"/>
          </reference>
        </references>
      </pivotArea>
    </format>
  </formats>
  <chartFormats count="4">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0" count="1" selected="0">
            <x v="0"/>
          </reference>
        </references>
      </pivotArea>
    </chartFormat>
    <chartFormat chart="7" format="8" series="1">
      <pivotArea type="data" outline="0" fieldPosition="0">
        <references count="2">
          <reference field="4294967294" count="1" selected="0">
            <x v="0"/>
          </reference>
          <reference field="10" count="1" selected="0">
            <x v="1"/>
          </reference>
        </references>
      </pivotArea>
    </chartFormat>
    <chartFormat chart="7" format="9"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1000000}" sourceName="Team">
  <pivotTables>
    <pivotTable tabId="7" name="PivotTable1"/>
    <pivotTable tabId="7" name="PivotTable2"/>
    <pivotTable tabId="7" name="PivotTable3"/>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0000000-0013-0000-FFFF-FFFF02000000}" sourceName="Team">
  <pivotTables>
    <pivotTable tabId="11" name="PivotTable5"/>
    <pivotTable tabId="11" name="PivotTable6"/>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00000000-0013-0000-FFFF-FFFF03000000}" sourceName="Team">
  <pivotTables>
    <pivotTable tabId="16" name="PivotTable6"/>
  </pivotTables>
  <data>
    <tabular pivotCacheId="1">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1" xr10:uid="{00000000-0013-0000-FFFF-FFFF04000000}" sourceName="Team">
  <pivotTables>
    <pivotTable tabId="17" name="PivotTable6"/>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0000000-0014-0000-FFFF-FFFF01000000}" cache="Slicer_Team" caption="Team" columnCount="2"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00000000-0014-0000-FFFF-FFFF02000000}" cache="Slicer_Team1" caption="Team"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00000000-0014-0000-FFFF-FFFF03000000}" cache="Slicer_Team2" caption="Team" columnCount="2" style="SlicerStyleLigh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3" xr10:uid="{00000000-0014-0000-FFFF-FFFF04000000}" cache="Slicer_Team21" caption="Team" columnCount="2"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3:O99" totalsRowShown="0">
  <autoFilter ref="A3:O99" xr:uid="{00000000-0009-0000-0100-000003000000}"/>
  <sortState xmlns:xlrd2="http://schemas.microsoft.com/office/spreadsheetml/2017/richdata2" ref="A4:N99">
    <sortCondition ref="A4"/>
  </sortState>
  <tableColumns count="15">
    <tableColumn id="1" xr3:uid="{00000000-0010-0000-0000-000001000000}" name="ID"/>
    <tableColumn id="2" xr3:uid="{00000000-0010-0000-0000-000002000000}" name="Team"/>
    <tableColumn id="3" xr3:uid="{00000000-0010-0000-0000-000003000000}" name="Country"/>
    <tableColumn id="4" xr3:uid="{00000000-0010-0000-0000-000004000000}" name="NameF"/>
    <tableColumn id="5" xr3:uid="{00000000-0010-0000-0000-000005000000}" name="NameL"/>
    <tableColumn id="7" xr3:uid="{00000000-0010-0000-0000-000007000000}" name="Weight"/>
    <tableColumn id="6" xr3:uid="{00000000-0010-0000-0000-000006000000}" name="Height" dataDxfId="147"/>
    <tableColumn id="8" xr3:uid="{00000000-0010-0000-0000-000008000000}" name="DOB" dataDxfId="146"/>
    <tableColumn id="9" xr3:uid="{00000000-0010-0000-0000-000009000000}" name="Hometown" dataDxfId="145"/>
    <tableColumn id="10" xr3:uid="{00000000-0010-0000-0000-00000A000000}" name="Prov" dataDxfId="144"/>
    <tableColumn id="11" xr3:uid="{00000000-0010-0000-0000-00000B000000}" name="Pos" dataDxfId="143"/>
    <tableColumn id="17" xr3:uid="{00000000-0010-0000-0000-000011000000}" name="Age" dataDxfId="142">
      <calculatedColumnFormula>DATEDIF(Table3[[#This Row],[DOB]],TODAY(),"y")</calculatedColumnFormula>
    </tableColumn>
    <tableColumn id="15" xr3:uid="{00000000-0010-0000-0000-00000F000000}" name="HeightFt" dataDxfId="141">
      <calculatedColumnFormula>SUM(LEFT(Table3[[#This Row],[Height]],1), RIGHT(Table3[[#This Row],[Height]], LEN(Table3[[#This Row],[Height]])-2)/12)</calculatedColumnFormula>
    </tableColumn>
    <tableColumn id="13" xr3:uid="{00000000-0010-0000-0000-00000D000000}" name="HtIn" dataDxfId="140">
      <calculatedColumnFormula>Table3[[#This Row],[HeightFt]]*12</calculatedColumnFormula>
    </tableColumn>
    <tableColumn id="12" xr3:uid="{00000000-0010-0000-0000-00000C000000}" name="BMI" dataDxfId="139">
      <calculatedColumnFormula>ROUND(Table3[[#This Row],[Weight]]/(Table3[[#This Row],[HtIn]]*Table3[[#This Row],[HtIn]])*703,0)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MY RED BLUE">
      <a:dk1>
        <a:sysClr val="windowText" lastClr="000000"/>
      </a:dk1>
      <a:lt1>
        <a:sysClr val="window" lastClr="FFFFFF"/>
      </a:lt1>
      <a:dk2>
        <a:srgbClr val="44546A"/>
      </a:dk2>
      <a:lt2>
        <a:srgbClr val="E7E6E6"/>
      </a:lt2>
      <a:accent1>
        <a:srgbClr val="FF0000"/>
      </a:accent1>
      <a:accent2>
        <a:srgbClr val="0070C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log.contextures.com/" TargetMode="External"/><Relationship Id="rId2" Type="http://schemas.openxmlformats.org/officeDocument/2006/relationships/hyperlink" Target="http://www.contextures.com/xlPivot10.html" TargetMode="External"/><Relationship Id="rId1" Type="http://schemas.openxmlformats.org/officeDocument/2006/relationships/hyperlink" Target="http://www.contextures.com/excel-pivot-table-summary-functions.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printerSettings" Target="../printerSettings/printerSettings4.bin"/><Relationship Id="rId4"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8" Type="http://schemas.openxmlformats.org/officeDocument/2006/relationships/hyperlink" Target="http://blog.contextures.com/archives/2010/02/19/excel-pivot-tables-at-the-olympics/" TargetMode="External"/><Relationship Id="rId3" Type="http://schemas.openxmlformats.org/officeDocument/2006/relationships/hyperlink" Target="https://www.hockeycanada.ca/en-ca/team-canada/men/olympics/2018/stats/team-rosters?teamid=355" TargetMode="External"/><Relationship Id="rId7" Type="http://schemas.openxmlformats.org/officeDocument/2006/relationships/hyperlink" Target="http://hockeyanalytics.com/2008/01/the-ten-laws-of-hockey-analytics/" TargetMode="External"/><Relationship Id="rId12" Type="http://schemas.openxmlformats.org/officeDocument/2006/relationships/hyperlink" Target="http://blog.datainspirations.com/2018/02/25/getting-started-with-data-analytics-in-power-bi/" TargetMode="External"/><Relationship Id="rId2" Type="http://schemas.openxmlformats.org/officeDocument/2006/relationships/hyperlink" Target="https://en.wikipedia.org/wiki/Ice_hockey_at_the_2018_Winter_Olympics_%E2%80%93_Women%27s_team_rosters" TargetMode="External"/><Relationship Id="rId1" Type="http://schemas.openxmlformats.org/officeDocument/2006/relationships/hyperlink" Target="https://en.wikipedia.org/wiki/Ice_hockey_at_the_2018_Winter_Olympics_%E2%80%93_Men%27s_team_rosters" TargetMode="External"/><Relationship Id="rId6" Type="http://schemas.openxmlformats.org/officeDocument/2006/relationships/hyperlink" Target="http://teamusa.usahockey.com/page/show/3887046-2018-olympic-winter-games-u-s-women-s-roster" TargetMode="External"/><Relationship Id="rId11" Type="http://schemas.openxmlformats.org/officeDocument/2006/relationships/hyperlink" Target="http://hockeydb.com/" TargetMode="External"/><Relationship Id="rId5" Type="http://schemas.openxmlformats.org/officeDocument/2006/relationships/hyperlink" Target="http://teamusa.usahockey.com/page/show/3858372-2018-olympic-winter-games-u-s-men-s-roster" TargetMode="External"/><Relationship Id="rId10" Type="http://schemas.openxmlformats.org/officeDocument/2006/relationships/hyperlink" Target="https://www.myspreadsheetlab.com/dynamic-hyperlinks-in-excel-to-hockeydb/" TargetMode="External"/><Relationship Id="rId4" Type="http://schemas.openxmlformats.org/officeDocument/2006/relationships/hyperlink" Target="https://www.hockeycanada.ca/en-ca/team-canada/women/olympics/2018/stats/team-rosters?teamid=362" TargetMode="External"/><Relationship Id="rId9" Type="http://schemas.openxmlformats.org/officeDocument/2006/relationships/hyperlink" Target="http://blog.contextures.com/archives/2009/02/25/sports-analysis-in-exce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5.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1:C15"/>
  <sheetViews>
    <sheetView showGridLines="0" tabSelected="1" workbookViewId="0">
      <pane ySplit="3" topLeftCell="A4" activePane="bottomLeft" state="frozen"/>
      <selection activeCell="A4" sqref="A4"/>
      <selection pane="bottomLeft" activeCell="B6" sqref="B6"/>
    </sheetView>
  </sheetViews>
  <sheetFormatPr defaultColWidth="9.140625" defaultRowHeight="15" x14ac:dyDescent="0.25"/>
  <cols>
    <col min="2" max="2" width="3.5703125" customWidth="1"/>
    <col min="3" max="3" width="37.7109375" customWidth="1"/>
  </cols>
  <sheetData>
    <row r="1" spans="2:3" ht="7.5" customHeight="1" x14ac:dyDescent="0.25"/>
    <row r="4" spans="2:3" ht="9.75" customHeight="1" x14ac:dyDescent="0.25"/>
    <row r="5" spans="2:3" ht="15.75" x14ac:dyDescent="0.25">
      <c r="C5" s="21" t="s">
        <v>398</v>
      </c>
    </row>
    <row r="6" spans="2:3" x14ac:dyDescent="0.25">
      <c r="B6" s="7"/>
      <c r="C6" s="22" t="s">
        <v>397</v>
      </c>
    </row>
    <row r="7" spans="2:3" ht="9.75" customHeight="1" x14ac:dyDescent="0.25">
      <c r="B7" s="7"/>
    </row>
    <row r="8" spans="2:3" ht="15.75" x14ac:dyDescent="0.25">
      <c r="B8" s="7"/>
      <c r="C8" s="21" t="s">
        <v>360</v>
      </c>
    </row>
    <row r="9" spans="2:3" x14ac:dyDescent="0.25">
      <c r="B9" s="7"/>
      <c r="C9" s="20" t="s">
        <v>395</v>
      </c>
    </row>
    <row r="10" spans="2:3" x14ac:dyDescent="0.25">
      <c r="B10" s="7"/>
      <c r="C10" s="20" t="s">
        <v>396</v>
      </c>
    </row>
    <row r="11" spans="2:3" x14ac:dyDescent="0.25">
      <c r="C11" s="20"/>
    </row>
    <row r="12" spans="2:3" ht="15.75" x14ac:dyDescent="0.25">
      <c r="C12" s="21" t="s">
        <v>399</v>
      </c>
    </row>
    <row r="13" spans="2:3" x14ac:dyDescent="0.25">
      <c r="C13" t="s">
        <v>400</v>
      </c>
    </row>
    <row r="14" spans="2:3" x14ac:dyDescent="0.25">
      <c r="C14" s="37" t="s">
        <v>401</v>
      </c>
    </row>
    <row r="15" spans="2:3" x14ac:dyDescent="0.25">
      <c r="C15" t="s">
        <v>402</v>
      </c>
    </row>
  </sheetData>
  <hyperlinks>
    <hyperlink ref="C9" r:id="rId1" xr:uid="{00000000-0004-0000-0000-000002000000}"/>
    <hyperlink ref="C10" r:id="rId2" xr:uid="{00000000-0004-0000-0000-000003000000}"/>
    <hyperlink ref="C6" r:id="rId3" xr:uid="{00000000-0004-0000-0000-000004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B1:O31"/>
  <sheetViews>
    <sheetView showGridLines="0" zoomScaleNormal="100" workbookViewId="0">
      <selection activeCell="X13" sqref="X13"/>
    </sheetView>
  </sheetViews>
  <sheetFormatPr defaultRowHeight="15" x14ac:dyDescent="0.25"/>
  <cols>
    <col min="1" max="1" width="4" customWidth="1"/>
    <col min="2" max="2" width="7.42578125" bestFit="1" customWidth="1"/>
    <col min="3" max="3" width="3.5703125" customWidth="1"/>
    <col min="4" max="4" width="11.28515625" bestFit="1" customWidth="1"/>
    <col min="5" max="6" width="7.42578125" bestFit="1" customWidth="1"/>
    <col min="7" max="7" width="1.42578125" customWidth="1"/>
    <col min="9" max="9" width="6.42578125" customWidth="1"/>
    <col min="10" max="10" width="7.28515625" bestFit="1" customWidth="1"/>
    <col min="11" max="11" width="7.42578125" bestFit="1" customWidth="1"/>
    <col min="13" max="13" width="8" customWidth="1"/>
    <col min="14" max="14" width="7.28515625" bestFit="1" customWidth="1"/>
    <col min="15" max="15" width="7.42578125" bestFit="1" customWidth="1"/>
  </cols>
  <sheetData>
    <row r="1" spans="2:15" ht="18.75" x14ac:dyDescent="0.3">
      <c r="D1" s="2" t="s">
        <v>385</v>
      </c>
      <c r="I1" s="2" t="s">
        <v>386</v>
      </c>
    </row>
    <row r="3" spans="2:15" ht="15.75" x14ac:dyDescent="0.25">
      <c r="B3" s="13" t="s">
        <v>335</v>
      </c>
      <c r="D3" s="27" t="s">
        <v>383</v>
      </c>
      <c r="E3" s="36"/>
      <c r="F3" s="36"/>
      <c r="G3" s="36"/>
      <c r="H3" s="36"/>
      <c r="I3" s="27" t="s">
        <v>382</v>
      </c>
      <c r="J3" s="36"/>
      <c r="K3" s="36"/>
      <c r="L3" s="36"/>
      <c r="M3" s="27" t="s">
        <v>160</v>
      </c>
    </row>
    <row r="4" spans="2:15" ht="6" customHeight="1" x14ac:dyDescent="0.25"/>
    <row r="5" spans="2:15" x14ac:dyDescent="0.25">
      <c r="B5" s="7" t="s">
        <v>311</v>
      </c>
      <c r="D5" s="3" t="s">
        <v>265</v>
      </c>
      <c r="E5" t="s">
        <v>311</v>
      </c>
      <c r="F5" s="7" t="s">
        <v>381</v>
      </c>
      <c r="I5" s="3" t="s">
        <v>159</v>
      </c>
      <c r="J5" s="3" t="s">
        <v>265</v>
      </c>
      <c r="K5" s="7" t="s">
        <v>311</v>
      </c>
      <c r="M5" s="3" t="s">
        <v>160</v>
      </c>
      <c r="N5" s="3" t="s">
        <v>265</v>
      </c>
      <c r="O5" s="7" t="s">
        <v>311</v>
      </c>
    </row>
    <row r="6" spans="2:15" x14ac:dyDescent="0.25">
      <c r="B6" s="16">
        <v>96</v>
      </c>
      <c r="D6" t="s">
        <v>339</v>
      </c>
      <c r="E6" s="4">
        <v>19</v>
      </c>
      <c r="F6" s="35">
        <v>0.19791666666666666</v>
      </c>
      <c r="I6" t="s">
        <v>1</v>
      </c>
      <c r="K6" s="4">
        <v>20</v>
      </c>
      <c r="M6" t="s">
        <v>219</v>
      </c>
      <c r="O6" s="4">
        <v>36</v>
      </c>
    </row>
    <row r="7" spans="2:15" x14ac:dyDescent="0.25">
      <c r="D7" t="s">
        <v>345</v>
      </c>
      <c r="E7" s="4">
        <v>9</v>
      </c>
      <c r="F7" s="35">
        <v>9.375E-2</v>
      </c>
      <c r="J7" t="s">
        <v>339</v>
      </c>
      <c r="K7" s="4">
        <v>8</v>
      </c>
      <c r="N7" t="s">
        <v>339</v>
      </c>
      <c r="O7" s="4">
        <v>19</v>
      </c>
    </row>
    <row r="8" spans="2:15" x14ac:dyDescent="0.25">
      <c r="B8" s="13" t="s">
        <v>336</v>
      </c>
      <c r="D8" t="s">
        <v>13</v>
      </c>
      <c r="E8" s="4">
        <v>9</v>
      </c>
      <c r="F8" s="35">
        <v>9.375E-2</v>
      </c>
      <c r="J8" t="s">
        <v>345</v>
      </c>
      <c r="K8" s="4">
        <v>7</v>
      </c>
      <c r="N8" t="s">
        <v>345</v>
      </c>
      <c r="O8" s="4">
        <v>9</v>
      </c>
    </row>
    <row r="9" spans="2:15" x14ac:dyDescent="0.25">
      <c r="B9" s="11">
        <f>SUM(F6:F10)</f>
        <v>0.55208333333333326</v>
      </c>
      <c r="D9" t="s">
        <v>10</v>
      </c>
      <c r="E9" s="4">
        <v>8</v>
      </c>
      <c r="F9" s="35">
        <v>8.3333333333333329E-2</v>
      </c>
      <c r="J9" t="s">
        <v>10</v>
      </c>
      <c r="K9" s="4">
        <v>5</v>
      </c>
      <c r="N9" t="s">
        <v>341</v>
      </c>
      <c r="O9" s="4">
        <v>8</v>
      </c>
    </row>
    <row r="10" spans="2:15" x14ac:dyDescent="0.25">
      <c r="D10" t="s">
        <v>341</v>
      </c>
      <c r="E10" s="4">
        <v>8</v>
      </c>
      <c r="F10" s="35">
        <v>8.3333333333333329E-2</v>
      </c>
      <c r="I10" t="s">
        <v>0</v>
      </c>
      <c r="K10" s="4">
        <v>22</v>
      </c>
      <c r="M10" t="s">
        <v>2</v>
      </c>
      <c r="O10" s="4">
        <v>22</v>
      </c>
    </row>
    <row r="11" spans="2:15" x14ac:dyDescent="0.25">
      <c r="D11" t="s">
        <v>342</v>
      </c>
      <c r="E11" s="4">
        <v>5</v>
      </c>
      <c r="F11" s="34">
        <v>5.2083333333333336E-2</v>
      </c>
      <c r="J11" t="s">
        <v>339</v>
      </c>
      <c r="K11" s="4">
        <v>11</v>
      </c>
      <c r="N11" t="s">
        <v>13</v>
      </c>
      <c r="O11" s="4">
        <v>9</v>
      </c>
    </row>
    <row r="12" spans="2:15" x14ac:dyDescent="0.25">
      <c r="D12" t="s">
        <v>65</v>
      </c>
      <c r="E12" s="4">
        <v>5</v>
      </c>
      <c r="F12" s="34">
        <v>5.2083333333333336E-2</v>
      </c>
      <c r="J12" t="s">
        <v>13</v>
      </c>
      <c r="K12" s="4">
        <v>7</v>
      </c>
      <c r="N12" t="s">
        <v>10</v>
      </c>
      <c r="O12" s="4">
        <v>8</v>
      </c>
    </row>
    <row r="13" spans="2:15" x14ac:dyDescent="0.25">
      <c r="D13" t="s">
        <v>110</v>
      </c>
      <c r="E13" s="4">
        <v>4</v>
      </c>
      <c r="F13" s="34">
        <v>4.1666666666666664E-2</v>
      </c>
      <c r="J13" t="s">
        <v>341</v>
      </c>
      <c r="K13" s="4">
        <v>4</v>
      </c>
      <c r="N13" t="s">
        <v>65</v>
      </c>
      <c r="O13" s="4">
        <v>5</v>
      </c>
    </row>
    <row r="14" spans="2:15" x14ac:dyDescent="0.25">
      <c r="D14" t="s">
        <v>39</v>
      </c>
      <c r="E14" s="4">
        <v>4</v>
      </c>
      <c r="F14" s="34">
        <v>4.1666666666666664E-2</v>
      </c>
      <c r="I14" t="s">
        <v>303</v>
      </c>
      <c r="K14" s="4">
        <v>42</v>
      </c>
      <c r="M14" t="s">
        <v>303</v>
      </c>
      <c r="O14" s="4">
        <v>58</v>
      </c>
    </row>
    <row r="15" spans="2:15" x14ac:dyDescent="0.25">
      <c r="D15" t="s">
        <v>346</v>
      </c>
      <c r="E15" s="4">
        <v>3</v>
      </c>
      <c r="F15" s="34">
        <v>3.125E-2</v>
      </c>
    </row>
    <row r="16" spans="2:15" x14ac:dyDescent="0.25">
      <c r="D16" t="s">
        <v>24</v>
      </c>
      <c r="E16" s="4">
        <v>3</v>
      </c>
      <c r="F16" s="34">
        <v>3.125E-2</v>
      </c>
    </row>
    <row r="17" spans="4:6" x14ac:dyDescent="0.25">
      <c r="D17" t="s">
        <v>6</v>
      </c>
      <c r="E17" s="4">
        <v>2</v>
      </c>
      <c r="F17" s="34">
        <v>2.0833333333333332E-2</v>
      </c>
    </row>
    <row r="18" spans="4:6" x14ac:dyDescent="0.25">
      <c r="D18" t="s">
        <v>343</v>
      </c>
      <c r="E18" s="4">
        <v>2</v>
      </c>
      <c r="F18" s="34">
        <v>2.0833333333333332E-2</v>
      </c>
    </row>
    <row r="19" spans="4:6" x14ac:dyDescent="0.25">
      <c r="D19" t="s">
        <v>340</v>
      </c>
      <c r="E19" s="4">
        <v>2</v>
      </c>
      <c r="F19" s="34">
        <v>2.0833333333333332E-2</v>
      </c>
    </row>
    <row r="20" spans="4:6" x14ac:dyDescent="0.25">
      <c r="D20" t="s">
        <v>34</v>
      </c>
      <c r="E20" s="4">
        <v>2</v>
      </c>
      <c r="F20" s="34">
        <v>2.0833333333333332E-2</v>
      </c>
    </row>
    <row r="21" spans="4:6" x14ac:dyDescent="0.25">
      <c r="D21" t="s">
        <v>48</v>
      </c>
      <c r="E21" s="4">
        <v>2</v>
      </c>
      <c r="F21" s="34">
        <v>2.0833333333333332E-2</v>
      </c>
    </row>
    <row r="22" spans="4:6" x14ac:dyDescent="0.25">
      <c r="D22" t="s">
        <v>130</v>
      </c>
      <c r="E22" s="4">
        <v>1</v>
      </c>
      <c r="F22" s="34">
        <v>1.0416666666666666E-2</v>
      </c>
    </row>
    <row r="23" spans="4:6" x14ac:dyDescent="0.25">
      <c r="D23" t="s">
        <v>75</v>
      </c>
      <c r="E23" s="4">
        <v>1</v>
      </c>
      <c r="F23" s="34">
        <v>1.0416666666666666E-2</v>
      </c>
    </row>
    <row r="24" spans="4:6" x14ac:dyDescent="0.25">
      <c r="D24" t="s">
        <v>82</v>
      </c>
      <c r="E24" s="4">
        <v>1</v>
      </c>
      <c r="F24" s="34">
        <v>1.0416666666666666E-2</v>
      </c>
    </row>
    <row r="25" spans="4:6" x14ac:dyDescent="0.25">
      <c r="D25" t="s">
        <v>45</v>
      </c>
      <c r="E25" s="4">
        <v>1</v>
      </c>
      <c r="F25" s="34">
        <v>1.0416666666666666E-2</v>
      </c>
    </row>
    <row r="26" spans="4:6" x14ac:dyDescent="0.25">
      <c r="D26" t="s">
        <v>121</v>
      </c>
      <c r="E26" s="4">
        <v>1</v>
      </c>
      <c r="F26" s="34">
        <v>1.0416666666666666E-2</v>
      </c>
    </row>
    <row r="27" spans="4:6" x14ac:dyDescent="0.25">
      <c r="D27" t="s">
        <v>133</v>
      </c>
      <c r="E27" s="4">
        <v>1</v>
      </c>
      <c r="F27" s="34">
        <v>1.0416666666666666E-2</v>
      </c>
    </row>
    <row r="28" spans="4:6" x14ac:dyDescent="0.25">
      <c r="D28" t="s">
        <v>61</v>
      </c>
      <c r="E28" s="4">
        <v>1</v>
      </c>
      <c r="F28" s="34">
        <v>1.0416666666666666E-2</v>
      </c>
    </row>
    <row r="29" spans="4:6" x14ac:dyDescent="0.25">
      <c r="D29" t="s">
        <v>20</v>
      </c>
      <c r="E29" s="4">
        <v>1</v>
      </c>
      <c r="F29" s="34">
        <v>1.0416666666666666E-2</v>
      </c>
    </row>
    <row r="30" spans="4:6" x14ac:dyDescent="0.25">
      <c r="D30" t="s">
        <v>118</v>
      </c>
      <c r="E30" s="4">
        <v>1</v>
      </c>
      <c r="F30" s="34">
        <v>1.0416666666666666E-2</v>
      </c>
    </row>
    <row r="31" spans="4:6" x14ac:dyDescent="0.25">
      <c r="D31" t="s">
        <v>303</v>
      </c>
      <c r="E31" s="4">
        <v>96</v>
      </c>
      <c r="F31" s="34">
        <v>1</v>
      </c>
    </row>
  </sheetData>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B2:C25"/>
  <sheetViews>
    <sheetView showGridLines="0" workbookViewId="0">
      <selection activeCell="C9" sqref="C9"/>
    </sheetView>
  </sheetViews>
  <sheetFormatPr defaultRowHeight="15" x14ac:dyDescent="0.25"/>
  <cols>
    <col min="1" max="1" width="4.85546875" customWidth="1"/>
    <col min="2" max="2" width="15" customWidth="1"/>
  </cols>
  <sheetData>
    <row r="2" spans="2:3" x14ac:dyDescent="0.25">
      <c r="B2" s="12" t="s">
        <v>363</v>
      </c>
    </row>
    <row r="3" spans="2:3" x14ac:dyDescent="0.25">
      <c r="B3" t="s">
        <v>326</v>
      </c>
      <c r="C3" s="10" t="s">
        <v>327</v>
      </c>
    </row>
    <row r="4" spans="2:3" x14ac:dyDescent="0.25">
      <c r="B4" t="s">
        <v>323</v>
      </c>
      <c r="C4" s="10" t="s">
        <v>324</v>
      </c>
    </row>
    <row r="5" spans="2:3" x14ac:dyDescent="0.25">
      <c r="B5" t="s">
        <v>364</v>
      </c>
      <c r="C5" s="10" t="s">
        <v>329</v>
      </c>
    </row>
    <row r="6" spans="2:3" x14ac:dyDescent="0.25">
      <c r="B6" t="s">
        <v>325</v>
      </c>
      <c r="C6" s="10" t="s">
        <v>328</v>
      </c>
    </row>
    <row r="7" spans="2:3" x14ac:dyDescent="0.25">
      <c r="B7" t="s">
        <v>334</v>
      </c>
      <c r="C7" s="10" t="s">
        <v>322</v>
      </c>
    </row>
    <row r="8" spans="2:3" x14ac:dyDescent="0.25">
      <c r="B8" t="s">
        <v>333</v>
      </c>
      <c r="C8" s="10" t="s">
        <v>321</v>
      </c>
    </row>
    <row r="11" spans="2:3" x14ac:dyDescent="0.25">
      <c r="B11" s="12" t="s">
        <v>365</v>
      </c>
    </row>
    <row r="12" spans="2:3" x14ac:dyDescent="0.25">
      <c r="B12" s="10" t="s">
        <v>330</v>
      </c>
    </row>
    <row r="13" spans="2:3" x14ac:dyDescent="0.25">
      <c r="B13" s="10" t="s">
        <v>351</v>
      </c>
    </row>
    <row r="14" spans="2:3" x14ac:dyDescent="0.25">
      <c r="B14" s="10"/>
    </row>
    <row r="15" spans="2:3" x14ac:dyDescent="0.25">
      <c r="B15" s="12" t="s">
        <v>366</v>
      </c>
    </row>
    <row r="16" spans="2:3" x14ac:dyDescent="0.25">
      <c r="B16" s="10" t="s">
        <v>331</v>
      </c>
    </row>
    <row r="17" spans="2:2" x14ac:dyDescent="0.25">
      <c r="B17" s="10" t="s">
        <v>332</v>
      </c>
    </row>
    <row r="18" spans="2:2" x14ac:dyDescent="0.25">
      <c r="B18" s="10"/>
    </row>
    <row r="19" spans="2:2" x14ac:dyDescent="0.25">
      <c r="B19" s="12" t="s">
        <v>367</v>
      </c>
    </row>
    <row r="20" spans="2:2" x14ac:dyDescent="0.25">
      <c r="B20" s="17" t="s">
        <v>349</v>
      </c>
    </row>
    <row r="21" spans="2:2" x14ac:dyDescent="0.25">
      <c r="B21" s="23" t="s">
        <v>350</v>
      </c>
    </row>
    <row r="22" spans="2:2" x14ac:dyDescent="0.25">
      <c r="B22" s="17"/>
    </row>
    <row r="23" spans="2:2" x14ac:dyDescent="0.25">
      <c r="B23" s="17" t="s">
        <v>362</v>
      </c>
    </row>
    <row r="24" spans="2:2" x14ac:dyDescent="0.25">
      <c r="B24" s="23" t="s">
        <v>361</v>
      </c>
    </row>
    <row r="25" spans="2:2" x14ac:dyDescent="0.25">
      <c r="B25" s="17"/>
    </row>
  </sheetData>
  <hyperlinks>
    <hyperlink ref="C8" r:id="rId1" xr:uid="{00000000-0004-0000-0A00-000000000000}"/>
    <hyperlink ref="C7" r:id="rId2" xr:uid="{00000000-0004-0000-0A00-000001000000}"/>
    <hyperlink ref="C4" r:id="rId3" xr:uid="{00000000-0004-0000-0A00-000002000000}"/>
    <hyperlink ref="C3" r:id="rId4" xr:uid="{00000000-0004-0000-0A00-000003000000}"/>
    <hyperlink ref="C6" r:id="rId5" xr:uid="{00000000-0004-0000-0A00-000004000000}"/>
    <hyperlink ref="C5" r:id="rId6" xr:uid="{00000000-0004-0000-0A00-000005000000}"/>
    <hyperlink ref="B12" r:id="rId7" xr:uid="{00000000-0004-0000-0A00-000006000000}"/>
    <hyperlink ref="B16" r:id="rId8" xr:uid="{00000000-0004-0000-0A00-000007000000}"/>
    <hyperlink ref="B17" r:id="rId9" xr:uid="{00000000-0004-0000-0A00-000008000000}"/>
    <hyperlink ref="B21" r:id="rId10" xr:uid="{00000000-0004-0000-0A00-000009000000}"/>
    <hyperlink ref="B13" r:id="rId11" xr:uid="{00000000-0004-0000-0A00-00000A000000}"/>
    <hyperlink ref="B24" r:id="rId12" xr:uid="{00000000-0004-0000-0A00-00000B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8FD7-03E9-4A21-B840-F367EFDBADF1}">
  <sheetPr codeName="Sheet16"/>
  <dimension ref="B2:C9"/>
  <sheetViews>
    <sheetView showGridLines="0" workbookViewId="0">
      <selection activeCell="A3" sqref="A3"/>
    </sheetView>
  </sheetViews>
  <sheetFormatPr defaultColWidth="8.85546875" defaultRowHeight="15" x14ac:dyDescent="0.25"/>
  <cols>
    <col min="1" max="1" width="3" style="50" customWidth="1"/>
    <col min="2" max="2" width="32.85546875" style="52" customWidth="1"/>
    <col min="3" max="3" width="64" style="50" customWidth="1"/>
    <col min="4" max="16384" width="8.85546875" style="50"/>
  </cols>
  <sheetData>
    <row r="2" spans="2:3" ht="18.75" x14ac:dyDescent="0.3">
      <c r="B2" s="49" t="s">
        <v>358</v>
      </c>
    </row>
    <row r="3" spans="2:3" x14ac:dyDescent="0.25">
      <c r="B3" s="19" t="s">
        <v>356</v>
      </c>
      <c r="C3" s="50" t="s">
        <v>355</v>
      </c>
    </row>
    <row r="4" spans="2:3" x14ac:dyDescent="0.25">
      <c r="B4" s="19" t="s">
        <v>354</v>
      </c>
      <c r="C4" s="50" t="s">
        <v>404</v>
      </c>
    </row>
    <row r="5" spans="2:3" x14ac:dyDescent="0.25">
      <c r="B5" s="19" t="s">
        <v>353</v>
      </c>
      <c r="C5" s="50" t="s">
        <v>352</v>
      </c>
    </row>
    <row r="6" spans="2:3" x14ac:dyDescent="0.25">
      <c r="B6" s="19" t="s">
        <v>357</v>
      </c>
      <c r="C6" s="50" t="s">
        <v>403</v>
      </c>
    </row>
    <row r="7" spans="2:3" x14ac:dyDescent="0.25">
      <c r="B7" s="51"/>
    </row>
    <row r="8" spans="2:3" ht="18.75" x14ac:dyDescent="0.3">
      <c r="B8" s="49" t="s">
        <v>405</v>
      </c>
    </row>
    <row r="9" spans="2:3" x14ac:dyDescent="0.25">
      <c r="B9" s="20" t="s">
        <v>359</v>
      </c>
      <c r="C9" s="50" t="s">
        <v>406</v>
      </c>
    </row>
  </sheetData>
  <hyperlinks>
    <hyperlink ref="B3" r:id="rId1" xr:uid="{3D995208-ED58-4E95-B691-BB1A2D87B946}"/>
    <hyperlink ref="B5" r:id="rId2" xr:uid="{1D9454B2-9DDD-4A1D-AB95-162F54A22464}"/>
    <hyperlink ref="B4" r:id="rId3" xr:uid="{FF8A99C5-DC48-4D96-9A72-5C69DD293A4A}"/>
    <hyperlink ref="B6" r:id="rId4" xr:uid="{87F59B2D-B2C7-4F90-A76C-D8BAB3FAC0E3}"/>
    <hyperlink ref="B9" r:id="rId5" tooltip="Contextures Recommends" xr:uid="{9A70FEF5-CB82-416B-A6CE-3DD29DD68B14}"/>
  </hyperlinks>
  <pageMargins left="0.75" right="0.75" top="1" bottom="1" header="0.5" footer="0.5"/>
  <pageSetup orientation="portrait" r:id="rId6"/>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P99"/>
  <sheetViews>
    <sheetView workbookViewId="0">
      <pane ySplit="3" topLeftCell="A4" activePane="bottomLeft" state="frozen"/>
      <selection pane="bottomLeft" activeCell="P11" sqref="P11"/>
    </sheetView>
  </sheetViews>
  <sheetFormatPr defaultRowHeight="15" x14ac:dyDescent="0.25"/>
  <cols>
    <col min="1" max="1" width="8.28515625" bestFit="1" customWidth="1"/>
    <col min="2" max="3" width="12.5703125" customWidth="1"/>
    <col min="4" max="5" width="12.7109375" customWidth="1"/>
    <col min="6" max="6" width="6.7109375" customWidth="1"/>
    <col min="7" max="7" width="7.140625" style="15" customWidth="1"/>
    <col min="8" max="8" width="10.7109375" bestFit="1" customWidth="1"/>
    <col min="9" max="9" width="15.5703125" style="15" bestFit="1" customWidth="1"/>
    <col min="10" max="10" width="7.28515625" style="4" bestFit="1" customWidth="1"/>
    <col min="11" max="11" width="8.42578125" bestFit="1" customWidth="1"/>
    <col min="12" max="12" width="6.85546875" customWidth="1"/>
    <col min="13" max="13" width="8.28515625" style="15" customWidth="1"/>
    <col min="14" max="14" width="7.28515625" style="15" customWidth="1"/>
    <col min="15" max="15" width="7.85546875" customWidth="1"/>
    <col min="16" max="16" width="8.28515625" style="15" customWidth="1"/>
    <col min="17" max="17" width="8.85546875" bestFit="1" customWidth="1"/>
  </cols>
  <sheetData>
    <row r="1" spans="1:16" ht="18.75" x14ac:dyDescent="0.3">
      <c r="A1" s="2" t="s">
        <v>348</v>
      </c>
      <c r="H1" t="s">
        <v>394</v>
      </c>
      <c r="J1"/>
      <c r="L1" s="16"/>
      <c r="O1" s="15"/>
      <c r="P1"/>
    </row>
    <row r="2" spans="1:16" x14ac:dyDescent="0.25">
      <c r="I2"/>
      <c r="J2"/>
      <c r="L2" s="16"/>
      <c r="O2" s="15"/>
      <c r="P2"/>
    </row>
    <row r="3" spans="1:16" x14ac:dyDescent="0.25">
      <c r="A3" t="s">
        <v>158</v>
      </c>
      <c r="B3" t="s">
        <v>159</v>
      </c>
      <c r="C3" t="s">
        <v>160</v>
      </c>
      <c r="D3" t="s">
        <v>161</v>
      </c>
      <c r="E3" t="s">
        <v>162</v>
      </c>
      <c r="F3" t="s">
        <v>163</v>
      </c>
      <c r="G3" s="15" t="s">
        <v>164</v>
      </c>
      <c r="H3" t="s">
        <v>148</v>
      </c>
      <c r="I3" t="s">
        <v>149</v>
      </c>
      <c r="J3" t="s">
        <v>265</v>
      </c>
      <c r="K3" t="s">
        <v>165</v>
      </c>
      <c r="L3" s="16" t="s">
        <v>305</v>
      </c>
      <c r="M3" s="15" t="s">
        <v>304</v>
      </c>
      <c r="N3" s="18" t="s">
        <v>390</v>
      </c>
      <c r="O3" s="18" t="s">
        <v>391</v>
      </c>
      <c r="P3"/>
    </row>
    <row r="4" spans="1:16" x14ac:dyDescent="0.25">
      <c r="A4">
        <v>1</v>
      </c>
      <c r="B4" t="s">
        <v>0</v>
      </c>
      <c r="C4" t="s">
        <v>219</v>
      </c>
      <c r="D4" t="s">
        <v>25</v>
      </c>
      <c r="E4" t="s">
        <v>217</v>
      </c>
      <c r="F4">
        <v>148</v>
      </c>
      <c r="G4" s="15" t="s">
        <v>218</v>
      </c>
      <c r="H4" s="1">
        <v>31820</v>
      </c>
      <c r="I4" t="s">
        <v>266</v>
      </c>
      <c r="J4" t="s">
        <v>339</v>
      </c>
      <c r="K4" t="s">
        <v>14</v>
      </c>
      <c r="L4" s="39">
        <f ca="1">DATEDIF(Table3[[#This Row],[DOB]],TODAY(),"y")</f>
        <v>34</v>
      </c>
      <c r="M4" s="38">
        <f>SUM(LEFT(Table3[[#This Row],[Height]],1), RIGHT(Table3[[#This Row],[Height]], LEN(Table3[[#This Row],[Height]])-2)/12)</f>
        <v>5.583333333333333</v>
      </c>
      <c r="N4" s="38">
        <f>Table3[[#This Row],[HeightFt]]*12</f>
        <v>67</v>
      </c>
      <c r="O4" s="42">
        <f>ROUND(Table3[[#This Row],[Weight]]/(Table3[[#This Row],[HtIn]]*Table3[[#This Row],[HtIn]])*703,0)</f>
        <v>23</v>
      </c>
      <c r="P4"/>
    </row>
    <row r="5" spans="1:16" x14ac:dyDescent="0.25">
      <c r="A5">
        <v>2</v>
      </c>
      <c r="B5" t="s">
        <v>0</v>
      </c>
      <c r="C5" t="s">
        <v>219</v>
      </c>
      <c r="D5" t="s">
        <v>220</v>
      </c>
      <c r="E5" t="s">
        <v>221</v>
      </c>
      <c r="F5">
        <v>148</v>
      </c>
      <c r="G5" s="15" t="s">
        <v>174</v>
      </c>
      <c r="H5" s="1">
        <v>32775</v>
      </c>
      <c r="I5" t="s">
        <v>267</v>
      </c>
      <c r="J5" t="s">
        <v>339</v>
      </c>
      <c r="K5" t="s">
        <v>14</v>
      </c>
      <c r="L5" s="39">
        <f ca="1">DATEDIF(Table3[[#This Row],[DOB]],TODAY(),"y")</f>
        <v>32</v>
      </c>
      <c r="M5" s="38">
        <f>SUM(LEFT(Table3[[#This Row],[Height]],1), RIGHT(Table3[[#This Row],[Height]], LEN(Table3[[#This Row],[Height]])-2)/12)</f>
        <v>5.75</v>
      </c>
      <c r="N5" s="38">
        <f>Table3[[#This Row],[HeightFt]]*12</f>
        <v>69</v>
      </c>
      <c r="O5" s="42">
        <f>ROUND(Table3[[#This Row],[Weight]]/(Table3[[#This Row],[HtIn]]*Table3[[#This Row],[HtIn]])*703,0)</f>
        <v>22</v>
      </c>
      <c r="P5"/>
    </row>
    <row r="6" spans="1:16" x14ac:dyDescent="0.25">
      <c r="A6">
        <v>3</v>
      </c>
      <c r="B6" t="s">
        <v>0</v>
      </c>
      <c r="C6" t="s">
        <v>219</v>
      </c>
      <c r="D6" t="s">
        <v>223</v>
      </c>
      <c r="E6" t="s">
        <v>224</v>
      </c>
      <c r="F6">
        <v>156</v>
      </c>
      <c r="G6" s="15" t="s">
        <v>209</v>
      </c>
      <c r="H6" s="1">
        <v>34459</v>
      </c>
      <c r="I6" t="s">
        <v>268</v>
      </c>
      <c r="J6" t="s">
        <v>339</v>
      </c>
      <c r="K6" t="s">
        <v>14</v>
      </c>
      <c r="L6" s="39">
        <f ca="1">DATEDIF(Table3[[#This Row],[DOB]],TODAY(),"y")</f>
        <v>27</v>
      </c>
      <c r="M6" s="38">
        <f>SUM(LEFT(Table3[[#This Row],[Height]],1), RIGHT(Table3[[#This Row],[Height]], LEN(Table3[[#This Row],[Height]])-2)/12)</f>
        <v>5.833333333333333</v>
      </c>
      <c r="N6" s="38">
        <f>Table3[[#This Row],[HeightFt]]*12</f>
        <v>70</v>
      </c>
      <c r="O6" s="42">
        <f>ROUND(Table3[[#This Row],[Weight]]/(Table3[[#This Row],[HtIn]]*Table3[[#This Row],[HtIn]])*703,0)</f>
        <v>22</v>
      </c>
      <c r="P6"/>
    </row>
    <row r="7" spans="1:16" x14ac:dyDescent="0.25">
      <c r="A7">
        <v>4</v>
      </c>
      <c r="B7" t="s">
        <v>0</v>
      </c>
      <c r="C7" t="s">
        <v>219</v>
      </c>
      <c r="D7" t="s">
        <v>225</v>
      </c>
      <c r="E7" t="s">
        <v>226</v>
      </c>
      <c r="F7">
        <v>172</v>
      </c>
      <c r="G7" s="15" t="s">
        <v>209</v>
      </c>
      <c r="H7" s="1">
        <v>32674</v>
      </c>
      <c r="I7" t="s">
        <v>269</v>
      </c>
      <c r="J7" t="s">
        <v>339</v>
      </c>
      <c r="K7" t="s">
        <v>14</v>
      </c>
      <c r="L7" s="39">
        <f ca="1">DATEDIF(Table3[[#This Row],[DOB]],TODAY(),"y")</f>
        <v>32</v>
      </c>
      <c r="M7" s="38">
        <f>SUM(LEFT(Table3[[#This Row],[Height]],1), RIGHT(Table3[[#This Row],[Height]], LEN(Table3[[#This Row],[Height]])-2)/12)</f>
        <v>5.833333333333333</v>
      </c>
      <c r="N7" s="38">
        <f>Table3[[#This Row],[HeightFt]]*12</f>
        <v>70</v>
      </c>
      <c r="O7" s="42">
        <f>ROUND(Table3[[#This Row],[Weight]]/(Table3[[#This Row],[HtIn]]*Table3[[#This Row],[HtIn]])*703,0)</f>
        <v>25</v>
      </c>
      <c r="P7"/>
    </row>
    <row r="8" spans="1:16" x14ac:dyDescent="0.25">
      <c r="A8">
        <v>5</v>
      </c>
      <c r="B8" t="s">
        <v>0</v>
      </c>
      <c r="C8" t="s">
        <v>219</v>
      </c>
      <c r="D8" t="s">
        <v>227</v>
      </c>
      <c r="E8" t="s">
        <v>228</v>
      </c>
      <c r="F8">
        <v>144</v>
      </c>
      <c r="G8" s="15" t="s">
        <v>229</v>
      </c>
      <c r="H8" s="1">
        <v>33670</v>
      </c>
      <c r="I8" t="s">
        <v>270</v>
      </c>
      <c r="J8" t="s">
        <v>340</v>
      </c>
      <c r="K8" t="s">
        <v>14</v>
      </c>
      <c r="L8" s="39">
        <f ca="1">DATEDIF(Table3[[#This Row],[DOB]],TODAY(),"y")</f>
        <v>29</v>
      </c>
      <c r="M8" s="38">
        <f>SUM(LEFT(Table3[[#This Row],[Height]],1), RIGHT(Table3[[#This Row],[Height]], LEN(Table3[[#This Row],[Height]])-2)/12)</f>
        <v>5.416666666666667</v>
      </c>
      <c r="N8" s="38">
        <f>Table3[[#This Row],[HeightFt]]*12</f>
        <v>65</v>
      </c>
      <c r="O8" s="42">
        <f>ROUND(Table3[[#This Row],[Weight]]/(Table3[[#This Row],[HtIn]]*Table3[[#This Row],[HtIn]])*703,0)</f>
        <v>24</v>
      </c>
      <c r="P8"/>
    </row>
    <row r="9" spans="1:16" x14ac:dyDescent="0.25">
      <c r="A9">
        <v>6</v>
      </c>
      <c r="B9" t="s">
        <v>0</v>
      </c>
      <c r="C9" t="s">
        <v>219</v>
      </c>
      <c r="D9" t="s">
        <v>230</v>
      </c>
      <c r="E9" t="s">
        <v>231</v>
      </c>
      <c r="F9">
        <v>159</v>
      </c>
      <c r="G9" s="15" t="s">
        <v>232</v>
      </c>
      <c r="H9" s="1">
        <v>33610</v>
      </c>
      <c r="I9" t="s">
        <v>271</v>
      </c>
      <c r="J9" t="s">
        <v>341</v>
      </c>
      <c r="K9" t="s">
        <v>14</v>
      </c>
      <c r="L9" s="39">
        <f ca="1">DATEDIF(Table3[[#This Row],[DOB]],TODAY(),"y")</f>
        <v>29</v>
      </c>
      <c r="M9" s="38">
        <f>SUM(LEFT(Table3[[#This Row],[Height]],1), RIGHT(Table3[[#This Row],[Height]], LEN(Table3[[#This Row],[Height]])-2)/12)</f>
        <v>5.5</v>
      </c>
      <c r="N9" s="38">
        <f>Table3[[#This Row],[HeightFt]]*12</f>
        <v>66</v>
      </c>
      <c r="O9" s="42">
        <f>ROUND(Table3[[#This Row],[Weight]]/(Table3[[#This Row],[HtIn]]*Table3[[#This Row],[HtIn]])*703,0)</f>
        <v>26</v>
      </c>
      <c r="P9"/>
    </row>
    <row r="10" spans="1:16" x14ac:dyDescent="0.25">
      <c r="A10">
        <v>7</v>
      </c>
      <c r="B10" t="s">
        <v>0</v>
      </c>
      <c r="C10" t="s">
        <v>219</v>
      </c>
      <c r="D10" t="s">
        <v>233</v>
      </c>
      <c r="E10" t="s">
        <v>234</v>
      </c>
      <c r="F10">
        <v>150</v>
      </c>
      <c r="G10" s="15" t="s">
        <v>179</v>
      </c>
      <c r="H10" s="1">
        <v>33121</v>
      </c>
      <c r="I10" t="s">
        <v>272</v>
      </c>
      <c r="J10" t="s">
        <v>342</v>
      </c>
      <c r="K10" t="s">
        <v>14</v>
      </c>
      <c r="L10" s="39">
        <f ca="1">DATEDIF(Table3[[#This Row],[DOB]],TODAY(),"y")</f>
        <v>31</v>
      </c>
      <c r="M10" s="38">
        <f>SUM(LEFT(Table3[[#This Row],[Height]],1), RIGHT(Table3[[#This Row],[Height]], LEN(Table3[[#This Row],[Height]])-2)/12)</f>
        <v>5.666666666666667</v>
      </c>
      <c r="N10" s="38">
        <f>Table3[[#This Row],[HeightFt]]*12</f>
        <v>68</v>
      </c>
      <c r="O10" s="42">
        <f>ROUND(Table3[[#This Row],[Weight]]/(Table3[[#This Row],[HtIn]]*Table3[[#This Row],[HtIn]])*703,0)</f>
        <v>23</v>
      </c>
      <c r="P10"/>
    </row>
    <row r="11" spans="1:16" x14ac:dyDescent="0.25">
      <c r="A11">
        <v>8</v>
      </c>
      <c r="B11" t="s">
        <v>0</v>
      </c>
      <c r="C11" t="s">
        <v>219</v>
      </c>
      <c r="D11" t="s">
        <v>235</v>
      </c>
      <c r="E11" t="s">
        <v>236</v>
      </c>
      <c r="F11">
        <v>156</v>
      </c>
      <c r="G11" s="15" t="s">
        <v>174</v>
      </c>
      <c r="H11" s="1">
        <v>33362</v>
      </c>
      <c r="I11" t="s">
        <v>273</v>
      </c>
      <c r="J11" t="s">
        <v>339</v>
      </c>
      <c r="K11" t="s">
        <v>14</v>
      </c>
      <c r="L11" s="39">
        <f ca="1">DATEDIF(Table3[[#This Row],[DOB]],TODAY(),"y")</f>
        <v>30</v>
      </c>
      <c r="M11" s="38">
        <f>SUM(LEFT(Table3[[#This Row],[Height]],1), RIGHT(Table3[[#This Row],[Height]], LEN(Table3[[#This Row],[Height]])-2)/12)</f>
        <v>5.75</v>
      </c>
      <c r="N11" s="38">
        <f>Table3[[#This Row],[HeightFt]]*12</f>
        <v>69</v>
      </c>
      <c r="O11" s="42">
        <f>ROUND(Table3[[#This Row],[Weight]]/(Table3[[#This Row],[HtIn]]*Table3[[#This Row],[HtIn]])*703,0)</f>
        <v>23</v>
      </c>
      <c r="P11"/>
    </row>
    <row r="12" spans="1:16" x14ac:dyDescent="0.25">
      <c r="A12">
        <v>9</v>
      </c>
      <c r="B12" t="s">
        <v>0</v>
      </c>
      <c r="C12" t="s">
        <v>219</v>
      </c>
      <c r="D12" t="s">
        <v>237</v>
      </c>
      <c r="E12" t="s">
        <v>238</v>
      </c>
      <c r="F12">
        <v>140</v>
      </c>
      <c r="G12" s="15" t="s">
        <v>179</v>
      </c>
      <c r="H12" s="1">
        <v>34703</v>
      </c>
      <c r="I12" t="s">
        <v>274</v>
      </c>
      <c r="J12" t="s">
        <v>339</v>
      </c>
      <c r="K12" t="s">
        <v>14</v>
      </c>
      <c r="L12" s="39">
        <f ca="1">DATEDIF(Table3[[#This Row],[DOB]],TODAY(),"y")</f>
        <v>26</v>
      </c>
      <c r="M12" s="38">
        <f>SUM(LEFT(Table3[[#This Row],[Height]],1), RIGHT(Table3[[#This Row],[Height]], LEN(Table3[[#This Row],[Height]])-2)/12)</f>
        <v>5.666666666666667</v>
      </c>
      <c r="N12" s="38">
        <f>Table3[[#This Row],[HeightFt]]*12</f>
        <v>68</v>
      </c>
      <c r="O12" s="42">
        <f>ROUND(Table3[[#This Row],[Weight]]/(Table3[[#This Row],[HtIn]]*Table3[[#This Row],[HtIn]])*703,0)</f>
        <v>21</v>
      </c>
      <c r="P12"/>
    </row>
    <row r="13" spans="1:16" x14ac:dyDescent="0.25">
      <c r="A13">
        <v>10</v>
      </c>
      <c r="B13" t="s">
        <v>0</v>
      </c>
      <c r="C13" t="s">
        <v>219</v>
      </c>
      <c r="D13" t="s">
        <v>72</v>
      </c>
      <c r="E13" t="s">
        <v>239</v>
      </c>
      <c r="F13">
        <v>170</v>
      </c>
      <c r="G13" s="15" t="s">
        <v>218</v>
      </c>
      <c r="H13" s="1">
        <v>32300</v>
      </c>
      <c r="I13" t="s">
        <v>275</v>
      </c>
      <c r="J13" t="s">
        <v>339</v>
      </c>
      <c r="K13" t="s">
        <v>14</v>
      </c>
      <c r="L13" s="39">
        <f ca="1">DATEDIF(Table3[[#This Row],[DOB]],TODAY(),"y")</f>
        <v>33</v>
      </c>
      <c r="M13" s="38">
        <f>SUM(LEFT(Table3[[#This Row],[Height]],1), RIGHT(Table3[[#This Row],[Height]], LEN(Table3[[#This Row],[Height]])-2)/12)</f>
        <v>5.583333333333333</v>
      </c>
      <c r="N13" s="38">
        <f>Table3[[#This Row],[HeightFt]]*12</f>
        <v>67</v>
      </c>
      <c r="O13" s="42">
        <f>ROUND(Table3[[#This Row],[Weight]]/(Table3[[#This Row],[HtIn]]*Table3[[#This Row],[HtIn]])*703,0)</f>
        <v>27</v>
      </c>
      <c r="P13"/>
    </row>
    <row r="14" spans="1:16" x14ac:dyDescent="0.25">
      <c r="A14">
        <v>11</v>
      </c>
      <c r="B14" t="s">
        <v>0</v>
      </c>
      <c r="C14" t="s">
        <v>219</v>
      </c>
      <c r="D14" t="s">
        <v>240</v>
      </c>
      <c r="E14" t="s">
        <v>241</v>
      </c>
      <c r="F14">
        <v>180</v>
      </c>
      <c r="G14" s="15" t="s">
        <v>209</v>
      </c>
      <c r="H14" s="1">
        <v>33163</v>
      </c>
      <c r="I14" t="s">
        <v>276</v>
      </c>
      <c r="J14" t="s">
        <v>339</v>
      </c>
      <c r="K14" t="s">
        <v>14</v>
      </c>
      <c r="L14" s="39">
        <f ca="1">DATEDIF(Table3[[#This Row],[DOB]],TODAY(),"y")</f>
        <v>31</v>
      </c>
      <c r="M14" s="38">
        <f>SUM(LEFT(Table3[[#This Row],[Height]],1), RIGHT(Table3[[#This Row],[Height]], LEN(Table3[[#This Row],[Height]])-2)/12)</f>
        <v>5.833333333333333</v>
      </c>
      <c r="N14" s="38">
        <f>Table3[[#This Row],[HeightFt]]*12</f>
        <v>70</v>
      </c>
      <c r="O14" s="42">
        <f>ROUND(Table3[[#This Row],[Weight]]/(Table3[[#This Row],[HtIn]]*Table3[[#This Row],[HtIn]])*703,0)</f>
        <v>26</v>
      </c>
      <c r="P14"/>
    </row>
    <row r="15" spans="1:16" x14ac:dyDescent="0.25">
      <c r="A15">
        <v>12</v>
      </c>
      <c r="B15" t="s">
        <v>0</v>
      </c>
      <c r="C15" t="s">
        <v>219</v>
      </c>
      <c r="D15" t="s">
        <v>62</v>
      </c>
      <c r="E15" t="s">
        <v>243</v>
      </c>
      <c r="F15">
        <v>130</v>
      </c>
      <c r="G15" s="15" t="s">
        <v>218</v>
      </c>
      <c r="H15" s="1">
        <v>35031</v>
      </c>
      <c r="I15" t="s">
        <v>277</v>
      </c>
      <c r="J15" t="s">
        <v>343</v>
      </c>
      <c r="K15" t="s">
        <v>14</v>
      </c>
      <c r="L15" s="39">
        <f ca="1">DATEDIF(Table3[[#This Row],[DOB]],TODAY(),"y")</f>
        <v>26</v>
      </c>
      <c r="M15" s="38">
        <f>SUM(LEFT(Table3[[#This Row],[Height]],1), RIGHT(Table3[[#This Row],[Height]], LEN(Table3[[#This Row],[Height]])-2)/12)</f>
        <v>5.583333333333333</v>
      </c>
      <c r="N15" s="38">
        <f>Table3[[#This Row],[HeightFt]]*12</f>
        <v>67</v>
      </c>
      <c r="O15" s="42">
        <f>ROUND(Table3[[#This Row],[Weight]]/(Table3[[#This Row],[HtIn]]*Table3[[#This Row],[HtIn]])*703,0)</f>
        <v>20</v>
      </c>
      <c r="P15"/>
    </row>
    <row r="16" spans="1:16" x14ac:dyDescent="0.25">
      <c r="A16">
        <v>13</v>
      </c>
      <c r="B16" t="s">
        <v>0</v>
      </c>
      <c r="C16" t="s">
        <v>219</v>
      </c>
      <c r="D16" t="s">
        <v>244</v>
      </c>
      <c r="E16" t="s">
        <v>214</v>
      </c>
      <c r="F16">
        <v>160</v>
      </c>
      <c r="G16" s="15" t="s">
        <v>218</v>
      </c>
      <c r="H16" s="1">
        <v>33325</v>
      </c>
      <c r="I16" t="s">
        <v>278</v>
      </c>
      <c r="J16" t="s">
        <v>341</v>
      </c>
      <c r="K16" t="s">
        <v>14</v>
      </c>
      <c r="L16" s="39">
        <f ca="1">DATEDIF(Table3[[#This Row],[DOB]],TODAY(),"y")</f>
        <v>30</v>
      </c>
      <c r="M16" s="38">
        <f>SUM(LEFT(Table3[[#This Row],[Height]],1), RIGHT(Table3[[#This Row],[Height]], LEN(Table3[[#This Row],[Height]])-2)/12)</f>
        <v>5.583333333333333</v>
      </c>
      <c r="N16" s="38">
        <f>Table3[[#This Row],[HeightFt]]*12</f>
        <v>67</v>
      </c>
      <c r="O16" s="42">
        <f>ROUND(Table3[[#This Row],[Weight]]/(Table3[[#This Row],[HtIn]]*Table3[[#This Row],[HtIn]])*703,0)</f>
        <v>25</v>
      </c>
      <c r="P16"/>
    </row>
    <row r="17" spans="1:16" x14ac:dyDescent="0.25">
      <c r="A17">
        <v>14</v>
      </c>
      <c r="B17" t="s">
        <v>0</v>
      </c>
      <c r="C17" t="s">
        <v>219</v>
      </c>
      <c r="D17" t="s">
        <v>246</v>
      </c>
      <c r="E17" t="s">
        <v>247</v>
      </c>
      <c r="F17">
        <v>155</v>
      </c>
      <c r="G17" s="15" t="s">
        <v>218</v>
      </c>
      <c r="H17" s="1">
        <v>34165</v>
      </c>
      <c r="I17" t="s">
        <v>279</v>
      </c>
      <c r="J17" t="s">
        <v>340</v>
      </c>
      <c r="K17" t="s">
        <v>14</v>
      </c>
      <c r="L17" s="39">
        <f ca="1">DATEDIF(Table3[[#This Row],[DOB]],TODAY(),"y")</f>
        <v>28</v>
      </c>
      <c r="M17" s="38">
        <f>SUM(LEFT(Table3[[#This Row],[Height]],1), RIGHT(Table3[[#This Row],[Height]], LEN(Table3[[#This Row],[Height]])-2)/12)</f>
        <v>5.583333333333333</v>
      </c>
      <c r="N17" s="38">
        <f>Table3[[#This Row],[HeightFt]]*12</f>
        <v>67</v>
      </c>
      <c r="O17" s="42">
        <f>ROUND(Table3[[#This Row],[Weight]]/(Table3[[#This Row],[HtIn]]*Table3[[#This Row],[HtIn]])*703,0)</f>
        <v>24</v>
      </c>
      <c r="P17"/>
    </row>
    <row r="18" spans="1:16" x14ac:dyDescent="0.25">
      <c r="A18">
        <v>15</v>
      </c>
      <c r="B18" t="s">
        <v>0</v>
      </c>
      <c r="C18" t="s">
        <v>219</v>
      </c>
      <c r="D18" t="s">
        <v>46</v>
      </c>
      <c r="E18" t="s">
        <v>248</v>
      </c>
      <c r="F18">
        <v>139</v>
      </c>
      <c r="G18" s="15" t="s">
        <v>232</v>
      </c>
      <c r="H18" s="1">
        <v>32282</v>
      </c>
      <c r="I18" t="s">
        <v>280</v>
      </c>
      <c r="J18" t="s">
        <v>342</v>
      </c>
      <c r="K18" t="s">
        <v>344</v>
      </c>
      <c r="L18" s="39">
        <f ca="1">DATEDIF(Table3[[#This Row],[DOB]],TODAY(),"y")</f>
        <v>33</v>
      </c>
      <c r="M18" s="38">
        <f>SUM(LEFT(Table3[[#This Row],[Height]],1), RIGHT(Table3[[#This Row],[Height]], LEN(Table3[[#This Row],[Height]])-2)/12)</f>
        <v>5.5</v>
      </c>
      <c r="N18" s="38">
        <f>Table3[[#This Row],[HeightFt]]*12</f>
        <v>66</v>
      </c>
      <c r="O18" s="42">
        <f>ROUND(Table3[[#This Row],[Weight]]/(Table3[[#This Row],[HtIn]]*Table3[[#This Row],[HtIn]])*703,0)</f>
        <v>22</v>
      </c>
      <c r="P18"/>
    </row>
    <row r="19" spans="1:16" x14ac:dyDescent="0.25">
      <c r="A19">
        <v>16</v>
      </c>
      <c r="B19" t="s">
        <v>0</v>
      </c>
      <c r="C19" t="s">
        <v>219</v>
      </c>
      <c r="D19" t="s">
        <v>249</v>
      </c>
      <c r="E19" t="s">
        <v>250</v>
      </c>
      <c r="F19">
        <v>180</v>
      </c>
      <c r="G19" s="15" t="s">
        <v>232</v>
      </c>
      <c r="H19" s="1">
        <v>33888</v>
      </c>
      <c r="I19" t="s">
        <v>281</v>
      </c>
      <c r="J19" t="s">
        <v>342</v>
      </c>
      <c r="K19" t="s">
        <v>344</v>
      </c>
      <c r="L19" s="39">
        <f ca="1">DATEDIF(Table3[[#This Row],[DOB]],TODAY(),"y")</f>
        <v>29</v>
      </c>
      <c r="M19" s="38">
        <f>SUM(LEFT(Table3[[#This Row],[Height]],1), RIGHT(Table3[[#This Row],[Height]], LEN(Table3[[#This Row],[Height]])-2)/12)</f>
        <v>5.5</v>
      </c>
      <c r="N19" s="38">
        <f>Table3[[#This Row],[HeightFt]]*12</f>
        <v>66</v>
      </c>
      <c r="O19" s="42">
        <f>ROUND(Table3[[#This Row],[Weight]]/(Table3[[#This Row],[HtIn]]*Table3[[#This Row],[HtIn]])*703,0)</f>
        <v>29</v>
      </c>
      <c r="P19"/>
    </row>
    <row r="20" spans="1:16" x14ac:dyDescent="0.25">
      <c r="A20">
        <v>17</v>
      </c>
      <c r="B20" t="s">
        <v>0</v>
      </c>
      <c r="C20" t="s">
        <v>219</v>
      </c>
      <c r="D20" t="s">
        <v>251</v>
      </c>
      <c r="E20" t="s">
        <v>252</v>
      </c>
      <c r="F20">
        <v>167</v>
      </c>
      <c r="G20" s="15" t="s">
        <v>179</v>
      </c>
      <c r="H20" s="1">
        <v>32975</v>
      </c>
      <c r="I20" t="s">
        <v>282</v>
      </c>
      <c r="J20" t="s">
        <v>341</v>
      </c>
      <c r="K20" t="s">
        <v>344</v>
      </c>
      <c r="L20" s="39">
        <f ca="1">DATEDIF(Table3[[#This Row],[DOB]],TODAY(),"y")</f>
        <v>31</v>
      </c>
      <c r="M20" s="38">
        <f>SUM(LEFT(Table3[[#This Row],[Height]],1), RIGHT(Table3[[#This Row],[Height]], LEN(Table3[[#This Row],[Height]])-2)/12)</f>
        <v>5.666666666666667</v>
      </c>
      <c r="N20" s="38">
        <f>Table3[[#This Row],[HeightFt]]*12</f>
        <v>68</v>
      </c>
      <c r="O20" s="42">
        <f>ROUND(Table3[[#This Row],[Weight]]/(Table3[[#This Row],[HtIn]]*Table3[[#This Row],[HtIn]])*703,0)</f>
        <v>25</v>
      </c>
      <c r="P20"/>
    </row>
    <row r="21" spans="1:16" x14ac:dyDescent="0.25">
      <c r="A21">
        <v>18</v>
      </c>
      <c r="B21" t="s">
        <v>0</v>
      </c>
      <c r="C21" t="s">
        <v>219</v>
      </c>
      <c r="D21" t="s">
        <v>223</v>
      </c>
      <c r="E21" t="s">
        <v>253</v>
      </c>
      <c r="F21">
        <v>137</v>
      </c>
      <c r="G21" s="15" t="s">
        <v>254</v>
      </c>
      <c r="H21" s="1">
        <v>33268</v>
      </c>
      <c r="I21" t="s">
        <v>274</v>
      </c>
      <c r="J21" t="s">
        <v>339</v>
      </c>
      <c r="K21" t="s">
        <v>344</v>
      </c>
      <c r="L21" s="39">
        <f ca="1">DATEDIF(Table3[[#This Row],[DOB]],TODAY(),"y")</f>
        <v>30</v>
      </c>
      <c r="M21" s="38">
        <f>SUM(LEFT(Table3[[#This Row],[Height]],1), RIGHT(Table3[[#This Row],[Height]], LEN(Table3[[#This Row],[Height]])-2)/12)</f>
        <v>5.333333333333333</v>
      </c>
      <c r="N21" s="38">
        <f>Table3[[#This Row],[HeightFt]]*12</f>
        <v>64</v>
      </c>
      <c r="O21" s="42">
        <f>ROUND(Table3[[#This Row],[Weight]]/(Table3[[#This Row],[HtIn]]*Table3[[#This Row],[HtIn]])*703,0)</f>
        <v>24</v>
      </c>
      <c r="P21"/>
    </row>
    <row r="22" spans="1:16" x14ac:dyDescent="0.25">
      <c r="A22">
        <v>19</v>
      </c>
      <c r="B22" t="s">
        <v>0</v>
      </c>
      <c r="C22" t="s">
        <v>219</v>
      </c>
      <c r="D22" t="s">
        <v>255</v>
      </c>
      <c r="E22" t="s">
        <v>256</v>
      </c>
      <c r="F22">
        <v>139</v>
      </c>
      <c r="G22" s="15" t="s">
        <v>174</v>
      </c>
      <c r="H22" s="1">
        <v>31051</v>
      </c>
      <c r="I22" t="s">
        <v>283</v>
      </c>
      <c r="J22" t="s">
        <v>345</v>
      </c>
      <c r="K22" t="s">
        <v>344</v>
      </c>
      <c r="L22" s="39">
        <f ca="1">DATEDIF(Table3[[#This Row],[DOB]],TODAY(),"y")</f>
        <v>36</v>
      </c>
      <c r="M22" s="38">
        <f>SUM(LEFT(Table3[[#This Row],[Height]],1), RIGHT(Table3[[#This Row],[Height]], LEN(Table3[[#This Row],[Height]])-2)/12)</f>
        <v>5.75</v>
      </c>
      <c r="N22" s="38">
        <f>Table3[[#This Row],[HeightFt]]*12</f>
        <v>69</v>
      </c>
      <c r="O22" s="42">
        <f>ROUND(Table3[[#This Row],[Weight]]/(Table3[[#This Row],[HtIn]]*Table3[[#This Row],[HtIn]])*703,0)</f>
        <v>21</v>
      </c>
      <c r="P22"/>
    </row>
    <row r="23" spans="1:16" x14ac:dyDescent="0.25">
      <c r="A23">
        <v>20</v>
      </c>
      <c r="B23" t="s">
        <v>0</v>
      </c>
      <c r="C23" t="s">
        <v>219</v>
      </c>
      <c r="D23" t="s">
        <v>257</v>
      </c>
      <c r="E23" t="s">
        <v>258</v>
      </c>
      <c r="F23">
        <v>144</v>
      </c>
      <c r="G23" s="15" t="s">
        <v>232</v>
      </c>
      <c r="H23" s="1">
        <v>34613</v>
      </c>
      <c r="I23" t="s">
        <v>30</v>
      </c>
      <c r="J23" t="s">
        <v>339</v>
      </c>
      <c r="K23" t="s">
        <v>344</v>
      </c>
      <c r="L23" s="39">
        <f ca="1">DATEDIF(Table3[[#This Row],[DOB]],TODAY(),"y")</f>
        <v>27</v>
      </c>
      <c r="M23" s="38">
        <f>SUM(LEFT(Table3[[#This Row],[Height]],1), RIGHT(Table3[[#This Row],[Height]], LEN(Table3[[#This Row],[Height]])-2)/12)</f>
        <v>5.5</v>
      </c>
      <c r="N23" s="38">
        <f>Table3[[#This Row],[HeightFt]]*12</f>
        <v>66</v>
      </c>
      <c r="O23" s="42">
        <f>ROUND(Table3[[#This Row],[Weight]]/(Table3[[#This Row],[HtIn]]*Table3[[#This Row],[HtIn]])*703,0)</f>
        <v>23</v>
      </c>
      <c r="P23"/>
    </row>
    <row r="24" spans="1:16" x14ac:dyDescent="0.25">
      <c r="A24">
        <v>21</v>
      </c>
      <c r="B24" t="s">
        <v>0</v>
      </c>
      <c r="C24" t="s">
        <v>219</v>
      </c>
      <c r="D24" t="s">
        <v>259</v>
      </c>
      <c r="E24" t="s">
        <v>260</v>
      </c>
      <c r="F24">
        <v>146</v>
      </c>
      <c r="G24" s="15" t="s">
        <v>179</v>
      </c>
      <c r="H24" s="1">
        <v>31630</v>
      </c>
      <c r="I24" t="s">
        <v>284</v>
      </c>
      <c r="J24" t="s">
        <v>345</v>
      </c>
      <c r="K24" t="s">
        <v>35</v>
      </c>
      <c r="L24" s="39">
        <f ca="1">DATEDIF(Table3[[#This Row],[DOB]],TODAY(),"y")</f>
        <v>35</v>
      </c>
      <c r="M24" s="38">
        <f>SUM(LEFT(Table3[[#This Row],[Height]],1), RIGHT(Table3[[#This Row],[Height]], LEN(Table3[[#This Row],[Height]])-2)/12)</f>
        <v>5.666666666666667</v>
      </c>
      <c r="N24" s="38">
        <f>Table3[[#This Row],[HeightFt]]*12</f>
        <v>68</v>
      </c>
      <c r="O24" s="42">
        <f>ROUND(Table3[[#This Row],[Weight]]/(Table3[[#This Row],[HtIn]]*Table3[[#This Row],[HtIn]])*703,0)</f>
        <v>22</v>
      </c>
      <c r="P24"/>
    </row>
    <row r="25" spans="1:16" x14ac:dyDescent="0.25">
      <c r="A25">
        <v>22</v>
      </c>
      <c r="B25" t="s">
        <v>0</v>
      </c>
      <c r="C25" t="s">
        <v>219</v>
      </c>
      <c r="D25" t="s">
        <v>261</v>
      </c>
      <c r="E25" t="s">
        <v>262</v>
      </c>
      <c r="F25">
        <v>136</v>
      </c>
      <c r="G25" s="15" t="s">
        <v>179</v>
      </c>
      <c r="H25" s="1">
        <v>32633</v>
      </c>
      <c r="I25" t="s">
        <v>285</v>
      </c>
      <c r="J25" t="s">
        <v>339</v>
      </c>
      <c r="K25" t="s">
        <v>35</v>
      </c>
      <c r="L25" s="39">
        <f ca="1">DATEDIF(Table3[[#This Row],[DOB]],TODAY(),"y")</f>
        <v>32</v>
      </c>
      <c r="M25" s="38">
        <f>SUM(LEFT(Table3[[#This Row],[Height]],1), RIGHT(Table3[[#This Row],[Height]], LEN(Table3[[#This Row],[Height]])-2)/12)</f>
        <v>5.666666666666667</v>
      </c>
      <c r="N25" s="38">
        <f>Table3[[#This Row],[HeightFt]]*12</f>
        <v>68</v>
      </c>
      <c r="O25" s="42">
        <f>ROUND(Table3[[#This Row],[Weight]]/(Table3[[#This Row],[HtIn]]*Table3[[#This Row],[HtIn]])*703,0)</f>
        <v>21</v>
      </c>
      <c r="P25"/>
    </row>
    <row r="26" spans="1:16" x14ac:dyDescent="0.25">
      <c r="A26">
        <v>23</v>
      </c>
      <c r="B26" t="s">
        <v>0</v>
      </c>
      <c r="C26" t="s">
        <v>219</v>
      </c>
      <c r="D26" t="s">
        <v>263</v>
      </c>
      <c r="E26" t="s">
        <v>264</v>
      </c>
      <c r="F26">
        <v>160</v>
      </c>
      <c r="G26" s="15" t="s">
        <v>174</v>
      </c>
      <c r="H26" s="1">
        <v>34434</v>
      </c>
      <c r="I26" t="s">
        <v>286</v>
      </c>
      <c r="J26" t="s">
        <v>341</v>
      </c>
      <c r="K26" t="s">
        <v>35</v>
      </c>
      <c r="L26" s="39">
        <f ca="1">DATEDIF(Table3[[#This Row],[DOB]],TODAY(),"y")</f>
        <v>27</v>
      </c>
      <c r="M26" s="38">
        <f>SUM(LEFT(Table3[[#This Row],[Height]],1), RIGHT(Table3[[#This Row],[Height]], LEN(Table3[[#This Row],[Height]])-2)/12)</f>
        <v>5.75</v>
      </c>
      <c r="N26" s="38">
        <f>Table3[[#This Row],[HeightFt]]*12</f>
        <v>69</v>
      </c>
      <c r="O26" s="42">
        <f>ROUND(Table3[[#This Row],[Weight]]/(Table3[[#This Row],[HtIn]]*Table3[[#This Row],[HtIn]])*703,0)</f>
        <v>24</v>
      </c>
      <c r="P26"/>
    </row>
    <row r="27" spans="1:16" x14ac:dyDescent="0.25">
      <c r="A27">
        <v>24</v>
      </c>
      <c r="B27" t="s">
        <v>1</v>
      </c>
      <c r="C27" t="s">
        <v>219</v>
      </c>
      <c r="D27" t="s">
        <v>166</v>
      </c>
      <c r="E27" t="s">
        <v>167</v>
      </c>
      <c r="F27">
        <v>190</v>
      </c>
      <c r="G27" s="15" t="s">
        <v>168</v>
      </c>
      <c r="H27" s="1">
        <v>31778</v>
      </c>
      <c r="I27" t="s">
        <v>287</v>
      </c>
      <c r="J27" t="s">
        <v>346</v>
      </c>
      <c r="K27" t="s">
        <v>14</v>
      </c>
      <c r="L27" s="39">
        <f ca="1">DATEDIF(Table3[[#This Row],[DOB]],TODAY(),"y")</f>
        <v>34</v>
      </c>
      <c r="M27" s="38">
        <f>SUM(LEFT(Table3[[#This Row],[Height]],1), RIGHT(Table3[[#This Row],[Height]], LEN(Table3[[#This Row],[Height]])-2)/12)</f>
        <v>5.916666666666667</v>
      </c>
      <c r="N27" s="38">
        <f>Table3[[#This Row],[HeightFt]]*12</f>
        <v>71</v>
      </c>
      <c r="O27" s="42">
        <f>ROUND(Table3[[#This Row],[Weight]]/(Table3[[#This Row],[HtIn]]*Table3[[#This Row],[HtIn]])*703,0)</f>
        <v>26</v>
      </c>
      <c r="P27"/>
    </row>
    <row r="28" spans="1:16" x14ac:dyDescent="0.25">
      <c r="A28">
        <v>25</v>
      </c>
      <c r="B28" t="s">
        <v>1</v>
      </c>
      <c r="C28" t="s">
        <v>219</v>
      </c>
      <c r="D28" t="s">
        <v>169</v>
      </c>
      <c r="E28" t="s">
        <v>170</v>
      </c>
      <c r="F28">
        <v>220</v>
      </c>
      <c r="G28" s="15" t="s">
        <v>171</v>
      </c>
      <c r="H28" s="1">
        <v>31467</v>
      </c>
      <c r="I28" t="s">
        <v>242</v>
      </c>
      <c r="J28" t="s">
        <v>339</v>
      </c>
      <c r="K28" t="s">
        <v>14</v>
      </c>
      <c r="L28" s="39">
        <f ca="1">DATEDIF(Table3[[#This Row],[DOB]],TODAY(),"y")</f>
        <v>35</v>
      </c>
      <c r="M28" s="38">
        <f>SUM(LEFT(Table3[[#This Row],[Height]],1), RIGHT(Table3[[#This Row],[Height]], LEN(Table3[[#This Row],[Height]])-2)/12)</f>
        <v>6.25</v>
      </c>
      <c r="N28" s="38">
        <f>Table3[[#This Row],[HeightFt]]*12</f>
        <v>75</v>
      </c>
      <c r="O28" s="42">
        <f>ROUND(Table3[[#This Row],[Weight]]/(Table3[[#This Row],[HtIn]]*Table3[[#This Row],[HtIn]])*703,0)</f>
        <v>27</v>
      </c>
      <c r="P28"/>
    </row>
    <row r="29" spans="1:16" x14ac:dyDescent="0.25">
      <c r="A29">
        <v>26</v>
      </c>
      <c r="B29" t="s">
        <v>1</v>
      </c>
      <c r="C29" t="s">
        <v>219</v>
      </c>
      <c r="D29" t="s">
        <v>172</v>
      </c>
      <c r="E29" t="s">
        <v>173</v>
      </c>
      <c r="F29">
        <v>187</v>
      </c>
      <c r="G29" s="15" t="s">
        <v>174</v>
      </c>
      <c r="H29" s="1">
        <v>30440</v>
      </c>
      <c r="I29" t="s">
        <v>288</v>
      </c>
      <c r="J29" t="s">
        <v>339</v>
      </c>
      <c r="K29" t="s">
        <v>14</v>
      </c>
      <c r="L29" s="39">
        <f ca="1">DATEDIF(Table3[[#This Row],[DOB]],TODAY(),"y")</f>
        <v>38</v>
      </c>
      <c r="M29" s="38">
        <f>SUM(LEFT(Table3[[#This Row],[Height]],1), RIGHT(Table3[[#This Row],[Height]], LEN(Table3[[#This Row],[Height]])-2)/12)</f>
        <v>5.75</v>
      </c>
      <c r="N29" s="38">
        <f>Table3[[#This Row],[HeightFt]]*12</f>
        <v>69</v>
      </c>
      <c r="O29" s="42">
        <f>ROUND(Table3[[#This Row],[Weight]]/(Table3[[#This Row],[HtIn]]*Table3[[#This Row],[HtIn]])*703,0)</f>
        <v>28</v>
      </c>
      <c r="P29"/>
    </row>
    <row r="30" spans="1:16" x14ac:dyDescent="0.25">
      <c r="A30">
        <v>27</v>
      </c>
      <c r="B30" t="s">
        <v>1</v>
      </c>
      <c r="C30" t="s">
        <v>219</v>
      </c>
      <c r="D30" t="s">
        <v>91</v>
      </c>
      <c r="E30" t="s">
        <v>57</v>
      </c>
      <c r="F30">
        <v>194</v>
      </c>
      <c r="G30" s="15" t="s">
        <v>175</v>
      </c>
      <c r="H30" s="1">
        <v>29536</v>
      </c>
      <c r="I30" t="s">
        <v>242</v>
      </c>
      <c r="J30" t="s">
        <v>339</v>
      </c>
      <c r="K30" t="s">
        <v>14</v>
      </c>
      <c r="L30" s="39">
        <f ca="1">DATEDIF(Table3[[#This Row],[DOB]],TODAY(),"y")</f>
        <v>41</v>
      </c>
      <c r="M30" s="38">
        <f>SUM(LEFT(Table3[[#This Row],[Height]],1), RIGHT(Table3[[#This Row],[Height]], LEN(Table3[[#This Row],[Height]])-2)/12)</f>
        <v>6</v>
      </c>
      <c r="N30" s="38">
        <f>Table3[[#This Row],[HeightFt]]*12</f>
        <v>72</v>
      </c>
      <c r="O30" s="42">
        <f>ROUND(Table3[[#This Row],[Weight]]/(Table3[[#This Row],[HtIn]]*Table3[[#This Row],[HtIn]])*703,0)</f>
        <v>26</v>
      </c>
      <c r="P30"/>
    </row>
    <row r="31" spans="1:16" x14ac:dyDescent="0.25">
      <c r="A31">
        <v>28</v>
      </c>
      <c r="B31" t="s">
        <v>1</v>
      </c>
      <c r="C31" t="s">
        <v>219</v>
      </c>
      <c r="D31" t="s">
        <v>176</v>
      </c>
      <c r="E31" t="s">
        <v>177</v>
      </c>
      <c r="F31">
        <v>214</v>
      </c>
      <c r="G31" s="15" t="s">
        <v>171</v>
      </c>
      <c r="H31" s="1">
        <v>31636</v>
      </c>
      <c r="I31" t="s">
        <v>289</v>
      </c>
      <c r="J31" t="s">
        <v>345</v>
      </c>
      <c r="K31" t="s">
        <v>14</v>
      </c>
      <c r="L31" s="39">
        <f ca="1">DATEDIF(Table3[[#This Row],[DOB]],TODAY(),"y")</f>
        <v>35</v>
      </c>
      <c r="M31" s="38">
        <f>SUM(LEFT(Table3[[#This Row],[Height]],1), RIGHT(Table3[[#This Row],[Height]], LEN(Table3[[#This Row],[Height]])-2)/12)</f>
        <v>6.25</v>
      </c>
      <c r="N31" s="38">
        <f>Table3[[#This Row],[HeightFt]]*12</f>
        <v>75</v>
      </c>
      <c r="O31" s="42">
        <f>ROUND(Table3[[#This Row],[Weight]]/(Table3[[#This Row],[HtIn]]*Table3[[#This Row],[HtIn]])*703,0)</f>
        <v>27</v>
      </c>
      <c r="P31"/>
    </row>
    <row r="32" spans="1:16" x14ac:dyDescent="0.25">
      <c r="A32">
        <v>29</v>
      </c>
      <c r="B32" t="s">
        <v>1</v>
      </c>
      <c r="C32" t="s">
        <v>219</v>
      </c>
      <c r="D32" t="s">
        <v>119</v>
      </c>
      <c r="E32" t="s">
        <v>178</v>
      </c>
      <c r="F32">
        <v>170</v>
      </c>
      <c r="G32" s="15" t="s">
        <v>179</v>
      </c>
      <c r="H32" s="1">
        <v>32940</v>
      </c>
      <c r="I32" t="s">
        <v>222</v>
      </c>
      <c r="J32" t="s">
        <v>345</v>
      </c>
      <c r="K32" t="s">
        <v>14</v>
      </c>
      <c r="L32" s="39">
        <f ca="1">DATEDIF(Table3[[#This Row],[DOB]],TODAY(),"y")</f>
        <v>31</v>
      </c>
      <c r="M32" s="38">
        <f>SUM(LEFT(Table3[[#This Row],[Height]],1), RIGHT(Table3[[#This Row],[Height]], LEN(Table3[[#This Row],[Height]])-2)/12)</f>
        <v>5.666666666666667</v>
      </c>
      <c r="N32" s="38">
        <f>Table3[[#This Row],[HeightFt]]*12</f>
        <v>68</v>
      </c>
      <c r="O32" s="42">
        <f>ROUND(Table3[[#This Row],[Weight]]/(Table3[[#This Row],[HtIn]]*Table3[[#This Row],[HtIn]])*703,0)</f>
        <v>26</v>
      </c>
      <c r="P32"/>
    </row>
    <row r="33" spans="1:16" x14ac:dyDescent="0.25">
      <c r="A33">
        <v>30</v>
      </c>
      <c r="B33" t="s">
        <v>1</v>
      </c>
      <c r="C33" t="s">
        <v>219</v>
      </c>
      <c r="D33" t="s">
        <v>180</v>
      </c>
      <c r="E33" t="s">
        <v>181</v>
      </c>
      <c r="F33">
        <v>190</v>
      </c>
      <c r="G33" s="15" t="s">
        <v>182</v>
      </c>
      <c r="H33" s="1">
        <v>33624</v>
      </c>
      <c r="I33" t="s">
        <v>290</v>
      </c>
      <c r="J33" t="s">
        <v>342</v>
      </c>
      <c r="K33" t="s">
        <v>14</v>
      </c>
      <c r="L33" s="39">
        <f ca="1">DATEDIF(Table3[[#This Row],[DOB]],TODAY(),"y")</f>
        <v>29</v>
      </c>
      <c r="M33" s="38">
        <f>SUM(LEFT(Table3[[#This Row],[Height]],1), RIGHT(Table3[[#This Row],[Height]], LEN(Table3[[#This Row],[Height]])-2)/12)</f>
        <v>6.166666666666667</v>
      </c>
      <c r="N33" s="38">
        <f>Table3[[#This Row],[HeightFt]]*12</f>
        <v>74</v>
      </c>
      <c r="O33" s="42">
        <f>ROUND(Table3[[#This Row],[Weight]]/(Table3[[#This Row],[HtIn]]*Table3[[#This Row],[HtIn]])*703,0)</f>
        <v>24</v>
      </c>
      <c r="P33"/>
    </row>
    <row r="34" spans="1:16" x14ac:dyDescent="0.25">
      <c r="A34">
        <v>31</v>
      </c>
      <c r="B34" t="s">
        <v>1</v>
      </c>
      <c r="C34" t="s">
        <v>219</v>
      </c>
      <c r="D34" t="s">
        <v>183</v>
      </c>
      <c r="E34" t="s">
        <v>92</v>
      </c>
      <c r="F34">
        <v>216</v>
      </c>
      <c r="G34" s="15" t="s">
        <v>182</v>
      </c>
      <c r="H34" s="1">
        <v>29930</v>
      </c>
      <c r="I34" t="s">
        <v>291</v>
      </c>
      <c r="J34" t="s">
        <v>345</v>
      </c>
      <c r="K34" t="s">
        <v>14</v>
      </c>
      <c r="L34" s="39">
        <f ca="1">DATEDIF(Table3[[#This Row],[DOB]],TODAY(),"y")</f>
        <v>40</v>
      </c>
      <c r="M34" s="38">
        <f>SUM(LEFT(Table3[[#This Row],[Height]],1), RIGHT(Table3[[#This Row],[Height]], LEN(Table3[[#This Row],[Height]])-2)/12)</f>
        <v>6.166666666666667</v>
      </c>
      <c r="N34" s="38">
        <f>Table3[[#This Row],[HeightFt]]*12</f>
        <v>74</v>
      </c>
      <c r="O34" s="42">
        <f>ROUND(Table3[[#This Row],[Weight]]/(Table3[[#This Row],[HtIn]]*Table3[[#This Row],[HtIn]])*703,0)</f>
        <v>28</v>
      </c>
      <c r="P34"/>
    </row>
    <row r="35" spans="1:16" x14ac:dyDescent="0.25">
      <c r="A35">
        <v>32</v>
      </c>
      <c r="B35" t="s">
        <v>1</v>
      </c>
      <c r="C35" t="s">
        <v>219</v>
      </c>
      <c r="D35" t="s">
        <v>184</v>
      </c>
      <c r="E35" t="s">
        <v>185</v>
      </c>
      <c r="F35">
        <v>176</v>
      </c>
      <c r="G35" s="15" t="s">
        <v>174</v>
      </c>
      <c r="H35" s="1">
        <v>30318</v>
      </c>
      <c r="I35" t="s">
        <v>292</v>
      </c>
      <c r="J35" t="s">
        <v>346</v>
      </c>
      <c r="K35" t="s">
        <v>14</v>
      </c>
      <c r="L35" s="39">
        <f ca="1">DATEDIF(Table3[[#This Row],[DOB]],TODAY(),"y")</f>
        <v>38</v>
      </c>
      <c r="M35" s="38">
        <f>SUM(LEFT(Table3[[#This Row],[Height]],1), RIGHT(Table3[[#This Row],[Height]], LEN(Table3[[#This Row],[Height]])-2)/12)</f>
        <v>5.75</v>
      </c>
      <c r="N35" s="38">
        <f>Table3[[#This Row],[HeightFt]]*12</f>
        <v>69</v>
      </c>
      <c r="O35" s="42">
        <f>ROUND(Table3[[#This Row],[Weight]]/(Table3[[#This Row],[HtIn]]*Table3[[#This Row],[HtIn]])*703,0)</f>
        <v>26</v>
      </c>
      <c r="P35"/>
    </row>
    <row r="36" spans="1:16" x14ac:dyDescent="0.25">
      <c r="A36">
        <v>33</v>
      </c>
      <c r="B36" t="s">
        <v>1</v>
      </c>
      <c r="C36" t="s">
        <v>219</v>
      </c>
      <c r="D36" t="s">
        <v>186</v>
      </c>
      <c r="E36" t="s">
        <v>187</v>
      </c>
      <c r="F36">
        <v>179</v>
      </c>
      <c r="G36" s="15" t="s">
        <v>188</v>
      </c>
      <c r="H36" s="1">
        <v>31307</v>
      </c>
      <c r="I36" t="s">
        <v>293</v>
      </c>
      <c r="J36" t="s">
        <v>345</v>
      </c>
      <c r="K36" t="s">
        <v>14</v>
      </c>
      <c r="L36" s="39">
        <f ca="1">DATEDIF(Table3[[#This Row],[DOB]],TODAY(),"y")</f>
        <v>36</v>
      </c>
      <c r="M36" s="38">
        <f>SUM(LEFT(Table3[[#This Row],[Height]],1), RIGHT(Table3[[#This Row],[Height]], LEN(Table3[[#This Row],[Height]])-2)/12)</f>
        <v>6.083333333333333</v>
      </c>
      <c r="N36" s="38">
        <f>Table3[[#This Row],[HeightFt]]*12</f>
        <v>73</v>
      </c>
      <c r="O36" s="42">
        <f>ROUND(Table3[[#This Row],[Weight]]/(Table3[[#This Row],[HtIn]]*Table3[[#This Row],[HtIn]])*703,0)</f>
        <v>24</v>
      </c>
      <c r="P36"/>
    </row>
    <row r="37" spans="1:16" x14ac:dyDescent="0.25">
      <c r="A37">
        <v>34</v>
      </c>
      <c r="B37" t="s">
        <v>1</v>
      </c>
      <c r="C37" t="s">
        <v>219</v>
      </c>
      <c r="D37" t="s">
        <v>189</v>
      </c>
      <c r="E37" t="s">
        <v>190</v>
      </c>
      <c r="F37">
        <v>201</v>
      </c>
      <c r="G37" s="15" t="s">
        <v>188</v>
      </c>
      <c r="H37" s="1">
        <v>33045</v>
      </c>
      <c r="I37" t="s">
        <v>294</v>
      </c>
      <c r="J37" t="s">
        <v>339</v>
      </c>
      <c r="K37" t="s">
        <v>14</v>
      </c>
      <c r="L37" s="39">
        <f ca="1">DATEDIF(Table3[[#This Row],[DOB]],TODAY(),"y")</f>
        <v>31</v>
      </c>
      <c r="M37" s="38">
        <f>SUM(LEFT(Table3[[#This Row],[Height]],1), RIGHT(Table3[[#This Row],[Height]], LEN(Table3[[#This Row],[Height]])-2)/12)</f>
        <v>6.083333333333333</v>
      </c>
      <c r="N37" s="38">
        <f>Table3[[#This Row],[HeightFt]]*12</f>
        <v>73</v>
      </c>
      <c r="O37" s="42">
        <f>ROUND(Table3[[#This Row],[Weight]]/(Table3[[#This Row],[HtIn]]*Table3[[#This Row],[HtIn]])*703,0)</f>
        <v>27</v>
      </c>
      <c r="P37"/>
    </row>
    <row r="38" spans="1:16" x14ac:dyDescent="0.25">
      <c r="A38">
        <v>35</v>
      </c>
      <c r="B38" t="s">
        <v>1</v>
      </c>
      <c r="C38" t="s">
        <v>219</v>
      </c>
      <c r="D38" t="s">
        <v>191</v>
      </c>
      <c r="E38" t="s">
        <v>192</v>
      </c>
      <c r="F38">
        <v>216</v>
      </c>
      <c r="G38" s="15" t="s">
        <v>175</v>
      </c>
      <c r="H38" s="1">
        <v>31135</v>
      </c>
      <c r="I38" t="s">
        <v>295</v>
      </c>
      <c r="J38" t="s">
        <v>341</v>
      </c>
      <c r="K38" t="s">
        <v>14</v>
      </c>
      <c r="L38" s="39">
        <f ca="1">DATEDIF(Table3[[#This Row],[DOB]],TODAY(),"y")</f>
        <v>36</v>
      </c>
      <c r="M38" s="38">
        <f>SUM(LEFT(Table3[[#This Row],[Height]],1), RIGHT(Table3[[#This Row],[Height]], LEN(Table3[[#This Row],[Height]])-2)/12)</f>
        <v>6</v>
      </c>
      <c r="N38" s="38">
        <f>Table3[[#This Row],[HeightFt]]*12</f>
        <v>72</v>
      </c>
      <c r="O38" s="42">
        <f>ROUND(Table3[[#This Row],[Weight]]/(Table3[[#This Row],[HtIn]]*Table3[[#This Row],[HtIn]])*703,0)</f>
        <v>29</v>
      </c>
      <c r="P38"/>
    </row>
    <row r="39" spans="1:16" x14ac:dyDescent="0.25">
      <c r="A39">
        <v>36</v>
      </c>
      <c r="B39" t="s">
        <v>1</v>
      </c>
      <c r="C39" t="s">
        <v>219</v>
      </c>
      <c r="D39" t="s">
        <v>193</v>
      </c>
      <c r="E39" t="s">
        <v>194</v>
      </c>
      <c r="F39">
        <v>190</v>
      </c>
      <c r="G39" s="15" t="s">
        <v>175</v>
      </c>
      <c r="H39" s="1">
        <v>33436</v>
      </c>
      <c r="I39" t="s">
        <v>296</v>
      </c>
      <c r="J39" t="s">
        <v>343</v>
      </c>
      <c r="K39" t="s">
        <v>14</v>
      </c>
      <c r="L39" s="39">
        <f ca="1">DATEDIF(Table3[[#This Row],[DOB]],TODAY(),"y")</f>
        <v>30</v>
      </c>
      <c r="M39" s="38">
        <f>SUM(LEFT(Table3[[#This Row],[Height]],1), RIGHT(Table3[[#This Row],[Height]], LEN(Table3[[#This Row],[Height]])-2)/12)</f>
        <v>6</v>
      </c>
      <c r="N39" s="38">
        <f>Table3[[#This Row],[HeightFt]]*12</f>
        <v>72</v>
      </c>
      <c r="O39" s="42">
        <f>ROUND(Table3[[#This Row],[Weight]]/(Table3[[#This Row],[HtIn]]*Table3[[#This Row],[HtIn]])*703,0)</f>
        <v>26</v>
      </c>
      <c r="P39"/>
    </row>
    <row r="40" spans="1:16" x14ac:dyDescent="0.25">
      <c r="A40">
        <v>37</v>
      </c>
      <c r="B40" t="s">
        <v>1</v>
      </c>
      <c r="C40" t="s">
        <v>219</v>
      </c>
      <c r="D40" t="s">
        <v>195</v>
      </c>
      <c r="E40" t="s">
        <v>196</v>
      </c>
      <c r="F40">
        <v>174</v>
      </c>
      <c r="G40" s="15" t="s">
        <v>174</v>
      </c>
      <c r="H40" s="1">
        <v>33750</v>
      </c>
      <c r="I40" t="s">
        <v>242</v>
      </c>
      <c r="J40" t="s">
        <v>339</v>
      </c>
      <c r="K40" t="s">
        <v>14</v>
      </c>
      <c r="L40" s="39">
        <f ca="1">DATEDIF(Table3[[#This Row],[DOB]],TODAY(),"y")</f>
        <v>29</v>
      </c>
      <c r="M40" s="38">
        <f>SUM(LEFT(Table3[[#This Row],[Height]],1), RIGHT(Table3[[#This Row],[Height]], LEN(Table3[[#This Row],[Height]])-2)/12)</f>
        <v>5.75</v>
      </c>
      <c r="N40" s="38">
        <f>Table3[[#This Row],[HeightFt]]*12</f>
        <v>69</v>
      </c>
      <c r="O40" s="42">
        <f>ROUND(Table3[[#This Row],[Weight]]/(Table3[[#This Row],[HtIn]]*Table3[[#This Row],[HtIn]])*703,0)</f>
        <v>26</v>
      </c>
      <c r="P40"/>
    </row>
    <row r="41" spans="1:16" x14ac:dyDescent="0.25">
      <c r="A41">
        <v>38</v>
      </c>
      <c r="B41" t="s">
        <v>1</v>
      </c>
      <c r="C41" t="s">
        <v>219</v>
      </c>
      <c r="D41" t="s">
        <v>197</v>
      </c>
      <c r="E41" t="s">
        <v>198</v>
      </c>
      <c r="F41">
        <v>181</v>
      </c>
      <c r="G41" s="15" t="s">
        <v>168</v>
      </c>
      <c r="H41" s="1">
        <v>32102</v>
      </c>
      <c r="I41" t="s">
        <v>297</v>
      </c>
      <c r="J41" t="s">
        <v>345</v>
      </c>
      <c r="K41" t="s">
        <v>344</v>
      </c>
      <c r="L41" s="39">
        <f ca="1">DATEDIF(Table3[[#This Row],[DOB]],TODAY(),"y")</f>
        <v>34</v>
      </c>
      <c r="M41" s="38">
        <f>SUM(LEFT(Table3[[#This Row],[Height]],1), RIGHT(Table3[[#This Row],[Height]], LEN(Table3[[#This Row],[Height]])-2)/12)</f>
        <v>5.916666666666667</v>
      </c>
      <c r="N41" s="38">
        <f>Table3[[#This Row],[HeightFt]]*12</f>
        <v>71</v>
      </c>
      <c r="O41" s="42">
        <f>ROUND(Table3[[#This Row],[Weight]]/(Table3[[#This Row],[HtIn]]*Table3[[#This Row],[HtIn]])*703,0)</f>
        <v>25</v>
      </c>
      <c r="P41"/>
    </row>
    <row r="42" spans="1:16" x14ac:dyDescent="0.25">
      <c r="A42">
        <v>39</v>
      </c>
      <c r="B42" t="s">
        <v>1</v>
      </c>
      <c r="C42" t="s">
        <v>219</v>
      </c>
      <c r="D42" t="s">
        <v>91</v>
      </c>
      <c r="E42" t="s">
        <v>76</v>
      </c>
      <c r="F42">
        <v>187</v>
      </c>
      <c r="G42" s="15" t="s">
        <v>175</v>
      </c>
      <c r="H42" s="1">
        <v>29497</v>
      </c>
      <c r="I42" t="s">
        <v>298</v>
      </c>
      <c r="J42" t="s">
        <v>339</v>
      </c>
      <c r="K42" t="s">
        <v>344</v>
      </c>
      <c r="L42" s="39">
        <f ca="1">DATEDIF(Table3[[#This Row],[DOB]],TODAY(),"y")</f>
        <v>41</v>
      </c>
      <c r="M42" s="38">
        <f>SUM(LEFT(Table3[[#This Row],[Height]],1), RIGHT(Table3[[#This Row],[Height]], LEN(Table3[[#This Row],[Height]])-2)/12)</f>
        <v>6</v>
      </c>
      <c r="N42" s="38">
        <f>Table3[[#This Row],[HeightFt]]*12</f>
        <v>72</v>
      </c>
      <c r="O42" s="42">
        <f>ROUND(Table3[[#This Row],[Weight]]/(Table3[[#This Row],[HtIn]]*Table3[[#This Row],[HtIn]])*703,0)</f>
        <v>25</v>
      </c>
      <c r="P42"/>
    </row>
    <row r="43" spans="1:16" x14ac:dyDescent="0.25">
      <c r="A43">
        <v>40</v>
      </c>
      <c r="B43" t="s">
        <v>1</v>
      </c>
      <c r="C43" t="s">
        <v>219</v>
      </c>
      <c r="D43" t="s">
        <v>199</v>
      </c>
      <c r="E43" t="s">
        <v>200</v>
      </c>
      <c r="F43">
        <v>170</v>
      </c>
      <c r="G43" s="15" t="s">
        <v>174</v>
      </c>
      <c r="H43" s="1">
        <v>31766</v>
      </c>
      <c r="I43" t="s">
        <v>299</v>
      </c>
      <c r="J43" t="s">
        <v>342</v>
      </c>
      <c r="K43" t="s">
        <v>344</v>
      </c>
      <c r="L43" s="39">
        <f ca="1">DATEDIF(Table3[[#This Row],[DOB]],TODAY(),"y")</f>
        <v>34</v>
      </c>
      <c r="M43" s="38">
        <f>SUM(LEFT(Table3[[#This Row],[Height]],1), RIGHT(Table3[[#This Row],[Height]], LEN(Table3[[#This Row],[Height]])-2)/12)</f>
        <v>5.75</v>
      </c>
      <c r="N43" s="38">
        <f>Table3[[#This Row],[HeightFt]]*12</f>
        <v>69</v>
      </c>
      <c r="O43" s="42">
        <f>ROUND(Table3[[#This Row],[Weight]]/(Table3[[#This Row],[HtIn]]*Table3[[#This Row],[HtIn]])*703,0)</f>
        <v>25</v>
      </c>
      <c r="P43"/>
    </row>
    <row r="44" spans="1:16" x14ac:dyDescent="0.25">
      <c r="A44">
        <v>41</v>
      </c>
      <c r="B44" t="s">
        <v>1</v>
      </c>
      <c r="C44" t="s">
        <v>219</v>
      </c>
      <c r="D44" t="s">
        <v>201</v>
      </c>
      <c r="E44" t="s">
        <v>202</v>
      </c>
      <c r="F44">
        <v>205</v>
      </c>
      <c r="G44" s="15" t="s">
        <v>171</v>
      </c>
      <c r="H44" s="1">
        <v>31847</v>
      </c>
      <c r="I44" t="s">
        <v>300</v>
      </c>
      <c r="J44" t="s">
        <v>341</v>
      </c>
      <c r="K44" t="s">
        <v>344</v>
      </c>
      <c r="L44" s="39">
        <f ca="1">DATEDIF(Table3[[#This Row],[DOB]],TODAY(),"y")</f>
        <v>34</v>
      </c>
      <c r="M44" s="38">
        <f>SUM(LEFT(Table3[[#This Row],[Height]],1), RIGHT(Table3[[#This Row],[Height]], LEN(Table3[[#This Row],[Height]])-2)/12)</f>
        <v>6.25</v>
      </c>
      <c r="N44" s="38">
        <f>Table3[[#This Row],[HeightFt]]*12</f>
        <v>75</v>
      </c>
      <c r="O44" s="42">
        <f>ROUND(Table3[[#This Row],[Weight]]/(Table3[[#This Row],[HtIn]]*Table3[[#This Row],[HtIn]])*703,0)</f>
        <v>26</v>
      </c>
      <c r="P44"/>
    </row>
    <row r="45" spans="1:16" x14ac:dyDescent="0.25">
      <c r="A45">
        <v>42</v>
      </c>
      <c r="B45" t="s">
        <v>1</v>
      </c>
      <c r="C45" t="s">
        <v>219</v>
      </c>
      <c r="D45" t="s">
        <v>203</v>
      </c>
      <c r="E45" t="s">
        <v>204</v>
      </c>
      <c r="F45">
        <v>190</v>
      </c>
      <c r="G45" s="15" t="s">
        <v>188</v>
      </c>
      <c r="H45" s="1">
        <v>33268</v>
      </c>
      <c r="I45" t="s">
        <v>287</v>
      </c>
      <c r="J45" t="s">
        <v>346</v>
      </c>
      <c r="K45" t="s">
        <v>344</v>
      </c>
      <c r="L45" s="39">
        <f ca="1">DATEDIF(Table3[[#This Row],[DOB]],TODAY(),"y")</f>
        <v>30</v>
      </c>
      <c r="M45" s="38">
        <f>SUM(LEFT(Table3[[#This Row],[Height]],1), RIGHT(Table3[[#This Row],[Height]], LEN(Table3[[#This Row],[Height]])-2)/12)</f>
        <v>6.083333333333333</v>
      </c>
      <c r="N45" s="38">
        <f>Table3[[#This Row],[HeightFt]]*12</f>
        <v>73</v>
      </c>
      <c r="O45" s="42">
        <f>ROUND(Table3[[#This Row],[Weight]]/(Table3[[#This Row],[HtIn]]*Table3[[#This Row],[HtIn]])*703,0)</f>
        <v>25</v>
      </c>
      <c r="P45"/>
    </row>
    <row r="46" spans="1:16" x14ac:dyDescent="0.25">
      <c r="A46">
        <v>43</v>
      </c>
      <c r="B46" t="s">
        <v>1</v>
      </c>
      <c r="C46" t="s">
        <v>219</v>
      </c>
      <c r="D46" t="s">
        <v>205</v>
      </c>
      <c r="E46" t="s">
        <v>206</v>
      </c>
      <c r="F46">
        <v>200</v>
      </c>
      <c r="G46" s="15" t="s">
        <v>188</v>
      </c>
      <c r="H46" s="1">
        <v>32842</v>
      </c>
      <c r="I46" t="s">
        <v>273</v>
      </c>
      <c r="J46" t="s">
        <v>339</v>
      </c>
      <c r="K46" t="s">
        <v>344</v>
      </c>
      <c r="L46" s="39">
        <f ca="1">DATEDIF(Table3[[#This Row],[DOB]],TODAY(),"y")</f>
        <v>32</v>
      </c>
      <c r="M46" s="38">
        <f>SUM(LEFT(Table3[[#This Row],[Height]],1), RIGHT(Table3[[#This Row],[Height]], LEN(Table3[[#This Row],[Height]])-2)/12)</f>
        <v>6.083333333333333</v>
      </c>
      <c r="N46" s="38">
        <f>Table3[[#This Row],[HeightFt]]*12</f>
        <v>73</v>
      </c>
      <c r="O46" s="42">
        <f>ROUND(Table3[[#This Row],[Weight]]/(Table3[[#This Row],[HtIn]]*Table3[[#This Row],[HtIn]])*703,0)</f>
        <v>26</v>
      </c>
      <c r="P46"/>
    </row>
    <row r="47" spans="1:16" x14ac:dyDescent="0.25">
      <c r="A47">
        <v>44</v>
      </c>
      <c r="B47" t="s">
        <v>1</v>
      </c>
      <c r="C47" t="s">
        <v>219</v>
      </c>
      <c r="D47" t="s">
        <v>207</v>
      </c>
      <c r="E47" t="s">
        <v>208</v>
      </c>
      <c r="F47">
        <v>185</v>
      </c>
      <c r="G47" s="15" t="s">
        <v>209</v>
      </c>
      <c r="H47" s="1">
        <v>31583</v>
      </c>
      <c r="I47" t="s">
        <v>222</v>
      </c>
      <c r="J47" t="s">
        <v>345</v>
      </c>
      <c r="K47" t="s">
        <v>344</v>
      </c>
      <c r="L47" s="39">
        <f ca="1">DATEDIF(Table3[[#This Row],[DOB]],TODAY(),"y")</f>
        <v>35</v>
      </c>
      <c r="M47" s="38">
        <f>SUM(LEFT(Table3[[#This Row],[Height]],1), RIGHT(Table3[[#This Row],[Height]], LEN(Table3[[#This Row],[Height]])-2)/12)</f>
        <v>5.833333333333333</v>
      </c>
      <c r="N47" s="38">
        <f>Table3[[#This Row],[HeightFt]]*12</f>
        <v>70</v>
      </c>
      <c r="O47" s="42">
        <f>ROUND(Table3[[#This Row],[Weight]]/(Table3[[#This Row],[HtIn]]*Table3[[#This Row],[HtIn]])*703,0)</f>
        <v>27</v>
      </c>
      <c r="P47"/>
    </row>
    <row r="48" spans="1:16" x14ac:dyDescent="0.25">
      <c r="A48">
        <v>45</v>
      </c>
      <c r="B48" t="s">
        <v>1</v>
      </c>
      <c r="C48" t="s">
        <v>219</v>
      </c>
      <c r="D48" t="s">
        <v>191</v>
      </c>
      <c r="E48" t="s">
        <v>210</v>
      </c>
      <c r="F48">
        <v>198</v>
      </c>
      <c r="G48" s="15" t="s">
        <v>175</v>
      </c>
      <c r="H48" s="1">
        <v>31921</v>
      </c>
      <c r="I48" t="s">
        <v>245</v>
      </c>
      <c r="J48" t="s">
        <v>341</v>
      </c>
      <c r="K48" t="s">
        <v>344</v>
      </c>
      <c r="L48" s="39">
        <f ca="1">DATEDIF(Table3[[#This Row],[DOB]],TODAY(),"y")</f>
        <v>34</v>
      </c>
      <c r="M48" s="38">
        <f>SUM(LEFT(Table3[[#This Row],[Height]],1), RIGHT(Table3[[#This Row],[Height]], LEN(Table3[[#This Row],[Height]])-2)/12)</f>
        <v>6</v>
      </c>
      <c r="N48" s="38">
        <f>Table3[[#This Row],[HeightFt]]*12</f>
        <v>72</v>
      </c>
      <c r="O48" s="42">
        <f>ROUND(Table3[[#This Row],[Weight]]/(Table3[[#This Row],[HtIn]]*Table3[[#This Row],[HtIn]])*703,0)</f>
        <v>27</v>
      </c>
      <c r="P48"/>
    </row>
    <row r="49" spans="1:16" x14ac:dyDescent="0.25">
      <c r="A49">
        <v>46</v>
      </c>
      <c r="B49" t="s">
        <v>1</v>
      </c>
      <c r="C49" t="s">
        <v>219</v>
      </c>
      <c r="D49" t="s">
        <v>211</v>
      </c>
      <c r="E49" t="s">
        <v>212</v>
      </c>
      <c r="F49">
        <v>181</v>
      </c>
      <c r="G49" s="15" t="s">
        <v>182</v>
      </c>
      <c r="H49" s="1">
        <v>31666</v>
      </c>
      <c r="I49" t="s">
        <v>301</v>
      </c>
      <c r="J49" t="s">
        <v>345</v>
      </c>
      <c r="K49" t="s">
        <v>35</v>
      </c>
      <c r="L49" s="39">
        <f ca="1">DATEDIF(Table3[[#This Row],[DOB]],TODAY(),"y")</f>
        <v>35</v>
      </c>
      <c r="M49" s="38">
        <f>SUM(LEFT(Table3[[#This Row],[Height]],1), RIGHT(Table3[[#This Row],[Height]], LEN(Table3[[#This Row],[Height]])-2)/12)</f>
        <v>6.166666666666667</v>
      </c>
      <c r="N49" s="38">
        <f>Table3[[#This Row],[HeightFt]]*12</f>
        <v>74</v>
      </c>
      <c r="O49" s="42">
        <f>ROUND(Table3[[#This Row],[Weight]]/(Table3[[#This Row],[HtIn]]*Table3[[#This Row],[HtIn]])*703,0)</f>
        <v>23</v>
      </c>
      <c r="P49"/>
    </row>
    <row r="50" spans="1:16" x14ac:dyDescent="0.25">
      <c r="A50">
        <v>47</v>
      </c>
      <c r="B50" t="s">
        <v>1</v>
      </c>
      <c r="C50" t="s">
        <v>219</v>
      </c>
      <c r="D50" t="s">
        <v>213</v>
      </c>
      <c r="E50" t="s">
        <v>214</v>
      </c>
      <c r="F50">
        <v>205</v>
      </c>
      <c r="G50" s="15" t="s">
        <v>182</v>
      </c>
      <c r="H50" s="1">
        <v>32975</v>
      </c>
      <c r="I50" t="s">
        <v>245</v>
      </c>
      <c r="J50" t="s">
        <v>341</v>
      </c>
      <c r="K50" t="s">
        <v>35</v>
      </c>
      <c r="L50" s="39">
        <f ca="1">DATEDIF(Table3[[#This Row],[DOB]],TODAY(),"y")</f>
        <v>31</v>
      </c>
      <c r="M50" s="38">
        <f>SUM(LEFT(Table3[[#This Row],[Height]],1), RIGHT(Table3[[#This Row],[Height]], LEN(Table3[[#This Row],[Height]])-2)/12)</f>
        <v>6.166666666666667</v>
      </c>
      <c r="N50" s="38">
        <f>Table3[[#This Row],[HeightFt]]*12</f>
        <v>74</v>
      </c>
      <c r="O50" s="42">
        <f>ROUND(Table3[[#This Row],[Weight]]/(Table3[[#This Row],[HtIn]]*Table3[[#This Row],[HtIn]])*703,0)</f>
        <v>26</v>
      </c>
      <c r="P50"/>
    </row>
    <row r="51" spans="1:16" x14ac:dyDescent="0.25">
      <c r="A51">
        <v>48</v>
      </c>
      <c r="B51" t="s">
        <v>1</v>
      </c>
      <c r="C51" t="s">
        <v>219</v>
      </c>
      <c r="D51" t="s">
        <v>215</v>
      </c>
      <c r="E51" t="s">
        <v>216</v>
      </c>
      <c r="F51">
        <v>210</v>
      </c>
      <c r="G51" s="15" t="s">
        <v>188</v>
      </c>
      <c r="H51" s="1">
        <v>31654</v>
      </c>
      <c r="I51" t="s">
        <v>302</v>
      </c>
      <c r="J51" t="s">
        <v>339</v>
      </c>
      <c r="K51" t="s">
        <v>35</v>
      </c>
      <c r="L51" s="39">
        <f ca="1">DATEDIF(Table3[[#This Row],[DOB]],TODAY(),"y")</f>
        <v>35</v>
      </c>
      <c r="M51" s="38">
        <f>SUM(LEFT(Table3[[#This Row],[Height]],1), RIGHT(Table3[[#This Row],[Height]], LEN(Table3[[#This Row],[Height]])-2)/12)</f>
        <v>6.083333333333333</v>
      </c>
      <c r="N51" s="38">
        <f>Table3[[#This Row],[HeightFt]]*12</f>
        <v>73</v>
      </c>
      <c r="O51" s="42">
        <f>ROUND(Table3[[#This Row],[Weight]]/(Table3[[#This Row],[HtIn]]*Table3[[#This Row],[HtIn]])*703,0)</f>
        <v>28</v>
      </c>
      <c r="P51"/>
    </row>
    <row r="52" spans="1:16" x14ac:dyDescent="0.25">
      <c r="A52">
        <v>49</v>
      </c>
      <c r="B52" t="s">
        <v>0</v>
      </c>
      <c r="C52" t="s">
        <v>2</v>
      </c>
      <c r="D52" t="s">
        <v>3</v>
      </c>
      <c r="E52" t="s">
        <v>4</v>
      </c>
      <c r="F52">
        <v>145</v>
      </c>
      <c r="G52" s="15" t="s">
        <v>306</v>
      </c>
      <c r="H52" s="1">
        <v>36167</v>
      </c>
      <c r="I52" t="s">
        <v>5</v>
      </c>
      <c r="J52" t="s">
        <v>6</v>
      </c>
      <c r="K52" t="s">
        <v>344</v>
      </c>
      <c r="L52" s="39">
        <f ca="1">DATEDIF(Table3[[#This Row],[DOB]],TODAY(),"y")</f>
        <v>22</v>
      </c>
      <c r="M52" s="38">
        <f>SUM(LEFT(Table3[[#This Row],[Height]],1), RIGHT(Table3[[#This Row],[Height]], LEN(Table3[[#This Row],[Height]])-2)/12)</f>
        <v>5.083333333333333</v>
      </c>
      <c r="N52" s="38">
        <f>Table3[[#This Row],[HeightFt]]*12</f>
        <v>61</v>
      </c>
      <c r="O52" s="42">
        <f>ROUND(Table3[[#This Row],[Weight]]/(Table3[[#This Row],[HtIn]]*Table3[[#This Row],[HtIn]])*703,0)</f>
        <v>27</v>
      </c>
      <c r="P52"/>
    </row>
    <row r="53" spans="1:16" x14ac:dyDescent="0.25">
      <c r="A53">
        <v>50</v>
      </c>
      <c r="B53" t="s">
        <v>0</v>
      </c>
      <c r="C53" t="s">
        <v>2</v>
      </c>
      <c r="D53" t="s">
        <v>7</v>
      </c>
      <c r="E53" t="s">
        <v>8</v>
      </c>
      <c r="F53">
        <v>145</v>
      </c>
      <c r="G53" s="15" t="s">
        <v>218</v>
      </c>
      <c r="H53" s="1">
        <v>31889</v>
      </c>
      <c r="I53" t="s">
        <v>9</v>
      </c>
      <c r="J53" t="s">
        <v>10</v>
      </c>
      <c r="K53" t="s">
        <v>344</v>
      </c>
      <c r="L53" s="39">
        <f ca="1">DATEDIF(Table3[[#This Row],[DOB]],TODAY(),"y")</f>
        <v>34</v>
      </c>
      <c r="M53" s="38">
        <f>SUM(LEFT(Table3[[#This Row],[Height]],1), RIGHT(Table3[[#This Row],[Height]], LEN(Table3[[#This Row],[Height]])-2)/12)</f>
        <v>5.583333333333333</v>
      </c>
      <c r="N53" s="38">
        <f>Table3[[#This Row],[HeightFt]]*12</f>
        <v>67</v>
      </c>
      <c r="O53" s="42">
        <f>ROUND(Table3[[#This Row],[Weight]]/(Table3[[#This Row],[HtIn]]*Table3[[#This Row],[HtIn]])*703,0)</f>
        <v>23</v>
      </c>
      <c r="P53"/>
    </row>
    <row r="54" spans="1:16" x14ac:dyDescent="0.25">
      <c r="A54">
        <v>51</v>
      </c>
      <c r="B54" t="s">
        <v>0</v>
      </c>
      <c r="C54" t="s">
        <v>2</v>
      </c>
      <c r="D54" t="s">
        <v>11</v>
      </c>
      <c r="E54" t="s">
        <v>12</v>
      </c>
      <c r="F54">
        <v>150</v>
      </c>
      <c r="G54" s="15" t="s">
        <v>232</v>
      </c>
      <c r="H54" s="1">
        <v>34300</v>
      </c>
      <c r="I54" t="s">
        <v>150</v>
      </c>
      <c r="J54" t="s">
        <v>13</v>
      </c>
      <c r="K54" t="s">
        <v>14</v>
      </c>
      <c r="L54" s="39">
        <f ca="1">DATEDIF(Table3[[#This Row],[DOB]],TODAY(),"y")</f>
        <v>28</v>
      </c>
      <c r="M54" s="38">
        <f>SUM(LEFT(Table3[[#This Row],[Height]],1), RIGHT(Table3[[#This Row],[Height]], LEN(Table3[[#This Row],[Height]])-2)/12)</f>
        <v>5.5</v>
      </c>
      <c r="N54" s="38">
        <f>Table3[[#This Row],[HeightFt]]*12</f>
        <v>66</v>
      </c>
      <c r="O54" s="42">
        <f>ROUND(Table3[[#This Row],[Weight]]/(Table3[[#This Row],[HtIn]]*Table3[[#This Row],[HtIn]])*703,0)</f>
        <v>24</v>
      </c>
      <c r="P54"/>
    </row>
    <row r="55" spans="1:16" x14ac:dyDescent="0.25">
      <c r="A55">
        <v>52</v>
      </c>
      <c r="B55" t="s">
        <v>0</v>
      </c>
      <c r="C55" t="s">
        <v>2</v>
      </c>
      <c r="D55" t="s">
        <v>15</v>
      </c>
      <c r="E55" t="s">
        <v>16</v>
      </c>
      <c r="F55">
        <v>148</v>
      </c>
      <c r="G55" s="15" t="s">
        <v>229</v>
      </c>
      <c r="H55" s="1">
        <v>34880</v>
      </c>
      <c r="I55" t="s">
        <v>17</v>
      </c>
      <c r="J55" t="s">
        <v>13</v>
      </c>
      <c r="K55" t="s">
        <v>14</v>
      </c>
      <c r="L55" s="39">
        <f ca="1">DATEDIF(Table3[[#This Row],[DOB]],TODAY(),"y")</f>
        <v>26</v>
      </c>
      <c r="M55" s="38">
        <f>SUM(LEFT(Table3[[#This Row],[Height]],1), RIGHT(Table3[[#This Row],[Height]], LEN(Table3[[#This Row],[Height]])-2)/12)</f>
        <v>5.416666666666667</v>
      </c>
      <c r="N55" s="38">
        <f>Table3[[#This Row],[HeightFt]]*12</f>
        <v>65</v>
      </c>
      <c r="O55" s="42">
        <f>ROUND(Table3[[#This Row],[Weight]]/(Table3[[#This Row],[HtIn]]*Table3[[#This Row],[HtIn]])*703,0)</f>
        <v>25</v>
      </c>
      <c r="P55"/>
    </row>
    <row r="56" spans="1:16" x14ac:dyDescent="0.25">
      <c r="A56">
        <v>53</v>
      </c>
      <c r="B56" t="s">
        <v>0</v>
      </c>
      <c r="C56" t="s">
        <v>2</v>
      </c>
      <c r="D56" t="s">
        <v>18</v>
      </c>
      <c r="E56" t="s">
        <v>19</v>
      </c>
      <c r="F56">
        <v>123</v>
      </c>
      <c r="G56" s="15" t="s">
        <v>307</v>
      </c>
      <c r="H56" s="1">
        <v>33749</v>
      </c>
      <c r="I56" t="s">
        <v>151</v>
      </c>
      <c r="J56" t="s">
        <v>20</v>
      </c>
      <c r="K56" t="s">
        <v>14</v>
      </c>
      <c r="L56" s="39">
        <f ca="1">DATEDIF(Table3[[#This Row],[DOB]],TODAY(),"y")</f>
        <v>29</v>
      </c>
      <c r="M56" s="38">
        <f>SUM(LEFT(Table3[[#This Row],[Height]],1), RIGHT(Table3[[#This Row],[Height]], LEN(Table3[[#This Row],[Height]])-2)/12)</f>
        <v>5.166666666666667</v>
      </c>
      <c r="N56" s="38">
        <f>Table3[[#This Row],[HeightFt]]*12</f>
        <v>62</v>
      </c>
      <c r="O56" s="42">
        <f>ROUND(Table3[[#This Row],[Weight]]/(Table3[[#This Row],[HtIn]]*Table3[[#This Row],[HtIn]])*703,0)</f>
        <v>22</v>
      </c>
      <c r="P56"/>
    </row>
    <row r="57" spans="1:16" x14ac:dyDescent="0.25">
      <c r="A57">
        <v>54</v>
      </c>
      <c r="B57" t="s">
        <v>0</v>
      </c>
      <c r="C57" t="s">
        <v>2</v>
      </c>
      <c r="D57" t="s">
        <v>21</v>
      </c>
      <c r="E57" t="s">
        <v>22</v>
      </c>
      <c r="F57">
        <v>150</v>
      </c>
      <c r="G57" s="15" t="s">
        <v>254</v>
      </c>
      <c r="H57" s="1">
        <v>33371</v>
      </c>
      <c r="I57" t="s">
        <v>23</v>
      </c>
      <c r="J57" t="s">
        <v>24</v>
      </c>
      <c r="K57" t="s">
        <v>14</v>
      </c>
      <c r="L57" s="39">
        <f ca="1">DATEDIF(Table3[[#This Row],[DOB]],TODAY(),"y")</f>
        <v>30</v>
      </c>
      <c r="M57" s="38">
        <f>SUM(LEFT(Table3[[#This Row],[Height]],1), RIGHT(Table3[[#This Row],[Height]], LEN(Table3[[#This Row],[Height]])-2)/12)</f>
        <v>5.333333333333333</v>
      </c>
      <c r="N57" s="38">
        <f>Table3[[#This Row],[HeightFt]]*12</f>
        <v>64</v>
      </c>
      <c r="O57" s="42">
        <f>ROUND(Table3[[#This Row],[Weight]]/(Table3[[#This Row],[HtIn]]*Table3[[#This Row],[HtIn]])*703,0)</f>
        <v>26</v>
      </c>
      <c r="P57"/>
    </row>
    <row r="58" spans="1:16" x14ac:dyDescent="0.25">
      <c r="A58">
        <v>55</v>
      </c>
      <c r="B58" t="s">
        <v>0</v>
      </c>
      <c r="C58" t="s">
        <v>2</v>
      </c>
      <c r="D58" t="s">
        <v>25</v>
      </c>
      <c r="E58" t="s">
        <v>26</v>
      </c>
      <c r="F58">
        <v>164</v>
      </c>
      <c r="G58" s="15" t="s">
        <v>209</v>
      </c>
      <c r="H58" s="1">
        <v>32023</v>
      </c>
      <c r="I58" t="s">
        <v>27</v>
      </c>
      <c r="J58" t="s">
        <v>10</v>
      </c>
      <c r="K58" t="s">
        <v>14</v>
      </c>
      <c r="L58" s="39">
        <f ca="1">DATEDIF(Table3[[#This Row],[DOB]],TODAY(),"y")</f>
        <v>34</v>
      </c>
      <c r="M58" s="38">
        <f>SUM(LEFT(Table3[[#This Row],[Height]],1), RIGHT(Table3[[#This Row],[Height]], LEN(Table3[[#This Row],[Height]])-2)/12)</f>
        <v>5.833333333333333</v>
      </c>
      <c r="N58" s="38">
        <f>Table3[[#This Row],[HeightFt]]*12</f>
        <v>70</v>
      </c>
      <c r="O58" s="42">
        <f>ROUND(Table3[[#This Row],[Weight]]/(Table3[[#This Row],[HtIn]]*Table3[[#This Row],[HtIn]])*703,0)</f>
        <v>24</v>
      </c>
      <c r="P58"/>
    </row>
    <row r="59" spans="1:16" x14ac:dyDescent="0.25">
      <c r="A59">
        <v>56</v>
      </c>
      <c r="B59" t="s">
        <v>0</v>
      </c>
      <c r="C59" t="s">
        <v>2</v>
      </c>
      <c r="D59" t="s">
        <v>28</v>
      </c>
      <c r="E59" t="s">
        <v>29</v>
      </c>
      <c r="F59">
        <v>142</v>
      </c>
      <c r="G59" s="15" t="s">
        <v>254</v>
      </c>
      <c r="H59" s="1">
        <v>34961</v>
      </c>
      <c r="I59" t="s">
        <v>30</v>
      </c>
      <c r="J59" t="s">
        <v>10</v>
      </c>
      <c r="K59" t="s">
        <v>344</v>
      </c>
      <c r="L59" s="39">
        <f ca="1">DATEDIF(Table3[[#This Row],[DOB]],TODAY(),"y")</f>
        <v>26</v>
      </c>
      <c r="M59" s="38">
        <f>SUM(LEFT(Table3[[#This Row],[Height]],1), RIGHT(Table3[[#This Row],[Height]], LEN(Table3[[#This Row],[Height]])-2)/12)</f>
        <v>5.333333333333333</v>
      </c>
      <c r="N59" s="38">
        <f>Table3[[#This Row],[HeightFt]]*12</f>
        <v>64</v>
      </c>
      <c r="O59" s="42">
        <f>ROUND(Table3[[#This Row],[Weight]]/(Table3[[#This Row],[HtIn]]*Table3[[#This Row],[HtIn]])*703,0)</f>
        <v>24</v>
      </c>
      <c r="P59"/>
    </row>
    <row r="60" spans="1:16" x14ac:dyDescent="0.25">
      <c r="A60">
        <v>57</v>
      </c>
      <c r="B60" t="s">
        <v>0</v>
      </c>
      <c r="C60" t="s">
        <v>2</v>
      </c>
      <c r="D60" t="s">
        <v>31</v>
      </c>
      <c r="E60" t="s">
        <v>32</v>
      </c>
      <c r="F60">
        <v>155</v>
      </c>
      <c r="G60" s="15" t="s">
        <v>218</v>
      </c>
      <c r="H60" s="1">
        <v>34508</v>
      </c>
      <c r="I60" t="s">
        <v>33</v>
      </c>
      <c r="J60" t="s">
        <v>34</v>
      </c>
      <c r="K60" t="s">
        <v>35</v>
      </c>
      <c r="L60" s="39">
        <f ca="1">DATEDIF(Table3[[#This Row],[DOB]],TODAY(),"y")</f>
        <v>27</v>
      </c>
      <c r="M60" s="38">
        <f>SUM(LEFT(Table3[[#This Row],[Height]],1), RIGHT(Table3[[#This Row],[Height]], LEN(Table3[[#This Row],[Height]])-2)/12)</f>
        <v>5.583333333333333</v>
      </c>
      <c r="N60" s="38">
        <f>Table3[[#This Row],[HeightFt]]*12</f>
        <v>67</v>
      </c>
      <c r="O60" s="42">
        <f>ROUND(Table3[[#This Row],[Weight]]/(Table3[[#This Row],[HtIn]]*Table3[[#This Row],[HtIn]])*703,0)</f>
        <v>24</v>
      </c>
      <c r="P60"/>
    </row>
    <row r="61" spans="1:16" x14ac:dyDescent="0.25">
      <c r="A61">
        <v>58</v>
      </c>
      <c r="B61" t="s">
        <v>0</v>
      </c>
      <c r="C61" t="s">
        <v>2</v>
      </c>
      <c r="D61" t="s">
        <v>36</v>
      </c>
      <c r="E61" t="s">
        <v>37</v>
      </c>
      <c r="F61">
        <v>160</v>
      </c>
      <c r="G61" s="15" t="s">
        <v>168</v>
      </c>
      <c r="H61" s="1">
        <v>35186</v>
      </c>
      <c r="I61" t="s">
        <v>38</v>
      </c>
      <c r="J61" t="s">
        <v>39</v>
      </c>
      <c r="K61" t="s">
        <v>344</v>
      </c>
      <c r="L61" s="39">
        <f ca="1">DATEDIF(Table3[[#This Row],[DOB]],TODAY(),"y")</f>
        <v>25</v>
      </c>
      <c r="M61" s="38">
        <f>SUM(LEFT(Table3[[#This Row],[Height]],1), RIGHT(Table3[[#This Row],[Height]], LEN(Table3[[#This Row],[Height]])-2)/12)</f>
        <v>5.916666666666667</v>
      </c>
      <c r="N61" s="38">
        <f>Table3[[#This Row],[HeightFt]]*12</f>
        <v>71</v>
      </c>
      <c r="O61" s="42">
        <f>ROUND(Table3[[#This Row],[Weight]]/(Table3[[#This Row],[HtIn]]*Table3[[#This Row],[HtIn]])*703,0)</f>
        <v>22</v>
      </c>
      <c r="P61"/>
    </row>
    <row r="62" spans="1:16" x14ac:dyDescent="0.25">
      <c r="A62">
        <v>59</v>
      </c>
      <c r="B62" t="s">
        <v>0</v>
      </c>
      <c r="C62" t="s">
        <v>2</v>
      </c>
      <c r="D62" t="s">
        <v>40</v>
      </c>
      <c r="E62" t="s">
        <v>41</v>
      </c>
      <c r="F62">
        <v>136</v>
      </c>
      <c r="G62" s="15" t="s">
        <v>229</v>
      </c>
      <c r="H62" s="1">
        <v>33478</v>
      </c>
      <c r="I62" t="s">
        <v>42</v>
      </c>
      <c r="J62" t="s">
        <v>24</v>
      </c>
      <c r="K62" t="s">
        <v>14</v>
      </c>
      <c r="L62" s="39">
        <f ca="1">DATEDIF(Table3[[#This Row],[DOB]],TODAY(),"y")</f>
        <v>30</v>
      </c>
      <c r="M62" s="38">
        <f>SUM(LEFT(Table3[[#This Row],[Height]],1), RIGHT(Table3[[#This Row],[Height]], LEN(Table3[[#This Row],[Height]])-2)/12)</f>
        <v>5.416666666666667</v>
      </c>
      <c r="N62" s="38">
        <f>Table3[[#This Row],[HeightFt]]*12</f>
        <v>65</v>
      </c>
      <c r="O62" s="42">
        <f>ROUND(Table3[[#This Row],[Weight]]/(Table3[[#This Row],[HtIn]]*Table3[[#This Row],[HtIn]])*703,0)</f>
        <v>23</v>
      </c>
      <c r="P62"/>
    </row>
    <row r="63" spans="1:16" x14ac:dyDescent="0.25">
      <c r="A63">
        <v>60</v>
      </c>
      <c r="B63" t="s">
        <v>0</v>
      </c>
      <c r="C63" t="s">
        <v>2</v>
      </c>
      <c r="D63" t="s">
        <v>43</v>
      </c>
      <c r="E63" t="s">
        <v>44</v>
      </c>
      <c r="F63">
        <v>175</v>
      </c>
      <c r="G63" s="15" t="s">
        <v>168</v>
      </c>
      <c r="H63" s="1">
        <v>32701</v>
      </c>
      <c r="I63" t="s">
        <v>152</v>
      </c>
      <c r="J63" t="s">
        <v>45</v>
      </c>
      <c r="K63" t="s">
        <v>14</v>
      </c>
      <c r="L63" s="39">
        <f ca="1">DATEDIF(Table3[[#This Row],[DOB]],TODAY(),"y")</f>
        <v>32</v>
      </c>
      <c r="M63" s="38">
        <f>SUM(LEFT(Table3[[#This Row],[Height]],1), RIGHT(Table3[[#This Row],[Height]], LEN(Table3[[#This Row],[Height]])-2)/12)</f>
        <v>5.916666666666667</v>
      </c>
      <c r="N63" s="38">
        <f>Table3[[#This Row],[HeightFt]]*12</f>
        <v>71</v>
      </c>
      <c r="O63" s="42">
        <f>ROUND(Table3[[#This Row],[Weight]]/(Table3[[#This Row],[HtIn]]*Table3[[#This Row],[HtIn]])*703,0)</f>
        <v>24</v>
      </c>
      <c r="P63"/>
    </row>
    <row r="64" spans="1:16" x14ac:dyDescent="0.25">
      <c r="A64">
        <v>61</v>
      </c>
      <c r="B64" t="s">
        <v>0</v>
      </c>
      <c r="C64" t="s">
        <v>2</v>
      </c>
      <c r="D64" t="s">
        <v>46</v>
      </c>
      <c r="E64" t="s">
        <v>47</v>
      </c>
      <c r="F64">
        <v>150</v>
      </c>
      <c r="G64" s="15" t="s">
        <v>232</v>
      </c>
      <c r="H64" s="1">
        <v>32692</v>
      </c>
      <c r="I64" t="s">
        <v>153</v>
      </c>
      <c r="J64" t="s">
        <v>48</v>
      </c>
      <c r="K64" t="s">
        <v>14</v>
      </c>
      <c r="L64" s="39">
        <f ca="1">DATEDIF(Table3[[#This Row],[DOB]],TODAY(),"y")</f>
        <v>32</v>
      </c>
      <c r="M64" s="38">
        <f>SUM(LEFT(Table3[[#This Row],[Height]],1), RIGHT(Table3[[#This Row],[Height]], LEN(Table3[[#This Row],[Height]])-2)/12)</f>
        <v>5.5</v>
      </c>
      <c r="N64" s="38">
        <f>Table3[[#This Row],[HeightFt]]*12</f>
        <v>66</v>
      </c>
      <c r="O64" s="42">
        <f>ROUND(Table3[[#This Row],[Weight]]/(Table3[[#This Row],[HtIn]]*Table3[[#This Row],[HtIn]])*703,0)</f>
        <v>24</v>
      </c>
      <c r="P64"/>
    </row>
    <row r="65" spans="1:16" x14ac:dyDescent="0.25">
      <c r="A65">
        <v>62</v>
      </c>
      <c r="B65" t="s">
        <v>0</v>
      </c>
      <c r="C65" t="s">
        <v>2</v>
      </c>
      <c r="D65" t="s">
        <v>49</v>
      </c>
      <c r="E65" t="s">
        <v>50</v>
      </c>
      <c r="F65">
        <v>147</v>
      </c>
      <c r="G65" s="15" t="s">
        <v>232</v>
      </c>
      <c r="H65" s="1">
        <v>32692</v>
      </c>
      <c r="I65" t="s">
        <v>153</v>
      </c>
      <c r="J65" t="s">
        <v>48</v>
      </c>
      <c r="K65" t="s">
        <v>14</v>
      </c>
      <c r="L65" s="39">
        <f ca="1">DATEDIF(Table3[[#This Row],[DOB]],TODAY(),"y")</f>
        <v>32</v>
      </c>
      <c r="M65" s="38">
        <f>SUM(LEFT(Table3[[#This Row],[Height]],1), RIGHT(Table3[[#This Row],[Height]], LEN(Table3[[#This Row],[Height]])-2)/12)</f>
        <v>5.5</v>
      </c>
      <c r="N65" s="38">
        <f>Table3[[#This Row],[HeightFt]]*12</f>
        <v>66</v>
      </c>
      <c r="O65" s="42">
        <f>ROUND(Table3[[#This Row],[Weight]]/(Table3[[#This Row],[HtIn]]*Table3[[#This Row],[HtIn]])*703,0)</f>
        <v>24</v>
      </c>
      <c r="P65"/>
    </row>
    <row r="66" spans="1:16" x14ac:dyDescent="0.25">
      <c r="A66">
        <v>63</v>
      </c>
      <c r="B66" t="s">
        <v>0</v>
      </c>
      <c r="C66" t="s">
        <v>2</v>
      </c>
      <c r="D66" t="s">
        <v>51</v>
      </c>
      <c r="E66" t="s">
        <v>52</v>
      </c>
      <c r="F66">
        <v>159</v>
      </c>
      <c r="G66" s="15" t="s">
        <v>179</v>
      </c>
      <c r="H66" s="1">
        <v>31843</v>
      </c>
      <c r="I66" t="s">
        <v>53</v>
      </c>
      <c r="J66" t="s">
        <v>13</v>
      </c>
      <c r="K66" t="s">
        <v>14</v>
      </c>
      <c r="L66" s="39">
        <f ca="1">DATEDIF(Table3[[#This Row],[DOB]],TODAY(),"y")</f>
        <v>34</v>
      </c>
      <c r="M66" s="38">
        <f>SUM(LEFT(Table3[[#This Row],[Height]],1), RIGHT(Table3[[#This Row],[Height]], LEN(Table3[[#This Row],[Height]])-2)/12)</f>
        <v>5.666666666666667</v>
      </c>
      <c r="N66" s="38">
        <f>Table3[[#This Row],[HeightFt]]*12</f>
        <v>68</v>
      </c>
      <c r="O66" s="42">
        <f>ROUND(Table3[[#This Row],[Weight]]/(Table3[[#This Row],[HtIn]]*Table3[[#This Row],[HtIn]])*703,0)</f>
        <v>24</v>
      </c>
      <c r="P66"/>
    </row>
    <row r="67" spans="1:16" x14ac:dyDescent="0.25">
      <c r="A67">
        <v>64</v>
      </c>
      <c r="B67" t="s">
        <v>0</v>
      </c>
      <c r="C67" t="s">
        <v>2</v>
      </c>
      <c r="D67" t="s">
        <v>54</v>
      </c>
      <c r="E67" t="s">
        <v>55</v>
      </c>
      <c r="F67">
        <v>140</v>
      </c>
      <c r="G67" s="15" t="s">
        <v>229</v>
      </c>
      <c r="H67" s="1">
        <v>34856</v>
      </c>
      <c r="I67" t="s">
        <v>56</v>
      </c>
      <c r="J67" t="s">
        <v>13</v>
      </c>
      <c r="K67" t="s">
        <v>344</v>
      </c>
      <c r="L67" s="39">
        <f ca="1">DATEDIF(Table3[[#This Row],[DOB]],TODAY(),"y")</f>
        <v>26</v>
      </c>
      <c r="M67" s="38">
        <f>SUM(LEFT(Table3[[#This Row],[Height]],1), RIGHT(Table3[[#This Row],[Height]], LEN(Table3[[#This Row],[Height]])-2)/12)</f>
        <v>5.416666666666667</v>
      </c>
      <c r="N67" s="38">
        <f>Table3[[#This Row],[HeightFt]]*12</f>
        <v>65</v>
      </c>
      <c r="O67" s="42">
        <f>ROUND(Table3[[#This Row],[Weight]]/(Table3[[#This Row],[HtIn]]*Table3[[#This Row],[HtIn]])*703,0)</f>
        <v>23</v>
      </c>
      <c r="P67"/>
    </row>
    <row r="68" spans="1:16" x14ac:dyDescent="0.25">
      <c r="A68">
        <v>65</v>
      </c>
      <c r="B68" t="s">
        <v>0</v>
      </c>
      <c r="C68" t="s">
        <v>2</v>
      </c>
      <c r="D68" t="s">
        <v>57</v>
      </c>
      <c r="E68" t="s">
        <v>58</v>
      </c>
      <c r="F68">
        <v>165</v>
      </c>
      <c r="G68" s="15" t="s">
        <v>179</v>
      </c>
      <c r="H68" s="1">
        <v>35062</v>
      </c>
      <c r="I68" t="s">
        <v>17</v>
      </c>
      <c r="J68" t="s">
        <v>13</v>
      </c>
      <c r="K68" t="s">
        <v>14</v>
      </c>
      <c r="L68" s="39">
        <f ca="1">DATEDIF(Table3[[#This Row],[DOB]],TODAY(),"y")</f>
        <v>25</v>
      </c>
      <c r="M68" s="38">
        <f>SUM(LEFT(Table3[[#This Row],[Height]],1), RIGHT(Table3[[#This Row],[Height]], LEN(Table3[[#This Row],[Height]])-2)/12)</f>
        <v>5.666666666666667</v>
      </c>
      <c r="N68" s="38">
        <f>Table3[[#This Row],[HeightFt]]*12</f>
        <v>68</v>
      </c>
      <c r="O68" s="42">
        <f>ROUND(Table3[[#This Row],[Weight]]/(Table3[[#This Row],[HtIn]]*Table3[[#This Row],[HtIn]])*703,0)</f>
        <v>25</v>
      </c>
      <c r="P68"/>
    </row>
    <row r="69" spans="1:16" x14ac:dyDescent="0.25">
      <c r="A69">
        <v>66</v>
      </c>
      <c r="B69" t="s">
        <v>0</v>
      </c>
      <c r="C69" t="s">
        <v>2</v>
      </c>
      <c r="D69" t="s">
        <v>40</v>
      </c>
      <c r="E69" t="s">
        <v>59</v>
      </c>
      <c r="F69">
        <v>135</v>
      </c>
      <c r="G69" s="15" t="s">
        <v>308</v>
      </c>
      <c r="H69" s="1">
        <v>34118</v>
      </c>
      <c r="I69" t="s">
        <v>60</v>
      </c>
      <c r="J69" t="s">
        <v>61</v>
      </c>
      <c r="K69" t="s">
        <v>14</v>
      </c>
      <c r="L69" s="39">
        <f ca="1">DATEDIF(Table3[[#This Row],[DOB]],TODAY(),"y")</f>
        <v>28</v>
      </c>
      <c r="M69" s="38">
        <f>SUM(LEFT(Table3[[#This Row],[Height]],1), RIGHT(Table3[[#This Row],[Height]], LEN(Table3[[#This Row],[Height]])-2)/12)</f>
        <v>5.25</v>
      </c>
      <c r="N69" s="38">
        <f>Table3[[#This Row],[HeightFt]]*12</f>
        <v>63</v>
      </c>
      <c r="O69" s="42">
        <f>ROUND(Table3[[#This Row],[Weight]]/(Table3[[#This Row],[HtIn]]*Table3[[#This Row],[HtIn]])*703,0)</f>
        <v>24</v>
      </c>
      <c r="P69"/>
    </row>
    <row r="70" spans="1:16" x14ac:dyDescent="0.25">
      <c r="A70">
        <v>67</v>
      </c>
      <c r="B70" t="s">
        <v>0</v>
      </c>
      <c r="C70" t="s">
        <v>2</v>
      </c>
      <c r="D70" t="s">
        <v>62</v>
      </c>
      <c r="E70" t="s">
        <v>63</v>
      </c>
      <c r="F70">
        <v>125</v>
      </c>
      <c r="G70" s="15" t="s">
        <v>308</v>
      </c>
      <c r="H70" s="1">
        <v>34134</v>
      </c>
      <c r="I70" t="s">
        <v>64</v>
      </c>
      <c r="J70" t="s">
        <v>65</v>
      </c>
      <c r="K70" t="s">
        <v>344</v>
      </c>
      <c r="L70" s="39">
        <f ca="1">DATEDIF(Table3[[#This Row],[DOB]],TODAY(),"y")</f>
        <v>28</v>
      </c>
      <c r="M70" s="38">
        <f>SUM(LEFT(Table3[[#This Row],[Height]],1), RIGHT(Table3[[#This Row],[Height]], LEN(Table3[[#This Row],[Height]])-2)/12)</f>
        <v>5.25</v>
      </c>
      <c r="N70" s="38">
        <f>Table3[[#This Row],[HeightFt]]*12</f>
        <v>63</v>
      </c>
      <c r="O70" s="42">
        <f>ROUND(Table3[[#This Row],[Weight]]/(Table3[[#This Row],[HtIn]]*Table3[[#This Row],[HtIn]])*703,0)</f>
        <v>22</v>
      </c>
      <c r="P70"/>
    </row>
    <row r="71" spans="1:16" x14ac:dyDescent="0.25">
      <c r="A71">
        <v>68</v>
      </c>
      <c r="B71" t="s">
        <v>0</v>
      </c>
      <c r="C71" t="s">
        <v>2</v>
      </c>
      <c r="D71" t="s">
        <v>66</v>
      </c>
      <c r="E71" t="s">
        <v>67</v>
      </c>
      <c r="F71">
        <v>150</v>
      </c>
      <c r="G71" s="15" t="s">
        <v>218</v>
      </c>
      <c r="H71" s="1">
        <v>33606</v>
      </c>
      <c r="I71" t="s">
        <v>68</v>
      </c>
      <c r="J71" t="s">
        <v>24</v>
      </c>
      <c r="K71" t="s">
        <v>35</v>
      </c>
      <c r="L71" s="39">
        <f ca="1">DATEDIF(Table3[[#This Row],[DOB]],TODAY(),"y")</f>
        <v>29</v>
      </c>
      <c r="M71" s="38">
        <f>SUM(LEFT(Table3[[#This Row],[Height]],1), RIGHT(Table3[[#This Row],[Height]], LEN(Table3[[#This Row],[Height]])-2)/12)</f>
        <v>5.583333333333333</v>
      </c>
      <c r="N71" s="38">
        <f>Table3[[#This Row],[HeightFt]]*12</f>
        <v>67</v>
      </c>
      <c r="O71" s="42">
        <f>ROUND(Table3[[#This Row],[Weight]]/(Table3[[#This Row],[HtIn]]*Table3[[#This Row],[HtIn]])*703,0)</f>
        <v>23</v>
      </c>
      <c r="P71"/>
    </row>
    <row r="72" spans="1:16" x14ac:dyDescent="0.25">
      <c r="A72">
        <v>69</v>
      </c>
      <c r="B72" t="s">
        <v>0</v>
      </c>
      <c r="C72" t="s">
        <v>2</v>
      </c>
      <c r="D72" t="s">
        <v>69</v>
      </c>
      <c r="E72" t="s">
        <v>70</v>
      </c>
      <c r="F72">
        <v>145</v>
      </c>
      <c r="G72" s="15" t="s">
        <v>229</v>
      </c>
      <c r="H72" s="1">
        <v>35618</v>
      </c>
      <c r="I72" t="s">
        <v>71</v>
      </c>
      <c r="J72" t="s">
        <v>13</v>
      </c>
      <c r="K72" t="s">
        <v>35</v>
      </c>
      <c r="L72" s="39">
        <f ca="1">DATEDIF(Table3[[#This Row],[DOB]],TODAY(),"y")</f>
        <v>24</v>
      </c>
      <c r="M72" s="38">
        <f>SUM(LEFT(Table3[[#This Row],[Height]],1), RIGHT(Table3[[#This Row],[Height]], LEN(Table3[[#This Row],[Height]])-2)/12)</f>
        <v>5.416666666666667</v>
      </c>
      <c r="N72" s="38">
        <f>Table3[[#This Row],[HeightFt]]*12</f>
        <v>65</v>
      </c>
      <c r="O72" s="42">
        <f>ROUND(Table3[[#This Row],[Weight]]/(Table3[[#This Row],[HtIn]]*Table3[[#This Row],[HtIn]])*703,0)</f>
        <v>24</v>
      </c>
      <c r="P72"/>
    </row>
    <row r="73" spans="1:16" x14ac:dyDescent="0.25">
      <c r="A73">
        <v>70</v>
      </c>
      <c r="B73" t="s">
        <v>0</v>
      </c>
      <c r="C73" t="s">
        <v>2</v>
      </c>
      <c r="D73" t="s">
        <v>72</v>
      </c>
      <c r="E73" t="s">
        <v>73</v>
      </c>
      <c r="F73">
        <v>140</v>
      </c>
      <c r="G73" s="15" t="s">
        <v>232</v>
      </c>
      <c r="H73" s="1">
        <v>34337</v>
      </c>
      <c r="I73" t="s">
        <v>74</v>
      </c>
      <c r="J73" t="s">
        <v>75</v>
      </c>
      <c r="K73" t="s">
        <v>14</v>
      </c>
      <c r="L73" s="39">
        <f ca="1">DATEDIF(Table3[[#This Row],[DOB]],TODAY(),"y")</f>
        <v>27</v>
      </c>
      <c r="M73" s="38">
        <f>SUM(LEFT(Table3[[#This Row],[Height]],1), RIGHT(Table3[[#This Row],[Height]], LEN(Table3[[#This Row],[Height]])-2)/12)</f>
        <v>5.5</v>
      </c>
      <c r="N73" s="38">
        <f>Table3[[#This Row],[HeightFt]]*12</f>
        <v>66</v>
      </c>
      <c r="O73" s="42">
        <f>ROUND(Table3[[#This Row],[Weight]]/(Table3[[#This Row],[HtIn]]*Table3[[#This Row],[HtIn]])*703,0)</f>
        <v>23</v>
      </c>
      <c r="P73"/>
    </row>
    <row r="74" spans="1:16" x14ac:dyDescent="0.25">
      <c r="A74">
        <v>71</v>
      </c>
      <c r="B74" t="s">
        <v>0</v>
      </c>
      <c r="C74" t="s">
        <v>2</v>
      </c>
      <c r="D74" t="s">
        <v>76</v>
      </c>
      <c r="E74" t="s">
        <v>77</v>
      </c>
      <c r="F74">
        <v>175</v>
      </c>
      <c r="G74" s="15" t="s">
        <v>175</v>
      </c>
      <c r="H74" s="1">
        <v>34447</v>
      </c>
      <c r="I74" t="s">
        <v>78</v>
      </c>
      <c r="J74" t="s">
        <v>13</v>
      </c>
      <c r="K74" t="s">
        <v>344</v>
      </c>
      <c r="L74" s="39">
        <f ca="1">DATEDIF(Table3[[#This Row],[DOB]],TODAY(),"y")</f>
        <v>27</v>
      </c>
      <c r="M74" s="38">
        <f>SUM(LEFT(Table3[[#This Row],[Height]],1), RIGHT(Table3[[#This Row],[Height]], LEN(Table3[[#This Row],[Height]])-2)/12)</f>
        <v>6</v>
      </c>
      <c r="N74" s="38">
        <f>Table3[[#This Row],[HeightFt]]*12</f>
        <v>72</v>
      </c>
      <c r="O74" s="42">
        <f>ROUND(Table3[[#This Row],[Weight]]/(Table3[[#This Row],[HtIn]]*Table3[[#This Row],[HtIn]])*703,0)</f>
        <v>24</v>
      </c>
      <c r="P74"/>
    </row>
    <row r="75" spans="1:16" x14ac:dyDescent="0.25">
      <c r="A75">
        <v>72</v>
      </c>
      <c r="B75" t="s">
        <v>1</v>
      </c>
      <c r="C75" t="s">
        <v>2</v>
      </c>
      <c r="D75" t="s">
        <v>79</v>
      </c>
      <c r="E75" t="s">
        <v>80</v>
      </c>
      <c r="F75">
        <v>170</v>
      </c>
      <c r="G75" s="15" t="s">
        <v>179</v>
      </c>
      <c r="H75" s="1">
        <v>32367</v>
      </c>
      <c r="I75" t="s">
        <v>81</v>
      </c>
      <c r="J75" t="s">
        <v>82</v>
      </c>
      <c r="K75" t="s">
        <v>14</v>
      </c>
      <c r="L75" s="39">
        <f ca="1">DATEDIF(Table3[[#This Row],[DOB]],TODAY(),"y")</f>
        <v>33</v>
      </c>
      <c r="M75" s="38">
        <f>SUM(LEFT(Table3[[#This Row],[Height]],1), RIGHT(Table3[[#This Row],[Height]], LEN(Table3[[#This Row],[Height]])-2)/12)</f>
        <v>5.666666666666667</v>
      </c>
      <c r="N75" s="38">
        <f>Table3[[#This Row],[HeightFt]]*12</f>
        <v>68</v>
      </c>
      <c r="O75" s="42">
        <f>ROUND(Table3[[#This Row],[Weight]]/(Table3[[#This Row],[HtIn]]*Table3[[#This Row],[HtIn]])*703,0)</f>
        <v>26</v>
      </c>
      <c r="P75"/>
    </row>
    <row r="76" spans="1:16" x14ac:dyDescent="0.25">
      <c r="A76">
        <v>73</v>
      </c>
      <c r="B76" t="s">
        <v>1</v>
      </c>
      <c r="C76" t="s">
        <v>2</v>
      </c>
      <c r="D76" t="s">
        <v>83</v>
      </c>
      <c r="E76" t="s">
        <v>84</v>
      </c>
      <c r="F76">
        <v>185</v>
      </c>
      <c r="G76" s="15" t="s">
        <v>209</v>
      </c>
      <c r="H76" s="1">
        <v>32654</v>
      </c>
      <c r="I76" t="s">
        <v>85</v>
      </c>
      <c r="J76" t="s">
        <v>39</v>
      </c>
      <c r="K76" t="s">
        <v>344</v>
      </c>
      <c r="L76" s="39">
        <f ca="1">DATEDIF(Table3[[#This Row],[DOB]],TODAY(),"y")</f>
        <v>32</v>
      </c>
      <c r="M76" s="38">
        <f>SUM(LEFT(Table3[[#This Row],[Height]],1), RIGHT(Table3[[#This Row],[Height]], LEN(Table3[[#This Row],[Height]])-2)/12)</f>
        <v>5.833333333333333</v>
      </c>
      <c r="N76" s="38">
        <f>Table3[[#This Row],[HeightFt]]*12</f>
        <v>70</v>
      </c>
      <c r="O76" s="42">
        <f>ROUND(Table3[[#This Row],[Weight]]/(Table3[[#This Row],[HtIn]]*Table3[[#This Row],[HtIn]])*703,0)</f>
        <v>27</v>
      </c>
      <c r="P76"/>
    </row>
    <row r="77" spans="1:16" x14ac:dyDescent="0.25">
      <c r="A77">
        <v>74</v>
      </c>
      <c r="B77" t="s">
        <v>1</v>
      </c>
      <c r="C77" t="s">
        <v>2</v>
      </c>
      <c r="D77" t="s">
        <v>86</v>
      </c>
      <c r="E77" t="s">
        <v>87</v>
      </c>
      <c r="F77">
        <v>195</v>
      </c>
      <c r="G77" s="15" t="s">
        <v>188</v>
      </c>
      <c r="H77" s="1">
        <v>32538</v>
      </c>
      <c r="I77" t="s">
        <v>154</v>
      </c>
      <c r="J77" t="s">
        <v>6</v>
      </c>
      <c r="K77" t="s">
        <v>344</v>
      </c>
      <c r="L77" s="39">
        <f ca="1">DATEDIF(Table3[[#This Row],[DOB]],TODAY(),"y")</f>
        <v>32</v>
      </c>
      <c r="M77" s="38">
        <f>SUM(LEFT(Table3[[#This Row],[Height]],1), RIGHT(Table3[[#This Row],[Height]], LEN(Table3[[#This Row],[Height]])-2)/12)</f>
        <v>6.083333333333333</v>
      </c>
      <c r="N77" s="38">
        <f>Table3[[#This Row],[HeightFt]]*12</f>
        <v>73</v>
      </c>
      <c r="O77" s="42">
        <f>ROUND(Table3[[#This Row],[Weight]]/(Table3[[#This Row],[HtIn]]*Table3[[#This Row],[HtIn]])*703,0)</f>
        <v>26</v>
      </c>
      <c r="P77"/>
    </row>
    <row r="78" spans="1:16" x14ac:dyDescent="0.25">
      <c r="A78">
        <v>75</v>
      </c>
      <c r="B78" t="s">
        <v>1</v>
      </c>
      <c r="C78" t="s">
        <v>2</v>
      </c>
      <c r="D78" t="s">
        <v>88</v>
      </c>
      <c r="E78" t="s">
        <v>89</v>
      </c>
      <c r="F78">
        <v>195</v>
      </c>
      <c r="G78" s="15" t="s">
        <v>182</v>
      </c>
      <c r="H78" s="1">
        <v>35418</v>
      </c>
      <c r="I78" t="s">
        <v>90</v>
      </c>
      <c r="J78" t="s">
        <v>13</v>
      </c>
      <c r="K78" t="s">
        <v>344</v>
      </c>
      <c r="L78" s="39">
        <f ca="1">DATEDIF(Table3[[#This Row],[DOB]],TODAY(),"y")</f>
        <v>24</v>
      </c>
      <c r="M78" s="38">
        <f>SUM(LEFT(Table3[[#This Row],[Height]],1), RIGHT(Table3[[#This Row],[Height]], LEN(Table3[[#This Row],[Height]])-2)/12)</f>
        <v>6.166666666666667</v>
      </c>
      <c r="N78" s="38">
        <f>Table3[[#This Row],[HeightFt]]*12</f>
        <v>74</v>
      </c>
      <c r="O78" s="42">
        <f>ROUND(Table3[[#This Row],[Weight]]/(Table3[[#This Row],[HtIn]]*Table3[[#This Row],[HtIn]])*703,0)</f>
        <v>25</v>
      </c>
      <c r="P78"/>
    </row>
    <row r="79" spans="1:16" x14ac:dyDescent="0.25">
      <c r="A79">
        <v>76</v>
      </c>
      <c r="B79" t="s">
        <v>1</v>
      </c>
      <c r="C79" t="s">
        <v>2</v>
      </c>
      <c r="D79" t="s">
        <v>91</v>
      </c>
      <c r="E79" t="s">
        <v>92</v>
      </c>
      <c r="F79">
        <v>180</v>
      </c>
      <c r="G79" s="15" t="s">
        <v>179</v>
      </c>
      <c r="H79" s="1">
        <v>31441</v>
      </c>
      <c r="I79" t="s">
        <v>155</v>
      </c>
      <c r="J79" t="s">
        <v>10</v>
      </c>
      <c r="K79" t="s">
        <v>14</v>
      </c>
      <c r="L79" s="39">
        <f ca="1">DATEDIF(Table3[[#This Row],[DOB]],TODAY(),"y")</f>
        <v>35</v>
      </c>
      <c r="M79" s="38">
        <f>SUM(LEFT(Table3[[#This Row],[Height]],1), RIGHT(Table3[[#This Row],[Height]], LEN(Table3[[#This Row],[Height]])-2)/12)</f>
        <v>5.666666666666667</v>
      </c>
      <c r="N79" s="38">
        <f>Table3[[#This Row],[HeightFt]]*12</f>
        <v>68</v>
      </c>
      <c r="O79" s="42">
        <f>ROUND(Table3[[#This Row],[Weight]]/(Table3[[#This Row],[HtIn]]*Table3[[#This Row],[HtIn]])*703,0)</f>
        <v>27</v>
      </c>
      <c r="P79"/>
    </row>
    <row r="80" spans="1:16" x14ac:dyDescent="0.25">
      <c r="A80">
        <v>77</v>
      </c>
      <c r="B80" t="s">
        <v>1</v>
      </c>
      <c r="C80" t="s">
        <v>2</v>
      </c>
      <c r="D80" t="s">
        <v>93</v>
      </c>
      <c r="E80" t="s">
        <v>94</v>
      </c>
      <c r="F80">
        <v>189</v>
      </c>
      <c r="G80" s="15" t="s">
        <v>175</v>
      </c>
      <c r="H80" s="1">
        <v>31893</v>
      </c>
      <c r="I80" t="s">
        <v>95</v>
      </c>
      <c r="J80" t="s">
        <v>10</v>
      </c>
      <c r="K80" t="s">
        <v>14</v>
      </c>
      <c r="L80" s="39">
        <f ca="1">DATEDIF(Table3[[#This Row],[DOB]],TODAY(),"y")</f>
        <v>34</v>
      </c>
      <c r="M80" s="38">
        <f>SUM(LEFT(Table3[[#This Row],[Height]],1), RIGHT(Table3[[#This Row],[Height]], LEN(Table3[[#This Row],[Height]])-2)/12)</f>
        <v>6</v>
      </c>
      <c r="N80" s="38">
        <f>Table3[[#This Row],[HeightFt]]*12</f>
        <v>72</v>
      </c>
      <c r="O80" s="42">
        <f>ROUND(Table3[[#This Row],[Weight]]/(Table3[[#This Row],[HtIn]]*Table3[[#This Row],[HtIn]])*703,0)</f>
        <v>26</v>
      </c>
      <c r="P80"/>
    </row>
    <row r="81" spans="1:16" x14ac:dyDescent="0.25">
      <c r="A81">
        <v>78</v>
      </c>
      <c r="B81" t="s">
        <v>1</v>
      </c>
      <c r="C81" t="s">
        <v>2</v>
      </c>
      <c r="D81" t="s">
        <v>96</v>
      </c>
      <c r="E81" t="s">
        <v>97</v>
      </c>
      <c r="F81">
        <v>196</v>
      </c>
      <c r="G81" s="15" t="s">
        <v>188</v>
      </c>
      <c r="H81" s="1">
        <v>35164</v>
      </c>
      <c r="I81" t="s">
        <v>98</v>
      </c>
      <c r="J81" t="s">
        <v>10</v>
      </c>
      <c r="K81" t="s">
        <v>14</v>
      </c>
      <c r="L81" s="39">
        <f ca="1">DATEDIF(Table3[[#This Row],[DOB]],TODAY(),"y")</f>
        <v>25</v>
      </c>
      <c r="M81" s="38">
        <f>SUM(LEFT(Table3[[#This Row],[Height]],1), RIGHT(Table3[[#This Row],[Height]], LEN(Table3[[#This Row],[Height]])-2)/12)</f>
        <v>6.083333333333333</v>
      </c>
      <c r="N81" s="38">
        <f>Table3[[#This Row],[HeightFt]]*12</f>
        <v>73</v>
      </c>
      <c r="O81" s="42">
        <f>ROUND(Table3[[#This Row],[Weight]]/(Table3[[#This Row],[HtIn]]*Table3[[#This Row],[HtIn]])*703,0)</f>
        <v>26</v>
      </c>
      <c r="P81"/>
    </row>
    <row r="82" spans="1:16" x14ac:dyDescent="0.25">
      <c r="A82">
        <v>79</v>
      </c>
      <c r="B82" t="s">
        <v>1</v>
      </c>
      <c r="C82" t="s">
        <v>2</v>
      </c>
      <c r="D82" t="s">
        <v>99</v>
      </c>
      <c r="E82" t="s">
        <v>100</v>
      </c>
      <c r="F82">
        <v>200</v>
      </c>
      <c r="G82" s="15" t="s">
        <v>188</v>
      </c>
      <c r="H82" s="1">
        <v>30883</v>
      </c>
      <c r="I82" t="s">
        <v>101</v>
      </c>
      <c r="J82" t="s">
        <v>65</v>
      </c>
      <c r="K82" t="s">
        <v>344</v>
      </c>
      <c r="L82" s="39">
        <f ca="1">DATEDIF(Table3[[#This Row],[DOB]],TODAY(),"y")</f>
        <v>37</v>
      </c>
      <c r="M82" s="38">
        <f>SUM(LEFT(Table3[[#This Row],[Height]],1), RIGHT(Table3[[#This Row],[Height]], LEN(Table3[[#This Row],[Height]])-2)/12)</f>
        <v>6.083333333333333</v>
      </c>
      <c r="N82" s="38">
        <f>Table3[[#This Row],[HeightFt]]*12</f>
        <v>73</v>
      </c>
      <c r="O82" s="42">
        <f>ROUND(Table3[[#This Row],[Weight]]/(Table3[[#This Row],[HtIn]]*Table3[[#This Row],[HtIn]])*703,0)</f>
        <v>26</v>
      </c>
      <c r="P82"/>
    </row>
    <row r="83" spans="1:16" x14ac:dyDescent="0.25">
      <c r="A83">
        <v>80</v>
      </c>
      <c r="B83" t="s">
        <v>1</v>
      </c>
      <c r="C83" t="s">
        <v>2</v>
      </c>
      <c r="D83" t="s">
        <v>102</v>
      </c>
      <c r="E83" t="s">
        <v>103</v>
      </c>
      <c r="F83">
        <v>175</v>
      </c>
      <c r="G83" s="15" t="s">
        <v>218</v>
      </c>
      <c r="H83" s="1">
        <v>28873</v>
      </c>
      <c r="I83" t="s">
        <v>104</v>
      </c>
      <c r="J83" t="s">
        <v>65</v>
      </c>
      <c r="K83" t="s">
        <v>14</v>
      </c>
      <c r="L83" s="39">
        <f ca="1">DATEDIF(Table3[[#This Row],[DOB]],TODAY(),"y")</f>
        <v>42</v>
      </c>
      <c r="M83" s="38">
        <f>SUM(LEFT(Table3[[#This Row],[Height]],1), RIGHT(Table3[[#This Row],[Height]], LEN(Table3[[#This Row],[Height]])-2)/12)</f>
        <v>5.583333333333333</v>
      </c>
      <c r="N83" s="38">
        <f>Table3[[#This Row],[HeightFt]]*12</f>
        <v>67</v>
      </c>
      <c r="O83" s="42">
        <f>ROUND(Table3[[#This Row],[Weight]]/(Table3[[#This Row],[HtIn]]*Table3[[#This Row],[HtIn]])*703,0)</f>
        <v>27</v>
      </c>
      <c r="P83"/>
    </row>
    <row r="84" spans="1:16" x14ac:dyDescent="0.25">
      <c r="A84">
        <v>81</v>
      </c>
      <c r="B84" t="s">
        <v>1</v>
      </c>
      <c r="C84" t="s">
        <v>2</v>
      </c>
      <c r="D84" t="s">
        <v>105</v>
      </c>
      <c r="E84" t="s">
        <v>106</v>
      </c>
      <c r="F84">
        <v>235</v>
      </c>
      <c r="G84" s="15" t="s">
        <v>309</v>
      </c>
      <c r="H84" s="1">
        <v>35477</v>
      </c>
      <c r="I84" t="s">
        <v>107</v>
      </c>
      <c r="J84" t="s">
        <v>65</v>
      </c>
      <c r="K84" t="s">
        <v>14</v>
      </c>
      <c r="L84" s="39">
        <f ca="1">DATEDIF(Table3[[#This Row],[DOB]],TODAY(),"y")</f>
        <v>24</v>
      </c>
      <c r="M84" s="38">
        <f>SUM(LEFT(Table3[[#This Row],[Height]],1), RIGHT(Table3[[#This Row],[Height]], LEN(Table3[[#This Row],[Height]])-2)/12)</f>
        <v>6.416666666666667</v>
      </c>
      <c r="N84" s="38">
        <f>Table3[[#This Row],[HeightFt]]*12</f>
        <v>77</v>
      </c>
      <c r="O84" s="42">
        <f>ROUND(Table3[[#This Row],[Weight]]/(Table3[[#This Row],[HtIn]]*Table3[[#This Row],[HtIn]])*703,0)</f>
        <v>28</v>
      </c>
      <c r="P84"/>
    </row>
    <row r="85" spans="1:16" x14ac:dyDescent="0.25">
      <c r="A85">
        <v>82</v>
      </c>
      <c r="B85" t="s">
        <v>1</v>
      </c>
      <c r="C85" t="s">
        <v>2</v>
      </c>
      <c r="D85" t="s">
        <v>96</v>
      </c>
      <c r="E85" t="s">
        <v>108</v>
      </c>
      <c r="F85">
        <v>170</v>
      </c>
      <c r="G85" s="15" t="s">
        <v>174</v>
      </c>
      <c r="H85" s="1">
        <v>31275</v>
      </c>
      <c r="I85" t="s">
        <v>109</v>
      </c>
      <c r="J85" t="s">
        <v>110</v>
      </c>
      <c r="K85" t="s">
        <v>344</v>
      </c>
      <c r="L85" s="39">
        <f ca="1">DATEDIF(Table3[[#This Row],[DOB]],TODAY(),"y")</f>
        <v>36</v>
      </c>
      <c r="M85" s="38">
        <f>SUM(LEFT(Table3[[#This Row],[Height]],1), RIGHT(Table3[[#This Row],[Height]], LEN(Table3[[#This Row],[Height]])-2)/12)</f>
        <v>5.75</v>
      </c>
      <c r="N85" s="38">
        <f>Table3[[#This Row],[HeightFt]]*12</f>
        <v>69</v>
      </c>
      <c r="O85" s="42">
        <f>ROUND(Table3[[#This Row],[Weight]]/(Table3[[#This Row],[HtIn]]*Table3[[#This Row],[HtIn]])*703,0)</f>
        <v>25</v>
      </c>
      <c r="P85"/>
    </row>
    <row r="86" spans="1:16" x14ac:dyDescent="0.25">
      <c r="A86">
        <v>83</v>
      </c>
      <c r="B86" t="s">
        <v>1</v>
      </c>
      <c r="C86" t="s">
        <v>2</v>
      </c>
      <c r="D86" t="s">
        <v>83</v>
      </c>
      <c r="E86" t="s">
        <v>111</v>
      </c>
      <c r="F86">
        <v>185</v>
      </c>
      <c r="G86" s="15" t="s">
        <v>168</v>
      </c>
      <c r="H86" s="1">
        <v>31438</v>
      </c>
      <c r="I86" t="s">
        <v>112</v>
      </c>
      <c r="J86" t="s">
        <v>110</v>
      </c>
      <c r="K86" t="s">
        <v>14</v>
      </c>
      <c r="L86" s="39">
        <f ca="1">DATEDIF(Table3[[#This Row],[DOB]],TODAY(),"y")</f>
        <v>35</v>
      </c>
      <c r="M86" s="38">
        <f>SUM(LEFT(Table3[[#This Row],[Height]],1), RIGHT(Table3[[#This Row],[Height]], LEN(Table3[[#This Row],[Height]])-2)/12)</f>
        <v>5.916666666666667</v>
      </c>
      <c r="N86" s="38">
        <f>Table3[[#This Row],[HeightFt]]*12</f>
        <v>71</v>
      </c>
      <c r="O86" s="42">
        <f>ROUND(Table3[[#This Row],[Weight]]/(Table3[[#This Row],[HtIn]]*Table3[[#This Row],[HtIn]])*703,0)</f>
        <v>26</v>
      </c>
      <c r="P86"/>
    </row>
    <row r="87" spans="1:16" x14ac:dyDescent="0.25">
      <c r="A87">
        <v>84</v>
      </c>
      <c r="B87" t="s">
        <v>1</v>
      </c>
      <c r="C87" t="s">
        <v>2</v>
      </c>
      <c r="D87" t="s">
        <v>113</v>
      </c>
      <c r="E87" t="s">
        <v>114</v>
      </c>
      <c r="F87">
        <v>185</v>
      </c>
      <c r="G87" s="15" t="s">
        <v>175</v>
      </c>
      <c r="H87" s="1">
        <v>30894</v>
      </c>
      <c r="I87" t="s">
        <v>64</v>
      </c>
      <c r="J87" t="s">
        <v>65</v>
      </c>
      <c r="K87" t="s">
        <v>35</v>
      </c>
      <c r="L87" s="39">
        <f ca="1">DATEDIF(Table3[[#This Row],[DOB]],TODAY(),"y")</f>
        <v>37</v>
      </c>
      <c r="M87" s="38">
        <f>SUM(LEFT(Table3[[#This Row],[Height]],1), RIGHT(Table3[[#This Row],[Height]], LEN(Table3[[#This Row],[Height]])-2)/12)</f>
        <v>6</v>
      </c>
      <c r="N87" s="38">
        <f>Table3[[#This Row],[HeightFt]]*12</f>
        <v>72</v>
      </c>
      <c r="O87" s="42">
        <f>ROUND(Table3[[#This Row],[Weight]]/(Table3[[#This Row],[HtIn]]*Table3[[#This Row],[HtIn]])*703,0)</f>
        <v>25</v>
      </c>
      <c r="P87"/>
    </row>
    <row r="88" spans="1:16" x14ac:dyDescent="0.25">
      <c r="A88">
        <v>85</v>
      </c>
      <c r="B88" t="s">
        <v>1</v>
      </c>
      <c r="C88" t="s">
        <v>2</v>
      </c>
      <c r="D88" t="s">
        <v>115</v>
      </c>
      <c r="E88" t="s">
        <v>116</v>
      </c>
      <c r="F88">
        <v>170</v>
      </c>
      <c r="G88" s="15" t="s">
        <v>174</v>
      </c>
      <c r="H88" s="1">
        <v>32226</v>
      </c>
      <c r="I88" t="s">
        <v>117</v>
      </c>
      <c r="J88" t="s">
        <v>118</v>
      </c>
      <c r="K88" t="s">
        <v>14</v>
      </c>
      <c r="L88" s="39">
        <f ca="1">DATEDIF(Table3[[#This Row],[DOB]],TODAY(),"y")</f>
        <v>33</v>
      </c>
      <c r="M88" s="38">
        <f>SUM(LEFT(Table3[[#This Row],[Height]],1), RIGHT(Table3[[#This Row],[Height]], LEN(Table3[[#This Row],[Height]])-2)/12)</f>
        <v>5.75</v>
      </c>
      <c r="N88" s="38">
        <f>Table3[[#This Row],[HeightFt]]*12</f>
        <v>69</v>
      </c>
      <c r="O88" s="42">
        <f>ROUND(Table3[[#This Row],[Weight]]/(Table3[[#This Row],[HtIn]]*Table3[[#This Row],[HtIn]])*703,0)</f>
        <v>25</v>
      </c>
      <c r="P88"/>
    </row>
    <row r="89" spans="1:16" x14ac:dyDescent="0.25">
      <c r="A89">
        <v>86</v>
      </c>
      <c r="B89" t="s">
        <v>1</v>
      </c>
      <c r="C89" t="s">
        <v>2</v>
      </c>
      <c r="D89" t="s">
        <v>119</v>
      </c>
      <c r="E89" t="s">
        <v>120</v>
      </c>
      <c r="F89">
        <v>196</v>
      </c>
      <c r="G89" s="15" t="s">
        <v>188</v>
      </c>
      <c r="H89" s="1">
        <v>33319</v>
      </c>
      <c r="I89" t="s">
        <v>156</v>
      </c>
      <c r="J89" t="s">
        <v>121</v>
      </c>
      <c r="K89" t="s">
        <v>35</v>
      </c>
      <c r="L89" s="39">
        <f ca="1">DATEDIF(Table3[[#This Row],[DOB]],TODAY(),"y")</f>
        <v>30</v>
      </c>
      <c r="M89" s="38">
        <f>SUM(LEFT(Table3[[#This Row],[Height]],1), RIGHT(Table3[[#This Row],[Height]], LEN(Table3[[#This Row],[Height]])-2)/12)</f>
        <v>6.083333333333333</v>
      </c>
      <c r="N89" s="38">
        <f>Table3[[#This Row],[HeightFt]]*12</f>
        <v>73</v>
      </c>
      <c r="O89" s="42">
        <f>ROUND(Table3[[#This Row],[Weight]]/(Table3[[#This Row],[HtIn]]*Table3[[#This Row],[HtIn]])*703,0)</f>
        <v>26</v>
      </c>
      <c r="P89"/>
    </row>
    <row r="90" spans="1:16" x14ac:dyDescent="0.25">
      <c r="A90">
        <v>87</v>
      </c>
      <c r="B90" t="s">
        <v>1</v>
      </c>
      <c r="C90" t="s">
        <v>2</v>
      </c>
      <c r="D90" t="s">
        <v>122</v>
      </c>
      <c r="E90" t="s">
        <v>123</v>
      </c>
      <c r="F90">
        <v>195</v>
      </c>
      <c r="G90" s="15" t="s">
        <v>188</v>
      </c>
      <c r="H90" s="1">
        <v>31633</v>
      </c>
      <c r="I90" t="s">
        <v>124</v>
      </c>
      <c r="J90" t="s">
        <v>10</v>
      </c>
      <c r="K90" t="s">
        <v>14</v>
      </c>
      <c r="L90" s="39">
        <f ca="1">DATEDIF(Table3[[#This Row],[DOB]],TODAY(),"y")</f>
        <v>35</v>
      </c>
      <c r="M90" s="38">
        <f>SUM(LEFT(Table3[[#This Row],[Height]],1), RIGHT(Table3[[#This Row],[Height]], LEN(Table3[[#This Row],[Height]])-2)/12)</f>
        <v>6.083333333333333</v>
      </c>
      <c r="N90" s="38">
        <f>Table3[[#This Row],[HeightFt]]*12</f>
        <v>73</v>
      </c>
      <c r="O90" s="42">
        <f>ROUND(Table3[[#This Row],[Weight]]/(Table3[[#This Row],[HtIn]]*Table3[[#This Row],[HtIn]])*703,0)</f>
        <v>26</v>
      </c>
      <c r="P90"/>
    </row>
    <row r="91" spans="1:16" x14ac:dyDescent="0.25">
      <c r="A91">
        <v>88</v>
      </c>
      <c r="B91" t="s">
        <v>1</v>
      </c>
      <c r="C91" t="s">
        <v>2</v>
      </c>
      <c r="D91" t="s">
        <v>102</v>
      </c>
      <c r="E91" t="s">
        <v>125</v>
      </c>
      <c r="F91">
        <v>174</v>
      </c>
      <c r="G91" s="15" t="s">
        <v>174</v>
      </c>
      <c r="H91" s="1">
        <v>32295</v>
      </c>
      <c r="I91" t="s">
        <v>126</v>
      </c>
      <c r="J91" t="s">
        <v>110</v>
      </c>
      <c r="K91" t="s">
        <v>14</v>
      </c>
      <c r="L91" s="39">
        <f ca="1">DATEDIF(Table3[[#This Row],[DOB]],TODAY(),"y")</f>
        <v>33</v>
      </c>
      <c r="M91" s="38">
        <f>SUM(LEFT(Table3[[#This Row],[Height]],1), RIGHT(Table3[[#This Row],[Height]], LEN(Table3[[#This Row],[Height]])-2)/12)</f>
        <v>5.75</v>
      </c>
      <c r="N91" s="38">
        <f>Table3[[#This Row],[HeightFt]]*12</f>
        <v>69</v>
      </c>
      <c r="O91" s="42">
        <f>ROUND(Table3[[#This Row],[Weight]]/(Table3[[#This Row],[HtIn]]*Table3[[#This Row],[HtIn]])*703,0)</f>
        <v>26</v>
      </c>
      <c r="P91"/>
    </row>
    <row r="92" spans="1:16" x14ac:dyDescent="0.25">
      <c r="A92">
        <v>89</v>
      </c>
      <c r="B92" t="s">
        <v>1</v>
      </c>
      <c r="C92" t="s">
        <v>2</v>
      </c>
      <c r="D92" t="s">
        <v>127</v>
      </c>
      <c r="E92" t="s">
        <v>128</v>
      </c>
      <c r="F92">
        <v>178</v>
      </c>
      <c r="G92" s="15" t="s">
        <v>174</v>
      </c>
      <c r="H92" s="1">
        <v>32195</v>
      </c>
      <c r="I92" t="s">
        <v>129</v>
      </c>
      <c r="J92" t="s">
        <v>130</v>
      </c>
      <c r="K92" t="s">
        <v>14</v>
      </c>
      <c r="L92" s="39">
        <f ca="1">DATEDIF(Table3[[#This Row],[DOB]],TODAY(),"y")</f>
        <v>33</v>
      </c>
      <c r="M92" s="38">
        <f>SUM(LEFT(Table3[[#This Row],[Height]],1), RIGHT(Table3[[#This Row],[Height]], LEN(Table3[[#This Row],[Height]])-2)/12)</f>
        <v>5.75</v>
      </c>
      <c r="N92" s="38">
        <f>Table3[[#This Row],[HeightFt]]*12</f>
        <v>69</v>
      </c>
      <c r="O92" s="42">
        <f>ROUND(Table3[[#This Row],[Weight]]/(Table3[[#This Row],[HtIn]]*Table3[[#This Row],[HtIn]])*703,0)</f>
        <v>26</v>
      </c>
      <c r="P92"/>
    </row>
    <row r="93" spans="1:16" x14ac:dyDescent="0.25">
      <c r="A93">
        <v>90</v>
      </c>
      <c r="B93" t="s">
        <v>1</v>
      </c>
      <c r="C93" t="s">
        <v>2</v>
      </c>
      <c r="D93" t="s">
        <v>93</v>
      </c>
      <c r="E93" t="s">
        <v>131</v>
      </c>
      <c r="F93">
        <v>190</v>
      </c>
      <c r="G93" s="15" t="s">
        <v>182</v>
      </c>
      <c r="H93" s="1">
        <v>32202</v>
      </c>
      <c r="I93" t="s">
        <v>132</v>
      </c>
      <c r="J93" t="s">
        <v>133</v>
      </c>
      <c r="K93" t="s">
        <v>344</v>
      </c>
      <c r="L93" s="39">
        <f ca="1">DATEDIF(Table3[[#This Row],[DOB]],TODAY(),"y")</f>
        <v>33</v>
      </c>
      <c r="M93" s="38">
        <f>SUM(LEFT(Table3[[#This Row],[Height]],1), RIGHT(Table3[[#This Row],[Height]], LEN(Table3[[#This Row],[Height]])-2)/12)</f>
        <v>6.166666666666667</v>
      </c>
      <c r="N93" s="38">
        <f>Table3[[#This Row],[HeightFt]]*12</f>
        <v>74</v>
      </c>
      <c r="O93" s="42">
        <f>ROUND(Table3[[#This Row],[Weight]]/(Table3[[#This Row],[HtIn]]*Table3[[#This Row],[HtIn]])*703,0)</f>
        <v>24</v>
      </c>
      <c r="P93"/>
    </row>
    <row r="94" spans="1:16" x14ac:dyDescent="0.25">
      <c r="A94">
        <v>91</v>
      </c>
      <c r="B94" t="s">
        <v>1</v>
      </c>
      <c r="C94" t="s">
        <v>2</v>
      </c>
      <c r="D94" t="s">
        <v>134</v>
      </c>
      <c r="E94" t="s">
        <v>135</v>
      </c>
      <c r="F94">
        <v>200</v>
      </c>
      <c r="G94" s="15" t="s">
        <v>175</v>
      </c>
      <c r="H94" s="1">
        <v>30294</v>
      </c>
      <c r="I94" t="s">
        <v>136</v>
      </c>
      <c r="J94" t="s">
        <v>39</v>
      </c>
      <c r="K94" t="s">
        <v>14</v>
      </c>
      <c r="L94" s="39">
        <f ca="1">DATEDIF(Table3[[#This Row],[DOB]],TODAY(),"y")</f>
        <v>39</v>
      </c>
      <c r="M94" s="38">
        <f>SUM(LEFT(Table3[[#This Row],[Height]],1), RIGHT(Table3[[#This Row],[Height]], LEN(Table3[[#This Row],[Height]])-2)/12)</f>
        <v>6</v>
      </c>
      <c r="N94" s="38">
        <f>Table3[[#This Row],[HeightFt]]*12</f>
        <v>72</v>
      </c>
      <c r="O94" s="42">
        <f>ROUND(Table3[[#This Row],[Weight]]/(Table3[[#This Row],[HtIn]]*Table3[[#This Row],[HtIn]])*703,0)</f>
        <v>27</v>
      </c>
      <c r="P94"/>
    </row>
    <row r="95" spans="1:16" x14ac:dyDescent="0.25">
      <c r="A95">
        <v>92</v>
      </c>
      <c r="B95" t="s">
        <v>1</v>
      </c>
      <c r="C95" t="s">
        <v>2</v>
      </c>
      <c r="D95" t="s">
        <v>96</v>
      </c>
      <c r="E95" t="s">
        <v>137</v>
      </c>
      <c r="F95">
        <v>210</v>
      </c>
      <c r="G95" s="15" t="s">
        <v>171</v>
      </c>
      <c r="H95" s="1">
        <v>31880</v>
      </c>
      <c r="I95" t="s">
        <v>138</v>
      </c>
      <c r="J95" t="s">
        <v>13</v>
      </c>
      <c r="K95" t="s">
        <v>14</v>
      </c>
      <c r="L95" s="39">
        <f ca="1">DATEDIF(Table3[[#This Row],[DOB]],TODAY(),"y")</f>
        <v>34</v>
      </c>
      <c r="M95" s="38">
        <f>SUM(LEFT(Table3[[#This Row],[Height]],1), RIGHT(Table3[[#This Row],[Height]], LEN(Table3[[#This Row],[Height]])-2)/12)</f>
        <v>6.25</v>
      </c>
      <c r="N95" s="38">
        <f>Table3[[#This Row],[HeightFt]]*12</f>
        <v>75</v>
      </c>
      <c r="O95" s="42">
        <f>ROUND(Table3[[#This Row],[Weight]]/(Table3[[#This Row],[HtIn]]*Table3[[#This Row],[HtIn]])*703,0)</f>
        <v>26</v>
      </c>
      <c r="P95"/>
    </row>
    <row r="96" spans="1:16" x14ac:dyDescent="0.25">
      <c r="A96">
        <v>93</v>
      </c>
      <c r="B96" t="s">
        <v>1</v>
      </c>
      <c r="C96" t="s">
        <v>2</v>
      </c>
      <c r="D96" t="s">
        <v>139</v>
      </c>
      <c r="E96" t="s">
        <v>140</v>
      </c>
      <c r="F96">
        <v>179</v>
      </c>
      <c r="G96" s="15" t="s">
        <v>175</v>
      </c>
      <c r="H96" s="1">
        <v>35683</v>
      </c>
      <c r="I96" t="s">
        <v>157</v>
      </c>
      <c r="J96" t="s">
        <v>34</v>
      </c>
      <c r="K96" t="s">
        <v>14</v>
      </c>
      <c r="L96" s="39">
        <f ca="1">DATEDIF(Table3[[#This Row],[DOB]],TODAY(),"y")</f>
        <v>24</v>
      </c>
      <c r="M96" s="38">
        <f>SUM(LEFT(Table3[[#This Row],[Height]],1), RIGHT(Table3[[#This Row],[Height]], LEN(Table3[[#This Row],[Height]])-2)/12)</f>
        <v>6</v>
      </c>
      <c r="N96" s="38">
        <f>Table3[[#This Row],[HeightFt]]*12</f>
        <v>72</v>
      </c>
      <c r="O96" s="42">
        <f>ROUND(Table3[[#This Row],[Weight]]/(Table3[[#This Row],[HtIn]]*Table3[[#This Row],[HtIn]])*703,0)</f>
        <v>24</v>
      </c>
      <c r="P96"/>
    </row>
    <row r="97" spans="1:16" x14ac:dyDescent="0.25">
      <c r="A97">
        <v>94</v>
      </c>
      <c r="B97" t="s">
        <v>1</v>
      </c>
      <c r="C97" t="s">
        <v>2</v>
      </c>
      <c r="D97" t="s">
        <v>141</v>
      </c>
      <c r="E97" t="s">
        <v>142</v>
      </c>
      <c r="F97">
        <v>215</v>
      </c>
      <c r="G97" s="15" t="s">
        <v>310</v>
      </c>
      <c r="H97" s="1">
        <v>30189</v>
      </c>
      <c r="I97" t="s">
        <v>143</v>
      </c>
      <c r="J97" t="s">
        <v>10</v>
      </c>
      <c r="K97" t="s">
        <v>344</v>
      </c>
      <c r="L97" s="39">
        <f ca="1">DATEDIF(Table3[[#This Row],[DOB]],TODAY(),"y")</f>
        <v>39</v>
      </c>
      <c r="M97" s="38">
        <f>SUM(LEFT(Table3[[#This Row],[Height]],1), RIGHT(Table3[[#This Row],[Height]], LEN(Table3[[#This Row],[Height]])-2)/12)</f>
        <v>6.333333333333333</v>
      </c>
      <c r="N97" s="38">
        <f>Table3[[#This Row],[HeightFt]]*12</f>
        <v>76</v>
      </c>
      <c r="O97" s="42">
        <f>ROUND(Table3[[#This Row],[Weight]]/(Table3[[#This Row],[HtIn]]*Table3[[#This Row],[HtIn]])*703,0)</f>
        <v>26</v>
      </c>
      <c r="P97"/>
    </row>
    <row r="98" spans="1:16" x14ac:dyDescent="0.25">
      <c r="A98">
        <v>95</v>
      </c>
      <c r="B98" t="s">
        <v>1</v>
      </c>
      <c r="C98" t="s">
        <v>2</v>
      </c>
      <c r="D98" t="s">
        <v>144</v>
      </c>
      <c r="E98" t="s">
        <v>145</v>
      </c>
      <c r="F98">
        <v>205</v>
      </c>
      <c r="G98" s="15" t="s">
        <v>175</v>
      </c>
      <c r="H98" s="1">
        <v>30733</v>
      </c>
      <c r="I98" t="s">
        <v>107</v>
      </c>
      <c r="J98" t="s">
        <v>39</v>
      </c>
      <c r="K98" t="s">
        <v>344</v>
      </c>
      <c r="L98" s="39">
        <f ca="1">DATEDIF(Table3[[#This Row],[DOB]],TODAY(),"y")</f>
        <v>37</v>
      </c>
      <c r="M98" s="38">
        <f>SUM(LEFT(Table3[[#This Row],[Height]],1), RIGHT(Table3[[#This Row],[Height]], LEN(Table3[[#This Row],[Height]])-2)/12)</f>
        <v>6</v>
      </c>
      <c r="N98" s="38">
        <f>Table3[[#This Row],[HeightFt]]*12</f>
        <v>72</v>
      </c>
      <c r="O98" s="42">
        <f>ROUND(Table3[[#This Row],[Weight]]/(Table3[[#This Row],[HtIn]]*Table3[[#This Row],[HtIn]])*703,0)</f>
        <v>28</v>
      </c>
      <c r="P98"/>
    </row>
    <row r="99" spans="1:16" x14ac:dyDescent="0.25">
      <c r="A99">
        <v>96</v>
      </c>
      <c r="B99" t="s">
        <v>1</v>
      </c>
      <c r="C99" t="s">
        <v>2</v>
      </c>
      <c r="D99" t="s">
        <v>96</v>
      </c>
      <c r="E99" t="s">
        <v>146</v>
      </c>
      <c r="F99">
        <v>203</v>
      </c>
      <c r="G99" s="15" t="s">
        <v>175</v>
      </c>
      <c r="H99" s="1">
        <v>31727</v>
      </c>
      <c r="I99" t="s">
        <v>147</v>
      </c>
      <c r="J99" t="s">
        <v>110</v>
      </c>
      <c r="K99" t="s">
        <v>35</v>
      </c>
      <c r="L99" s="39">
        <f ca="1">DATEDIF(Table3[[#This Row],[DOB]],TODAY(),"y")</f>
        <v>35</v>
      </c>
      <c r="M99" s="38">
        <f>SUM(LEFT(Table3[[#This Row],[Height]],1), RIGHT(Table3[[#This Row],[Height]], LEN(Table3[[#This Row],[Height]])-2)/12)</f>
        <v>6</v>
      </c>
      <c r="N99" s="38">
        <f>Table3[[#This Row],[HeightFt]]*12</f>
        <v>72</v>
      </c>
      <c r="O99" s="42">
        <f>ROUND(Table3[[#This Row],[Weight]]/(Table3[[#This Row],[HtIn]]*Table3[[#This Row],[HtIn]])*703,0)</f>
        <v>28</v>
      </c>
      <c r="P99"/>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M45"/>
  <sheetViews>
    <sheetView showGridLines="0" zoomScale="90" zoomScaleNormal="90" workbookViewId="0">
      <selection activeCell="O14" sqref="O14"/>
    </sheetView>
  </sheetViews>
  <sheetFormatPr defaultRowHeight="15" x14ac:dyDescent="0.25"/>
  <cols>
    <col min="1" max="1" width="2" customWidth="1"/>
    <col min="2" max="2" width="7.28515625" customWidth="1"/>
    <col min="3" max="3" width="10.28515625" bestFit="1" customWidth="1"/>
    <col min="4" max="4" width="7.42578125" bestFit="1" customWidth="1"/>
    <col min="5" max="5" width="8.140625" bestFit="1" customWidth="1"/>
    <col min="6" max="6" width="7.85546875" customWidth="1"/>
    <col min="7" max="7" width="8.7109375" bestFit="1" customWidth="1"/>
    <col min="8" max="9" width="7.140625" bestFit="1" customWidth="1"/>
    <col min="10" max="10" width="7.28515625" bestFit="1" customWidth="1"/>
    <col min="11" max="11" width="7.42578125" bestFit="1" customWidth="1"/>
    <col min="12" max="12" width="7.7109375" bestFit="1" customWidth="1"/>
    <col min="13" max="13" width="8" bestFit="1" customWidth="1"/>
    <col min="14" max="14" width="11.28515625" customWidth="1"/>
    <col min="15" max="15" width="10.28515625" bestFit="1" customWidth="1"/>
    <col min="16" max="16" width="7.42578125" bestFit="1" customWidth="1"/>
  </cols>
  <sheetData>
    <row r="1" spans="2:13" ht="3" customHeight="1" x14ac:dyDescent="0.25"/>
    <row r="2" spans="2:13" ht="18.75" x14ac:dyDescent="0.3">
      <c r="F2" s="2" t="s">
        <v>368</v>
      </c>
    </row>
    <row r="3" spans="2:13" x14ac:dyDescent="0.25">
      <c r="B3" s="3" t="s">
        <v>159</v>
      </c>
      <c r="C3" t="s">
        <v>0</v>
      </c>
    </row>
    <row r="4" spans="2:13" ht="11.25" customHeight="1" x14ac:dyDescent="0.25">
      <c r="E4" s="24" t="s">
        <v>305</v>
      </c>
      <c r="F4" s="24"/>
      <c r="G4" s="24"/>
      <c r="H4" s="24" t="s">
        <v>379</v>
      </c>
      <c r="I4" s="24"/>
      <c r="J4" s="24"/>
      <c r="K4" s="24" t="s">
        <v>380</v>
      </c>
      <c r="L4" s="24"/>
      <c r="M4" s="24"/>
    </row>
    <row r="5" spans="2:13" x14ac:dyDescent="0.25">
      <c r="B5" s="3" t="s">
        <v>160</v>
      </c>
      <c r="C5" s="3" t="s">
        <v>165</v>
      </c>
      <c r="D5" s="8" t="s">
        <v>311</v>
      </c>
      <c r="E5" s="7" t="s">
        <v>370</v>
      </c>
      <c r="F5" s="7" t="s">
        <v>371</v>
      </c>
      <c r="G5" s="8" t="s">
        <v>372</v>
      </c>
      <c r="H5" s="7" t="s">
        <v>373</v>
      </c>
      <c r="I5" s="7" t="s">
        <v>374</v>
      </c>
      <c r="J5" s="8" t="s">
        <v>375</v>
      </c>
      <c r="K5" s="7" t="s">
        <v>376</v>
      </c>
      <c r="L5" s="7" t="s">
        <v>377</v>
      </c>
      <c r="M5" s="7" t="s">
        <v>378</v>
      </c>
    </row>
    <row r="6" spans="2:13" x14ac:dyDescent="0.25">
      <c r="B6" t="s">
        <v>219</v>
      </c>
      <c r="D6" s="28">
        <v>23</v>
      </c>
      <c r="E6" s="29">
        <v>26.565217391304348</v>
      </c>
      <c r="F6" s="30">
        <v>22</v>
      </c>
      <c r="G6" s="28">
        <v>33</v>
      </c>
      <c r="H6" s="32">
        <v>5.6304347826086953</v>
      </c>
      <c r="I6" s="32">
        <v>5.333333333333333</v>
      </c>
      <c r="J6" s="33">
        <v>5.833333333333333</v>
      </c>
      <c r="K6" s="29">
        <v>152.86956521739131</v>
      </c>
      <c r="L6" s="30">
        <v>130</v>
      </c>
      <c r="M6" s="30">
        <v>180</v>
      </c>
    </row>
    <row r="7" spans="2:13" x14ac:dyDescent="0.25">
      <c r="C7" t="s">
        <v>14</v>
      </c>
      <c r="D7" s="28">
        <v>14</v>
      </c>
      <c r="E7" s="29">
        <v>26.071428571428573</v>
      </c>
      <c r="F7" s="30">
        <v>22</v>
      </c>
      <c r="G7" s="28">
        <v>31</v>
      </c>
      <c r="H7" s="32">
        <v>5.6547619047619042</v>
      </c>
      <c r="I7" s="32">
        <v>5.416666666666667</v>
      </c>
      <c r="J7" s="33">
        <v>5.833333333333333</v>
      </c>
      <c r="K7" s="29">
        <v>154.85714285714286</v>
      </c>
      <c r="L7" s="30">
        <v>130</v>
      </c>
      <c r="M7" s="30">
        <v>180</v>
      </c>
    </row>
    <row r="8" spans="2:13" x14ac:dyDescent="0.25">
      <c r="C8" t="s">
        <v>35</v>
      </c>
      <c r="D8" s="28">
        <v>3</v>
      </c>
      <c r="E8" s="29">
        <v>27.333333333333332</v>
      </c>
      <c r="F8" s="30">
        <v>23</v>
      </c>
      <c r="G8" s="28">
        <v>31</v>
      </c>
      <c r="H8" s="32">
        <v>5.6944444444444455</v>
      </c>
      <c r="I8" s="32">
        <v>5.666666666666667</v>
      </c>
      <c r="J8" s="33">
        <v>5.75</v>
      </c>
      <c r="K8" s="29">
        <v>147.33333333333334</v>
      </c>
      <c r="L8" s="30">
        <v>136</v>
      </c>
      <c r="M8" s="30">
        <v>160</v>
      </c>
    </row>
    <row r="9" spans="2:13" x14ac:dyDescent="0.25">
      <c r="C9" t="s">
        <v>344</v>
      </c>
      <c r="D9" s="28">
        <v>6</v>
      </c>
      <c r="E9" s="29">
        <v>27.333333333333332</v>
      </c>
      <c r="F9" s="30">
        <v>23</v>
      </c>
      <c r="G9" s="28">
        <v>33</v>
      </c>
      <c r="H9" s="32">
        <v>5.541666666666667</v>
      </c>
      <c r="I9" s="32">
        <v>5.333333333333333</v>
      </c>
      <c r="J9" s="33">
        <v>5.75</v>
      </c>
      <c r="K9" s="29">
        <v>151</v>
      </c>
      <c r="L9" s="30">
        <v>137</v>
      </c>
      <c r="M9" s="30">
        <v>180</v>
      </c>
    </row>
    <row r="10" spans="2:13" x14ac:dyDescent="0.25">
      <c r="D10" s="28"/>
      <c r="E10" s="29"/>
      <c r="F10" s="30"/>
      <c r="G10" s="28"/>
      <c r="H10" s="32"/>
      <c r="I10" s="32"/>
      <c r="J10" s="33"/>
      <c r="K10" s="29"/>
      <c r="L10" s="30"/>
      <c r="M10" s="30"/>
    </row>
    <row r="11" spans="2:13" x14ac:dyDescent="0.25">
      <c r="B11" t="s">
        <v>2</v>
      </c>
      <c r="D11" s="28">
        <v>23</v>
      </c>
      <c r="E11" s="29">
        <v>24.652173913043477</v>
      </c>
      <c r="F11" s="30">
        <v>19</v>
      </c>
      <c r="G11" s="28">
        <v>30</v>
      </c>
      <c r="H11" s="32">
        <v>5.5144927536231885</v>
      </c>
      <c r="I11" s="32">
        <v>5.083333333333333</v>
      </c>
      <c r="J11" s="33">
        <v>6</v>
      </c>
      <c r="K11" s="29">
        <v>148.86956521739131</v>
      </c>
      <c r="L11" s="30">
        <v>123</v>
      </c>
      <c r="M11" s="30">
        <v>175</v>
      </c>
    </row>
    <row r="12" spans="2:13" x14ac:dyDescent="0.25">
      <c r="C12" t="s">
        <v>14</v>
      </c>
      <c r="D12" s="28">
        <v>13</v>
      </c>
      <c r="E12" s="29">
        <v>25.923076923076923</v>
      </c>
      <c r="F12" s="30">
        <v>22</v>
      </c>
      <c r="G12" s="28">
        <v>30</v>
      </c>
      <c r="H12" s="32">
        <v>5.5128205128205128</v>
      </c>
      <c r="I12" s="32">
        <v>5.166666666666667</v>
      </c>
      <c r="J12" s="33">
        <v>5.916666666666667</v>
      </c>
      <c r="K12" s="29">
        <v>149.38461538461539</v>
      </c>
      <c r="L12" s="30">
        <v>123</v>
      </c>
      <c r="M12" s="30">
        <v>175</v>
      </c>
    </row>
    <row r="13" spans="2:13" x14ac:dyDescent="0.25">
      <c r="C13" t="s">
        <v>35</v>
      </c>
      <c r="D13" s="28">
        <v>3</v>
      </c>
      <c r="E13" s="29">
        <v>23</v>
      </c>
      <c r="F13" s="30">
        <v>20</v>
      </c>
      <c r="G13" s="28">
        <v>26</v>
      </c>
      <c r="H13" s="32">
        <v>5.5277777777777777</v>
      </c>
      <c r="I13" s="32">
        <v>5.416666666666667</v>
      </c>
      <c r="J13" s="33">
        <v>5.583333333333333</v>
      </c>
      <c r="K13" s="29">
        <v>150</v>
      </c>
      <c r="L13" s="30">
        <v>145</v>
      </c>
      <c r="M13" s="30">
        <v>155</v>
      </c>
    </row>
    <row r="14" spans="2:13" x14ac:dyDescent="0.25">
      <c r="C14" t="s">
        <v>344</v>
      </c>
      <c r="D14" s="28">
        <v>7</v>
      </c>
      <c r="E14" s="29">
        <v>23</v>
      </c>
      <c r="F14" s="30">
        <v>19</v>
      </c>
      <c r="G14" s="28">
        <v>30</v>
      </c>
      <c r="H14" s="32">
        <v>5.5119047619047619</v>
      </c>
      <c r="I14" s="32">
        <v>5.083333333333333</v>
      </c>
      <c r="J14" s="33">
        <v>6</v>
      </c>
      <c r="K14" s="29">
        <v>147.42857142857142</v>
      </c>
      <c r="L14" s="30">
        <v>125</v>
      </c>
      <c r="M14" s="30">
        <v>175</v>
      </c>
    </row>
    <row r="15" spans="2:13" x14ac:dyDescent="0.25">
      <c r="D15" s="28"/>
      <c r="E15" s="29"/>
      <c r="F15" s="30"/>
      <c r="G15" s="28"/>
      <c r="H15" s="32"/>
      <c r="I15" s="32"/>
      <c r="J15" s="33"/>
      <c r="K15" s="29"/>
      <c r="L15" s="30"/>
      <c r="M15" s="30"/>
    </row>
    <row r="16" spans="2:13" x14ac:dyDescent="0.25">
      <c r="B16" t="s">
        <v>303</v>
      </c>
      <c r="D16" s="28">
        <v>46</v>
      </c>
      <c r="E16" s="29">
        <v>25.608695652173914</v>
      </c>
      <c r="F16" s="30">
        <v>19</v>
      </c>
      <c r="G16" s="28">
        <v>33</v>
      </c>
      <c r="H16" s="32">
        <v>5.5724637681159415</v>
      </c>
      <c r="I16" s="32">
        <v>5.083333333333333</v>
      </c>
      <c r="J16" s="33">
        <v>6</v>
      </c>
      <c r="K16" s="29">
        <v>150.86956521739131</v>
      </c>
      <c r="L16" s="30">
        <v>123</v>
      </c>
      <c r="M16" s="30">
        <v>180</v>
      </c>
    </row>
    <row r="17" spans="2:13" x14ac:dyDescent="0.25">
      <c r="D17" s="26"/>
      <c r="E17" s="5"/>
      <c r="F17" s="4"/>
      <c r="G17" s="26"/>
      <c r="H17" s="6"/>
      <c r="I17" s="4"/>
      <c r="J17" s="26"/>
      <c r="K17" s="5"/>
      <c r="L17" s="4"/>
      <c r="M17" s="4"/>
    </row>
    <row r="18" spans="2:13" ht="18.75" x14ac:dyDescent="0.3">
      <c r="B18" s="2" t="s">
        <v>369</v>
      </c>
      <c r="D18" s="26"/>
      <c r="I18" s="4"/>
      <c r="J18" s="26"/>
      <c r="K18" s="5"/>
      <c r="L18" s="4"/>
      <c r="M18" s="4"/>
    </row>
    <row r="19" spans="2:13" ht="6" customHeight="1" x14ac:dyDescent="0.25">
      <c r="D19" s="26"/>
      <c r="E19" s="5"/>
      <c r="F19" s="4"/>
      <c r="G19" s="26"/>
      <c r="H19" s="6"/>
      <c r="I19" s="4"/>
      <c r="J19" s="26"/>
      <c r="K19" s="5"/>
      <c r="L19" s="4"/>
      <c r="M19" s="4"/>
    </row>
    <row r="20" spans="2:13" hidden="1" x14ac:dyDescent="0.25">
      <c r="B20" s="3" t="s">
        <v>159</v>
      </c>
      <c r="C20" t="s">
        <v>0</v>
      </c>
    </row>
    <row r="21" spans="2:13" x14ac:dyDescent="0.25">
      <c r="D21" s="31" t="str">
        <f>D5</f>
        <v>Players</v>
      </c>
      <c r="E21" s="25" t="str">
        <f>E5</f>
        <v>Avg</v>
      </c>
      <c r="F21" s="25" t="str">
        <f t="shared" ref="F21:M21" si="0">F5</f>
        <v>Min</v>
      </c>
      <c r="G21" s="31" t="str">
        <f t="shared" si="0"/>
        <v>Max</v>
      </c>
      <c r="H21" s="25" t="str">
        <f t="shared" si="0"/>
        <v xml:space="preserve">Avg </v>
      </c>
      <c r="I21" s="25" t="str">
        <f t="shared" si="0"/>
        <v xml:space="preserve">Min </v>
      </c>
      <c r="J21" s="31" t="str">
        <f t="shared" si="0"/>
        <v xml:space="preserve">Max </v>
      </c>
      <c r="K21" s="25" t="str">
        <f t="shared" si="0"/>
        <v xml:space="preserve">Avg  </v>
      </c>
      <c r="L21" s="25" t="str">
        <f t="shared" si="0"/>
        <v xml:space="preserve">Min  </v>
      </c>
      <c r="M21" s="31" t="str">
        <f t="shared" si="0"/>
        <v xml:space="preserve">Max  </v>
      </c>
    </row>
    <row r="22" spans="2:13" hidden="1" x14ac:dyDescent="0.25">
      <c r="B22" s="3" t="s">
        <v>160</v>
      </c>
      <c r="C22" s="3" t="s">
        <v>165</v>
      </c>
      <c r="D22" s="8" t="s">
        <v>311</v>
      </c>
      <c r="E22" s="7" t="s">
        <v>312</v>
      </c>
      <c r="F22" s="7" t="s">
        <v>315</v>
      </c>
      <c r="G22" s="8" t="s">
        <v>316</v>
      </c>
      <c r="H22" s="7" t="s">
        <v>313</v>
      </c>
      <c r="I22" s="7" t="s">
        <v>317</v>
      </c>
      <c r="J22" s="8" t="s">
        <v>318</v>
      </c>
      <c r="K22" s="7" t="s">
        <v>314</v>
      </c>
      <c r="L22" s="7" t="s">
        <v>320</v>
      </c>
      <c r="M22" s="7" t="s">
        <v>319</v>
      </c>
    </row>
    <row r="23" spans="2:13" hidden="1" x14ac:dyDescent="0.25">
      <c r="B23" t="s">
        <v>219</v>
      </c>
      <c r="D23" s="9">
        <v>23</v>
      </c>
      <c r="E23" s="5"/>
      <c r="F23" s="5"/>
      <c r="G23" s="47"/>
      <c r="H23" s="40"/>
      <c r="I23" s="40"/>
      <c r="J23" s="41"/>
      <c r="K23" s="5"/>
      <c r="L23" s="5"/>
      <c r="M23" s="5"/>
    </row>
    <row r="24" spans="2:13" hidden="1" x14ac:dyDescent="0.25">
      <c r="C24" t="s">
        <v>14</v>
      </c>
      <c r="D24" s="9">
        <v>14</v>
      </c>
      <c r="E24" s="5"/>
      <c r="F24" s="5"/>
      <c r="G24" s="47"/>
      <c r="H24" s="40"/>
      <c r="I24" s="40"/>
      <c r="J24" s="41"/>
      <c r="K24" s="5"/>
      <c r="L24" s="5"/>
      <c r="M24" s="5"/>
    </row>
    <row r="25" spans="2:13" hidden="1" x14ac:dyDescent="0.25">
      <c r="C25" t="s">
        <v>35</v>
      </c>
      <c r="D25" s="9">
        <v>3</v>
      </c>
      <c r="E25" s="5"/>
      <c r="F25" s="5"/>
      <c r="G25" s="47"/>
      <c r="H25" s="40"/>
      <c r="I25" s="40"/>
      <c r="J25" s="41"/>
      <c r="K25" s="5"/>
      <c r="L25" s="5"/>
      <c r="M25" s="5"/>
    </row>
    <row r="26" spans="2:13" hidden="1" x14ac:dyDescent="0.25">
      <c r="C26" t="s">
        <v>344</v>
      </c>
      <c r="D26" s="9">
        <v>6</v>
      </c>
      <c r="E26" s="5"/>
      <c r="F26" s="5"/>
      <c r="G26" s="47"/>
      <c r="H26" s="40"/>
      <c r="I26" s="40"/>
      <c r="J26" s="41"/>
      <c r="K26" s="5"/>
      <c r="L26" s="5"/>
      <c r="M26" s="5"/>
    </row>
    <row r="27" spans="2:13" x14ac:dyDescent="0.25">
      <c r="B27" t="s">
        <v>2</v>
      </c>
      <c r="D27" s="28">
        <v>23</v>
      </c>
      <c r="E27" s="29">
        <v>-1.913043478260871</v>
      </c>
      <c r="F27" s="29">
        <v>-3</v>
      </c>
      <c r="G27" s="48">
        <v>-3</v>
      </c>
      <c r="H27" s="32">
        <v>-0.11594202898550687</v>
      </c>
      <c r="I27" s="32">
        <v>-0.25</v>
      </c>
      <c r="J27" s="33">
        <v>0.16666666666666696</v>
      </c>
      <c r="K27" s="29">
        <v>-4</v>
      </c>
      <c r="L27" s="29">
        <v>-7</v>
      </c>
      <c r="M27" s="29">
        <v>-5</v>
      </c>
    </row>
    <row r="28" spans="2:13" x14ac:dyDescent="0.25">
      <c r="C28" t="s">
        <v>14</v>
      </c>
      <c r="D28" s="28">
        <v>13</v>
      </c>
      <c r="E28" s="29">
        <v>-0.1483516483516496</v>
      </c>
      <c r="F28" s="29">
        <v>0</v>
      </c>
      <c r="G28" s="48">
        <v>-1</v>
      </c>
      <c r="H28" s="32">
        <v>-0.14194139194139144</v>
      </c>
      <c r="I28" s="32">
        <v>-0.25</v>
      </c>
      <c r="J28" s="33">
        <v>8.3333333333333925E-2</v>
      </c>
      <c r="K28" s="29">
        <v>-5.4725274725274744</v>
      </c>
      <c r="L28" s="29">
        <v>-7</v>
      </c>
      <c r="M28" s="29">
        <v>-5</v>
      </c>
    </row>
    <row r="29" spans="2:13" x14ac:dyDescent="0.25">
      <c r="C29" t="s">
        <v>35</v>
      </c>
      <c r="D29" s="28">
        <v>3</v>
      </c>
      <c r="E29" s="29">
        <v>-4.3333333333333321</v>
      </c>
      <c r="F29" s="29">
        <v>-3</v>
      </c>
      <c r="G29" s="48">
        <v>-5</v>
      </c>
      <c r="H29" s="32">
        <v>-0.16666666666666785</v>
      </c>
      <c r="I29" s="32">
        <v>-0.25</v>
      </c>
      <c r="J29" s="33">
        <v>-0.16666666666666696</v>
      </c>
      <c r="K29" s="29">
        <v>2.6666666666666572</v>
      </c>
      <c r="L29" s="29">
        <v>9</v>
      </c>
      <c r="M29" s="29">
        <v>-5</v>
      </c>
    </row>
    <row r="30" spans="2:13" x14ac:dyDescent="0.25">
      <c r="C30" t="s">
        <v>344</v>
      </c>
      <c r="D30" s="28">
        <v>7</v>
      </c>
      <c r="E30" s="29">
        <v>-4.3333333333333321</v>
      </c>
      <c r="F30" s="29">
        <v>-4</v>
      </c>
      <c r="G30" s="48">
        <v>-3</v>
      </c>
      <c r="H30" s="32">
        <v>-2.97619047619051E-2</v>
      </c>
      <c r="I30" s="32">
        <v>-0.25</v>
      </c>
      <c r="J30" s="33">
        <v>0.25</v>
      </c>
      <c r="K30" s="29">
        <v>-3.5714285714285836</v>
      </c>
      <c r="L30" s="29">
        <v>-12</v>
      </c>
      <c r="M30" s="29">
        <v>-5</v>
      </c>
    </row>
    <row r="33" spans="2:13" ht="18.75" x14ac:dyDescent="0.3">
      <c r="B33" s="2" t="s">
        <v>369</v>
      </c>
      <c r="D33" s="26"/>
      <c r="I33" s="4"/>
      <c r="J33" s="26"/>
      <c r="K33" s="5"/>
      <c r="L33" s="4"/>
      <c r="M33" s="4"/>
    </row>
    <row r="34" spans="2:13" ht="6" customHeight="1" x14ac:dyDescent="0.25">
      <c r="D34" s="26"/>
      <c r="E34" s="5"/>
      <c r="F34" s="4"/>
      <c r="G34" s="26"/>
      <c r="H34" s="6"/>
      <c r="I34" s="4"/>
      <c r="J34" s="26"/>
      <c r="K34" s="5"/>
      <c r="L34" s="4"/>
      <c r="M34" s="4"/>
    </row>
    <row r="35" spans="2:13" hidden="1" x14ac:dyDescent="0.25">
      <c r="B35" s="3" t="s">
        <v>159</v>
      </c>
      <c r="C35" t="s">
        <v>0</v>
      </c>
    </row>
    <row r="36" spans="2:13" x14ac:dyDescent="0.25">
      <c r="D36" s="31">
        <f>D20</f>
        <v>0</v>
      </c>
      <c r="E36" s="25">
        <f>E20</f>
        <v>0</v>
      </c>
      <c r="F36" s="25">
        <f t="shared" ref="F36:M36" si="1">F20</f>
        <v>0</v>
      </c>
      <c r="G36" s="31">
        <f t="shared" si="1"/>
        <v>0</v>
      </c>
      <c r="H36" s="25">
        <f t="shared" si="1"/>
        <v>0</v>
      </c>
      <c r="I36" s="25">
        <f t="shared" si="1"/>
        <v>0</v>
      </c>
      <c r="J36" s="31">
        <f t="shared" si="1"/>
        <v>0</v>
      </c>
      <c r="K36" s="25">
        <f t="shared" si="1"/>
        <v>0</v>
      </c>
      <c r="L36" s="25">
        <f t="shared" si="1"/>
        <v>0</v>
      </c>
      <c r="M36" s="31">
        <f t="shared" si="1"/>
        <v>0</v>
      </c>
    </row>
    <row r="37" spans="2:13" hidden="1" x14ac:dyDescent="0.25">
      <c r="B37" s="3" t="s">
        <v>160</v>
      </c>
      <c r="C37" s="3" t="s">
        <v>165</v>
      </c>
      <c r="D37" s="8" t="s">
        <v>311</v>
      </c>
      <c r="E37" s="7" t="s">
        <v>312</v>
      </c>
      <c r="F37" s="7" t="s">
        <v>315</v>
      </c>
      <c r="G37" s="8" t="s">
        <v>316</v>
      </c>
      <c r="H37" s="7" t="s">
        <v>313</v>
      </c>
      <c r="I37" s="7" t="s">
        <v>317</v>
      </c>
      <c r="J37" s="8" t="s">
        <v>318</v>
      </c>
      <c r="K37" s="7" t="s">
        <v>314</v>
      </c>
      <c r="L37" s="7" t="s">
        <v>320</v>
      </c>
      <c r="M37" s="7" t="s">
        <v>319</v>
      </c>
    </row>
    <row r="38" spans="2:13" hidden="1" x14ac:dyDescent="0.25">
      <c r="B38" t="s">
        <v>219</v>
      </c>
      <c r="D38" s="9">
        <v>23</v>
      </c>
      <c r="E38" s="34"/>
      <c r="F38" s="34"/>
      <c r="G38" s="44"/>
      <c r="H38" s="34"/>
      <c r="I38" s="34"/>
      <c r="J38" s="44"/>
      <c r="K38" s="34"/>
      <c r="L38" s="34"/>
      <c r="M38" s="34"/>
    </row>
    <row r="39" spans="2:13" hidden="1" x14ac:dyDescent="0.25">
      <c r="C39" t="s">
        <v>14</v>
      </c>
      <c r="D39" s="9">
        <v>14</v>
      </c>
      <c r="E39" s="34"/>
      <c r="F39" s="34"/>
      <c r="G39" s="44"/>
      <c r="H39" s="34"/>
      <c r="I39" s="34"/>
      <c r="J39" s="44"/>
      <c r="K39" s="34"/>
      <c r="L39" s="34"/>
      <c r="M39" s="34"/>
    </row>
    <row r="40" spans="2:13" hidden="1" x14ac:dyDescent="0.25">
      <c r="C40" t="s">
        <v>35</v>
      </c>
      <c r="D40" s="9">
        <v>3</v>
      </c>
      <c r="E40" s="34"/>
      <c r="F40" s="34"/>
      <c r="G40" s="44"/>
      <c r="H40" s="34"/>
      <c r="I40" s="34"/>
      <c r="J40" s="44"/>
      <c r="K40" s="34"/>
      <c r="L40" s="34"/>
      <c r="M40" s="34"/>
    </row>
    <row r="41" spans="2:13" hidden="1" x14ac:dyDescent="0.25">
      <c r="C41" t="s">
        <v>344</v>
      </c>
      <c r="D41" s="9">
        <v>6</v>
      </c>
      <c r="E41" s="34"/>
      <c r="F41" s="34"/>
      <c r="G41" s="44"/>
      <c r="H41" s="34"/>
      <c r="I41" s="34"/>
      <c r="J41" s="44"/>
      <c r="K41" s="34"/>
      <c r="L41" s="34"/>
      <c r="M41" s="34"/>
    </row>
    <row r="42" spans="2:13" x14ac:dyDescent="0.25">
      <c r="B42" t="s">
        <v>2</v>
      </c>
      <c r="D42" s="28">
        <v>23</v>
      </c>
      <c r="E42" s="45">
        <v>-7.2013093289689092E-2</v>
      </c>
      <c r="F42" s="45">
        <v>-0.13636363636363635</v>
      </c>
      <c r="G42" s="46">
        <v>-9.0909090909090912E-2</v>
      </c>
      <c r="H42" s="45">
        <v>-2.0592020592020525E-2</v>
      </c>
      <c r="I42" s="45">
        <v>-4.6875E-2</v>
      </c>
      <c r="J42" s="46">
        <v>2.8571428571428623E-2</v>
      </c>
      <c r="K42" s="45">
        <v>-2.6166097838452786E-2</v>
      </c>
      <c r="L42" s="45">
        <v>-5.3846153846153849E-2</v>
      </c>
      <c r="M42" s="45">
        <v>-2.7777777777777776E-2</v>
      </c>
    </row>
    <row r="43" spans="2:13" x14ac:dyDescent="0.25">
      <c r="C43" t="s">
        <v>14</v>
      </c>
      <c r="D43" s="28">
        <v>13</v>
      </c>
      <c r="E43" s="45">
        <v>-5.6902002107482039E-3</v>
      </c>
      <c r="F43" s="45">
        <v>0</v>
      </c>
      <c r="G43" s="46">
        <v>-3.2258064516129031E-2</v>
      </c>
      <c r="H43" s="45">
        <v>-2.5101214574898698E-2</v>
      </c>
      <c r="I43" s="45">
        <v>-4.6153846153846149E-2</v>
      </c>
      <c r="J43" s="46">
        <v>1.4285714285714388E-2</v>
      </c>
      <c r="K43" s="45">
        <v>-3.5339199545841624E-2</v>
      </c>
      <c r="L43" s="45">
        <v>-5.3846153846153849E-2</v>
      </c>
      <c r="M43" s="45">
        <v>-2.7777777777777776E-2</v>
      </c>
    </row>
    <row r="44" spans="2:13" x14ac:dyDescent="0.25">
      <c r="C44" t="s">
        <v>35</v>
      </c>
      <c r="D44" s="28">
        <v>3</v>
      </c>
      <c r="E44" s="45">
        <v>-0.15853658536585363</v>
      </c>
      <c r="F44" s="45">
        <v>-0.13043478260869565</v>
      </c>
      <c r="G44" s="46">
        <v>-0.16129032258064516</v>
      </c>
      <c r="H44" s="45">
        <v>-2.9268292682927032E-2</v>
      </c>
      <c r="I44" s="45">
        <v>-4.4117647058823525E-2</v>
      </c>
      <c r="J44" s="46">
        <v>-2.8985507246376864E-2</v>
      </c>
      <c r="K44" s="45">
        <v>1.8099547511312153E-2</v>
      </c>
      <c r="L44" s="45">
        <v>6.6176470588235295E-2</v>
      </c>
      <c r="M44" s="45">
        <v>-3.125E-2</v>
      </c>
    </row>
    <row r="45" spans="2:13" x14ac:dyDescent="0.25">
      <c r="C45" t="s">
        <v>344</v>
      </c>
      <c r="D45" s="28">
        <v>7</v>
      </c>
      <c r="E45" s="45">
        <v>-0.15853658536585363</v>
      </c>
      <c r="F45" s="45">
        <v>-0.17391304347826086</v>
      </c>
      <c r="G45" s="46">
        <v>-9.0909090909090912E-2</v>
      </c>
      <c r="H45" s="45">
        <v>-5.3705692803437772E-3</v>
      </c>
      <c r="I45" s="45">
        <v>-4.6875E-2</v>
      </c>
      <c r="J45" s="46">
        <v>4.3478260869565216E-2</v>
      </c>
      <c r="K45" s="45">
        <v>-2.3651844843897905E-2</v>
      </c>
      <c r="L45" s="45">
        <v>-8.7591240875912413E-2</v>
      </c>
      <c r="M45" s="45">
        <v>-2.7777777777777776E-2</v>
      </c>
    </row>
  </sheetData>
  <conditionalFormatting pivot="1" sqref="E11 E6">
    <cfRule type="colorScale" priority="3">
      <colorScale>
        <cfvo type="min"/>
        <cfvo type="percentile" val="50"/>
        <cfvo type="max"/>
        <color rgb="FF63BE7B"/>
        <color rgb="FFFCFCFF"/>
        <color rgb="FFF8696B"/>
      </colorScale>
    </cfRule>
  </conditionalFormatting>
  <conditionalFormatting pivot="1" sqref="H11 H6">
    <cfRule type="colorScale" priority="2">
      <colorScale>
        <cfvo type="min"/>
        <cfvo type="percentile" val="50"/>
        <cfvo type="max"/>
        <color rgb="FF63BE7B"/>
        <color rgb="FFFCFCFF"/>
        <color rgb="FFF8696B"/>
      </colorScale>
    </cfRule>
  </conditionalFormatting>
  <conditionalFormatting pivot="1" sqref="K11 K6">
    <cfRule type="colorScale" priority="1">
      <colorScale>
        <cfvo type="min"/>
        <cfvo type="percentile" val="50"/>
        <cfvo type="max"/>
        <color rgb="FF63BE7B"/>
        <color rgb="FFFCFCFF"/>
        <color rgb="FFF8696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L25"/>
  <sheetViews>
    <sheetView showGridLines="0" workbookViewId="0">
      <selection activeCell="E1" sqref="E1"/>
    </sheetView>
  </sheetViews>
  <sheetFormatPr defaultRowHeight="15" x14ac:dyDescent="0.25"/>
  <cols>
    <col min="1" max="1" width="3.28515625" customWidth="1"/>
    <col min="2" max="2" width="7.42578125" bestFit="1" customWidth="1"/>
    <col min="3" max="4" width="10.28515625" bestFit="1" customWidth="1"/>
    <col min="5" max="5" width="5.42578125" bestFit="1" customWidth="1"/>
    <col min="6" max="6" width="7.42578125" bestFit="1" customWidth="1"/>
    <col min="7" max="11" width="7.42578125" customWidth="1"/>
  </cols>
  <sheetData>
    <row r="1" spans="2:12" ht="18.75" x14ac:dyDescent="0.3">
      <c r="B1" s="2" t="s">
        <v>338</v>
      </c>
    </row>
    <row r="3" spans="2:12" x14ac:dyDescent="0.25">
      <c r="B3" s="3" t="s">
        <v>311</v>
      </c>
      <c r="C3" s="3" t="s">
        <v>160</v>
      </c>
      <c r="L3" s="3"/>
    </row>
    <row r="4" spans="2:12" x14ac:dyDescent="0.25">
      <c r="B4" s="3" t="s">
        <v>305</v>
      </c>
      <c r="C4" s="7" t="s">
        <v>219</v>
      </c>
      <c r="D4" s="7" t="s">
        <v>2</v>
      </c>
      <c r="E4" t="s">
        <v>335</v>
      </c>
    </row>
    <row r="5" spans="2:12" x14ac:dyDescent="0.25">
      <c r="B5">
        <v>19</v>
      </c>
      <c r="C5" s="4"/>
      <c r="D5" s="4">
        <v>1</v>
      </c>
      <c r="E5" s="4">
        <v>1</v>
      </c>
    </row>
    <row r="6" spans="2:12" x14ac:dyDescent="0.25">
      <c r="B6">
        <v>20</v>
      </c>
      <c r="C6" s="4"/>
      <c r="D6" s="4">
        <v>2</v>
      </c>
      <c r="E6" s="4">
        <v>2</v>
      </c>
    </row>
    <row r="7" spans="2:12" x14ac:dyDescent="0.25">
      <c r="B7">
        <v>21</v>
      </c>
      <c r="C7" s="4"/>
      <c r="D7" s="4">
        <v>4</v>
      </c>
      <c r="E7" s="4">
        <v>4</v>
      </c>
    </row>
    <row r="8" spans="2:12" x14ac:dyDescent="0.25">
      <c r="B8">
        <v>22</v>
      </c>
      <c r="C8" s="4">
        <v>1</v>
      </c>
      <c r="D8" s="4">
        <v>4</v>
      </c>
      <c r="E8" s="4">
        <v>5</v>
      </c>
    </row>
    <row r="9" spans="2:12" x14ac:dyDescent="0.25">
      <c r="B9">
        <v>23</v>
      </c>
      <c r="C9" s="4">
        <v>4</v>
      </c>
      <c r="D9" s="4">
        <v>2</v>
      </c>
      <c r="E9" s="4">
        <v>6</v>
      </c>
    </row>
    <row r="10" spans="2:12" x14ac:dyDescent="0.25">
      <c r="B10">
        <v>24</v>
      </c>
      <c r="C10" s="4">
        <v>1</v>
      </c>
      <c r="D10" s="4">
        <v>4</v>
      </c>
      <c r="E10" s="4">
        <v>5</v>
      </c>
    </row>
    <row r="11" spans="2:12" x14ac:dyDescent="0.25">
      <c r="B11">
        <v>25</v>
      </c>
      <c r="C11" s="4">
        <v>3</v>
      </c>
      <c r="D11" s="4">
        <v>1</v>
      </c>
      <c r="E11" s="4">
        <v>4</v>
      </c>
    </row>
    <row r="12" spans="2:12" x14ac:dyDescent="0.25">
      <c r="B12">
        <v>26</v>
      </c>
      <c r="C12" s="4">
        <v>5</v>
      </c>
      <c r="D12" s="4">
        <v>4</v>
      </c>
      <c r="E12" s="4">
        <v>9</v>
      </c>
    </row>
    <row r="13" spans="2:12" x14ac:dyDescent="0.25">
      <c r="B13">
        <v>27</v>
      </c>
      <c r="C13" s="4">
        <v>8</v>
      </c>
      <c r="D13" s="4"/>
      <c r="E13" s="4">
        <v>8</v>
      </c>
    </row>
    <row r="14" spans="2:12" x14ac:dyDescent="0.25">
      <c r="B14">
        <v>28</v>
      </c>
      <c r="C14" s="4">
        <v>4</v>
      </c>
      <c r="D14" s="4">
        <v>4</v>
      </c>
      <c r="E14" s="4">
        <v>8</v>
      </c>
    </row>
    <row r="15" spans="2:12" x14ac:dyDescent="0.25">
      <c r="B15">
        <v>29</v>
      </c>
      <c r="C15" s="4">
        <v>2</v>
      </c>
      <c r="D15" s="4">
        <v>5</v>
      </c>
      <c r="E15" s="4">
        <v>7</v>
      </c>
    </row>
    <row r="16" spans="2:12" x14ac:dyDescent="0.25">
      <c r="B16">
        <v>30</v>
      </c>
      <c r="C16" s="4">
        <v>3</v>
      </c>
      <c r="D16" s="4">
        <v>6</v>
      </c>
      <c r="E16" s="4">
        <v>9</v>
      </c>
    </row>
    <row r="17" spans="2:5" x14ac:dyDescent="0.25">
      <c r="B17">
        <v>31</v>
      </c>
      <c r="C17" s="4">
        <v>8</v>
      </c>
      <c r="D17" s="4">
        <v>2</v>
      </c>
      <c r="E17" s="4">
        <v>10</v>
      </c>
    </row>
    <row r="18" spans="2:5" x14ac:dyDescent="0.25">
      <c r="B18">
        <v>32</v>
      </c>
      <c r="C18" s="4">
        <v>3</v>
      </c>
      <c r="D18" s="4">
        <v>3</v>
      </c>
      <c r="E18" s="4">
        <v>6</v>
      </c>
    </row>
    <row r="19" spans="2:5" x14ac:dyDescent="0.25">
      <c r="B19">
        <v>33</v>
      </c>
      <c r="C19" s="4">
        <v>1</v>
      </c>
      <c r="D19" s="4">
        <v>2</v>
      </c>
      <c r="E19" s="4">
        <v>3</v>
      </c>
    </row>
    <row r="20" spans="2:5" x14ac:dyDescent="0.25">
      <c r="B20">
        <v>34</v>
      </c>
      <c r="C20" s="4">
        <v>1</v>
      </c>
      <c r="D20" s="4">
        <v>1</v>
      </c>
      <c r="E20" s="4">
        <v>2</v>
      </c>
    </row>
    <row r="21" spans="2:5" x14ac:dyDescent="0.25">
      <c r="B21">
        <v>35</v>
      </c>
      <c r="C21" s="4">
        <v>1</v>
      </c>
      <c r="D21" s="4">
        <v>2</v>
      </c>
      <c r="E21" s="4">
        <v>3</v>
      </c>
    </row>
    <row r="22" spans="2:5" x14ac:dyDescent="0.25">
      <c r="B22">
        <v>36</v>
      </c>
      <c r="C22" s="4">
        <v>1</v>
      </c>
      <c r="D22" s="4"/>
      <c r="E22" s="4">
        <v>1</v>
      </c>
    </row>
    <row r="23" spans="2:5" x14ac:dyDescent="0.25">
      <c r="B23">
        <v>37</v>
      </c>
      <c r="C23" s="4">
        <v>2</v>
      </c>
      <c r="D23" s="4"/>
      <c r="E23" s="4">
        <v>2</v>
      </c>
    </row>
    <row r="24" spans="2:5" x14ac:dyDescent="0.25">
      <c r="B24">
        <v>39</v>
      </c>
      <c r="C24" s="4"/>
      <c r="D24" s="4">
        <v>1</v>
      </c>
      <c r="E24" s="4">
        <v>1</v>
      </c>
    </row>
    <row r="25" spans="2:5" x14ac:dyDescent="0.25">
      <c r="B25" t="s">
        <v>335</v>
      </c>
      <c r="C25" s="4">
        <v>48</v>
      </c>
      <c r="D25" s="4">
        <v>48</v>
      </c>
      <c r="E25" s="4">
        <v>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E25"/>
  <sheetViews>
    <sheetView showGridLines="0" workbookViewId="0">
      <selection activeCell="P26" sqref="P26"/>
    </sheetView>
  </sheetViews>
  <sheetFormatPr defaultRowHeight="15" x14ac:dyDescent="0.25"/>
  <cols>
    <col min="1" max="1" width="3.28515625" customWidth="1"/>
    <col min="2" max="2" width="7.42578125" bestFit="1" customWidth="1"/>
    <col min="3" max="4" width="8.140625" bestFit="1" customWidth="1"/>
    <col min="5" max="5" width="5.42578125" bestFit="1" customWidth="1"/>
  </cols>
  <sheetData>
    <row r="1" spans="2:5" ht="18.75" x14ac:dyDescent="0.3">
      <c r="B1" s="2" t="s">
        <v>337</v>
      </c>
    </row>
    <row r="3" spans="2:5" x14ac:dyDescent="0.25">
      <c r="B3" s="3" t="s">
        <v>311</v>
      </c>
      <c r="C3" s="3" t="s">
        <v>159</v>
      </c>
    </row>
    <row r="4" spans="2:5" x14ac:dyDescent="0.25">
      <c r="B4" s="3" t="s">
        <v>305</v>
      </c>
      <c r="C4" s="7" t="s">
        <v>1</v>
      </c>
      <c r="D4" s="7" t="s">
        <v>0</v>
      </c>
      <c r="E4" t="s">
        <v>335</v>
      </c>
    </row>
    <row r="5" spans="2:5" x14ac:dyDescent="0.25">
      <c r="B5">
        <v>19</v>
      </c>
      <c r="C5" s="4"/>
      <c r="D5" s="4">
        <v>1</v>
      </c>
      <c r="E5" s="4">
        <v>1</v>
      </c>
    </row>
    <row r="6" spans="2:5" x14ac:dyDescent="0.25">
      <c r="B6">
        <v>20</v>
      </c>
      <c r="C6" s="4">
        <v>1</v>
      </c>
      <c r="D6" s="4">
        <v>1</v>
      </c>
      <c r="E6" s="4">
        <v>2</v>
      </c>
    </row>
    <row r="7" spans="2:5" x14ac:dyDescent="0.25">
      <c r="B7">
        <v>21</v>
      </c>
      <c r="C7" s="4">
        <v>3</v>
      </c>
      <c r="D7" s="4">
        <v>1</v>
      </c>
      <c r="E7" s="4">
        <v>4</v>
      </c>
    </row>
    <row r="8" spans="2:5" x14ac:dyDescent="0.25">
      <c r="B8">
        <v>22</v>
      </c>
      <c r="C8" s="4"/>
      <c r="D8" s="4">
        <v>5</v>
      </c>
      <c r="E8" s="4">
        <v>5</v>
      </c>
    </row>
    <row r="9" spans="2:5" x14ac:dyDescent="0.25">
      <c r="B9">
        <v>23</v>
      </c>
      <c r="C9" s="4"/>
      <c r="D9" s="4">
        <v>6</v>
      </c>
      <c r="E9" s="4">
        <v>6</v>
      </c>
    </row>
    <row r="10" spans="2:5" x14ac:dyDescent="0.25">
      <c r="B10">
        <v>24</v>
      </c>
      <c r="C10" s="4"/>
      <c r="D10" s="4">
        <v>5</v>
      </c>
      <c r="E10" s="4">
        <v>5</v>
      </c>
    </row>
    <row r="11" spans="2:5" x14ac:dyDescent="0.25">
      <c r="B11">
        <v>25</v>
      </c>
      <c r="C11" s="4">
        <v>1</v>
      </c>
      <c r="D11" s="4">
        <v>3</v>
      </c>
      <c r="E11" s="4">
        <v>4</v>
      </c>
    </row>
    <row r="12" spans="2:5" x14ac:dyDescent="0.25">
      <c r="B12">
        <v>26</v>
      </c>
      <c r="C12" s="4">
        <v>3</v>
      </c>
      <c r="D12" s="4">
        <v>6</v>
      </c>
      <c r="E12" s="4">
        <v>9</v>
      </c>
    </row>
    <row r="13" spans="2:5" x14ac:dyDescent="0.25">
      <c r="B13">
        <v>27</v>
      </c>
      <c r="C13" s="4">
        <v>4</v>
      </c>
      <c r="D13" s="4">
        <v>4</v>
      </c>
      <c r="E13" s="4">
        <v>8</v>
      </c>
    </row>
    <row r="14" spans="2:5" x14ac:dyDescent="0.25">
      <c r="B14">
        <v>28</v>
      </c>
      <c r="C14" s="4">
        <v>2</v>
      </c>
      <c r="D14" s="4">
        <v>6</v>
      </c>
      <c r="E14" s="4">
        <v>8</v>
      </c>
    </row>
    <row r="15" spans="2:5" x14ac:dyDescent="0.25">
      <c r="B15">
        <v>29</v>
      </c>
      <c r="C15" s="4">
        <v>5</v>
      </c>
      <c r="D15" s="4">
        <v>2</v>
      </c>
      <c r="E15" s="4">
        <v>7</v>
      </c>
    </row>
    <row r="16" spans="2:5" x14ac:dyDescent="0.25">
      <c r="B16">
        <v>30</v>
      </c>
      <c r="C16" s="4">
        <v>6</v>
      </c>
      <c r="D16" s="4">
        <v>3</v>
      </c>
      <c r="E16" s="4">
        <v>9</v>
      </c>
    </row>
    <row r="17" spans="2:5" x14ac:dyDescent="0.25">
      <c r="B17">
        <v>31</v>
      </c>
      <c r="C17" s="4">
        <v>8</v>
      </c>
      <c r="D17" s="4">
        <v>2</v>
      </c>
      <c r="E17" s="4">
        <v>10</v>
      </c>
    </row>
    <row r="18" spans="2:5" x14ac:dyDescent="0.25">
      <c r="B18">
        <v>32</v>
      </c>
      <c r="C18" s="4">
        <v>6</v>
      </c>
      <c r="D18" s="4"/>
      <c r="E18" s="4">
        <v>6</v>
      </c>
    </row>
    <row r="19" spans="2:5" x14ac:dyDescent="0.25">
      <c r="B19">
        <v>33</v>
      </c>
      <c r="C19" s="4">
        <v>2</v>
      </c>
      <c r="D19" s="4">
        <v>1</v>
      </c>
      <c r="E19" s="4">
        <v>3</v>
      </c>
    </row>
    <row r="20" spans="2:5" x14ac:dyDescent="0.25">
      <c r="B20">
        <v>34</v>
      </c>
      <c r="C20" s="4">
        <v>2</v>
      </c>
      <c r="D20" s="4"/>
      <c r="E20" s="4">
        <v>2</v>
      </c>
    </row>
    <row r="21" spans="2:5" x14ac:dyDescent="0.25">
      <c r="B21">
        <v>35</v>
      </c>
      <c r="C21" s="4">
        <v>3</v>
      </c>
      <c r="D21" s="4"/>
      <c r="E21" s="4">
        <v>3</v>
      </c>
    </row>
    <row r="22" spans="2:5" x14ac:dyDescent="0.25">
      <c r="B22">
        <v>36</v>
      </c>
      <c r="C22" s="4">
        <v>1</v>
      </c>
      <c r="D22" s="4"/>
      <c r="E22" s="4">
        <v>1</v>
      </c>
    </row>
    <row r="23" spans="2:5" x14ac:dyDescent="0.25">
      <c r="B23">
        <v>37</v>
      </c>
      <c r="C23" s="4">
        <v>2</v>
      </c>
      <c r="D23" s="4"/>
      <c r="E23" s="4">
        <v>2</v>
      </c>
    </row>
    <row r="24" spans="2:5" x14ac:dyDescent="0.25">
      <c r="B24">
        <v>39</v>
      </c>
      <c r="C24" s="4">
        <v>1</v>
      </c>
      <c r="D24" s="4"/>
      <c r="E24" s="4">
        <v>1</v>
      </c>
    </row>
    <row r="25" spans="2:5" x14ac:dyDescent="0.25">
      <c r="B25" t="s">
        <v>335</v>
      </c>
      <c r="C25" s="4">
        <v>50</v>
      </c>
      <c r="D25" s="4">
        <v>46</v>
      </c>
      <c r="E25" s="4">
        <v>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F25"/>
  <sheetViews>
    <sheetView showGridLines="0" workbookViewId="0">
      <selection activeCell="F1" sqref="F1"/>
    </sheetView>
  </sheetViews>
  <sheetFormatPr defaultRowHeight="15" x14ac:dyDescent="0.25"/>
  <cols>
    <col min="1" max="1" width="3.28515625" customWidth="1"/>
    <col min="2" max="2" width="7.42578125" bestFit="1" customWidth="1"/>
    <col min="3" max="5" width="8.42578125" bestFit="1" customWidth="1"/>
    <col min="6" max="6" width="5.42578125" bestFit="1" customWidth="1"/>
  </cols>
  <sheetData>
    <row r="1" spans="2:6" ht="18.75" x14ac:dyDescent="0.3">
      <c r="B1" s="2" t="s">
        <v>387</v>
      </c>
    </row>
    <row r="3" spans="2:6" x14ac:dyDescent="0.25">
      <c r="B3" s="3" t="s">
        <v>311</v>
      </c>
      <c r="C3" s="3" t="s">
        <v>165</v>
      </c>
    </row>
    <row r="4" spans="2:6" x14ac:dyDescent="0.25">
      <c r="B4" s="3" t="s">
        <v>305</v>
      </c>
      <c r="C4" t="s">
        <v>344</v>
      </c>
      <c r="D4" t="s">
        <v>14</v>
      </c>
      <c r="E4" t="s">
        <v>35</v>
      </c>
      <c r="F4" t="s">
        <v>335</v>
      </c>
    </row>
    <row r="5" spans="2:6" x14ac:dyDescent="0.25">
      <c r="B5">
        <v>19</v>
      </c>
      <c r="C5" s="4">
        <v>1</v>
      </c>
      <c r="D5" s="4"/>
      <c r="E5" s="4"/>
      <c r="F5" s="4">
        <v>1</v>
      </c>
    </row>
    <row r="6" spans="2:6" x14ac:dyDescent="0.25">
      <c r="B6">
        <v>20</v>
      </c>
      <c r="C6" s="4"/>
      <c r="D6" s="4">
        <v>1</v>
      </c>
      <c r="E6" s="4">
        <v>1</v>
      </c>
      <c r="F6" s="4">
        <v>2</v>
      </c>
    </row>
    <row r="7" spans="2:6" x14ac:dyDescent="0.25">
      <c r="B7">
        <v>21</v>
      </c>
      <c r="C7" s="4">
        <v>2</v>
      </c>
      <c r="D7" s="4">
        <v>2</v>
      </c>
      <c r="E7" s="4"/>
      <c r="F7" s="4">
        <v>4</v>
      </c>
    </row>
    <row r="8" spans="2:6" x14ac:dyDescent="0.25">
      <c r="B8">
        <v>22</v>
      </c>
      <c r="C8" s="4">
        <v>2</v>
      </c>
      <c r="D8" s="4">
        <v>3</v>
      </c>
      <c r="E8" s="4"/>
      <c r="F8" s="4">
        <v>5</v>
      </c>
    </row>
    <row r="9" spans="2:6" x14ac:dyDescent="0.25">
      <c r="B9">
        <v>23</v>
      </c>
      <c r="C9" s="4">
        <v>2</v>
      </c>
      <c r="D9" s="4">
        <v>2</v>
      </c>
      <c r="E9" s="4">
        <v>2</v>
      </c>
      <c r="F9" s="4">
        <v>6</v>
      </c>
    </row>
    <row r="10" spans="2:6" x14ac:dyDescent="0.25">
      <c r="B10">
        <v>24</v>
      </c>
      <c r="C10" s="4">
        <v>1</v>
      </c>
      <c r="D10" s="4">
        <v>4</v>
      </c>
      <c r="E10" s="4"/>
      <c r="F10" s="4">
        <v>5</v>
      </c>
    </row>
    <row r="11" spans="2:6" x14ac:dyDescent="0.25">
      <c r="B11">
        <v>25</v>
      </c>
      <c r="C11" s="4">
        <v>1</v>
      </c>
      <c r="D11" s="4">
        <v>3</v>
      </c>
      <c r="E11" s="4"/>
      <c r="F11" s="4">
        <v>4</v>
      </c>
    </row>
    <row r="12" spans="2:6" x14ac:dyDescent="0.25">
      <c r="B12">
        <v>26</v>
      </c>
      <c r="C12" s="4"/>
      <c r="D12" s="4">
        <v>7</v>
      </c>
      <c r="E12" s="4">
        <v>2</v>
      </c>
      <c r="F12" s="4">
        <v>9</v>
      </c>
    </row>
    <row r="13" spans="2:6" x14ac:dyDescent="0.25">
      <c r="B13">
        <v>27</v>
      </c>
      <c r="C13" s="4">
        <v>3</v>
      </c>
      <c r="D13" s="4">
        <v>4</v>
      </c>
      <c r="E13" s="4">
        <v>1</v>
      </c>
      <c r="F13" s="4">
        <v>8</v>
      </c>
    </row>
    <row r="14" spans="2:6" x14ac:dyDescent="0.25">
      <c r="B14">
        <v>28</v>
      </c>
      <c r="C14" s="4">
        <v>2</v>
      </c>
      <c r="D14" s="4">
        <v>5</v>
      </c>
      <c r="E14" s="4">
        <v>1</v>
      </c>
      <c r="F14" s="4">
        <v>8</v>
      </c>
    </row>
    <row r="15" spans="2:6" x14ac:dyDescent="0.25">
      <c r="B15">
        <v>29</v>
      </c>
      <c r="C15" s="4">
        <v>3</v>
      </c>
      <c r="D15" s="4">
        <v>4</v>
      </c>
      <c r="E15" s="4"/>
      <c r="F15" s="4">
        <v>7</v>
      </c>
    </row>
    <row r="16" spans="2:6" x14ac:dyDescent="0.25">
      <c r="B16">
        <v>30</v>
      </c>
      <c r="C16" s="4">
        <v>4</v>
      </c>
      <c r="D16" s="4">
        <v>5</v>
      </c>
      <c r="E16" s="4"/>
      <c r="F16" s="4">
        <v>9</v>
      </c>
    </row>
    <row r="17" spans="2:6" x14ac:dyDescent="0.25">
      <c r="B17">
        <v>31</v>
      </c>
      <c r="C17" s="4">
        <v>2</v>
      </c>
      <c r="D17" s="4">
        <v>4</v>
      </c>
      <c r="E17" s="4">
        <v>4</v>
      </c>
      <c r="F17" s="4">
        <v>10</v>
      </c>
    </row>
    <row r="18" spans="2:6" x14ac:dyDescent="0.25">
      <c r="B18">
        <v>32</v>
      </c>
      <c r="C18" s="4">
        <v>1</v>
      </c>
      <c r="D18" s="4">
        <v>5</v>
      </c>
      <c r="E18" s="4"/>
      <c r="F18" s="4">
        <v>6</v>
      </c>
    </row>
    <row r="19" spans="2:6" x14ac:dyDescent="0.25">
      <c r="B19">
        <v>33</v>
      </c>
      <c r="C19" s="4">
        <v>2</v>
      </c>
      <c r="D19" s="4"/>
      <c r="E19" s="4">
        <v>1</v>
      </c>
      <c r="F19" s="4">
        <v>3</v>
      </c>
    </row>
    <row r="20" spans="2:6" x14ac:dyDescent="0.25">
      <c r="B20">
        <v>34</v>
      </c>
      <c r="C20" s="4">
        <v>1</v>
      </c>
      <c r="D20" s="4">
        <v>1</v>
      </c>
      <c r="E20" s="4"/>
      <c r="F20" s="4">
        <v>2</v>
      </c>
    </row>
    <row r="21" spans="2:6" x14ac:dyDescent="0.25">
      <c r="B21">
        <v>35</v>
      </c>
      <c r="C21" s="4">
        <v>1</v>
      </c>
      <c r="D21" s="4">
        <v>2</v>
      </c>
      <c r="E21" s="4"/>
      <c r="F21" s="4">
        <v>3</v>
      </c>
    </row>
    <row r="22" spans="2:6" x14ac:dyDescent="0.25">
      <c r="B22">
        <v>36</v>
      </c>
      <c r="C22" s="4"/>
      <c r="D22" s="4">
        <v>1</v>
      </c>
      <c r="E22" s="4"/>
      <c r="F22" s="4">
        <v>1</v>
      </c>
    </row>
    <row r="23" spans="2:6" x14ac:dyDescent="0.25">
      <c r="B23">
        <v>37</v>
      </c>
      <c r="C23" s="4">
        <v>1</v>
      </c>
      <c r="D23" s="4">
        <v>1</v>
      </c>
      <c r="E23" s="4"/>
      <c r="F23" s="4">
        <v>2</v>
      </c>
    </row>
    <row r="24" spans="2:6" x14ac:dyDescent="0.25">
      <c r="B24">
        <v>39</v>
      </c>
      <c r="C24" s="4"/>
      <c r="D24" s="4">
        <v>1</v>
      </c>
      <c r="E24" s="4"/>
      <c r="F24" s="4">
        <v>1</v>
      </c>
    </row>
    <row r="25" spans="2:6" x14ac:dyDescent="0.25">
      <c r="B25" t="s">
        <v>335</v>
      </c>
      <c r="C25" s="4">
        <v>29</v>
      </c>
      <c r="D25" s="4">
        <v>55</v>
      </c>
      <c r="E25" s="4">
        <v>12</v>
      </c>
      <c r="F25" s="4">
        <v>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24"/>
  <sheetViews>
    <sheetView showGridLines="0" workbookViewId="0">
      <selection activeCell="L14" sqref="L14"/>
    </sheetView>
  </sheetViews>
  <sheetFormatPr defaultRowHeight="15" x14ac:dyDescent="0.25"/>
  <cols>
    <col min="1" max="1" width="16.7109375" customWidth="1"/>
    <col min="2" max="2" width="8" customWidth="1"/>
    <col min="3" max="3" width="10.28515625" bestFit="1" customWidth="1"/>
    <col min="4" max="4" width="7.85546875" customWidth="1"/>
    <col min="5" max="6" width="3.85546875" customWidth="1"/>
    <col min="7" max="7" width="7.28515625" customWidth="1"/>
    <col min="8" max="8" width="10.28515625" bestFit="1" customWidth="1"/>
    <col min="9" max="9" width="7.85546875" customWidth="1"/>
    <col min="10" max="10" width="7" customWidth="1"/>
  </cols>
  <sheetData>
    <row r="1" spans="2:10" ht="18.75" x14ac:dyDescent="0.3">
      <c r="B1" s="2" t="s">
        <v>347</v>
      </c>
      <c r="G1" s="2" t="s">
        <v>388</v>
      </c>
    </row>
    <row r="2" spans="2:10" x14ac:dyDescent="0.25">
      <c r="B2" s="12"/>
      <c r="G2" s="12"/>
    </row>
    <row r="3" spans="2:10" x14ac:dyDescent="0.25">
      <c r="B3" s="3" t="s">
        <v>159</v>
      </c>
      <c r="C3" t="s">
        <v>384</v>
      </c>
      <c r="G3" s="3" t="s">
        <v>159</v>
      </c>
      <c r="H3" t="s">
        <v>384</v>
      </c>
    </row>
    <row r="5" spans="2:10" x14ac:dyDescent="0.25">
      <c r="B5" s="3" t="s">
        <v>311</v>
      </c>
      <c r="C5" s="3" t="s">
        <v>160</v>
      </c>
      <c r="G5" s="3" t="s">
        <v>311</v>
      </c>
      <c r="H5" s="3" t="s">
        <v>165</v>
      </c>
    </row>
    <row r="6" spans="2:10" x14ac:dyDescent="0.25">
      <c r="B6" s="3" t="s">
        <v>304</v>
      </c>
      <c r="C6" s="37" t="s">
        <v>219</v>
      </c>
      <c r="D6" s="37" t="s">
        <v>2</v>
      </c>
      <c r="G6" s="3" t="s">
        <v>304</v>
      </c>
      <c r="H6" s="7" t="s">
        <v>344</v>
      </c>
      <c r="I6" s="7" t="s">
        <v>14</v>
      </c>
      <c r="J6" s="7" t="s">
        <v>35</v>
      </c>
    </row>
    <row r="7" spans="2:10" x14ac:dyDescent="0.25">
      <c r="B7" s="14">
        <v>5.083333333333333</v>
      </c>
      <c r="C7" s="30"/>
      <c r="D7" s="30">
        <v>1</v>
      </c>
      <c r="G7" s="14">
        <v>5.083333333333333</v>
      </c>
      <c r="H7" s="4">
        <v>1</v>
      </c>
      <c r="I7" s="4"/>
      <c r="J7" s="4"/>
    </row>
    <row r="8" spans="2:10" x14ac:dyDescent="0.25">
      <c r="B8" s="14">
        <v>5.166666666666667</v>
      </c>
      <c r="C8" s="30"/>
      <c r="D8" s="30">
        <v>1</v>
      </c>
      <c r="G8" s="14">
        <v>5.166666666666667</v>
      </c>
      <c r="H8" s="4"/>
      <c r="I8" s="4">
        <v>1</v>
      </c>
      <c r="J8" s="4"/>
    </row>
    <row r="9" spans="2:10" x14ac:dyDescent="0.25">
      <c r="B9" s="14">
        <v>5.25</v>
      </c>
      <c r="C9" s="30"/>
      <c r="D9" s="30">
        <v>2</v>
      </c>
      <c r="G9" s="14">
        <v>5.25</v>
      </c>
      <c r="H9" s="4">
        <v>1</v>
      </c>
      <c r="I9" s="4">
        <v>1</v>
      </c>
      <c r="J9" s="4"/>
    </row>
    <row r="10" spans="2:10" x14ac:dyDescent="0.25">
      <c r="B10" s="14">
        <v>5.333333333333333</v>
      </c>
      <c r="C10" s="30">
        <v>1</v>
      </c>
      <c r="D10" s="30">
        <v>2</v>
      </c>
      <c r="G10" s="14">
        <v>5.333333333333333</v>
      </c>
      <c r="H10" s="4">
        <v>2</v>
      </c>
      <c r="I10" s="4">
        <v>1</v>
      </c>
      <c r="J10" s="4"/>
    </row>
    <row r="11" spans="2:10" x14ac:dyDescent="0.25">
      <c r="B11" s="14">
        <v>5.416666666666667</v>
      </c>
      <c r="C11" s="30">
        <v>1</v>
      </c>
      <c r="D11" s="30">
        <v>4</v>
      </c>
      <c r="G11" s="14">
        <v>5.416666666666667</v>
      </c>
      <c r="H11" s="4">
        <v>1</v>
      </c>
      <c r="I11" s="4">
        <v>3</v>
      </c>
      <c r="J11" s="4">
        <v>1</v>
      </c>
    </row>
    <row r="12" spans="2:10" x14ac:dyDescent="0.25">
      <c r="B12" s="14">
        <v>5.5</v>
      </c>
      <c r="C12" s="30">
        <v>4</v>
      </c>
      <c r="D12" s="30">
        <v>4</v>
      </c>
      <c r="G12" s="14">
        <v>5.5</v>
      </c>
      <c r="H12" s="4">
        <v>3</v>
      </c>
      <c r="I12" s="4">
        <v>5</v>
      </c>
      <c r="J12" s="4"/>
    </row>
    <row r="13" spans="2:10" x14ac:dyDescent="0.25">
      <c r="B13" s="14">
        <v>5.583333333333333</v>
      </c>
      <c r="C13" s="30">
        <v>5</v>
      </c>
      <c r="D13" s="30">
        <v>4</v>
      </c>
      <c r="G13" s="14">
        <v>5.583333333333333</v>
      </c>
      <c r="H13" s="4">
        <v>1</v>
      </c>
      <c r="I13" s="4">
        <v>6</v>
      </c>
      <c r="J13" s="4">
        <v>2</v>
      </c>
    </row>
    <row r="14" spans="2:10" x14ac:dyDescent="0.25">
      <c r="B14" s="14">
        <v>5.666666666666667</v>
      </c>
      <c r="C14" s="30">
        <v>6</v>
      </c>
      <c r="D14" s="30">
        <v>4</v>
      </c>
      <c r="G14" s="14">
        <v>5.666666666666667</v>
      </c>
      <c r="H14" s="4">
        <v>1</v>
      </c>
      <c r="I14" s="4">
        <v>7</v>
      </c>
      <c r="J14" s="4">
        <v>2</v>
      </c>
    </row>
    <row r="15" spans="2:10" x14ac:dyDescent="0.25">
      <c r="B15" s="14">
        <v>5.75</v>
      </c>
      <c r="C15" s="30">
        <v>8</v>
      </c>
      <c r="D15" s="30">
        <v>4</v>
      </c>
      <c r="G15" s="14">
        <v>5.75</v>
      </c>
      <c r="H15" s="4">
        <v>3</v>
      </c>
      <c r="I15" s="4">
        <v>8</v>
      </c>
      <c r="J15" s="4">
        <v>1</v>
      </c>
    </row>
    <row r="16" spans="2:10" x14ac:dyDescent="0.25">
      <c r="B16" s="14">
        <v>5.833333333333333</v>
      </c>
      <c r="C16" s="30">
        <v>4</v>
      </c>
      <c r="D16" s="30">
        <v>2</v>
      </c>
      <c r="G16" s="14">
        <v>5.833333333333333</v>
      </c>
      <c r="H16" s="4">
        <v>2</v>
      </c>
      <c r="I16" s="4">
        <v>4</v>
      </c>
      <c r="J16" s="4"/>
    </row>
    <row r="17" spans="2:10" x14ac:dyDescent="0.25">
      <c r="B17" s="14">
        <v>5.916666666666667</v>
      </c>
      <c r="C17" s="30">
        <v>2</v>
      </c>
      <c r="D17" s="30">
        <v>3</v>
      </c>
      <c r="G17" s="14">
        <v>5.916666666666667</v>
      </c>
      <c r="H17" s="4">
        <v>2</v>
      </c>
      <c r="I17" s="4">
        <v>3</v>
      </c>
      <c r="J17" s="4"/>
    </row>
    <row r="18" spans="2:10" x14ac:dyDescent="0.25">
      <c r="B18" s="14">
        <v>6</v>
      </c>
      <c r="C18" s="30">
        <v>5</v>
      </c>
      <c r="D18" s="30">
        <v>7</v>
      </c>
      <c r="G18" s="14">
        <v>6</v>
      </c>
      <c r="H18" s="4">
        <v>4</v>
      </c>
      <c r="I18" s="4">
        <v>6</v>
      </c>
      <c r="J18" s="4">
        <v>2</v>
      </c>
    </row>
    <row r="19" spans="2:10" x14ac:dyDescent="0.25">
      <c r="B19" s="14">
        <v>6.083333333333333</v>
      </c>
      <c r="C19" s="30">
        <v>5</v>
      </c>
      <c r="D19" s="30">
        <v>5</v>
      </c>
      <c r="G19" s="14">
        <v>6.083333333333333</v>
      </c>
      <c r="H19" s="4">
        <v>4</v>
      </c>
      <c r="I19" s="4">
        <v>4</v>
      </c>
      <c r="J19" s="4">
        <v>2</v>
      </c>
    </row>
    <row r="20" spans="2:10" x14ac:dyDescent="0.25">
      <c r="B20" s="14">
        <v>6.166666666666667</v>
      </c>
      <c r="C20" s="30">
        <v>4</v>
      </c>
      <c r="D20" s="30">
        <v>2</v>
      </c>
      <c r="G20" s="14">
        <v>6.166666666666667</v>
      </c>
      <c r="H20" s="4">
        <v>2</v>
      </c>
      <c r="I20" s="4">
        <v>2</v>
      </c>
      <c r="J20" s="4">
        <v>2</v>
      </c>
    </row>
    <row r="21" spans="2:10" x14ac:dyDescent="0.25">
      <c r="B21" s="14">
        <v>6.25</v>
      </c>
      <c r="C21" s="30">
        <v>3</v>
      </c>
      <c r="D21" s="30">
        <v>1</v>
      </c>
      <c r="G21" s="14">
        <v>6.25</v>
      </c>
      <c r="H21" s="4">
        <v>1</v>
      </c>
      <c r="I21" s="4">
        <v>3</v>
      </c>
      <c r="J21" s="4"/>
    </row>
    <row r="22" spans="2:10" x14ac:dyDescent="0.25">
      <c r="B22" s="14">
        <v>6.333333333333333</v>
      </c>
      <c r="C22" s="30"/>
      <c r="D22" s="30">
        <v>1</v>
      </c>
      <c r="G22" s="14">
        <v>6.333333333333333</v>
      </c>
      <c r="H22" s="4">
        <v>1</v>
      </c>
      <c r="I22" s="4"/>
      <c r="J22" s="4"/>
    </row>
    <row r="23" spans="2:10" x14ac:dyDescent="0.25">
      <c r="B23" s="14">
        <v>6.416666666666667</v>
      </c>
      <c r="C23" s="30"/>
      <c r="D23" s="30">
        <v>1</v>
      </c>
      <c r="G23" s="14">
        <v>6.416666666666667</v>
      </c>
      <c r="H23" s="4"/>
      <c r="I23" s="4">
        <v>1</v>
      </c>
      <c r="J23" s="4"/>
    </row>
    <row r="24" spans="2:10" x14ac:dyDescent="0.25">
      <c r="B24" s="14" t="s">
        <v>335</v>
      </c>
      <c r="C24" s="30">
        <v>48</v>
      </c>
      <c r="D24" s="30">
        <v>48</v>
      </c>
      <c r="G24" s="14" t="s">
        <v>335</v>
      </c>
      <c r="H24" s="4">
        <v>29</v>
      </c>
      <c r="I24" s="4">
        <v>55</v>
      </c>
      <c r="J24" s="4">
        <v>12</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B1:G28"/>
  <sheetViews>
    <sheetView showGridLines="0" topLeftCell="A2" zoomScale="90" zoomScaleNormal="90" workbookViewId="0">
      <selection activeCell="M25" sqref="M25"/>
    </sheetView>
  </sheetViews>
  <sheetFormatPr defaultRowHeight="15" x14ac:dyDescent="0.25"/>
  <cols>
    <col min="1" max="1" width="3.28515625" customWidth="1"/>
    <col min="2" max="2" width="7.42578125" bestFit="1" customWidth="1"/>
    <col min="3" max="3" width="7" bestFit="1" customWidth="1"/>
    <col min="4" max="6" width="8.42578125" bestFit="1" customWidth="1"/>
    <col min="7" max="7" width="5.85546875" bestFit="1" customWidth="1"/>
    <col min="8" max="8" width="12.28515625" bestFit="1" customWidth="1"/>
    <col min="9" max="9" width="16.140625" bestFit="1" customWidth="1"/>
  </cols>
  <sheetData>
    <row r="1" spans="2:7" ht="18.75" x14ac:dyDescent="0.3">
      <c r="B1" s="2" t="s">
        <v>392</v>
      </c>
      <c r="G1" t="s">
        <v>389</v>
      </c>
    </row>
    <row r="2" spans="2:7" ht="37.5" customHeight="1" x14ac:dyDescent="0.3">
      <c r="B2" s="2"/>
      <c r="G2" s="43" t="s">
        <v>393</v>
      </c>
    </row>
    <row r="3" spans="2:7" ht="24" customHeight="1" x14ac:dyDescent="0.25"/>
    <row r="4" spans="2:7" x14ac:dyDescent="0.25">
      <c r="B4" s="3" t="s">
        <v>311</v>
      </c>
      <c r="D4" s="3" t="s">
        <v>165</v>
      </c>
    </row>
    <row r="5" spans="2:7" x14ac:dyDescent="0.25">
      <c r="B5" s="3" t="s">
        <v>160</v>
      </c>
      <c r="C5" s="3" t="s">
        <v>391</v>
      </c>
      <c r="D5" t="s">
        <v>344</v>
      </c>
      <c r="E5" t="s">
        <v>14</v>
      </c>
      <c r="F5" t="s">
        <v>35</v>
      </c>
      <c r="G5" t="s">
        <v>335</v>
      </c>
    </row>
    <row r="6" spans="2:7" ht="18.75" customHeight="1" x14ac:dyDescent="0.25">
      <c r="B6" t="s">
        <v>219</v>
      </c>
      <c r="D6" s="34">
        <v>0.46153846153846156</v>
      </c>
      <c r="E6" s="34">
        <v>0.51851851851851849</v>
      </c>
      <c r="F6" s="34">
        <v>0.5</v>
      </c>
      <c r="G6" s="34">
        <v>0.5</v>
      </c>
    </row>
    <row r="7" spans="2:7" ht="18.75" customHeight="1" x14ac:dyDescent="0.25">
      <c r="C7" s="14">
        <v>20</v>
      </c>
      <c r="D7" s="34">
        <v>0</v>
      </c>
      <c r="E7" s="34">
        <v>3.7037037037037035E-2</v>
      </c>
      <c r="F7" s="34">
        <v>0</v>
      </c>
      <c r="G7" s="34">
        <v>2.1739130434782608E-2</v>
      </c>
    </row>
    <row r="8" spans="2:7" ht="18.75" customHeight="1" x14ac:dyDescent="0.25">
      <c r="C8" s="14">
        <v>21</v>
      </c>
      <c r="D8" s="34">
        <v>7.6923076923076927E-2</v>
      </c>
      <c r="E8" s="34">
        <v>3.7037037037037035E-2</v>
      </c>
      <c r="F8" s="34">
        <v>0.16666666666666666</v>
      </c>
      <c r="G8" s="34">
        <v>6.5217391304347824E-2</v>
      </c>
    </row>
    <row r="9" spans="2:7" ht="18.75" customHeight="1" x14ac:dyDescent="0.25">
      <c r="C9" s="14">
        <v>22</v>
      </c>
      <c r="D9" s="34">
        <v>7.6923076923076927E-2</v>
      </c>
      <c r="E9" s="34">
        <v>7.407407407407407E-2</v>
      </c>
      <c r="F9" s="34">
        <v>0.16666666666666666</v>
      </c>
      <c r="G9" s="34">
        <v>8.6956521739130432E-2</v>
      </c>
    </row>
    <row r="10" spans="2:7" ht="18.75" customHeight="1" x14ac:dyDescent="0.25">
      <c r="C10" s="14">
        <v>23</v>
      </c>
      <c r="D10" s="34">
        <v>7.6923076923076927E-2</v>
      </c>
      <c r="E10" s="34">
        <v>0.1111111111111111</v>
      </c>
      <c r="F10" s="34">
        <v>0</v>
      </c>
      <c r="G10" s="34">
        <v>8.6956521739130432E-2</v>
      </c>
    </row>
    <row r="11" spans="2:7" ht="18.75" customHeight="1" x14ac:dyDescent="0.25">
      <c r="C11" s="14">
        <v>24</v>
      </c>
      <c r="D11" s="34">
        <v>7.6923076923076927E-2</v>
      </c>
      <c r="E11" s="34">
        <v>7.407407407407407E-2</v>
      </c>
      <c r="F11" s="34">
        <v>0.16666666666666666</v>
      </c>
      <c r="G11" s="34">
        <v>8.6956521739130432E-2</v>
      </c>
    </row>
    <row r="12" spans="2:7" ht="18.75" customHeight="1" x14ac:dyDescent="0.25">
      <c r="C12" s="14">
        <v>25</v>
      </c>
      <c r="D12" s="34">
        <v>7.6923076923076927E-2</v>
      </c>
      <c r="E12" s="34">
        <v>7.407407407407407E-2</v>
      </c>
      <c r="F12" s="34">
        <v>0</v>
      </c>
      <c r="G12" s="34">
        <v>6.5217391304347824E-2</v>
      </c>
    </row>
    <row r="13" spans="2:7" ht="18.75" customHeight="1" x14ac:dyDescent="0.25">
      <c r="C13" s="14">
        <v>26</v>
      </c>
      <c r="D13" s="34">
        <v>0</v>
      </c>
      <c r="E13" s="34">
        <v>7.407407407407407E-2</v>
      </c>
      <c r="F13" s="34">
        <v>0</v>
      </c>
      <c r="G13" s="34">
        <v>4.3478260869565216E-2</v>
      </c>
    </row>
    <row r="14" spans="2:7" ht="18.75" customHeight="1" x14ac:dyDescent="0.25">
      <c r="C14" s="14">
        <v>27</v>
      </c>
      <c r="D14" s="34">
        <v>0</v>
      </c>
      <c r="E14" s="34">
        <v>3.7037037037037035E-2</v>
      </c>
      <c r="F14" s="34">
        <v>0</v>
      </c>
      <c r="G14" s="34">
        <v>2.1739130434782608E-2</v>
      </c>
    </row>
    <row r="15" spans="2:7" ht="18.75" customHeight="1" x14ac:dyDescent="0.25">
      <c r="C15" s="14">
        <v>28</v>
      </c>
      <c r="D15" s="34">
        <v>0</v>
      </c>
      <c r="E15" s="34">
        <v>0</v>
      </c>
      <c r="F15" s="34">
        <v>0</v>
      </c>
      <c r="G15" s="34">
        <v>0</v>
      </c>
    </row>
    <row r="16" spans="2:7" x14ac:dyDescent="0.25">
      <c r="C16" s="14">
        <v>29</v>
      </c>
      <c r="D16" s="34">
        <v>7.6923076923076927E-2</v>
      </c>
      <c r="E16" s="34">
        <v>0</v>
      </c>
      <c r="F16" s="34">
        <v>0</v>
      </c>
      <c r="G16" s="34">
        <v>2.1739130434782608E-2</v>
      </c>
    </row>
    <row r="17" spans="2:7" x14ac:dyDescent="0.25">
      <c r="B17" t="s">
        <v>2</v>
      </c>
      <c r="D17" s="34">
        <v>0.53846153846153844</v>
      </c>
      <c r="E17" s="34">
        <v>0.48148148148148145</v>
      </c>
      <c r="F17" s="34">
        <v>0.5</v>
      </c>
      <c r="G17" s="34">
        <v>0.5</v>
      </c>
    </row>
    <row r="18" spans="2:7" x14ac:dyDescent="0.25">
      <c r="C18" s="14">
        <v>20</v>
      </c>
      <c r="D18" s="34">
        <v>0</v>
      </c>
      <c r="E18" s="34">
        <v>0</v>
      </c>
      <c r="F18" s="34">
        <v>0</v>
      </c>
      <c r="G18" s="34">
        <v>0</v>
      </c>
    </row>
    <row r="19" spans="2:7" x14ac:dyDescent="0.25">
      <c r="C19" s="14">
        <v>21</v>
      </c>
      <c r="D19" s="34">
        <v>0</v>
      </c>
      <c r="E19" s="34">
        <v>0</v>
      </c>
      <c r="F19" s="34">
        <v>0</v>
      </c>
      <c r="G19" s="34">
        <v>0</v>
      </c>
    </row>
    <row r="20" spans="2:7" x14ac:dyDescent="0.25">
      <c r="C20" s="14">
        <v>22</v>
      </c>
      <c r="D20" s="34">
        <v>0.15384615384615385</v>
      </c>
      <c r="E20" s="34">
        <v>3.7037037037037035E-2</v>
      </c>
      <c r="F20" s="34">
        <v>0</v>
      </c>
      <c r="G20" s="34">
        <v>6.5217391304347824E-2</v>
      </c>
    </row>
    <row r="21" spans="2:7" x14ac:dyDescent="0.25">
      <c r="C21" s="14">
        <v>23</v>
      </c>
      <c r="D21" s="34">
        <v>0.15384615384615385</v>
      </c>
      <c r="E21" s="34">
        <v>7.407407407407407E-2</v>
      </c>
      <c r="F21" s="34">
        <v>0.16666666666666666</v>
      </c>
      <c r="G21" s="34">
        <v>0.10869565217391304</v>
      </c>
    </row>
    <row r="22" spans="2:7" x14ac:dyDescent="0.25">
      <c r="C22" s="14">
        <v>24</v>
      </c>
      <c r="D22" s="34">
        <v>0.15384615384615385</v>
      </c>
      <c r="E22" s="34">
        <v>0.25925925925925924</v>
      </c>
      <c r="F22" s="34">
        <v>0.33333333333333331</v>
      </c>
      <c r="G22" s="34">
        <v>0.2391304347826087</v>
      </c>
    </row>
    <row r="23" spans="2:7" x14ac:dyDescent="0.25">
      <c r="C23" s="14">
        <v>25</v>
      </c>
      <c r="D23" s="34">
        <v>0</v>
      </c>
      <c r="E23" s="34">
        <v>7.407407407407407E-2</v>
      </c>
      <c r="F23" s="34">
        <v>0</v>
      </c>
      <c r="G23" s="34">
        <v>4.3478260869565216E-2</v>
      </c>
    </row>
    <row r="24" spans="2:7" x14ac:dyDescent="0.25">
      <c r="C24" s="14">
        <v>26</v>
      </c>
      <c r="D24" s="34">
        <v>0</v>
      </c>
      <c r="E24" s="34">
        <v>3.7037037037037035E-2</v>
      </c>
      <c r="F24" s="34">
        <v>0</v>
      </c>
      <c r="G24" s="34">
        <v>2.1739130434782608E-2</v>
      </c>
    </row>
    <row r="25" spans="2:7" x14ac:dyDescent="0.25">
      <c r="C25" s="14">
        <v>27</v>
      </c>
      <c r="D25" s="34">
        <v>7.6923076923076927E-2</v>
      </c>
      <c r="E25" s="34">
        <v>0</v>
      </c>
      <c r="F25" s="34">
        <v>0</v>
      </c>
      <c r="G25" s="34">
        <v>2.1739130434782608E-2</v>
      </c>
    </row>
    <row r="26" spans="2:7" x14ac:dyDescent="0.25">
      <c r="C26" s="14">
        <v>28</v>
      </c>
      <c r="D26" s="34">
        <v>0</v>
      </c>
      <c r="E26" s="34">
        <v>0</v>
      </c>
      <c r="F26" s="34">
        <v>0</v>
      </c>
      <c r="G26" s="34">
        <v>0</v>
      </c>
    </row>
    <row r="27" spans="2:7" x14ac:dyDescent="0.25">
      <c r="C27" s="14">
        <v>29</v>
      </c>
      <c r="D27" s="34">
        <v>0</v>
      </c>
      <c r="E27" s="34">
        <v>0</v>
      </c>
      <c r="F27" s="34">
        <v>0</v>
      </c>
      <c r="G27" s="34">
        <v>0</v>
      </c>
    </row>
    <row r="28" spans="2:7" x14ac:dyDescent="0.25">
      <c r="B28" t="s">
        <v>335</v>
      </c>
      <c r="D28" s="34">
        <v>1</v>
      </c>
      <c r="E28" s="34">
        <v>1</v>
      </c>
      <c r="F28" s="34">
        <v>1</v>
      </c>
      <c r="G28" s="3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1:G27"/>
  <sheetViews>
    <sheetView showGridLines="0" topLeftCell="A2" zoomScale="90" zoomScaleNormal="90" workbookViewId="0">
      <selection activeCell="Q16" sqref="Q16"/>
    </sheetView>
  </sheetViews>
  <sheetFormatPr defaultRowHeight="15" x14ac:dyDescent="0.25"/>
  <cols>
    <col min="1" max="1" width="3.28515625" customWidth="1"/>
    <col min="2" max="2" width="7.42578125" bestFit="1" customWidth="1"/>
    <col min="3" max="3" width="7" bestFit="1" customWidth="1"/>
    <col min="4" max="4" width="7.42578125" bestFit="1" customWidth="1"/>
    <col min="5" max="6" width="8.42578125" bestFit="1" customWidth="1"/>
    <col min="7" max="7" width="5.85546875" bestFit="1" customWidth="1"/>
    <col min="8" max="8" width="12.28515625" bestFit="1" customWidth="1"/>
    <col min="9" max="9" width="16.140625" bestFit="1" customWidth="1"/>
  </cols>
  <sheetData>
    <row r="1" spans="2:7" ht="18.75" x14ac:dyDescent="0.3">
      <c r="B1" s="2" t="s">
        <v>392</v>
      </c>
      <c r="G1" t="s">
        <v>389</v>
      </c>
    </row>
    <row r="2" spans="2:7" ht="37.5" customHeight="1" x14ac:dyDescent="0.3">
      <c r="B2" s="2"/>
      <c r="G2" s="43" t="s">
        <v>393</v>
      </c>
    </row>
    <row r="3" spans="2:7" ht="24" customHeight="1" x14ac:dyDescent="0.25"/>
    <row r="4" spans="2:7" x14ac:dyDescent="0.25">
      <c r="B4" s="3" t="s">
        <v>160</v>
      </c>
      <c r="C4" s="3" t="s">
        <v>391</v>
      </c>
      <c r="D4" s="7" t="s">
        <v>311</v>
      </c>
    </row>
    <row r="5" spans="2:7" x14ac:dyDescent="0.25">
      <c r="B5" t="s">
        <v>219</v>
      </c>
      <c r="D5" s="4">
        <v>23</v>
      </c>
    </row>
    <row r="6" spans="2:7" ht="18.75" customHeight="1" x14ac:dyDescent="0.25">
      <c r="C6" s="14">
        <v>20</v>
      </c>
      <c r="D6" s="4">
        <v>1</v>
      </c>
    </row>
    <row r="7" spans="2:7" ht="18.75" customHeight="1" x14ac:dyDescent="0.25">
      <c r="C7" s="14">
        <v>21</v>
      </c>
      <c r="D7" s="4">
        <v>3</v>
      </c>
    </row>
    <row r="8" spans="2:7" ht="18.75" customHeight="1" x14ac:dyDescent="0.25">
      <c r="C8" s="14">
        <v>22</v>
      </c>
      <c r="D8" s="4">
        <v>4</v>
      </c>
    </row>
    <row r="9" spans="2:7" ht="18.75" customHeight="1" x14ac:dyDescent="0.25">
      <c r="C9" s="14">
        <v>23</v>
      </c>
      <c r="D9" s="4">
        <v>4</v>
      </c>
    </row>
    <row r="10" spans="2:7" ht="18.75" customHeight="1" x14ac:dyDescent="0.25">
      <c r="C10" s="14">
        <v>24</v>
      </c>
      <c r="D10" s="4">
        <v>4</v>
      </c>
    </row>
    <row r="11" spans="2:7" ht="18.75" customHeight="1" x14ac:dyDescent="0.25">
      <c r="C11" s="14">
        <v>25</v>
      </c>
      <c r="D11" s="4">
        <v>3</v>
      </c>
    </row>
    <row r="12" spans="2:7" ht="18.75" customHeight="1" x14ac:dyDescent="0.25">
      <c r="C12" s="14">
        <v>26</v>
      </c>
      <c r="D12" s="4">
        <v>2</v>
      </c>
    </row>
    <row r="13" spans="2:7" ht="18.75" customHeight="1" x14ac:dyDescent="0.25">
      <c r="C13" s="14">
        <v>27</v>
      </c>
      <c r="D13" s="4">
        <v>1</v>
      </c>
    </row>
    <row r="14" spans="2:7" ht="18.75" customHeight="1" x14ac:dyDescent="0.25">
      <c r="C14" s="14">
        <v>28</v>
      </c>
      <c r="D14" s="4"/>
    </row>
    <row r="15" spans="2:7" ht="18.75" customHeight="1" x14ac:dyDescent="0.25">
      <c r="C15" s="14">
        <v>29</v>
      </c>
      <c r="D15" s="4">
        <v>1</v>
      </c>
    </row>
    <row r="16" spans="2:7" x14ac:dyDescent="0.25">
      <c r="B16" t="s">
        <v>2</v>
      </c>
      <c r="D16" s="4">
        <v>23</v>
      </c>
    </row>
    <row r="17" spans="2:4" x14ac:dyDescent="0.25">
      <c r="C17" s="14">
        <v>20</v>
      </c>
      <c r="D17" s="4"/>
    </row>
    <row r="18" spans="2:4" x14ac:dyDescent="0.25">
      <c r="C18" s="14">
        <v>21</v>
      </c>
      <c r="D18" s="4"/>
    </row>
    <row r="19" spans="2:4" x14ac:dyDescent="0.25">
      <c r="C19" s="14">
        <v>22</v>
      </c>
      <c r="D19" s="4">
        <v>3</v>
      </c>
    </row>
    <row r="20" spans="2:4" x14ac:dyDescent="0.25">
      <c r="C20" s="14">
        <v>23</v>
      </c>
      <c r="D20" s="4">
        <v>5</v>
      </c>
    </row>
    <row r="21" spans="2:4" x14ac:dyDescent="0.25">
      <c r="C21" s="14">
        <v>24</v>
      </c>
      <c r="D21" s="4">
        <v>11</v>
      </c>
    </row>
    <row r="22" spans="2:4" x14ac:dyDescent="0.25">
      <c r="C22" s="14">
        <v>25</v>
      </c>
      <c r="D22" s="4">
        <v>2</v>
      </c>
    </row>
    <row r="23" spans="2:4" x14ac:dyDescent="0.25">
      <c r="C23" s="14">
        <v>26</v>
      </c>
      <c r="D23" s="4">
        <v>1</v>
      </c>
    </row>
    <row r="24" spans="2:4" x14ac:dyDescent="0.25">
      <c r="C24" s="14">
        <v>27</v>
      </c>
      <c r="D24" s="4">
        <v>1</v>
      </c>
    </row>
    <row r="25" spans="2:4" x14ac:dyDescent="0.25">
      <c r="C25" s="14">
        <v>28</v>
      </c>
      <c r="D25" s="4"/>
    </row>
    <row r="26" spans="2:4" x14ac:dyDescent="0.25">
      <c r="C26" s="14">
        <v>29</v>
      </c>
      <c r="D26" s="4"/>
    </row>
    <row r="27" spans="2:4" x14ac:dyDescent="0.25">
      <c r="B27" t="s">
        <v>335</v>
      </c>
      <c r="D27" s="4">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PlayerData</vt:lpstr>
      <vt:lpstr>AgeHtWt</vt:lpstr>
      <vt:lpstr>AgeCtry</vt:lpstr>
      <vt:lpstr>AgeMW</vt:lpstr>
      <vt:lpstr>AgePos</vt:lpstr>
      <vt:lpstr>Heights</vt:lpstr>
      <vt:lpstr>BMIPosPct</vt:lpstr>
      <vt:lpstr>BMITeam</vt:lpstr>
      <vt:lpstr>HomeProv</vt:lpstr>
      <vt:lpstr>HockeyLinks</vt:lpstr>
      <vt:lpstr>MyLinks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Debra Dalgleish</cp:lastModifiedBy>
  <dcterms:created xsi:type="dcterms:W3CDTF">2018-02-22T15:12:51Z</dcterms:created>
  <dcterms:modified xsi:type="dcterms:W3CDTF">2021-12-14T20:45:48Z</dcterms:modified>
</cp:coreProperties>
</file>