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"/>
    </mc:Choice>
  </mc:AlternateContent>
  <xr:revisionPtr revIDLastSave="0" documentId="13_ncr:1_{A5B303D1-0DE4-4CF1-BFD4-BF2141C605E6}" xr6:coauthVersionLast="47" xr6:coauthVersionMax="47" xr10:uidLastSave="{00000000-0000-0000-0000-000000000000}"/>
  <bookViews>
    <workbookView xWindow="-98" yWindow="-98" windowWidth="20715" windowHeight="13276" xr2:uid="{26556D24-D4BF-7F42-A09E-BBAB9A26F04C}"/>
  </bookViews>
  <sheets>
    <sheet name="Dashboard" sheetId="1" r:id="rId1"/>
    <sheet name="E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6" i="1" s="1"/>
  <c r="E29" i="1" a="1"/>
  <c r="E29" i="1" s="1"/>
  <c r="F29" i="1" s="1"/>
  <c r="B29" i="1" a="1"/>
  <c r="B29" i="1" s="1"/>
  <c r="C29" i="1" s="1"/>
  <c r="C28" i="2"/>
  <c r="F28" i="2"/>
  <c r="C27" i="2"/>
  <c r="F27" i="2"/>
  <c r="C26" i="2"/>
  <c r="F26" i="2"/>
  <c r="C25" i="2"/>
  <c r="F25" i="2"/>
  <c r="C24" i="2"/>
  <c r="F24" i="2"/>
  <c r="C23" i="2"/>
  <c r="F23" i="2"/>
  <c r="C22" i="2"/>
  <c r="F22" i="2"/>
  <c r="C21" i="2"/>
  <c r="F21" i="2"/>
  <c r="C20" i="2"/>
  <c r="F20" i="2"/>
  <c r="C19" i="2"/>
  <c r="F19" i="2"/>
  <c r="C18" i="2"/>
  <c r="F18" i="2"/>
  <c r="C17" i="2"/>
  <c r="F17" i="2"/>
  <c r="C16" i="2"/>
  <c r="F16" i="2"/>
  <c r="C15" i="2"/>
  <c r="F15" i="2"/>
  <c r="C14" i="2"/>
  <c r="F14" i="2"/>
  <c r="C13" i="2"/>
  <c r="F13" i="2"/>
  <c r="C12" i="2"/>
  <c r="F12" i="2"/>
  <c r="C11" i="2"/>
  <c r="F11" i="2"/>
  <c r="C10" i="2"/>
  <c r="F10" i="2"/>
  <c r="C9" i="2"/>
  <c r="F9" i="2"/>
  <c r="C8" i="2"/>
  <c r="F8" i="2"/>
  <c r="C7" i="2"/>
  <c r="F7" i="2"/>
  <c r="C6" i="2"/>
  <c r="F6" i="2"/>
  <c r="F5" i="2"/>
  <c r="C5" i="2"/>
  <c r="C20" i="1" l="1"/>
  <c r="C12" i="1"/>
  <c r="C11" i="1"/>
  <c r="C16" i="1"/>
  <c r="F22" i="1"/>
  <c r="F14" i="1"/>
  <c r="C22" i="1"/>
  <c r="F18" i="1"/>
  <c r="F21" i="1"/>
  <c r="C18" i="1"/>
  <c r="C14" i="1"/>
  <c r="F20" i="1"/>
  <c r="C21" i="1"/>
  <c r="I21" i="1" s="1"/>
  <c r="F16" i="1"/>
  <c r="F12" i="1"/>
  <c r="I12" i="1" s="1"/>
  <c r="F19" i="1"/>
  <c r="F17" i="1"/>
  <c r="F15" i="1"/>
  <c r="F13" i="1"/>
  <c r="F11" i="1"/>
  <c r="C19" i="1"/>
  <c r="C17" i="1"/>
  <c r="C15" i="1"/>
  <c r="C13" i="1"/>
  <c r="F34" i="1"/>
  <c r="C31" i="1"/>
  <c r="F33" i="1"/>
  <c r="F32" i="1"/>
  <c r="F31" i="1"/>
  <c r="C30" i="1"/>
  <c r="C32" i="1" s="1"/>
  <c r="F30" i="1"/>
  <c r="I14" i="1" l="1"/>
  <c r="I16" i="1"/>
  <c r="I22" i="1"/>
  <c r="I11" i="1"/>
  <c r="I20" i="1"/>
  <c r="I18" i="1"/>
  <c r="I17" i="1"/>
  <c r="I19" i="1"/>
  <c r="F23" i="1"/>
  <c r="F5" i="1" s="1"/>
  <c r="I13" i="1"/>
  <c r="F24" i="1"/>
  <c r="C24" i="1"/>
  <c r="I15" i="1"/>
  <c r="C23" i="1"/>
  <c r="F4" i="1" s="1"/>
  <c r="F35" i="1"/>
  <c r="I23" i="1" l="1"/>
  <c r="F6" i="1" s="1"/>
  <c r="I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<sst xmlns="http://schemas.openxmlformats.org/spreadsheetml/2006/main" count="108" uniqueCount="41">
  <si>
    <t>Month</t>
  </si>
  <si>
    <t>Date</t>
  </si>
  <si>
    <t>Category</t>
  </si>
  <si>
    <t>Amount</t>
  </si>
  <si>
    <t>Income / Expense</t>
  </si>
  <si>
    <t>Description (optional)</t>
  </si>
  <si>
    <t>Salary</t>
  </si>
  <si>
    <t>Bonus</t>
  </si>
  <si>
    <t>Side Hustle</t>
  </si>
  <si>
    <t>Income</t>
  </si>
  <si>
    <t>Rent</t>
  </si>
  <si>
    <t>Utilities</t>
  </si>
  <si>
    <t>Transport</t>
  </si>
  <si>
    <t>Entertainment</t>
  </si>
  <si>
    <t>Other</t>
  </si>
  <si>
    <t>Expense</t>
  </si>
  <si>
    <t>Groceries</t>
  </si>
  <si>
    <t>Year to Date Category Breakdown</t>
  </si>
  <si>
    <t>Year to Date Monthly Breakdown</t>
  </si>
  <si>
    <t>Personal Finance Dashboard</t>
  </si>
  <si>
    <t>Income &amp; Expense Entries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</si>
  <si>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</si>
  <si>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</si>
  <si>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</si>
  <si>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</si>
  <si>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</si>
  <si>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</si>
  <si>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</si>
  <si>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</si>
  <si>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</si>
  <si>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</si>
  <si>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</si>
  <si>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</si>
  <si>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</si>
  <si>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</si>
  <si>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</si>
  <si>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Current Date:</t>
  </si>
  <si>
    <t>YTD Savings:</t>
  </si>
  <si>
    <t>YTD Expense:</t>
  </si>
  <si>
    <t>YTD Income:</t>
  </si>
  <si>
    <t>% of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</si>
</sst>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73673"/>
      <name val="Calibri"/>
      <family val="2"/>
      <scheme val="minor"/>
    </font>
    <font>
      <b/>
      <sz val="11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7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4" fillId="2" borderId="0" xfId="0" applyFont="1" applyFill="1"/>
    <xf numFmtId="43" fontId="2" fillId="0" borderId="0" xfId="1" applyFont="1"/>
    <xf numFmtId="0" fontId="8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6" fillId="0" borderId="0" xfId="0" applyFont="1"/>
    <xf numFmtId="164" fontId="2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5" borderId="6" xfId="0" applyFont="1" applyFill="1" applyBorder="1" applyAlignment="1">
      <alignment horizontal="centerContinuous"/>
    </xf>
    <xf numFmtId="0" fontId="1" fillId="0" borderId="7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3" fontId="5" fillId="5" borderId="10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3" fontId="5" fillId="5" borderId="12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Continuous"/>
    </xf>
    <xf numFmtId="0" fontId="5" fillId="4" borderId="9" xfId="0" applyFont="1" applyFill="1" applyBorder="1" applyAlignment="1">
      <alignment horizontal="center"/>
    </xf>
    <xf numFmtId="3" fontId="5" fillId="4" borderId="10" xfId="0" applyNumberFormat="1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3" fontId="5" fillId="4" borderId="12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5" fillId="3" borderId="9" xfId="0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3" fontId="5" fillId="3" borderId="12" xfId="0" applyNumberFormat="1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10" fillId="5" borderId="5" xfId="0" applyFont="1" applyFill="1" applyBorder="1" applyAlignment="1">
      <alignment horizontal="centerContinuous"/>
    </xf>
    <xf numFmtId="0" fontId="6" fillId="0" borderId="7" xfId="0" applyFont="1" applyBorder="1"/>
    <xf numFmtId="3" fontId="6" fillId="0" borderId="8" xfId="0" applyNumberFormat="1" applyFont="1" applyBorder="1"/>
    <xf numFmtId="0" fontId="6" fillId="3" borderId="15" xfId="0" applyFont="1" applyFill="1" applyBorder="1" applyAlignment="1">
      <alignment horizontal="centerContinuous"/>
    </xf>
    <xf numFmtId="0" fontId="6" fillId="3" borderId="16" xfId="0" applyFont="1" applyFill="1" applyBorder="1" applyAlignment="1">
      <alignment horizontal="centerContinuous"/>
    </xf>
    <xf numFmtId="0" fontId="6" fillId="4" borderId="15" xfId="0" applyFont="1" applyFill="1" applyBorder="1" applyAlignment="1">
      <alignment horizontal="centerContinuous"/>
    </xf>
    <xf numFmtId="0" fontId="6" fillId="4" borderId="16" xfId="0" applyFont="1" applyFill="1" applyBorder="1" applyAlignment="1">
      <alignment horizontal="centerContinuous"/>
    </xf>
    <xf numFmtId="0" fontId="2" fillId="0" borderId="7" xfId="0" applyFont="1" applyBorder="1"/>
    <xf numFmtId="0" fontId="11" fillId="3" borderId="13" xfId="0" applyFont="1" applyFill="1" applyBorder="1"/>
    <xf numFmtId="3" fontId="11" fillId="3" borderId="14" xfId="0" applyNumberFormat="1" applyFont="1" applyFill="1" applyBorder="1"/>
    <xf numFmtId="0" fontId="11" fillId="4" borderId="13" xfId="0" applyFont="1" applyFill="1" applyBorder="1"/>
    <xf numFmtId="3" fontId="11" fillId="4" borderId="14" xfId="0" applyNumberFormat="1" applyFont="1" applyFill="1" applyBorder="1"/>
    <xf numFmtId="14" fontId="2" fillId="0" borderId="4" xfId="0" applyNumberFormat="1" applyFont="1" applyBorder="1" applyAlignment="1">
      <alignment horizontal="center"/>
    </xf>
    <xf numFmtId="9" fontId="2" fillId="0" borderId="4" xfId="2" applyFont="1" applyFill="1" applyBorder="1" applyAlignment="1">
      <alignment horizontal="center"/>
    </xf>
    <xf numFmtId="3" fontId="2" fillId="3" borderId="17" xfId="0" applyNumberFormat="1" applyFont="1" applyFill="1" applyBorder="1"/>
    <xf numFmtId="3" fontId="2" fillId="4" borderId="18" xfId="0" applyNumberFormat="1" applyFont="1" applyFill="1" applyBorder="1"/>
    <xf numFmtId="3" fontId="2" fillId="5" borderId="19" xfId="0" applyNumberFormat="1" applyFont="1" applyFill="1" applyBorder="1"/>
    <xf numFmtId="0" fontId="1" fillId="0" borderId="0" xfId="0" applyFont="1"/>
  </cellXfs>
  <cellStyles count="4">
    <cellStyle name="Comma" xfId="1" builtinId="3"/>
    <cellStyle name="Hyperlink 2" xfId="3" xr:uid="{8C264259-B10B-48BB-8DC3-62D359A36789}"/>
    <cellStyle name="Normal" xfId="0" builtinId="0"/>
    <cellStyle name="Percent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8A611-4E6B-49AA-B529-1A92CDDC6AB5}" name="Table2" displayName="Table2" ref="I4:J13" totalsRowShown="0" headerRowDxfId="12" dataDxfId="11">
  <autoFilter ref="I4:J13" xr:uid="{D918A611-4E6B-49AA-B529-1A92CDDC6AB5}"/>
  <tableColumns count="2">
    <tableColumn id="1" xr3:uid="{CC3E82A5-992A-4D70-8D8B-726E86ADBFB4}" name="Category" dataDxfId="10"/>
    <tableColumn id="2" xr3:uid="{E12B02A4-F21C-4617-8999-58E89E08FA14}" name="Income / Expens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33C39-27D3-4647-A2DE-2EA1AC0548F5}" name="Table1" displayName="Table1" ref="B4:G28" totalsRowShown="0" headerRowDxfId="8" dataDxfId="7" tableBorderDxfId="6">
  <autoFilter ref="B4:G28" xr:uid="{66733C39-27D3-4647-A2DE-2EA1AC0548F5}"/>
  <tableColumns count="6">
    <tableColumn id="1" xr3:uid="{7080D733-751C-47A2-BDCA-E53C688D5C81}" name="Date" dataDxfId="5"/>
    <tableColumn id="2" xr3:uid="{179AC18A-9506-491F-89F9-1DF109A766A1}" name="Month" dataDxfId="4">
      <calculatedColumnFormula>TEXT(B5,"mmmm")</calculatedColumnFormula>
    </tableColumn>
    <tableColumn id="3" xr3:uid="{F692B3D0-FC55-4BDB-A39A-42F10B1F2880}" name="Amount" dataDxfId="3"/>
    <tableColumn id="4" xr3:uid="{5D7B4FC4-06FD-4A7B-BA2E-CD0DC704F262}" name="Category" dataDxfId="2"/>
    <tableColumn id="5" xr3:uid="{41116185-4D7C-4CB8-9010-198DDF494355}" name="Income / Expense" dataDxfId="1">
      <calculatedColumnFormula>_xlfn.XLOOKUP(E5,Table2[Category],Table2[Income / Expense])</calculatedColumnFormula>
    </tableColumn>
    <tableColumn id="6" xr3:uid="{26D480A6-3F7D-4CDA-BE32-85929C78BBAC}" name="Description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F5D-FD9A-D843-892B-5A8A8543F732}">
  <dimension ref="B1:I35"/>
  <sheetViews>
    <sheetView showGridLines="0" tabSelected="1" zoomScale="87" zoomScaleNormal="130" workbookViewId="0">
      <selection activeCell="J7" sqref="J7"/>
    </sheetView>
  </sheetViews>
  <sheetFormatPr defaultColWidth="11.1875" defaultRowHeight="14.25" outlineLevelRow="1" x14ac:dyDescent="0.45"/>
  <cols>
    <col min="1" max="1" width="6" style="2" customWidth="1"/>
    <col min="2" max="2" width="12.6875" style="2" customWidth="1"/>
    <col min="3" max="3" width="10.6875" style="2" customWidth="1"/>
    <col min="4" max="4" width="4.3125" style="2" customWidth="1"/>
    <col min="5" max="5" width="12.6875" style="2" customWidth="1"/>
    <col min="6" max="6" width="10.6875" style="2" customWidth="1"/>
    <col min="7" max="7" width="4.3125" style="2" customWidth="1"/>
    <col min="8" max="8" width="12.6875" style="2" customWidth="1"/>
    <col min="9" max="9" width="10.6875" style="2" customWidth="1"/>
    <col min="10" max="16384" width="11.1875" style="2"/>
  </cols>
  <sheetData>
    <row r="1" spans="2:9" ht="7.8" customHeight="1" x14ac:dyDescent="0.45"/>
    <row r="2" spans="2:9" ht="18" x14ac:dyDescent="0.55000000000000004">
      <c r="B2" s="1" t="s">
        <v>19</v>
      </c>
      <c r="C2" s="6"/>
      <c r="D2" s="6"/>
      <c r="E2" s="6"/>
      <c r="F2" s="6"/>
      <c r="G2" s="6"/>
      <c r="H2" s="6"/>
      <c r="I2" s="6"/>
    </row>
    <row r="3" spans="2:9" ht="14.65" thickBot="1" x14ac:dyDescent="0.5"/>
    <row r="4" spans="2:9" ht="14.65" thickBot="1" x14ac:dyDescent="0.5">
      <c r="B4" s="17" t="s">
        <v>36</v>
      </c>
      <c r="C4" s="49">
        <f ca="1">TODAY()</f>
        <v>45391</v>
      </c>
      <c r="E4" s="17" t="s">
        <v>39</v>
      </c>
      <c r="F4" s="51">
        <f>C23</f>
        <v>8050</v>
      </c>
    </row>
    <row r="5" spans="2:9" ht="14.65" thickBot="1" x14ac:dyDescent="0.5">
      <c r="E5" s="17" t="s">
        <v>38</v>
      </c>
      <c r="F5" s="52">
        <f>F23</f>
        <v>4460</v>
      </c>
    </row>
    <row r="6" spans="2:9" ht="14.65" thickBot="1" x14ac:dyDescent="0.5">
      <c r="B6" s="17" t="s">
        <v>40</v>
      </c>
      <c r="C6" s="50">
        <f ca="1">DAY(C4)/EOMONTH(MONTH(C4),0)</f>
        <v>0.29032258064516131</v>
      </c>
      <c r="E6" s="17" t="s">
        <v>37</v>
      </c>
      <c r="F6" s="53">
        <f>I23</f>
        <v>3590</v>
      </c>
    </row>
    <row r="8" spans="2:9" x14ac:dyDescent="0.45">
      <c r="B8" s="4" t="s">
        <v>18</v>
      </c>
      <c r="C8" s="4"/>
      <c r="D8" s="4"/>
      <c r="E8" s="4"/>
      <c r="F8" s="4"/>
      <c r="G8" s="4"/>
      <c r="H8" s="4"/>
      <c r="I8" s="4"/>
    </row>
    <row r="9" spans="2:9" ht="14.65" thickBot="1" x14ac:dyDescent="0.5">
      <c r="E9" s="5"/>
    </row>
    <row r="10" spans="2:9" outlineLevel="1" x14ac:dyDescent="0.45">
      <c r="B10" s="35" t="s">
        <v>9</v>
      </c>
      <c r="C10" s="30"/>
      <c r="D10" s="10"/>
      <c r="E10" s="36" t="s">
        <v>15</v>
      </c>
      <c r="F10" s="25"/>
      <c r="G10" s="10"/>
      <c r="H10" s="37" t="s">
        <v>21</v>
      </c>
      <c r="I10" s="18"/>
    </row>
    <row r="11" spans="2:9" outlineLevel="1" x14ac:dyDescent="0.45">
      <c r="B11" s="19" t="s">
        <v>22</v>
      </c>
      <c r="C11" s="20">
        <f>SUMIFS(Table1[Amount],Table1[Month],Dashboard!B11,Table1[Income / Expense],Dashboard!B$10)</f>
        <v>500</v>
      </c>
      <c r="E11" s="19" t="s">
        <v>22</v>
      </c>
      <c r="F11" s="20">
        <f>SUMIFS(Table1[Amount],Table1[Month],Dashboard!E11,Table1[Income / Expense],Dashboard!E$10)</f>
        <v>420</v>
      </c>
      <c r="H11" s="19" t="s">
        <v>22</v>
      </c>
      <c r="I11" s="20">
        <f>C11-F11</f>
        <v>80</v>
      </c>
    </row>
    <row r="12" spans="2:9" outlineLevel="1" x14ac:dyDescent="0.45">
      <c r="B12" s="19" t="s">
        <v>23</v>
      </c>
      <c r="C12" s="20">
        <f>SUMIFS(Table1[Amount],Table1[Month],Dashboard!B12,Table1[Income / Expense],Dashboard!B$10)</f>
        <v>1000</v>
      </c>
      <c r="E12" s="19" t="s">
        <v>23</v>
      </c>
      <c r="F12" s="20">
        <f>SUMIFS(Table1[Amount],Table1[Month],Dashboard!E12,Table1[Income / Expense],Dashboard!E$10)</f>
        <v>810</v>
      </c>
      <c r="H12" s="19" t="s">
        <v>23</v>
      </c>
      <c r="I12" s="20">
        <f t="shared" ref="I12:I22" si="0">C12-F12</f>
        <v>190</v>
      </c>
    </row>
    <row r="13" spans="2:9" outlineLevel="1" x14ac:dyDescent="0.45">
      <c r="B13" s="19" t="s">
        <v>24</v>
      </c>
      <c r="C13" s="20">
        <f>SUMIFS(Table1[Amount],Table1[Month],Dashboard!B13,Table1[Income / Expense],Dashboard!B$10)</f>
        <v>400</v>
      </c>
      <c r="E13" s="19" t="s">
        <v>24</v>
      </c>
      <c r="F13" s="20">
        <f>SUMIFS(Table1[Amount],Table1[Month],Dashboard!E13,Table1[Income / Expense],Dashboard!E$10)</f>
        <v>220</v>
      </c>
      <c r="H13" s="19" t="s">
        <v>24</v>
      </c>
      <c r="I13" s="20">
        <f t="shared" si="0"/>
        <v>180</v>
      </c>
    </row>
    <row r="14" spans="2:9" outlineLevel="1" x14ac:dyDescent="0.45">
      <c r="B14" s="19" t="s">
        <v>25</v>
      </c>
      <c r="C14" s="20">
        <f>SUMIFS(Table1[Amount],Table1[Month],Dashboard!B14,Table1[Income / Expense],Dashboard!B$10)</f>
        <v>1000</v>
      </c>
      <c r="E14" s="19" t="s">
        <v>25</v>
      </c>
      <c r="F14" s="20">
        <f>SUMIFS(Table1[Amount],Table1[Month],Dashboard!E14,Table1[Income / Expense],Dashboard!E$10)</f>
        <v>400</v>
      </c>
      <c r="H14" s="19" t="s">
        <v>25</v>
      </c>
      <c r="I14" s="20">
        <f t="shared" si="0"/>
        <v>600</v>
      </c>
    </row>
    <row r="15" spans="2:9" outlineLevel="1" x14ac:dyDescent="0.45">
      <c r="B15" s="19" t="s">
        <v>26</v>
      </c>
      <c r="C15" s="20">
        <f>SUMIFS(Table1[Amount],Table1[Month],Dashboard!B15,Table1[Income / Expense],Dashboard!B$10)</f>
        <v>350</v>
      </c>
      <c r="E15" s="19" t="s">
        <v>26</v>
      </c>
      <c r="F15" s="20">
        <f>SUMIFS(Table1[Amount],Table1[Month],Dashboard!E15,Table1[Income / Expense],Dashboard!E$10)</f>
        <v>270</v>
      </c>
      <c r="H15" s="19" t="s">
        <v>26</v>
      </c>
      <c r="I15" s="20">
        <f t="shared" si="0"/>
        <v>80</v>
      </c>
    </row>
    <row r="16" spans="2:9" outlineLevel="1" x14ac:dyDescent="0.45">
      <c r="B16" s="19" t="s">
        <v>27</v>
      </c>
      <c r="C16" s="20">
        <f>SUMIFS(Table1[Amount],Table1[Month],Dashboard!B16,Table1[Income / Expense],Dashboard!B$10)</f>
        <v>800</v>
      </c>
      <c r="E16" s="19" t="s">
        <v>27</v>
      </c>
      <c r="F16" s="20">
        <f>SUMIFS(Table1[Amount],Table1[Month],Dashboard!E16,Table1[Income / Expense],Dashboard!E$10)</f>
        <v>330</v>
      </c>
      <c r="H16" s="19" t="s">
        <v>27</v>
      </c>
      <c r="I16" s="20">
        <f t="shared" si="0"/>
        <v>470</v>
      </c>
    </row>
    <row r="17" spans="2:9" outlineLevel="1" x14ac:dyDescent="0.45">
      <c r="B17" s="19" t="s">
        <v>28</v>
      </c>
      <c r="C17" s="20">
        <f>SUMIFS(Table1[Amount],Table1[Month],Dashboard!B17,Table1[Income / Expense],Dashboard!B$10)</f>
        <v>1000</v>
      </c>
      <c r="E17" s="19" t="s">
        <v>28</v>
      </c>
      <c r="F17" s="20">
        <f>SUMIFS(Table1[Amount],Table1[Month],Dashboard!E17,Table1[Income / Expense],Dashboard!E$10)</f>
        <v>750</v>
      </c>
      <c r="H17" s="19" t="s">
        <v>28</v>
      </c>
      <c r="I17" s="20">
        <f t="shared" si="0"/>
        <v>250</v>
      </c>
    </row>
    <row r="18" spans="2:9" outlineLevel="1" x14ac:dyDescent="0.45">
      <c r="B18" s="19" t="s">
        <v>29</v>
      </c>
      <c r="C18" s="20">
        <f>SUMIFS(Table1[Amount],Table1[Month],Dashboard!B18,Table1[Income / Expense],Dashboard!B$10)</f>
        <v>450</v>
      </c>
      <c r="E18" s="19" t="s">
        <v>29</v>
      </c>
      <c r="F18" s="20">
        <f>SUMIFS(Table1[Amount],Table1[Month],Dashboard!E18,Table1[Income / Expense],Dashboard!E$10)</f>
        <v>270</v>
      </c>
      <c r="H18" s="19" t="s">
        <v>29</v>
      </c>
      <c r="I18" s="20">
        <f t="shared" si="0"/>
        <v>180</v>
      </c>
    </row>
    <row r="19" spans="2:9" outlineLevel="1" x14ac:dyDescent="0.45">
      <c r="B19" s="19" t="s">
        <v>30</v>
      </c>
      <c r="C19" s="20">
        <f>SUMIFS(Table1[Amount],Table1[Month],Dashboard!B19,Table1[Income / Expense],Dashboard!B$10)</f>
        <v>250</v>
      </c>
      <c r="E19" s="19" t="s">
        <v>30</v>
      </c>
      <c r="F19" s="20">
        <f>SUMIFS(Table1[Amount],Table1[Month],Dashboard!E19,Table1[Income / Expense],Dashboard!E$10)</f>
        <v>170</v>
      </c>
      <c r="H19" s="19" t="s">
        <v>30</v>
      </c>
      <c r="I19" s="20">
        <f t="shared" si="0"/>
        <v>80</v>
      </c>
    </row>
    <row r="20" spans="2:9" outlineLevel="1" x14ac:dyDescent="0.45">
      <c r="B20" s="19" t="s">
        <v>31</v>
      </c>
      <c r="C20" s="20">
        <f>SUMIFS(Table1[Amount],Table1[Month],Dashboard!B20,Table1[Income / Expense],Dashboard!B$10)</f>
        <v>1500</v>
      </c>
      <c r="E20" s="19" t="s">
        <v>31</v>
      </c>
      <c r="F20" s="20">
        <f>SUMIFS(Table1[Amount],Table1[Month],Dashboard!E20,Table1[Income / Expense],Dashboard!E$10)</f>
        <v>370</v>
      </c>
      <c r="H20" s="19" t="s">
        <v>31</v>
      </c>
      <c r="I20" s="20">
        <f t="shared" si="0"/>
        <v>1130</v>
      </c>
    </row>
    <row r="21" spans="2:9" outlineLevel="1" x14ac:dyDescent="0.45">
      <c r="B21" s="19" t="s">
        <v>32</v>
      </c>
      <c r="C21" s="20">
        <f>SUMIFS(Table1[Amount],Table1[Month],Dashboard!B21,Table1[Income / Expense],Dashboard!B$10)</f>
        <v>350</v>
      </c>
      <c r="E21" s="19" t="s">
        <v>32</v>
      </c>
      <c r="F21" s="20">
        <f>SUMIFS(Table1[Amount],Table1[Month],Dashboard!E21,Table1[Income / Expense],Dashboard!E$10)</f>
        <v>250</v>
      </c>
      <c r="H21" s="19" t="s">
        <v>32</v>
      </c>
      <c r="I21" s="20">
        <f t="shared" si="0"/>
        <v>100</v>
      </c>
    </row>
    <row r="22" spans="2:9" outlineLevel="1" x14ac:dyDescent="0.45">
      <c r="B22" s="19" t="s">
        <v>33</v>
      </c>
      <c r="C22" s="20">
        <f>SUMIFS(Table1[Amount],Table1[Month],Dashboard!B22,Table1[Income / Expense],Dashboard!B$10)</f>
        <v>450</v>
      </c>
      <c r="E22" s="19" t="s">
        <v>33</v>
      </c>
      <c r="F22" s="20">
        <f>SUMIFS(Table1[Amount],Table1[Month],Dashboard!E22,Table1[Income / Expense],Dashboard!E$10)</f>
        <v>200</v>
      </c>
      <c r="H22" s="19" t="s">
        <v>33</v>
      </c>
      <c r="I22" s="20">
        <f t="shared" si="0"/>
        <v>250</v>
      </c>
    </row>
    <row r="23" spans="2:9" outlineLevel="1" x14ac:dyDescent="0.45">
      <c r="B23" s="31" t="s">
        <v>34</v>
      </c>
      <c r="C23" s="32">
        <f>SUM(C11:C22)</f>
        <v>8050</v>
      </c>
      <c r="E23" s="26" t="s">
        <v>34</v>
      </c>
      <c r="F23" s="27">
        <f>SUM(F11:F22)</f>
        <v>4460</v>
      </c>
      <c r="H23" s="21" t="s">
        <v>34</v>
      </c>
      <c r="I23" s="22">
        <f>SUM(I11:I22)</f>
        <v>3590</v>
      </c>
    </row>
    <row r="24" spans="2:9" ht="14.65" outlineLevel="1" thickBot="1" x14ac:dyDescent="0.5">
      <c r="B24" s="33" t="s">
        <v>35</v>
      </c>
      <c r="C24" s="34">
        <f>AVERAGEIF(C11:C22,"&gt;0")</f>
        <v>670.83333333333337</v>
      </c>
      <c r="E24" s="28" t="s">
        <v>35</v>
      </c>
      <c r="F24" s="29">
        <f>AVERAGEIF(F11:F22,"&gt;0")</f>
        <v>371.66666666666669</v>
      </c>
      <c r="H24" s="23" t="s">
        <v>35</v>
      </c>
      <c r="I24" s="24">
        <f>AVERAGEIF(I11:I22,"&gt;0")</f>
        <v>299.16666666666669</v>
      </c>
    </row>
    <row r="25" spans="2:9" outlineLevel="1" x14ac:dyDescent="0.45"/>
    <row r="26" spans="2:9" x14ac:dyDescent="0.45">
      <c r="B26" s="4" t="s">
        <v>17</v>
      </c>
      <c r="C26" s="4"/>
      <c r="D26" s="4"/>
      <c r="E26" s="4"/>
      <c r="F26" s="4"/>
      <c r="G26" s="4"/>
      <c r="H26" s="4"/>
      <c r="I26" s="4"/>
    </row>
    <row r="27" spans="2:9" ht="14.65" thickBot="1" x14ac:dyDescent="0.5"/>
    <row r="28" spans="2:9" outlineLevel="1" x14ac:dyDescent="0.45">
      <c r="B28" s="40" t="s">
        <v>9</v>
      </c>
      <c r="C28" s="41"/>
      <c r="D28" s="10"/>
      <c r="E28" s="42" t="s">
        <v>15</v>
      </c>
      <c r="F28" s="43"/>
    </row>
    <row r="29" spans="2:9" outlineLevel="1" x14ac:dyDescent="0.45">
      <c r="B29" s="38" t="str" cm="1">
        <f t="array" ref="B29:B31">Entries!I5:I7</f>
        <v>Salary</v>
      </c>
      <c r="C29" s="39">
        <f xml:space="preserve"> SUMIFS(Table1[Amount],Table1[Category],Dashboard!B29)</f>
        <v>4000</v>
      </c>
      <c r="D29" s="10"/>
      <c r="E29" s="44" t="str" cm="1">
        <f t="array" ref="E29:E34" xml:space="preserve"> Entries!I8:I13</f>
        <v>Rent</v>
      </c>
      <c r="F29" s="39">
        <f xml:space="preserve"> SUMIFS(Table1[Amount],Table1[Category],Dashboard!E29)</f>
        <v>1760</v>
      </c>
    </row>
    <row r="30" spans="2:9" outlineLevel="1" x14ac:dyDescent="0.45">
      <c r="B30" s="38" t="str">
        <v>Bonus</v>
      </c>
      <c r="C30" s="39">
        <f xml:space="preserve"> SUMIFS(Table1[Amount],Table1[Category],Dashboard!B30)</f>
        <v>2150</v>
      </c>
      <c r="D30" s="10"/>
      <c r="E30" s="44" t="str">
        <v>Utilities</v>
      </c>
      <c r="F30" s="39">
        <f xml:space="preserve"> SUMIFS(Table1[Amount],Table1[Category],Dashboard!E30)</f>
        <v>420</v>
      </c>
    </row>
    <row r="31" spans="2:9" outlineLevel="1" x14ac:dyDescent="0.45">
      <c r="B31" s="38" t="str">
        <v>Side Hustle</v>
      </c>
      <c r="C31" s="39">
        <f xml:space="preserve"> SUMIFS(Table1[Amount],Table1[Category],Dashboard!B31)</f>
        <v>1900</v>
      </c>
      <c r="D31" s="10"/>
      <c r="E31" s="38" t="str">
        <v>Transport</v>
      </c>
      <c r="F31" s="39">
        <f xml:space="preserve"> SUMIFS(Table1[Amount],Table1[Category],Dashboard!E31)</f>
        <v>490</v>
      </c>
    </row>
    <row r="32" spans="2:9" ht="14.65" outlineLevel="1" thickBot="1" x14ac:dyDescent="0.5">
      <c r="B32" s="45" t="s">
        <v>34</v>
      </c>
      <c r="C32" s="46">
        <f>SUM(C29:C31)</f>
        <v>8050</v>
      </c>
      <c r="D32" s="10"/>
      <c r="E32" s="38" t="str">
        <v>Groceries</v>
      </c>
      <c r="F32" s="39">
        <f xml:space="preserve"> SUMIFS(Table1[Amount],Table1[Category],Dashboard!E32)</f>
        <v>570</v>
      </c>
    </row>
    <row r="33" spans="2:6" outlineLevel="1" x14ac:dyDescent="0.45">
      <c r="B33" s="10"/>
      <c r="C33" s="10"/>
      <c r="D33" s="10"/>
      <c r="E33" s="38" t="str">
        <v>Entertainment</v>
      </c>
      <c r="F33" s="39">
        <f xml:space="preserve"> SUMIFS(Table1[Amount],Table1[Category],Dashboard!E33)</f>
        <v>640</v>
      </c>
    </row>
    <row r="34" spans="2:6" outlineLevel="1" x14ac:dyDescent="0.45">
      <c r="B34" s="10"/>
      <c r="C34" s="10"/>
      <c r="D34" s="10"/>
      <c r="E34" s="38" t="str">
        <v>Other</v>
      </c>
      <c r="F34" s="39">
        <f xml:space="preserve"> SUMIFS(Table1[Amount],Table1[Category],Dashboard!E34)</f>
        <v>580</v>
      </c>
    </row>
    <row r="35" spans="2:6" ht="14.65" outlineLevel="1" thickBot="1" x14ac:dyDescent="0.5">
      <c r="B35" s="10"/>
      <c r="C35" s="10"/>
      <c r="D35" s="10"/>
      <c r="E35" s="47" t="s">
        <v>34</v>
      </c>
      <c r="F35" s="48">
        <f>SUM(F29:F34)</f>
        <v>4460</v>
      </c>
    </row>
  </sheetData>
  <conditionalFormatting sqref="C11:C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{F515471D-3066-4FF3-B970-6BFB6F51C980}</x14:id>
        </ext>
      </extLst>
    </cfRule>
  </conditionalFormatting>
  <conditionalFormatting sqref="F11:F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{D70371E8-DF04-4956-9EDB-34DEE7890E22}</x14:id>
        </ext>
      </extLst>
    </cfRule>
  </conditionalFormatting>
  <conditionalFormatting sqref="I11:I2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{59C0D610-E260-4D10-92D5-BF77858C55BF}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15471D-3066-4FF3-B970-6BFB6F51C9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C11:C22</xm:sqref>
        </x14:conditionalFormatting>
        <x14:conditionalFormatting xmlns:xm="http://schemas.microsoft.com/office/excel/2006/main">
          <x14:cfRule type="dataBar" id="{D70371E8-DF04-4956-9EDB-34DEE7890E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F11:F22</xm:sqref>
        </x14:conditionalFormatting>
        <x14:conditionalFormatting xmlns:xm="http://schemas.microsoft.com/office/excel/2006/main">
          <x14:cfRule type="dataBar" id="{59C0D610-E260-4D10-92D5-BF77858C55B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I11:I22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9F2A-ABAA-DF47-BE20-91E9C4325B1E}">
  <dimension ref="B1:J28"/>
  <sheetViews>
    <sheetView showGridLines="0" zoomScale="130" zoomScaleNormal="130" workbookViewId="0">
      <selection activeCell="D28" sqref="D28"/>
    </sheetView>
  </sheetViews>
  <sheetFormatPr defaultColWidth="11.1875" defaultRowHeight="14.25" x14ac:dyDescent="0.45"/>
  <cols>
    <col min="1" max="1" width="2.8125" style="2" customWidth="1"/>
    <col min="2" max="2" width="8.1875" style="11" customWidth="1"/>
    <col min="3" max="3" width="9.8125" style="7" customWidth="1"/>
    <col min="4" max="4" width="10.8125" style="7"/>
    <col min="5" max="5" width="13.1875" style="7" bestFit="1" customWidth="1"/>
    <col min="6" max="6" width="17.3125" style="7" customWidth="1"/>
    <col min="7" max="7" width="20.8125" style="3" customWidth="1"/>
    <col min="8" max="8" width="6.8125" style="2" customWidth="1"/>
    <col min="9" max="9" width="11.1875" style="2"/>
    <col min="10" max="10" width="16.8125" style="2" customWidth="1"/>
    <col min="11" max="16384" width="11.1875" style="2"/>
  </cols>
  <sheetData>
    <row r="1" spans="2:10" x14ac:dyDescent="0.45">
      <c r="B1" s="7"/>
    </row>
    <row r="2" spans="2:10" ht="18" x14ac:dyDescent="0.55000000000000004">
      <c r="B2" s="1" t="s">
        <v>20</v>
      </c>
      <c r="C2" s="8"/>
      <c r="D2" s="8"/>
      <c r="E2" s="8"/>
      <c r="F2" s="8"/>
      <c r="G2" s="9"/>
    </row>
    <row r="3" spans="2:10" x14ac:dyDescent="0.45">
      <c r="B3" s="7"/>
    </row>
    <row r="4" spans="2:10" x14ac:dyDescent="0.45">
      <c r="B4" s="12" t="s">
        <v>1</v>
      </c>
      <c r="C4" s="13" t="s">
        <v>0</v>
      </c>
      <c r="D4" s="13" t="s">
        <v>3</v>
      </c>
      <c r="E4" s="13" t="s">
        <v>2</v>
      </c>
      <c r="F4" s="13" t="s">
        <v>4</v>
      </c>
      <c r="G4" s="14" t="s">
        <v>5</v>
      </c>
      <c r="I4" s="4" t="s">
        <v>2</v>
      </c>
      <c r="J4" s="4" t="s">
        <v>4</v>
      </c>
    </row>
    <row r="5" spans="2:10" x14ac:dyDescent="0.45">
      <c r="B5" s="11">
        <v>45292</v>
      </c>
      <c r="C5" s="7" t="str">
        <f t="shared" ref="C5:C28" si="0">TEXT(B5,"mmmm")</f>
        <v>January</v>
      </c>
      <c r="D5" s="7">
        <v>500</v>
      </c>
      <c r="E5" s="7" t="s">
        <v>6</v>
      </c>
      <c r="F5" s="7" t="str">
        <f>_xlfn.XLOOKUP(E5,Table2[Category],Table2[Income / Expense])</f>
        <v>Income</v>
      </c>
      <c r="G5" s="17"/>
      <c r="I5" s="54" t="s">
        <v>6</v>
      </c>
      <c r="J5" s="7" t="s">
        <v>9</v>
      </c>
    </row>
    <row r="6" spans="2:10" x14ac:dyDescent="0.45">
      <c r="B6" s="15">
        <v>45293</v>
      </c>
      <c r="C6" s="16" t="str">
        <f t="shared" si="0"/>
        <v>January</v>
      </c>
      <c r="D6" s="16">
        <v>420</v>
      </c>
      <c r="E6" s="16" t="s">
        <v>11</v>
      </c>
      <c r="F6" s="16" t="str">
        <f>_xlfn.XLOOKUP(E6,Table2[Category],Table2[Income / Expense])</f>
        <v>Expense</v>
      </c>
      <c r="G6" s="17"/>
      <c r="I6" s="2" t="s">
        <v>7</v>
      </c>
      <c r="J6" s="7" t="s">
        <v>9</v>
      </c>
    </row>
    <row r="7" spans="2:10" x14ac:dyDescent="0.45">
      <c r="B7" s="15">
        <v>45323</v>
      </c>
      <c r="C7" s="16" t="str">
        <f t="shared" si="0"/>
        <v>February</v>
      </c>
      <c r="D7" s="16">
        <v>1000</v>
      </c>
      <c r="E7" s="16" t="s">
        <v>7</v>
      </c>
      <c r="F7" s="16" t="str">
        <f>_xlfn.XLOOKUP(E7,Table2[Category],Table2[Income / Expense])</f>
        <v>Income</v>
      </c>
      <c r="G7" s="17"/>
      <c r="I7" s="2" t="s">
        <v>8</v>
      </c>
      <c r="J7" s="7" t="s">
        <v>9</v>
      </c>
    </row>
    <row r="8" spans="2:10" x14ac:dyDescent="0.45">
      <c r="B8" s="15">
        <v>45324</v>
      </c>
      <c r="C8" s="16" t="str">
        <f t="shared" si="0"/>
        <v>February</v>
      </c>
      <c r="D8" s="16">
        <v>810</v>
      </c>
      <c r="E8" s="16" t="s">
        <v>10</v>
      </c>
      <c r="F8" s="16" t="str">
        <f>_xlfn.XLOOKUP(E8,Table2[Category],Table2[Income / Expense])</f>
        <v>Expense</v>
      </c>
      <c r="G8" s="17"/>
      <c r="I8" s="2" t="s">
        <v>10</v>
      </c>
      <c r="J8" s="7" t="s">
        <v>15</v>
      </c>
    </row>
    <row r="9" spans="2:10" x14ac:dyDescent="0.45">
      <c r="B9" s="15">
        <v>45354</v>
      </c>
      <c r="C9" s="16" t="str">
        <f t="shared" si="0"/>
        <v>March</v>
      </c>
      <c r="D9" s="16">
        <v>400</v>
      </c>
      <c r="E9" s="16" t="s">
        <v>8</v>
      </c>
      <c r="F9" s="16" t="str">
        <f>_xlfn.XLOOKUP(E9,Table2[Category],Table2[Income / Expense])</f>
        <v>Income</v>
      </c>
      <c r="G9" s="17"/>
      <c r="I9" s="2" t="s">
        <v>11</v>
      </c>
      <c r="J9" s="7" t="s">
        <v>15</v>
      </c>
    </row>
    <row r="10" spans="2:10" x14ac:dyDescent="0.45">
      <c r="B10" s="15">
        <v>45355</v>
      </c>
      <c r="C10" s="16" t="str">
        <f t="shared" si="0"/>
        <v>March</v>
      </c>
      <c r="D10" s="16">
        <v>220</v>
      </c>
      <c r="E10" s="16" t="s">
        <v>12</v>
      </c>
      <c r="F10" s="16" t="str">
        <f>_xlfn.XLOOKUP(E10,Table2[Category],Table2[Income / Expense])</f>
        <v>Expense</v>
      </c>
      <c r="G10" s="17"/>
      <c r="I10" s="2" t="s">
        <v>12</v>
      </c>
      <c r="J10" s="7" t="s">
        <v>15</v>
      </c>
    </row>
    <row r="11" spans="2:10" x14ac:dyDescent="0.45">
      <c r="B11" s="15">
        <v>45387</v>
      </c>
      <c r="C11" s="16" t="str">
        <f t="shared" si="0"/>
        <v>April</v>
      </c>
      <c r="D11" s="16">
        <v>1000</v>
      </c>
      <c r="E11" s="16" t="s">
        <v>6</v>
      </c>
      <c r="F11" s="16" t="str">
        <f>_xlfn.XLOOKUP(E11,Table2[Category],Table2[Income / Expense])</f>
        <v>Income</v>
      </c>
      <c r="G11" s="17"/>
      <c r="I11" s="2" t="s">
        <v>16</v>
      </c>
      <c r="J11" s="7" t="s">
        <v>15</v>
      </c>
    </row>
    <row r="12" spans="2:10" x14ac:dyDescent="0.45">
      <c r="B12" s="15">
        <v>45386</v>
      </c>
      <c r="C12" s="16" t="str">
        <f t="shared" si="0"/>
        <v>April</v>
      </c>
      <c r="D12" s="16">
        <v>400</v>
      </c>
      <c r="E12" s="16" t="s">
        <v>16</v>
      </c>
      <c r="F12" s="16" t="str">
        <f>_xlfn.XLOOKUP(E12,Table2[Category],Table2[Income / Expense])</f>
        <v>Expense</v>
      </c>
      <c r="G12" s="17"/>
      <c r="I12" s="2" t="s">
        <v>13</v>
      </c>
      <c r="J12" s="7" t="s">
        <v>15</v>
      </c>
    </row>
    <row r="13" spans="2:10" x14ac:dyDescent="0.45">
      <c r="B13" s="15">
        <v>45417</v>
      </c>
      <c r="C13" s="16" t="str">
        <f t="shared" si="0"/>
        <v>May</v>
      </c>
      <c r="D13" s="16">
        <v>350</v>
      </c>
      <c r="E13" s="16" t="s">
        <v>7</v>
      </c>
      <c r="F13" s="16" t="str">
        <f>_xlfn.XLOOKUP(E13,Table2[Category],Table2[Income / Expense])</f>
        <v>Income</v>
      </c>
      <c r="G13" s="17"/>
      <c r="I13" s="2" t="s">
        <v>14</v>
      </c>
      <c r="J13" s="7" t="s">
        <v>15</v>
      </c>
    </row>
    <row r="14" spans="2:10" x14ac:dyDescent="0.45">
      <c r="B14" s="15">
        <v>45418</v>
      </c>
      <c r="C14" s="16" t="str">
        <f t="shared" si="0"/>
        <v>May</v>
      </c>
      <c r="D14" s="16">
        <v>270</v>
      </c>
      <c r="E14" s="16" t="s">
        <v>13</v>
      </c>
      <c r="F14" s="16" t="str">
        <f>_xlfn.XLOOKUP(E14,Table2[Category],Table2[Income / Expense])</f>
        <v>Expense</v>
      </c>
      <c r="G14" s="17"/>
    </row>
    <row r="15" spans="2:10" x14ac:dyDescent="0.45">
      <c r="B15" s="15">
        <v>45449</v>
      </c>
      <c r="C15" s="16" t="str">
        <f t="shared" si="0"/>
        <v>June</v>
      </c>
      <c r="D15" s="16">
        <v>800</v>
      </c>
      <c r="E15" s="16" t="s">
        <v>8</v>
      </c>
      <c r="F15" s="16" t="str">
        <f>_xlfn.XLOOKUP(E15,Table2[Category],Table2[Income / Expense])</f>
        <v>Income</v>
      </c>
      <c r="G15" s="17"/>
    </row>
    <row r="16" spans="2:10" x14ac:dyDescent="0.45">
      <c r="B16" s="15">
        <v>45450</v>
      </c>
      <c r="C16" s="16" t="str">
        <f t="shared" si="0"/>
        <v>June</v>
      </c>
      <c r="D16" s="16">
        <v>330</v>
      </c>
      <c r="E16" s="16" t="s">
        <v>14</v>
      </c>
      <c r="F16" s="16" t="str">
        <f>_xlfn.XLOOKUP(E16,Table2[Category],Table2[Income / Expense])</f>
        <v>Expense</v>
      </c>
      <c r="G16" s="17"/>
    </row>
    <row r="17" spans="2:7" x14ac:dyDescent="0.45">
      <c r="B17" s="15">
        <v>45481</v>
      </c>
      <c r="C17" s="16" t="str">
        <f t="shared" si="0"/>
        <v>July</v>
      </c>
      <c r="D17" s="16">
        <v>1000</v>
      </c>
      <c r="E17" s="16" t="s">
        <v>6</v>
      </c>
      <c r="F17" s="16" t="str">
        <f>_xlfn.XLOOKUP(E17,Table2[Category],Table2[Income / Expense])</f>
        <v>Income</v>
      </c>
      <c r="G17" s="17"/>
    </row>
    <row r="18" spans="2:7" x14ac:dyDescent="0.45">
      <c r="B18" s="15">
        <v>45481</v>
      </c>
      <c r="C18" s="16" t="str">
        <f t="shared" si="0"/>
        <v>July</v>
      </c>
      <c r="D18" s="16">
        <v>750</v>
      </c>
      <c r="E18" s="16" t="s">
        <v>10</v>
      </c>
      <c r="F18" s="16" t="str">
        <f>_xlfn.XLOOKUP(E18,Table2[Category],Table2[Income / Expense])</f>
        <v>Expense</v>
      </c>
      <c r="G18" s="17"/>
    </row>
    <row r="19" spans="2:7" x14ac:dyDescent="0.45">
      <c r="B19" s="15">
        <v>45513</v>
      </c>
      <c r="C19" s="16" t="str">
        <f t="shared" si="0"/>
        <v>August</v>
      </c>
      <c r="D19" s="16">
        <v>450</v>
      </c>
      <c r="E19" s="16" t="s">
        <v>7</v>
      </c>
      <c r="F19" s="16" t="str">
        <f>_xlfn.XLOOKUP(E19,Table2[Category],Table2[Income / Expense])</f>
        <v>Income</v>
      </c>
      <c r="G19" s="17"/>
    </row>
    <row r="20" spans="2:7" x14ac:dyDescent="0.45">
      <c r="B20" s="15">
        <v>45514</v>
      </c>
      <c r="C20" s="16" t="str">
        <f t="shared" si="0"/>
        <v>August</v>
      </c>
      <c r="D20" s="16">
        <v>270</v>
      </c>
      <c r="E20" s="16" t="s">
        <v>12</v>
      </c>
      <c r="F20" s="16" t="str">
        <f>_xlfn.XLOOKUP(E20,Table2[Category],Table2[Income / Expense])</f>
        <v>Expense</v>
      </c>
      <c r="G20" s="17"/>
    </row>
    <row r="21" spans="2:7" x14ac:dyDescent="0.45">
      <c r="B21" s="15">
        <v>45546</v>
      </c>
      <c r="C21" s="16" t="str">
        <f t="shared" si="0"/>
        <v>September</v>
      </c>
      <c r="D21" s="16">
        <v>250</v>
      </c>
      <c r="E21" s="16" t="s">
        <v>8</v>
      </c>
      <c r="F21" s="16" t="str">
        <f>_xlfn.XLOOKUP(E21,Table2[Category],Table2[Income / Expense])</f>
        <v>Income</v>
      </c>
      <c r="G21" s="17"/>
    </row>
    <row r="22" spans="2:7" x14ac:dyDescent="0.45">
      <c r="B22" s="15">
        <v>45547</v>
      </c>
      <c r="C22" s="16" t="str">
        <f t="shared" si="0"/>
        <v>September</v>
      </c>
      <c r="D22" s="16">
        <v>170</v>
      </c>
      <c r="E22" s="16" t="s">
        <v>16</v>
      </c>
      <c r="F22" s="16" t="str">
        <f>_xlfn.XLOOKUP(E22,Table2[Category],Table2[Income / Expense])</f>
        <v>Expense</v>
      </c>
      <c r="G22" s="17"/>
    </row>
    <row r="23" spans="2:7" x14ac:dyDescent="0.45">
      <c r="B23" s="15">
        <v>45578</v>
      </c>
      <c r="C23" s="16" t="str">
        <f t="shared" si="0"/>
        <v>October</v>
      </c>
      <c r="D23" s="16">
        <v>1500</v>
      </c>
      <c r="E23" s="16" t="s">
        <v>6</v>
      </c>
      <c r="F23" s="16" t="str">
        <f>_xlfn.XLOOKUP(E23,Table2[Category],Table2[Income / Expense])</f>
        <v>Income</v>
      </c>
      <c r="G23" s="17"/>
    </row>
    <row r="24" spans="2:7" x14ac:dyDescent="0.45">
      <c r="B24" s="15">
        <v>45579</v>
      </c>
      <c r="C24" s="16" t="str">
        <f t="shared" si="0"/>
        <v>October</v>
      </c>
      <c r="D24" s="16">
        <v>370</v>
      </c>
      <c r="E24" s="16" t="s">
        <v>13</v>
      </c>
      <c r="F24" s="16" t="str">
        <f>_xlfn.XLOOKUP(E24,Table2[Category],Table2[Income / Expense])</f>
        <v>Expense</v>
      </c>
      <c r="G24" s="17"/>
    </row>
    <row r="25" spans="2:7" x14ac:dyDescent="0.45">
      <c r="B25" s="15">
        <v>45611</v>
      </c>
      <c r="C25" s="16" t="str">
        <f t="shared" si="0"/>
        <v>November</v>
      </c>
      <c r="D25" s="16">
        <v>350</v>
      </c>
      <c r="E25" s="16" t="s">
        <v>7</v>
      </c>
      <c r="F25" s="16" t="str">
        <f>_xlfn.XLOOKUP(E25,Table2[Category],Table2[Income / Expense])</f>
        <v>Income</v>
      </c>
      <c r="G25" s="17"/>
    </row>
    <row r="26" spans="2:7" x14ac:dyDescent="0.45">
      <c r="B26" s="15">
        <v>45612</v>
      </c>
      <c r="C26" s="16" t="str">
        <f t="shared" si="0"/>
        <v>November</v>
      </c>
      <c r="D26" s="16">
        <v>250</v>
      </c>
      <c r="E26" s="16" t="s">
        <v>14</v>
      </c>
      <c r="F26" s="16" t="str">
        <f>_xlfn.XLOOKUP(E26,Table2[Category],Table2[Income / Expense])</f>
        <v>Expense</v>
      </c>
      <c r="G26" s="17"/>
    </row>
    <row r="27" spans="2:7" x14ac:dyDescent="0.45">
      <c r="B27" s="15">
        <v>45643</v>
      </c>
      <c r="C27" s="16" t="str">
        <f t="shared" si="0"/>
        <v>December</v>
      </c>
      <c r="D27" s="16">
        <v>450</v>
      </c>
      <c r="E27" s="16" t="s">
        <v>8</v>
      </c>
      <c r="F27" s="16" t="str">
        <f>_xlfn.XLOOKUP(E27,Table2[Category],Table2[Income / Expense])</f>
        <v>Income</v>
      </c>
      <c r="G27" s="17"/>
    </row>
    <row r="28" spans="2:7" x14ac:dyDescent="0.45">
      <c r="B28" s="15">
        <v>45644</v>
      </c>
      <c r="C28" s="16" t="str">
        <f t="shared" si="0"/>
        <v>December</v>
      </c>
      <c r="D28" s="16">
        <v>200</v>
      </c>
      <c r="E28" s="16" t="s">
        <v>10</v>
      </c>
      <c r="F28" s="16" t="str">
        <f>_xlfn.XLOOKUP(E28,Table2[Category],Table2[Income / Expense])</f>
        <v>Expense</v>
      </c>
      <c r="G28" s="17"/>
    </row>
  </sheetData>
  <dataValidations count="1">
    <dataValidation type="list" allowBlank="1" showInputMessage="1" showErrorMessage="1" sqref="E5:E28" xr:uid="{0B409514-3BDF-45B7-928A-C1131F7DD3F3}">
      <formula1>$I$5:$I$13</formula1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CA98D-B7AE-481E-9D2C-AE61888A6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34D19-F37A-412B-9560-E43301368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Aakash Gopal</cp:lastModifiedBy>
  <dcterms:created xsi:type="dcterms:W3CDTF">2023-12-11T08:35:00Z</dcterms:created>
  <dcterms:modified xsi:type="dcterms:W3CDTF">2024-04-09T15:48:07Z</dcterms:modified>
</cp:coreProperties>
</file>