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akash Dhakal\"/>
    </mc:Choice>
  </mc:AlternateContent>
  <bookViews>
    <workbookView xWindow="0" yWindow="0" windowWidth="20490" windowHeight="7635" activeTab="1"/>
  </bookViews>
  <sheets>
    <sheet name="Lab-6" sheetId="1" r:id="rId1"/>
    <sheet name="Lab-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2" l="1"/>
  <c r="X14" i="2"/>
  <c r="X10" i="2"/>
  <c r="X11" i="2"/>
  <c r="X12" i="2"/>
  <c r="X13" i="2"/>
  <c r="X9" i="2"/>
  <c r="W14" i="2"/>
  <c r="W10" i="2"/>
  <c r="W11" i="2"/>
  <c r="W12" i="2"/>
  <c r="W13" i="2"/>
  <c r="W9" i="2"/>
  <c r="U17" i="2"/>
  <c r="U16" i="2"/>
  <c r="V14" i="2"/>
  <c r="V10" i="2"/>
  <c r="V11" i="2"/>
  <c r="V12" i="2"/>
  <c r="V13" i="2"/>
  <c r="V9" i="2"/>
  <c r="U14" i="2"/>
  <c r="U13" i="2"/>
  <c r="U12" i="2"/>
  <c r="U11" i="2"/>
  <c r="U10" i="2"/>
  <c r="U9" i="2"/>
  <c r="D6" i="2"/>
  <c r="E6" i="2"/>
  <c r="F6" i="2"/>
  <c r="G6" i="2"/>
  <c r="H6" i="2"/>
  <c r="I6" i="2"/>
  <c r="J6" i="2"/>
  <c r="K6" i="2"/>
  <c r="L6" i="2"/>
  <c r="M6" i="2"/>
  <c r="N6" i="2"/>
  <c r="O6" i="2"/>
  <c r="P6" i="2"/>
  <c r="C6" i="2"/>
  <c r="B6" i="2"/>
  <c r="E17" i="1"/>
  <c r="E7" i="1"/>
  <c r="E8" i="1"/>
  <c r="E9" i="1"/>
  <c r="E10" i="1"/>
  <c r="E11" i="1"/>
  <c r="E12" i="1"/>
  <c r="E13" i="1"/>
  <c r="E14" i="1"/>
  <c r="E15" i="1"/>
  <c r="E16" i="1"/>
  <c r="E6" i="1"/>
  <c r="C11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<sst xmlns="http://schemas.openxmlformats.org/spreadsheetml/2006/main" count="107" uniqueCount="42">
  <si>
    <t>X</t>
  </si>
  <si>
    <t>No. of successful surgery</t>
  </si>
  <si>
    <t>Success</t>
  </si>
  <si>
    <t>Failure</t>
  </si>
  <si>
    <t>Surgery is successful</t>
  </si>
  <si>
    <t>Surgery is not successful</t>
  </si>
  <si>
    <t>p</t>
  </si>
  <si>
    <t>q</t>
  </si>
  <si>
    <t>n</t>
  </si>
  <si>
    <t>P(X=6)</t>
  </si>
  <si>
    <t>P(X≤5)</t>
  </si>
  <si>
    <t>P(X≥8)</t>
  </si>
  <si>
    <t>P(4≤X≤6)</t>
  </si>
  <si>
    <t>MEAN</t>
  </si>
  <si>
    <t>SD</t>
  </si>
  <si>
    <t>P(X=x)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</si>
  <si>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</si>
  <si>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</si>
  <si>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</si>
  <si>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</si>
  <si>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</si>
  <si>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</si>
  <si>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</si>
  <si>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</si>
  <si>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</si>
  <si>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</si>
  <si>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</si>
  <si>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</si>
  <si>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</si>
  <si>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</si>
  <si>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</si>
  <si>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F</t>
  </si>
  <si>
    <t>M</t>
  </si>
  <si>
    <t>Male</t>
  </si>
  <si>
    <t>Female</t>
  </si>
  <si>
    <t>No of males</t>
  </si>
  <si>
    <t>f</t>
  </si>
  <si>
    <t>fx</t>
  </si>
  <si>
    <t>P</t>
  </si>
  <si>
    <t>P(x)</t>
  </si>
  <si>
    <t>Q</t>
  </si>
  <si>
    <t>Exp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</si>
</sst>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'Lab-6'!$E$5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'Lab-6'!$D$6:$D$16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'Lab-6'!$E$6:$E$16</c:f>
              <c:numCache>
                <c:formatCode>General</c:formatCode>
                <c:ptCount val="11"/>
                <c:pt idx="0">
                  <c:v>1.0240000000000004E-7</c:v>
                </c:pt>
                <c:pt idx="1">
                  <c:v>4.0959999999999935E-6</c:v>
                </c:pt>
                <c:pt idx="2">
                  <c:v>7.3727999999999861E-5</c:v>
                </c:pt>
                <c:pt idx="3">
                  <c:v>7.8643199999999815E-4</c:v>
                </c:pt>
                <c:pt idx="4">
                  <c:v>5.5050239999999894E-3</c:v>
                </c:pt>
                <c:pt idx="5">
                  <c:v>2.642411519999999E-2</c:v>
                </c:pt>
                <c:pt idx="6">
                  <c:v>8.8080383999999984E-2</c:v>
                </c:pt>
                <c:pt idx="7">
                  <c:v>0.20132659199999994</c:v>
                </c:pt>
                <c:pt idx="8">
                  <c:v>0.3019898880000001</c:v>
                </c:pt>
                <c:pt idx="9">
                  <c:v>0.26843545600000007</c:v>
                </c:pt>
                <c:pt idx="10">
                  <c:v>0.10737418240000005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390976"/>
        <c:axId val="717382816"/>
      </c:barChart>
      <c:catAx>
        <c:axId val="7173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2816"/>
        <c:crosses val="autoZero"/>
        <c:auto val="1"/>
        <c:lblAlgn val="ctr"/>
        <c:lblOffset val="100"/>
        <c:noMultiLvlLbl val="0"/>
      </c:catAx>
      <c:valAx>
        <c:axId val="7173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'Lab-7'!$W$8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'Lab-7'!$T$9:$T$13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'Lab-7'!$W$9:$W$13</c:f>
              <c:numCache>
                <c:formatCode>General</c:formatCode>
                <c:ptCount val="5"/>
                <c:pt idx="0">
                  <c:v>2.5600000000000008E-2</c:v>
                </c:pt>
                <c:pt idx="1">
                  <c:v>0.15360000000000001</c:v>
                </c:pt>
                <c:pt idx="2">
                  <c:v>0.34560000000000002</c:v>
                </c:pt>
                <c:pt idx="3">
                  <c:v>0.34559999999999991</c:v>
                </c:pt>
                <c:pt idx="4">
                  <c:v>0.12959999999999999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387168"/>
        <c:axId val="717390432"/>
      </c:barChart>
      <c:catAx>
        <c:axId val="7173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90432"/>
        <c:crosses val="autoZero"/>
        <c:auto val="1"/>
        <c:lblAlgn val="ctr"/>
        <c:lblOffset val="100"/>
        <c:noMultiLvlLbl val="0"/>
      </c:catAx>
      <c:valAx>
        <c:axId val="7173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147637</xdr:rowOff>
    </xdr:from>
    <xdr:to>
      <xdr:col>13</xdr:col>
      <xdr:colOff>28575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22</xdr:row>
      <xdr:rowOff>71437</xdr:rowOff>
    </xdr:from>
    <xdr:to>
      <xdr:col>27</xdr:col>
      <xdr:colOff>514350</xdr:colOff>
      <xdr:row>36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9" sqref="E19"/>
    </sheetView>
  </sheetViews>
  <sheetFormatPr defaultRowHeight="15" x14ac:dyDescent="0.25"/>
  <cols>
    <col min="1" max="1" width="15.85546875" customWidth="1"/>
    <col min="2" max="2" width="33.42578125" customWidth="1"/>
    <col min="3" max="3" width="17" customWidth="1"/>
    <col min="4" max="4" width="19.140625" customWidth="1"/>
    <col min="5" max="5" width="27.14062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1" t="s">
        <v>2</v>
      </c>
      <c r="B2" s="1" t="s">
        <v>4</v>
      </c>
    </row>
    <row r="3" spans="1:5" x14ac:dyDescent="0.25">
      <c r="A3" s="1" t="s">
        <v>3</v>
      </c>
      <c r="B3" s="1" t="s">
        <v>5</v>
      </c>
    </row>
    <row r="4" spans="1:5" x14ac:dyDescent="0.25">
      <c r="A4" s="1"/>
      <c r="B4" s="1"/>
    </row>
    <row r="5" spans="1:5" x14ac:dyDescent="0.25">
      <c r="A5" s="1" t="s">
        <v>6</v>
      </c>
      <c r="B5" s="1">
        <v>0.8</v>
      </c>
      <c r="D5" s="1" t="s">
        <v>0</v>
      </c>
      <c r="E5" s="1" t="s">
        <v>15</v>
      </c>
    </row>
    <row r="6" spans="1:5" x14ac:dyDescent="0.25">
      <c r="A6" s="1" t="s">
        <v>7</v>
      </c>
      <c r="B6" s="1">
        <v>0.2</v>
      </c>
      <c r="D6" s="1">
        <v>0</v>
      </c>
      <c r="E6" s="1">
        <f>_xlfn.BINOM.DIST(D6,$B$7,$B$5,FALSE)</f>
        <v>1.0240000000000004E-7</v>
      </c>
    </row>
    <row r="7" spans="1:5" x14ac:dyDescent="0.25">
      <c r="A7" s="1" t="s">
        <v>8</v>
      </c>
      <c r="B7" s="1">
        <v>10</v>
      </c>
      <c r="D7" s="1">
        <v>1</v>
      </c>
      <c r="E7" s="1">
        <f t="shared" ref="E7:E16" si="0">_xlfn.BINOM.DIST(D7,$B$7,$B$5,FALSE)</f>
        <v>4.0959999999999935E-6</v>
      </c>
    </row>
    <row r="8" spans="1:5" x14ac:dyDescent="0.25">
      <c r="A8" s="1" t="s">
        <v>9</v>
      </c>
      <c r="B8" s="1">
        <f>_xlfn.BINOM.DIST(6,B7,B5,FALSE)</f>
        <v>8.8080383999999984E-2</v>
      </c>
      <c r="C8" s="1"/>
      <c r="D8" s="1">
        <v>2</v>
      </c>
      <c r="E8" s="1">
        <f t="shared" si="0"/>
        <v>7.3727999999999861E-5</v>
      </c>
    </row>
    <row r="9" spans="1:5" x14ac:dyDescent="0.25">
      <c r="A9" s="1" t="s">
        <v>10</v>
      </c>
      <c r="B9" s="1">
        <f>_xlfn.BINOM.DIST(5,B7,B5,TRUE)</f>
        <v>3.2793497599999978E-2</v>
      </c>
      <c r="C9" s="1"/>
      <c r="D9" s="1">
        <v>3</v>
      </c>
      <c r="E9" s="1">
        <f t="shared" si="0"/>
        <v>7.8643199999999815E-4</v>
      </c>
    </row>
    <row r="10" spans="1:5" x14ac:dyDescent="0.25">
      <c r="A10" s="1" t="s">
        <v>11</v>
      </c>
      <c r="B10" s="1">
        <f>1-_xlfn.BINOM.DIST(7,B7,B5,TRUE)</f>
        <v>0.67779952640000007</v>
      </c>
      <c r="C10" s="1"/>
      <c r="D10" s="1">
        <v>4</v>
      </c>
      <c r="E10" s="1">
        <f t="shared" si="0"/>
        <v>5.5050239999999894E-3</v>
      </c>
    </row>
    <row r="11" spans="1:5" x14ac:dyDescent="0.25">
      <c r="A11" s="1" t="s">
        <v>12</v>
      </c>
      <c r="B11" s="1">
        <f>_xlfn.BINOM.DIST(6,B7,B5,TRUE)-_xlfn.BINOM.DIST(3,B7,B5,TRUE)</f>
        <v>0.12000952319999995</v>
      </c>
      <c r="C11" s="1">
        <f>_xlfn.BINOM.DIST(4,B7,B5,FALSE)+_xlfn.BINOM.DIST(5,B7,B5,FALSE)+_xlfn.BINOM.DIST(6,B7,B5,FALSE)</f>
        <v>0.12000952319999997</v>
      </c>
      <c r="D11" s="1">
        <v>5</v>
      </c>
      <c r="E11" s="1">
        <f t="shared" si="0"/>
        <v>2.642411519999999E-2</v>
      </c>
    </row>
    <row r="12" spans="1:5" x14ac:dyDescent="0.25">
      <c r="A12" s="1" t="s">
        <v>13</v>
      </c>
      <c r="B12">
        <f>B7*B5</f>
        <v>8</v>
      </c>
      <c r="D12" s="1">
        <v>6</v>
      </c>
      <c r="E12" s="1">
        <f t="shared" si="0"/>
        <v>8.8080383999999984E-2</v>
      </c>
    </row>
    <row r="13" spans="1:5" x14ac:dyDescent="0.25">
      <c r="A13" s="1" t="s">
        <v>14</v>
      </c>
      <c r="D13" s="1">
        <v>7</v>
      </c>
      <c r="E13" s="1">
        <f t="shared" si="0"/>
        <v>0.20132659199999994</v>
      </c>
    </row>
    <row r="14" spans="1:5" x14ac:dyDescent="0.25">
      <c r="D14" s="1">
        <v>8</v>
      </c>
      <c r="E14" s="1">
        <f t="shared" si="0"/>
        <v>0.3019898880000001</v>
      </c>
    </row>
    <row r="15" spans="1:5" x14ac:dyDescent="0.25">
      <c r="D15" s="1">
        <v>9</v>
      </c>
      <c r="E15" s="1">
        <f t="shared" si="0"/>
        <v>0.26843545600000007</v>
      </c>
    </row>
    <row r="16" spans="1:5" x14ac:dyDescent="0.25">
      <c r="D16" s="1">
        <v>10</v>
      </c>
      <c r="E16" s="1">
        <f t="shared" si="0"/>
        <v>0.10737418240000005</v>
      </c>
    </row>
    <row r="17" spans="5:5" x14ac:dyDescent="0.25">
      <c r="E17">
        <f>SUM(E6:E16)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J1" workbookViewId="0">
      <selection activeCell="Y19" sqref="Y19"/>
    </sheetView>
  </sheetViews>
  <sheetFormatPr defaultRowHeight="15" x14ac:dyDescent="0.25"/>
  <cols>
    <col min="18" max="18" width="14" customWidth="1"/>
    <col min="19" max="19" width="22.85546875" customWidth="1"/>
  </cols>
  <sheetData>
    <row r="1" spans="1:24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24" x14ac:dyDescent="0.25">
      <c r="B2" t="s">
        <v>31</v>
      </c>
      <c r="C2" t="s">
        <v>31</v>
      </c>
      <c r="D2" t="s">
        <v>31</v>
      </c>
      <c r="E2" t="s">
        <v>31</v>
      </c>
      <c r="F2" t="s">
        <v>32</v>
      </c>
      <c r="G2" t="s">
        <v>31</v>
      </c>
      <c r="H2" t="s">
        <v>32</v>
      </c>
      <c r="I2" t="s">
        <v>31</v>
      </c>
      <c r="J2" t="s">
        <v>31</v>
      </c>
      <c r="K2" t="s">
        <v>31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</row>
    <row r="3" spans="1:24" x14ac:dyDescent="0.25">
      <c r="B3" t="s">
        <v>31</v>
      </c>
      <c r="C3" t="s">
        <v>32</v>
      </c>
      <c r="D3" t="s">
        <v>31</v>
      </c>
      <c r="E3" t="s">
        <v>31</v>
      </c>
      <c r="F3" t="s">
        <v>32</v>
      </c>
      <c r="G3" t="s">
        <v>32</v>
      </c>
      <c r="H3" t="s">
        <v>32</v>
      </c>
      <c r="I3" t="s">
        <v>32</v>
      </c>
      <c r="J3" t="s">
        <v>31</v>
      </c>
      <c r="K3" t="s">
        <v>31</v>
      </c>
      <c r="L3" t="s">
        <v>32</v>
      </c>
      <c r="M3" t="s">
        <v>31</v>
      </c>
      <c r="N3" t="s">
        <v>32</v>
      </c>
      <c r="O3" t="s">
        <v>32</v>
      </c>
      <c r="P3" t="s">
        <v>32</v>
      </c>
    </row>
    <row r="4" spans="1:24" x14ac:dyDescent="0.25">
      <c r="B4" t="s">
        <v>31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32</v>
      </c>
      <c r="I4" t="s">
        <v>31</v>
      </c>
      <c r="J4" t="s">
        <v>31</v>
      </c>
      <c r="K4" t="s">
        <v>31</v>
      </c>
      <c r="L4" t="s">
        <v>32</v>
      </c>
      <c r="M4" t="s">
        <v>32</v>
      </c>
      <c r="N4" t="s">
        <v>32</v>
      </c>
      <c r="O4" t="s">
        <v>32</v>
      </c>
      <c r="P4" t="s">
        <v>31</v>
      </c>
    </row>
    <row r="5" spans="1:24" x14ac:dyDescent="0.25">
      <c r="B5" t="s">
        <v>31</v>
      </c>
      <c r="C5" t="s">
        <v>32</v>
      </c>
      <c r="D5" t="s">
        <v>31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31</v>
      </c>
      <c r="K5" t="s">
        <v>32</v>
      </c>
      <c r="L5" t="s">
        <v>32</v>
      </c>
      <c r="M5" t="s">
        <v>32</v>
      </c>
      <c r="N5" t="s">
        <v>31</v>
      </c>
      <c r="O5" t="s">
        <v>32</v>
      </c>
      <c r="P5" t="s">
        <v>31</v>
      </c>
    </row>
    <row r="6" spans="1:24" x14ac:dyDescent="0.25">
      <c r="A6" t="s">
        <v>0</v>
      </c>
      <c r="B6">
        <f>COUNTIF(B2:B5,"M")</f>
        <v>0</v>
      </c>
      <c r="C6">
        <f>COUNTIF(C2:C5,"M")</f>
        <v>3</v>
      </c>
      <c r="D6">
        <f t="shared" ref="D6:P6" si="0">COUNTIF(D2:D5,"M")</f>
        <v>1</v>
      </c>
      <c r="E6">
        <f t="shared" si="0"/>
        <v>2</v>
      </c>
      <c r="F6">
        <f t="shared" si="0"/>
        <v>4</v>
      </c>
      <c r="G6">
        <f t="shared" si="0"/>
        <v>3</v>
      </c>
      <c r="H6">
        <f t="shared" si="0"/>
        <v>4</v>
      </c>
      <c r="I6">
        <f t="shared" si="0"/>
        <v>2</v>
      </c>
      <c r="J6">
        <f t="shared" si="0"/>
        <v>0</v>
      </c>
      <c r="K6">
        <f t="shared" si="0"/>
        <v>1</v>
      </c>
      <c r="L6">
        <f t="shared" si="0"/>
        <v>4</v>
      </c>
      <c r="M6">
        <f t="shared" si="0"/>
        <v>3</v>
      </c>
      <c r="N6">
        <f t="shared" si="0"/>
        <v>3</v>
      </c>
      <c r="O6">
        <f t="shared" si="0"/>
        <v>4</v>
      </c>
      <c r="P6">
        <f t="shared" si="0"/>
        <v>2</v>
      </c>
    </row>
    <row r="8" spans="1:24" x14ac:dyDescent="0.25">
      <c r="R8" t="s">
        <v>0</v>
      </c>
      <c r="S8" t="s">
        <v>35</v>
      </c>
      <c r="T8" t="s">
        <v>0</v>
      </c>
      <c r="U8" t="s">
        <v>36</v>
      </c>
      <c r="V8" t="s">
        <v>37</v>
      </c>
      <c r="W8" t="s">
        <v>39</v>
      </c>
      <c r="X8" t="s">
        <v>41</v>
      </c>
    </row>
    <row r="9" spans="1:24" x14ac:dyDescent="0.25">
      <c r="R9" t="s">
        <v>2</v>
      </c>
      <c r="S9" t="s">
        <v>33</v>
      </c>
      <c r="T9">
        <v>0</v>
      </c>
      <c r="U9">
        <f>COUNTIF(B6:P6,0)</f>
        <v>2</v>
      </c>
      <c r="V9">
        <f>T9*U9</f>
        <v>0</v>
      </c>
      <c r="W9">
        <f>_xlfn.BINOM.DIST(T9,4,0.6,FALSE)</f>
        <v>2.5600000000000008E-2</v>
      </c>
      <c r="X9">
        <f>W9*15</f>
        <v>0.38400000000000012</v>
      </c>
    </row>
    <row r="10" spans="1:24" x14ac:dyDescent="0.25">
      <c r="R10" t="s">
        <v>3</v>
      </c>
      <c r="S10" t="s">
        <v>34</v>
      </c>
      <c r="T10">
        <v>1</v>
      </c>
      <c r="U10">
        <f>COUNTIF(B6:P6,1)</f>
        <v>2</v>
      </c>
      <c r="V10">
        <f t="shared" ref="V10:V13" si="1">T10*U10</f>
        <v>2</v>
      </c>
      <c r="W10">
        <f t="shared" ref="W10:W13" si="2">_xlfn.BINOM.DIST(T10,4,0.6,FALSE)</f>
        <v>0.15360000000000001</v>
      </c>
      <c r="X10">
        <f t="shared" ref="X10:X13" si="3">W10*15</f>
        <v>2.3040000000000003</v>
      </c>
    </row>
    <row r="11" spans="1:24" x14ac:dyDescent="0.25">
      <c r="T11">
        <v>2</v>
      </c>
      <c r="U11">
        <f>COUNTIF(B6:P6,2)</f>
        <v>3</v>
      </c>
      <c r="V11">
        <f t="shared" si="1"/>
        <v>6</v>
      </c>
      <c r="W11">
        <f t="shared" si="2"/>
        <v>0.34560000000000002</v>
      </c>
      <c r="X11">
        <f t="shared" si="3"/>
        <v>5.1840000000000002</v>
      </c>
    </row>
    <row r="12" spans="1:24" x14ac:dyDescent="0.25">
      <c r="T12">
        <v>3</v>
      </c>
      <c r="U12">
        <f>COUNTIF(B6:P6,3)</f>
        <v>4</v>
      </c>
      <c r="V12">
        <f t="shared" si="1"/>
        <v>12</v>
      </c>
      <c r="W12">
        <f t="shared" si="2"/>
        <v>0.34559999999999991</v>
      </c>
      <c r="X12">
        <f t="shared" si="3"/>
        <v>5.1839999999999984</v>
      </c>
    </row>
    <row r="13" spans="1:24" x14ac:dyDescent="0.25">
      <c r="T13">
        <v>4</v>
      </c>
      <c r="U13">
        <f>COUNTIF(B6:P16,4)</f>
        <v>4</v>
      </c>
      <c r="V13">
        <f t="shared" si="1"/>
        <v>16</v>
      </c>
      <c r="W13">
        <f t="shared" si="2"/>
        <v>0.12959999999999999</v>
      </c>
      <c r="X13">
        <f t="shared" si="3"/>
        <v>1.944</v>
      </c>
    </row>
    <row r="14" spans="1:24" x14ac:dyDescent="0.25">
      <c r="U14">
        <f>SUM(U9:U13)</f>
        <v>15</v>
      </c>
      <c r="V14">
        <f>SUM(V9:V13)</f>
        <v>36</v>
      </c>
      <c r="W14">
        <f>SUM(W9:W13)</f>
        <v>1</v>
      </c>
      <c r="X14">
        <f>SUM(X9:X13)</f>
        <v>15</v>
      </c>
    </row>
    <row r="16" spans="1:24" x14ac:dyDescent="0.25">
      <c r="S16" t="s">
        <v>13</v>
      </c>
      <c r="U16">
        <f>V14/U14</f>
        <v>2.4</v>
      </c>
    </row>
    <row r="17" spans="19:21" x14ac:dyDescent="0.25">
      <c r="S17" t="s">
        <v>38</v>
      </c>
      <c r="U17">
        <f>U16/4</f>
        <v>0.6</v>
      </c>
    </row>
    <row r="18" spans="19:21" x14ac:dyDescent="0.25">
      <c r="S18" t="s">
        <v>40</v>
      </c>
      <c r="U18">
        <f>1-U17</f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Lab-6</vt:lpstr>
      <vt:lpstr>Lab-7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2023-01-18T09:49:49Z</dcterms:created>
  <dcterms:modified xsi:type="dcterms:W3CDTF">2023-01-18T10:41:05Z</dcterms:modified>
</cp:coreProperties>
</file>