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Aakash Dhakal\"/>
    </mc:Choice>
  </mc:AlternateContent>
  <bookViews>
    <workbookView xWindow="0" yWindow="0" windowWidth="20430" windowHeight="7440" activeTab="1"/>
  </bookViews>
  <sheets>
    <sheet name="Lab 1" sheetId="1" r:id="rId1"/>
    <sheet name="Lab 3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2" l="1"/>
  <c r="D20" i="2"/>
  <c r="D128" i="1" l="1" a="1"/>
  <c r="D131" i="1" s="1"/>
  <c r="D128" i="1"/>
  <c r="D129" i="1"/>
  <c r="D130" i="1"/>
  <c r="F123" i="1"/>
  <c r="F122" i="1"/>
  <c r="C122" i="1"/>
  <c r="C124" i="1"/>
  <c r="C123" i="1"/>
  <c r="C96" i="1"/>
  <c r="D103" i="1" a="1"/>
  <c r="D107" i="1" s="1"/>
  <c r="C97" i="1"/>
  <c r="C95" i="1"/>
  <c r="F82" i="1"/>
  <c r="C82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41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22" i="1"/>
  <c r="F17" i="1"/>
  <c r="F16" i="1"/>
  <c r="E5" i="1"/>
  <c r="E4" i="1"/>
  <c r="D134" i="1" l="1"/>
  <c r="D133" i="1"/>
  <c r="D132" i="1"/>
  <c r="D105" i="1"/>
  <c r="D106" i="1"/>
  <c r="D108" i="1"/>
  <c r="D104" i="1"/>
  <c r="D103" i="1"/>
</calcChain>
</file>

<file path=xl/sharedStrings.xml><?xml version="1.0" encoding="utf-8"?>
<sst xmlns="http://schemas.openxmlformats.org/spreadsheetml/2006/main" count="71" uniqueCount="56">
  <si>
    <t>R.V X = No of days of absent</t>
  </si>
  <si>
    <t>X</t>
  </si>
  <si>
    <r>
      <t>Mean(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)</t>
    </r>
  </si>
  <si>
    <r>
      <t>S.D(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)</t>
    </r>
  </si>
  <si>
    <t>Population Size</t>
  </si>
  <si>
    <t>Sample Size</t>
  </si>
  <si>
    <t>No of possible sample using SRSWOR</t>
  </si>
  <si>
    <t>No of opossible sample using SRSWR</t>
  </si>
  <si>
    <t>SRSWOR</t>
  </si>
  <si>
    <t>Sample no</t>
  </si>
  <si>
    <t>X1</t>
  </si>
  <si>
    <t>X2</t>
  </si>
  <si>
    <t>Sample mean</t>
  </si>
  <si>
    <t>Sample SD</t>
  </si>
  <si>
    <t>SRSWR</t>
  </si>
  <si>
    <t>Sample No</t>
  </si>
  <si>
    <t>Sample Mean</t>
  </si>
  <si>
    <t>E(X bar)</t>
  </si>
  <si>
    <t>f</t>
  </si>
  <si>
    <t>Range</t>
  </si>
  <si>
    <t>No of classes</t>
  </si>
  <si>
    <t>Class Width</t>
  </si>
  <si>
    <t>Classes</t>
  </si>
  <si>
    <t>Bin Limit</t>
  </si>
  <si>
    <t>Frequency</t>
  </si>
  <si>
    <t>2 - 3.5</t>
  </si>
  <si>
    <t>3.5 - 5</t>
  </si>
  <si>
    <t>5 - 6.5</t>
  </si>
  <si>
    <t>6.5 - 8</t>
  </si>
  <si>
    <t>8 - 9.5</t>
  </si>
  <si>
    <t>9.5 - 11</t>
  </si>
  <si>
    <t>No of Classes</t>
  </si>
  <si>
    <t>Max</t>
  </si>
  <si>
    <t>Min</t>
  </si>
  <si>
    <t>1 - 2.5</t>
  </si>
  <si>
    <t>2.5 - 4</t>
  </si>
  <si>
    <t>4 - 5.5</t>
  </si>
  <si>
    <t>5.5 - 7</t>
  </si>
  <si>
    <t>7 - 8.5</t>
  </si>
  <si>
    <t>8.5 - 10</t>
  </si>
  <si>
    <t>10 - 11.5</t>
  </si>
  <si>
    <t>X1=No. of tickets  resolved in Kathmandu</t>
  </si>
  <si>
    <t>X2=No. of tickets resolved in Pokhara</t>
  </si>
  <si>
    <t>Kathmandu</t>
  </si>
  <si>
    <t>Sample size(n1)=</t>
  </si>
  <si>
    <r>
      <t>Sample Mean(X</t>
    </r>
    <r>
      <rPr>
        <sz val="11"/>
        <color theme="1"/>
        <rFont val="Calibri"/>
        <family val="2"/>
      </rPr>
      <t>̅)=</t>
    </r>
  </si>
  <si>
    <t>Population SD=</t>
  </si>
  <si>
    <t>Pokhara</t>
  </si>
  <si>
    <t>Sample Size(n2)=</t>
  </si>
  <si>
    <r>
      <t>Sample Mean(X</t>
    </r>
    <r>
      <rPr>
        <sz val="11"/>
        <color theme="1"/>
        <rFont val="Calibri"/>
        <family val="2"/>
      </rPr>
      <t>̅</t>
    </r>
    <r>
      <rPr>
        <sz val="11"/>
        <color theme="1"/>
        <rFont val="Calibri"/>
        <family val="2"/>
        <scheme val="minor"/>
      </rPr>
      <t>)=</t>
    </r>
  </si>
  <si>
    <t>Hypothesis</t>
  </si>
  <si>
    <r>
      <t>H0:</t>
    </r>
    <r>
      <rPr>
        <sz val="11"/>
        <color theme="1"/>
        <rFont val="Calibri"/>
        <family val="2"/>
      </rPr>
      <t>µ1=µ2 (There is no significant diff. in the mean no of tickets resolved in KTM and PKR)</t>
    </r>
  </si>
  <si>
    <r>
      <t>H1:µ1</t>
    </r>
    <r>
      <rPr>
        <sz val="11"/>
        <color theme="1"/>
        <rFont val="Calibri"/>
        <family val="2"/>
      </rPr>
      <t>≠</t>
    </r>
    <r>
      <rPr>
        <sz val="11"/>
        <color theme="1"/>
        <rFont val="Calibri"/>
        <family val="2"/>
        <scheme val="minor"/>
      </rPr>
      <t>µ2(There is significant diff. in the mean no. of tickets resolved in KTM and PKR)</t>
    </r>
  </si>
  <si>
    <t>Calculated Z</t>
  </si>
  <si>
    <t>P Value</t>
  </si>
  <si>
    <t>Conclusion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</si>
</sst>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'Lab 1'!$C$85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'Lab 1'!$B$86:$B$91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8</c:v>
                </c:pt>
                <c:pt idx="5">
                  <c:v>11</c:v>
                </c:pt>
              </c:numCache>
            </c:numRef>
          </c:cat>
          <c:val>
            <c:numRef>
              <c:f>'Lab 1'!$C$86:$C$91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1-4BC3-8E5D-604893A62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441967"/>
        <c:axId val="23454447"/>
      </c:barChart>
      <c:catAx>
        <c:axId val="23441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54447"/>
        <c:crosses val="autoZero"/>
        <c:auto val="1"/>
        <c:lblAlgn val="ctr"/>
        <c:lblOffset val="100"/>
        <c:noMultiLvlLbl val="0"/>
      </c:catAx>
      <c:valAx>
        <c:axId val="2345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41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  <a:r>
              <a:rPr lang="en-US" baseline="0"/>
              <a:t> of means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'Lab 1'!$D$102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002060"/>
              </a:solidFill>
            </a:ln>
            <a:effectLst/>
          </c:spPr>
          <c:invertIfNegative val="0"/>
          <c:cat>
            <c:strRef>
              <c:f>'Lab 1'!$B$103:$B$108</c:f>
              <c:strCache>
                <c:ptCount val="6"/>
                <c:pt idx="0">
                  <c:v>2 - 3.5</c:v>
                </c:pt>
                <c:pt idx="1">
                  <c:v>3.5 - 5</c:v>
                </c:pt>
                <c:pt idx="2">
                  <c:v>5 - 6.5</c:v>
                </c:pt>
                <c:pt idx="3">
                  <c:v>6.5 - 8</c:v>
                </c:pt>
                <c:pt idx="4">
                  <c:v>8 - 9.5</c:v>
                </c:pt>
                <c:pt idx="5">
                  <c:v>9.5 - 11</c:v>
                </c:pt>
              </c:strCache>
            </c:strRef>
          </c:cat>
          <c:val>
            <c:numRef>
              <c:f>'Lab 1'!$D$103:$D$108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3-4B7D-95F7-BAA570CFC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07455871"/>
        <c:axId val="107454623"/>
      </c:barChart>
      <c:catAx>
        <c:axId val="107455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Means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4623"/>
        <c:crosses val="autoZero"/>
        <c:auto val="1"/>
        <c:lblAlgn val="ctr"/>
        <c:lblOffset val="100"/>
        <c:noMultiLvlLbl val="0"/>
      </c:catAx>
      <c:valAx>
        <c:axId val="1074546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sample means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'Lab 1'!$D$127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'Lab 1'!$B$128:$B$134</c:f>
              <c:strCache>
                <c:ptCount val="7"/>
                <c:pt idx="0">
                  <c:v>1 - 2.5</c:v>
                </c:pt>
                <c:pt idx="1">
                  <c:v>2.5 - 4</c:v>
                </c:pt>
                <c:pt idx="2">
                  <c:v>4 - 5.5</c:v>
                </c:pt>
                <c:pt idx="3">
                  <c:v>5.5 - 7</c:v>
                </c:pt>
                <c:pt idx="4">
                  <c:v>7 - 8.5</c:v>
                </c:pt>
                <c:pt idx="5">
                  <c:v>8.5 - 10</c:v>
                </c:pt>
                <c:pt idx="6">
                  <c:v>10 - 11.5</c:v>
                </c:pt>
              </c:strCache>
            </c:strRef>
          </c:cat>
          <c:val>
            <c:numRef>
              <c:f>'Lab 1'!$D$128:$D$134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3C-4A53-8440-E772E2B91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7604095"/>
        <c:axId val="177604511"/>
      </c:barChart>
      <c:catAx>
        <c:axId val="177604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Mean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04511"/>
        <c:crosses val="autoZero"/>
        <c:auto val="1"/>
        <c:lblAlgn val="ctr"/>
        <c:lblOffset val="100"/>
        <c:noMultiLvlLbl val="0"/>
      </c:catAx>
      <c:valAx>
        <c:axId val="1776045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0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77</xdr:row>
      <xdr:rowOff>171451</xdr:rowOff>
    </xdr:from>
    <xdr:to>
      <xdr:col>10</xdr:col>
      <xdr:colOff>200025</xdr:colOff>
      <xdr:row>84</xdr:row>
      <xdr:rowOff>28575</xdr:rowOff>
    </xdr:to>
    <xdr:sp macro="" textlink="">
      <xdr:nvSpPr>
        <xdr:cNvPr id="2" name="TextBox 1"/>
        <xdr:cNvSpPr txBox="1"/>
      </xdr:nvSpPr>
      <xdr:spPr>
        <a:xfrm>
          <a:off x="5143500" y="14839951"/>
          <a:ext cx="2428875" cy="11906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expected value of sample</a:t>
          </a:r>
          <a:r>
            <a:rPr lang="en-US" sz="1100" baseline="0"/>
            <a:t> mean is equal to the population mean for both sampling plans i.e SRSWOR and SRSWR. It means that the sample mean is unbiased estimator of population mean</a:t>
          </a:r>
          <a:endParaRPr lang="en-US" sz="1100"/>
        </a:p>
      </xdr:txBody>
    </xdr:sp>
    <xdr:clientData/>
  </xdr:twoCellAnchor>
  <xdr:twoCellAnchor>
    <xdr:from>
      <xdr:col>8</xdr:col>
      <xdr:colOff>447675</xdr:colOff>
      <xdr:row>84</xdr:row>
      <xdr:rowOff>95250</xdr:rowOff>
    </xdr:from>
    <xdr:to>
      <xdr:col>16</xdr:col>
      <xdr:colOff>142875</xdr:colOff>
      <xdr:row>98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804861</xdr:colOff>
      <xdr:row>102</xdr:row>
      <xdr:rowOff>95250</xdr:rowOff>
    </xdr:from>
    <xdr:to>
      <xdr:col>11</xdr:col>
      <xdr:colOff>523874</xdr:colOff>
      <xdr:row>117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804862</xdr:colOff>
      <xdr:row>125</xdr:row>
      <xdr:rowOff>95250</xdr:rowOff>
    </xdr:from>
    <xdr:to>
      <xdr:col>11</xdr:col>
      <xdr:colOff>252412</xdr:colOff>
      <xdr:row>139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676275</xdr:colOff>
      <xdr:row>142</xdr:row>
      <xdr:rowOff>28575</xdr:rowOff>
    </xdr:from>
    <xdr:to>
      <xdr:col>9</xdr:col>
      <xdr:colOff>180975</xdr:colOff>
      <xdr:row>154</xdr:row>
      <xdr:rowOff>123825</xdr:rowOff>
    </xdr:to>
    <xdr:sp macro="" textlink="">
      <xdr:nvSpPr>
        <xdr:cNvPr id="6" name="TextBox 5"/>
        <xdr:cNvSpPr txBox="1"/>
      </xdr:nvSpPr>
      <xdr:spPr>
        <a:xfrm>
          <a:off x="1285875" y="27079575"/>
          <a:ext cx="6086475" cy="2381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Shape of the value of population is uniform</a:t>
          </a:r>
          <a:r>
            <a:rPr lang="en-US" sz="1100" baseline="0"/>
            <a:t> distribution while the shape of the sample means in both SRSWOR and SRSWR sampling plans are approximately 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24</xdr:row>
      <xdr:rowOff>57150</xdr:rowOff>
    </xdr:from>
    <xdr:to>
      <xdr:col>7</xdr:col>
      <xdr:colOff>19050</xdr:colOff>
      <xdr:row>32</xdr:row>
      <xdr:rowOff>85725</xdr:rowOff>
    </xdr:to>
    <xdr:sp macro="" textlink="">
      <xdr:nvSpPr>
        <xdr:cNvPr id="3" name="TextBox 2"/>
        <xdr:cNvSpPr txBox="1"/>
      </xdr:nvSpPr>
      <xdr:spPr>
        <a:xfrm>
          <a:off x="638175" y="4629150"/>
          <a:ext cx="3838575" cy="1552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Since</a:t>
          </a:r>
          <a:r>
            <a:rPr lang="en-US" sz="1100" baseline="0"/>
            <a:t>, p-value =2.8608&lt;&lt;</a:t>
          </a:r>
          <a:r>
            <a:rPr lang="el-GR" sz="1100" baseline="0"/>
            <a:t>α</a:t>
          </a:r>
          <a:r>
            <a:rPr lang="en-US" sz="1100" baseline="0"/>
            <a:t>-value=0.05, we strongly reject H0 in favour of alternative hypothesis H1,at 5% level of significance. Hence,there is significant difference in the mean no. of tickets resolved per day in two locations i.e. Kathmandu and Pokhara.since sample mean of Pokhara = 780 is higher than that of Kathmandu=750 and the test is significant,we can say performance of Pokhara is significantly higher than Kathmandu in resolving the tickets raised by the customers.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34"/>
  <sheetViews>
    <sheetView topLeftCell="A134" workbookViewId="0">
      <selection activeCell="C137" sqref="C137"/>
    </sheetView>
  </sheetViews>
  <sheetFormatPr defaultRowHeight="15" x14ac:dyDescent="0.25"/>
  <cols>
    <col min="2" max="2" width="15.85546875" customWidth="1"/>
    <col min="3" max="4" width="12.140625" customWidth="1"/>
    <col min="5" max="5" width="17.140625" customWidth="1"/>
    <col min="6" max="6" width="14" customWidth="1"/>
  </cols>
  <sheetData>
    <row r="2" spans="2:6" x14ac:dyDescent="0.25">
      <c r="B2" t="s">
        <v>0</v>
      </c>
    </row>
    <row r="4" spans="2:6" x14ac:dyDescent="0.25">
      <c r="B4" t="s">
        <v>1</v>
      </c>
      <c r="D4" t="s">
        <v>2</v>
      </c>
      <c r="E4" s="1">
        <f>AVERAGE(B5:B10)</f>
        <v>5.666666666666667</v>
      </c>
    </row>
    <row r="5" spans="2:6" x14ac:dyDescent="0.25">
      <c r="B5">
        <v>8</v>
      </c>
      <c r="D5" t="s">
        <v>3</v>
      </c>
      <c r="E5" s="1">
        <f>_xlfn.STDEV.P(B5:B10)</f>
        <v>3.3499585403736298</v>
      </c>
    </row>
    <row r="6" spans="2:6" x14ac:dyDescent="0.25">
      <c r="B6">
        <v>3</v>
      </c>
    </row>
    <row r="7" spans="2:6" x14ac:dyDescent="0.25">
      <c r="B7">
        <v>1</v>
      </c>
    </row>
    <row r="8" spans="2:6" x14ac:dyDescent="0.25">
      <c r="B8">
        <v>11</v>
      </c>
    </row>
    <row r="9" spans="2:6" x14ac:dyDescent="0.25">
      <c r="B9">
        <v>4</v>
      </c>
    </row>
    <row r="10" spans="2:6" x14ac:dyDescent="0.25">
      <c r="B10">
        <v>7</v>
      </c>
    </row>
    <row r="13" spans="2:6" x14ac:dyDescent="0.25">
      <c r="B13" t="s">
        <v>4</v>
      </c>
      <c r="E13">
        <v>6</v>
      </c>
    </row>
    <row r="14" spans="2:6" x14ac:dyDescent="0.25">
      <c r="B14" t="s">
        <v>5</v>
      </c>
      <c r="E14">
        <v>2</v>
      </c>
    </row>
    <row r="16" spans="2:6" x14ac:dyDescent="0.25">
      <c r="B16" t="s">
        <v>6</v>
      </c>
      <c r="F16">
        <f>COMBIN(6,2)</f>
        <v>15</v>
      </c>
    </row>
    <row r="17" spans="2:6" x14ac:dyDescent="0.25">
      <c r="B17" t="s">
        <v>7</v>
      </c>
      <c r="F17">
        <f>6^2</f>
        <v>36</v>
      </c>
    </row>
    <row r="19" spans="2:6" x14ac:dyDescent="0.25">
      <c r="B19" t="s">
        <v>8</v>
      </c>
    </row>
    <row r="21" spans="2:6" x14ac:dyDescent="0.25">
      <c r="B21" t="s">
        <v>9</v>
      </c>
      <c r="C21" t="s">
        <v>10</v>
      </c>
      <c r="D21" t="s">
        <v>11</v>
      </c>
      <c r="E21" t="s">
        <v>12</v>
      </c>
      <c r="F21" t="s">
        <v>13</v>
      </c>
    </row>
    <row r="22" spans="2:6" x14ac:dyDescent="0.25">
      <c r="B22">
        <v>1</v>
      </c>
      <c r="C22">
        <v>8</v>
      </c>
      <c r="D22">
        <v>3</v>
      </c>
      <c r="E22">
        <f>AVERAGE(C22,D22)</f>
        <v>5.5</v>
      </c>
      <c r="F22" s="1">
        <f>_xlfn.STDEV.S(C22,D22)</f>
        <v>3.5355339059327378</v>
      </c>
    </row>
    <row r="23" spans="2:6" x14ac:dyDescent="0.25">
      <c r="B23">
        <v>2</v>
      </c>
      <c r="C23">
        <v>8</v>
      </c>
      <c r="D23">
        <v>1</v>
      </c>
      <c r="E23">
        <f t="shared" ref="E23:E36" si="0">AVERAGE(C23,D23)</f>
        <v>4.5</v>
      </c>
      <c r="F23" s="1">
        <f t="shared" ref="F23:F36" si="1">_xlfn.STDEV.S(C23,D23)</f>
        <v>4.9497474683058327</v>
      </c>
    </row>
    <row r="24" spans="2:6" x14ac:dyDescent="0.25">
      <c r="B24">
        <v>3</v>
      </c>
      <c r="C24">
        <v>8</v>
      </c>
      <c r="D24">
        <v>11</v>
      </c>
      <c r="E24">
        <f t="shared" si="0"/>
        <v>9.5</v>
      </c>
      <c r="F24" s="1">
        <f t="shared" si="1"/>
        <v>2.1213203435596424</v>
      </c>
    </row>
    <row r="25" spans="2:6" x14ac:dyDescent="0.25">
      <c r="B25">
        <v>4</v>
      </c>
      <c r="C25">
        <v>8</v>
      </c>
      <c r="D25">
        <v>4</v>
      </c>
      <c r="E25">
        <f t="shared" si="0"/>
        <v>6</v>
      </c>
      <c r="F25" s="1">
        <f t="shared" si="1"/>
        <v>2.8284271247461903</v>
      </c>
    </row>
    <row r="26" spans="2:6" x14ac:dyDescent="0.25">
      <c r="B26">
        <v>5</v>
      </c>
      <c r="C26">
        <v>8</v>
      </c>
      <c r="D26">
        <v>7</v>
      </c>
      <c r="E26">
        <f t="shared" si="0"/>
        <v>7.5</v>
      </c>
      <c r="F26" s="1">
        <f t="shared" si="1"/>
        <v>0.70710678118654757</v>
      </c>
    </row>
    <row r="27" spans="2:6" x14ac:dyDescent="0.25">
      <c r="B27">
        <v>6</v>
      </c>
      <c r="C27">
        <v>3</v>
      </c>
      <c r="D27">
        <v>1</v>
      </c>
      <c r="E27">
        <f t="shared" si="0"/>
        <v>2</v>
      </c>
      <c r="F27" s="1">
        <f t="shared" si="1"/>
        <v>1.4142135623730951</v>
      </c>
    </row>
    <row r="28" spans="2:6" x14ac:dyDescent="0.25">
      <c r="B28">
        <v>7</v>
      </c>
      <c r="C28">
        <v>3</v>
      </c>
      <c r="D28">
        <v>11</v>
      </c>
      <c r="E28">
        <f t="shared" si="0"/>
        <v>7</v>
      </c>
      <c r="F28" s="1">
        <f t="shared" si="1"/>
        <v>5.6568542494923806</v>
      </c>
    </row>
    <row r="29" spans="2:6" x14ac:dyDescent="0.25">
      <c r="B29">
        <v>8</v>
      </c>
      <c r="C29">
        <v>3</v>
      </c>
      <c r="D29">
        <v>4</v>
      </c>
      <c r="E29">
        <f t="shared" si="0"/>
        <v>3.5</v>
      </c>
      <c r="F29" s="1">
        <f t="shared" si="1"/>
        <v>0.70710678118654757</v>
      </c>
    </row>
    <row r="30" spans="2:6" x14ac:dyDescent="0.25">
      <c r="B30">
        <v>9</v>
      </c>
      <c r="C30">
        <v>3</v>
      </c>
      <c r="D30">
        <v>7</v>
      </c>
      <c r="E30">
        <f t="shared" si="0"/>
        <v>5</v>
      </c>
      <c r="F30" s="1">
        <f t="shared" si="1"/>
        <v>2.8284271247461903</v>
      </c>
    </row>
    <row r="31" spans="2:6" x14ac:dyDescent="0.25">
      <c r="B31">
        <v>10</v>
      </c>
      <c r="C31">
        <v>1</v>
      </c>
      <c r="D31">
        <v>11</v>
      </c>
      <c r="E31">
        <f t="shared" si="0"/>
        <v>6</v>
      </c>
      <c r="F31" s="1">
        <f t="shared" si="1"/>
        <v>7.0710678118654755</v>
      </c>
    </row>
    <row r="32" spans="2:6" x14ac:dyDescent="0.25">
      <c r="B32">
        <v>11</v>
      </c>
      <c r="C32">
        <v>1</v>
      </c>
      <c r="D32">
        <v>4</v>
      </c>
      <c r="E32">
        <f t="shared" si="0"/>
        <v>2.5</v>
      </c>
      <c r="F32" s="1">
        <f t="shared" si="1"/>
        <v>2.1213203435596424</v>
      </c>
    </row>
    <row r="33" spans="2:6" x14ac:dyDescent="0.25">
      <c r="B33">
        <v>12</v>
      </c>
      <c r="C33">
        <v>1</v>
      </c>
      <c r="D33">
        <v>7</v>
      </c>
      <c r="E33">
        <f t="shared" si="0"/>
        <v>4</v>
      </c>
      <c r="F33" s="1">
        <f t="shared" si="1"/>
        <v>4.2426406871192848</v>
      </c>
    </row>
    <row r="34" spans="2:6" x14ac:dyDescent="0.25">
      <c r="B34">
        <v>13</v>
      </c>
      <c r="C34">
        <v>11</v>
      </c>
      <c r="D34">
        <v>4</v>
      </c>
      <c r="E34">
        <f t="shared" si="0"/>
        <v>7.5</v>
      </c>
      <c r="F34" s="1">
        <f t="shared" si="1"/>
        <v>4.9497474683058327</v>
      </c>
    </row>
    <row r="35" spans="2:6" x14ac:dyDescent="0.25">
      <c r="B35">
        <v>14</v>
      </c>
      <c r="C35">
        <v>11</v>
      </c>
      <c r="D35">
        <v>7</v>
      </c>
      <c r="E35">
        <f t="shared" si="0"/>
        <v>9</v>
      </c>
      <c r="F35" s="1">
        <f t="shared" si="1"/>
        <v>2.8284271247461903</v>
      </c>
    </row>
    <row r="36" spans="2:6" x14ac:dyDescent="0.25">
      <c r="B36">
        <v>15</v>
      </c>
      <c r="C36">
        <v>4</v>
      </c>
      <c r="D36">
        <v>7</v>
      </c>
      <c r="E36">
        <f t="shared" si="0"/>
        <v>5.5</v>
      </c>
      <c r="F36" s="1">
        <f t="shared" si="1"/>
        <v>2.1213203435596424</v>
      </c>
    </row>
    <row r="38" spans="2:6" x14ac:dyDescent="0.25">
      <c r="B38" t="s">
        <v>14</v>
      </c>
    </row>
    <row r="40" spans="2:6" x14ac:dyDescent="0.25">
      <c r="B40" t="s">
        <v>15</v>
      </c>
      <c r="C40" t="s">
        <v>10</v>
      </c>
      <c r="D40" t="s">
        <v>11</v>
      </c>
      <c r="E40" t="s">
        <v>16</v>
      </c>
      <c r="F40" t="s">
        <v>13</v>
      </c>
    </row>
    <row r="41" spans="2:6" x14ac:dyDescent="0.25">
      <c r="B41">
        <v>1</v>
      </c>
      <c r="C41">
        <v>8</v>
      </c>
      <c r="D41">
        <v>8</v>
      </c>
      <c r="E41">
        <f>AVERAGE(C41,D41)</f>
        <v>8</v>
      </c>
      <c r="F41" s="1">
        <f>_xlfn.STDEV.S(C41,D41)</f>
        <v>0</v>
      </c>
    </row>
    <row r="42" spans="2:6" x14ac:dyDescent="0.25">
      <c r="B42">
        <v>2</v>
      </c>
      <c r="C42">
        <v>8</v>
      </c>
      <c r="D42">
        <v>3</v>
      </c>
      <c r="E42">
        <f t="shared" ref="E42:E76" si="2">AVERAGE(C42,D42)</f>
        <v>5.5</v>
      </c>
      <c r="F42" s="1">
        <f t="shared" ref="F42:F76" si="3">_xlfn.STDEV.S(C42,D42)</f>
        <v>3.5355339059327378</v>
      </c>
    </row>
    <row r="43" spans="2:6" x14ac:dyDescent="0.25">
      <c r="B43">
        <v>3</v>
      </c>
      <c r="C43">
        <v>8</v>
      </c>
      <c r="D43">
        <v>1</v>
      </c>
      <c r="E43">
        <f t="shared" si="2"/>
        <v>4.5</v>
      </c>
      <c r="F43" s="1">
        <f t="shared" si="3"/>
        <v>4.9497474683058327</v>
      </c>
    </row>
    <row r="44" spans="2:6" x14ac:dyDescent="0.25">
      <c r="B44">
        <v>4</v>
      </c>
      <c r="C44">
        <v>8</v>
      </c>
      <c r="D44">
        <v>11</v>
      </c>
      <c r="E44">
        <f t="shared" si="2"/>
        <v>9.5</v>
      </c>
      <c r="F44" s="1">
        <f t="shared" si="3"/>
        <v>2.1213203435596424</v>
      </c>
    </row>
    <row r="45" spans="2:6" x14ac:dyDescent="0.25">
      <c r="B45">
        <v>5</v>
      </c>
      <c r="C45">
        <v>8</v>
      </c>
      <c r="D45">
        <v>4</v>
      </c>
      <c r="E45">
        <f t="shared" si="2"/>
        <v>6</v>
      </c>
      <c r="F45" s="1">
        <f t="shared" si="3"/>
        <v>2.8284271247461903</v>
      </c>
    </row>
    <row r="46" spans="2:6" x14ac:dyDescent="0.25">
      <c r="B46">
        <v>6</v>
      </c>
      <c r="C46">
        <v>8</v>
      </c>
      <c r="D46">
        <v>7</v>
      </c>
      <c r="E46">
        <f t="shared" si="2"/>
        <v>7.5</v>
      </c>
      <c r="F46" s="1">
        <f t="shared" si="3"/>
        <v>0.70710678118654757</v>
      </c>
    </row>
    <row r="47" spans="2:6" x14ac:dyDescent="0.25">
      <c r="B47">
        <v>7</v>
      </c>
      <c r="C47">
        <v>3</v>
      </c>
      <c r="D47">
        <v>8</v>
      </c>
      <c r="E47">
        <f t="shared" si="2"/>
        <v>5.5</v>
      </c>
      <c r="F47" s="1">
        <f t="shared" si="3"/>
        <v>3.5355339059327378</v>
      </c>
    </row>
    <row r="48" spans="2:6" x14ac:dyDescent="0.25">
      <c r="B48">
        <v>8</v>
      </c>
      <c r="C48">
        <v>3</v>
      </c>
      <c r="D48">
        <v>3</v>
      </c>
      <c r="E48">
        <f t="shared" si="2"/>
        <v>3</v>
      </c>
      <c r="F48" s="1">
        <f t="shared" si="3"/>
        <v>0</v>
      </c>
    </row>
    <row r="49" spans="2:6" x14ac:dyDescent="0.25">
      <c r="B49">
        <v>9</v>
      </c>
      <c r="C49">
        <v>3</v>
      </c>
      <c r="D49">
        <v>1</v>
      </c>
      <c r="E49">
        <f t="shared" si="2"/>
        <v>2</v>
      </c>
      <c r="F49" s="1">
        <f t="shared" si="3"/>
        <v>1.4142135623730951</v>
      </c>
    </row>
    <row r="50" spans="2:6" x14ac:dyDescent="0.25">
      <c r="B50">
        <v>10</v>
      </c>
      <c r="C50">
        <v>3</v>
      </c>
      <c r="D50">
        <v>11</v>
      </c>
      <c r="E50">
        <f t="shared" si="2"/>
        <v>7</v>
      </c>
      <c r="F50" s="1">
        <f t="shared" si="3"/>
        <v>5.6568542494923806</v>
      </c>
    </row>
    <row r="51" spans="2:6" x14ac:dyDescent="0.25">
      <c r="B51">
        <v>11</v>
      </c>
      <c r="C51">
        <v>3</v>
      </c>
      <c r="D51">
        <v>4</v>
      </c>
      <c r="E51">
        <f t="shared" si="2"/>
        <v>3.5</v>
      </c>
      <c r="F51" s="1">
        <f t="shared" si="3"/>
        <v>0.70710678118654757</v>
      </c>
    </row>
    <row r="52" spans="2:6" x14ac:dyDescent="0.25">
      <c r="B52">
        <v>12</v>
      </c>
      <c r="C52">
        <v>3</v>
      </c>
      <c r="D52">
        <v>7</v>
      </c>
      <c r="E52">
        <f t="shared" si="2"/>
        <v>5</v>
      </c>
      <c r="F52" s="1">
        <f t="shared" si="3"/>
        <v>2.8284271247461903</v>
      </c>
    </row>
    <row r="53" spans="2:6" x14ac:dyDescent="0.25">
      <c r="B53">
        <v>13</v>
      </c>
      <c r="C53">
        <v>1</v>
      </c>
      <c r="D53">
        <v>8</v>
      </c>
      <c r="E53">
        <f t="shared" si="2"/>
        <v>4.5</v>
      </c>
      <c r="F53" s="1">
        <f t="shared" si="3"/>
        <v>4.9497474683058327</v>
      </c>
    </row>
    <row r="54" spans="2:6" x14ac:dyDescent="0.25">
      <c r="B54">
        <v>14</v>
      </c>
      <c r="C54">
        <v>1</v>
      </c>
      <c r="D54">
        <v>3</v>
      </c>
      <c r="E54">
        <f t="shared" si="2"/>
        <v>2</v>
      </c>
      <c r="F54" s="1">
        <f t="shared" si="3"/>
        <v>1.4142135623730951</v>
      </c>
    </row>
    <row r="55" spans="2:6" x14ac:dyDescent="0.25">
      <c r="B55">
        <v>15</v>
      </c>
      <c r="C55">
        <v>1</v>
      </c>
      <c r="D55">
        <v>1</v>
      </c>
      <c r="E55">
        <f t="shared" si="2"/>
        <v>1</v>
      </c>
      <c r="F55" s="1">
        <f t="shared" si="3"/>
        <v>0</v>
      </c>
    </row>
    <row r="56" spans="2:6" x14ac:dyDescent="0.25">
      <c r="B56">
        <v>16</v>
      </c>
      <c r="C56">
        <v>1</v>
      </c>
      <c r="D56">
        <v>11</v>
      </c>
      <c r="E56">
        <f t="shared" si="2"/>
        <v>6</v>
      </c>
      <c r="F56" s="1">
        <f t="shared" si="3"/>
        <v>7.0710678118654755</v>
      </c>
    </row>
    <row r="57" spans="2:6" x14ac:dyDescent="0.25">
      <c r="B57">
        <v>17</v>
      </c>
      <c r="C57">
        <v>1</v>
      </c>
      <c r="D57">
        <v>4</v>
      </c>
      <c r="E57">
        <f t="shared" si="2"/>
        <v>2.5</v>
      </c>
      <c r="F57" s="1">
        <f t="shared" si="3"/>
        <v>2.1213203435596424</v>
      </c>
    </row>
    <row r="58" spans="2:6" x14ac:dyDescent="0.25">
      <c r="B58">
        <v>18</v>
      </c>
      <c r="C58">
        <v>1</v>
      </c>
      <c r="D58">
        <v>7</v>
      </c>
      <c r="E58">
        <f t="shared" si="2"/>
        <v>4</v>
      </c>
      <c r="F58" s="1">
        <f t="shared" si="3"/>
        <v>4.2426406871192848</v>
      </c>
    </row>
    <row r="59" spans="2:6" x14ac:dyDescent="0.25">
      <c r="B59">
        <v>19</v>
      </c>
      <c r="C59">
        <v>11</v>
      </c>
      <c r="D59">
        <v>8</v>
      </c>
      <c r="E59">
        <f t="shared" si="2"/>
        <v>9.5</v>
      </c>
      <c r="F59" s="1">
        <f t="shared" si="3"/>
        <v>2.1213203435596424</v>
      </c>
    </row>
    <row r="60" spans="2:6" x14ac:dyDescent="0.25">
      <c r="B60">
        <v>20</v>
      </c>
      <c r="C60">
        <v>11</v>
      </c>
      <c r="D60">
        <v>3</v>
      </c>
      <c r="E60">
        <f t="shared" si="2"/>
        <v>7</v>
      </c>
      <c r="F60" s="1">
        <f t="shared" si="3"/>
        <v>5.6568542494923806</v>
      </c>
    </row>
    <row r="61" spans="2:6" x14ac:dyDescent="0.25">
      <c r="B61">
        <v>21</v>
      </c>
      <c r="C61">
        <v>11</v>
      </c>
      <c r="D61">
        <v>1</v>
      </c>
      <c r="E61">
        <f t="shared" si="2"/>
        <v>6</v>
      </c>
      <c r="F61" s="1">
        <f t="shared" si="3"/>
        <v>7.0710678118654755</v>
      </c>
    </row>
    <row r="62" spans="2:6" x14ac:dyDescent="0.25">
      <c r="B62">
        <v>22</v>
      </c>
      <c r="C62">
        <v>11</v>
      </c>
      <c r="D62">
        <v>11</v>
      </c>
      <c r="E62">
        <f t="shared" si="2"/>
        <v>11</v>
      </c>
      <c r="F62" s="1">
        <f t="shared" si="3"/>
        <v>0</v>
      </c>
    </row>
    <row r="63" spans="2:6" x14ac:dyDescent="0.25">
      <c r="B63">
        <v>23</v>
      </c>
      <c r="C63">
        <v>11</v>
      </c>
      <c r="D63">
        <v>4</v>
      </c>
      <c r="E63">
        <f t="shared" si="2"/>
        <v>7.5</v>
      </c>
      <c r="F63" s="1">
        <f t="shared" si="3"/>
        <v>4.9497474683058327</v>
      </c>
    </row>
    <row r="64" spans="2:6" x14ac:dyDescent="0.25">
      <c r="B64">
        <v>24</v>
      </c>
      <c r="C64">
        <v>11</v>
      </c>
      <c r="D64">
        <v>7</v>
      </c>
      <c r="E64">
        <f t="shared" si="2"/>
        <v>9</v>
      </c>
      <c r="F64" s="1">
        <f t="shared" si="3"/>
        <v>2.8284271247461903</v>
      </c>
    </row>
    <row r="65" spans="2:6" x14ac:dyDescent="0.25">
      <c r="B65">
        <v>25</v>
      </c>
      <c r="C65">
        <v>4</v>
      </c>
      <c r="D65">
        <v>8</v>
      </c>
      <c r="E65">
        <f t="shared" si="2"/>
        <v>6</v>
      </c>
      <c r="F65" s="1">
        <f t="shared" si="3"/>
        <v>2.8284271247461903</v>
      </c>
    </row>
    <row r="66" spans="2:6" x14ac:dyDescent="0.25">
      <c r="B66">
        <v>26</v>
      </c>
      <c r="C66">
        <v>4</v>
      </c>
      <c r="D66">
        <v>3</v>
      </c>
      <c r="E66">
        <f t="shared" si="2"/>
        <v>3.5</v>
      </c>
      <c r="F66" s="1">
        <f t="shared" si="3"/>
        <v>0.70710678118654757</v>
      </c>
    </row>
    <row r="67" spans="2:6" x14ac:dyDescent="0.25">
      <c r="B67">
        <v>27</v>
      </c>
      <c r="C67">
        <v>4</v>
      </c>
      <c r="D67">
        <v>1</v>
      </c>
      <c r="E67">
        <f t="shared" si="2"/>
        <v>2.5</v>
      </c>
      <c r="F67" s="1">
        <f t="shared" si="3"/>
        <v>2.1213203435596424</v>
      </c>
    </row>
    <row r="68" spans="2:6" x14ac:dyDescent="0.25">
      <c r="B68">
        <v>28</v>
      </c>
      <c r="C68">
        <v>4</v>
      </c>
      <c r="D68">
        <v>11</v>
      </c>
      <c r="E68">
        <f t="shared" si="2"/>
        <v>7.5</v>
      </c>
      <c r="F68" s="1">
        <f t="shared" si="3"/>
        <v>4.9497474683058327</v>
      </c>
    </row>
    <row r="69" spans="2:6" x14ac:dyDescent="0.25">
      <c r="B69">
        <v>29</v>
      </c>
      <c r="C69">
        <v>4</v>
      </c>
      <c r="D69">
        <v>4</v>
      </c>
      <c r="E69">
        <f t="shared" si="2"/>
        <v>4</v>
      </c>
      <c r="F69" s="1">
        <f t="shared" si="3"/>
        <v>0</v>
      </c>
    </row>
    <row r="70" spans="2:6" x14ac:dyDescent="0.25">
      <c r="B70">
        <v>30</v>
      </c>
      <c r="C70">
        <v>4</v>
      </c>
      <c r="D70">
        <v>7</v>
      </c>
      <c r="E70">
        <f t="shared" si="2"/>
        <v>5.5</v>
      </c>
      <c r="F70" s="1">
        <f t="shared" si="3"/>
        <v>2.1213203435596424</v>
      </c>
    </row>
    <row r="71" spans="2:6" x14ac:dyDescent="0.25">
      <c r="B71">
        <v>31</v>
      </c>
      <c r="C71">
        <v>7</v>
      </c>
      <c r="D71">
        <v>8</v>
      </c>
      <c r="E71">
        <f t="shared" si="2"/>
        <v>7.5</v>
      </c>
      <c r="F71" s="1">
        <f t="shared" si="3"/>
        <v>0.70710678118654757</v>
      </c>
    </row>
    <row r="72" spans="2:6" x14ac:dyDescent="0.25">
      <c r="B72">
        <v>32</v>
      </c>
      <c r="C72">
        <v>7</v>
      </c>
      <c r="D72">
        <v>3</v>
      </c>
      <c r="E72">
        <f t="shared" si="2"/>
        <v>5</v>
      </c>
      <c r="F72" s="1">
        <f t="shared" si="3"/>
        <v>2.8284271247461903</v>
      </c>
    </row>
    <row r="73" spans="2:6" x14ac:dyDescent="0.25">
      <c r="B73">
        <v>33</v>
      </c>
      <c r="C73">
        <v>7</v>
      </c>
      <c r="D73">
        <v>1</v>
      </c>
      <c r="E73">
        <f t="shared" si="2"/>
        <v>4</v>
      </c>
      <c r="F73" s="1">
        <f t="shared" si="3"/>
        <v>4.2426406871192848</v>
      </c>
    </row>
    <row r="74" spans="2:6" x14ac:dyDescent="0.25">
      <c r="B74">
        <v>34</v>
      </c>
      <c r="C74">
        <v>7</v>
      </c>
      <c r="D74">
        <v>11</v>
      </c>
      <c r="E74">
        <f t="shared" si="2"/>
        <v>9</v>
      </c>
      <c r="F74" s="1">
        <f t="shared" si="3"/>
        <v>2.8284271247461903</v>
      </c>
    </row>
    <row r="75" spans="2:6" x14ac:dyDescent="0.25">
      <c r="B75">
        <v>35</v>
      </c>
      <c r="C75">
        <v>7</v>
      </c>
      <c r="D75">
        <v>4</v>
      </c>
      <c r="E75">
        <f t="shared" si="2"/>
        <v>5.5</v>
      </c>
      <c r="F75" s="1">
        <f t="shared" si="3"/>
        <v>2.1213203435596424</v>
      </c>
    </row>
    <row r="76" spans="2:6" x14ac:dyDescent="0.25">
      <c r="B76">
        <v>36</v>
      </c>
      <c r="C76">
        <v>7</v>
      </c>
      <c r="D76">
        <v>7</v>
      </c>
      <c r="E76">
        <f t="shared" si="2"/>
        <v>7</v>
      </c>
      <c r="F76" s="1">
        <f t="shared" si="3"/>
        <v>0</v>
      </c>
    </row>
    <row r="80" spans="2:6" x14ac:dyDescent="0.25">
      <c r="B80" t="s">
        <v>14</v>
      </c>
      <c r="E80" t="s">
        <v>8</v>
      </c>
    </row>
    <row r="82" spans="2:6" x14ac:dyDescent="0.25">
      <c r="B82" t="s">
        <v>17</v>
      </c>
      <c r="C82" s="1">
        <f>AVERAGE(E41:E76)</f>
        <v>5.666666666666667</v>
      </c>
      <c r="E82" t="s">
        <v>17</v>
      </c>
      <c r="F82" s="1">
        <f>AVERAGE(E22:E36)</f>
        <v>5.666666666666667</v>
      </c>
    </row>
    <row r="85" spans="2:6" x14ac:dyDescent="0.25">
      <c r="B85" t="s">
        <v>1</v>
      </c>
      <c r="C85" t="s">
        <v>18</v>
      </c>
    </row>
    <row r="86" spans="2:6" x14ac:dyDescent="0.25">
      <c r="B86">
        <v>1</v>
      </c>
      <c r="C86">
        <v>1</v>
      </c>
    </row>
    <row r="87" spans="2:6" x14ac:dyDescent="0.25">
      <c r="B87">
        <v>3</v>
      </c>
      <c r="C87">
        <v>1</v>
      </c>
    </row>
    <row r="88" spans="2:6" x14ac:dyDescent="0.25">
      <c r="B88">
        <v>4</v>
      </c>
      <c r="C88">
        <v>1</v>
      </c>
    </row>
    <row r="89" spans="2:6" x14ac:dyDescent="0.25">
      <c r="B89">
        <v>7</v>
      </c>
      <c r="C89">
        <v>1</v>
      </c>
    </row>
    <row r="90" spans="2:6" x14ac:dyDescent="0.25">
      <c r="B90">
        <v>8</v>
      </c>
      <c r="C90">
        <v>1</v>
      </c>
    </row>
    <row r="91" spans="2:6" x14ac:dyDescent="0.25">
      <c r="B91">
        <v>11</v>
      </c>
      <c r="C91">
        <v>1</v>
      </c>
    </row>
    <row r="94" spans="2:6" x14ac:dyDescent="0.25">
      <c r="B94" t="s">
        <v>8</v>
      </c>
    </row>
    <row r="95" spans="2:6" x14ac:dyDescent="0.25">
      <c r="B95" t="s">
        <v>19</v>
      </c>
      <c r="C95">
        <f>MAX(E22:E36)-MIN(E22:E36)</f>
        <v>7.5</v>
      </c>
    </row>
    <row r="96" spans="2:6" x14ac:dyDescent="0.25">
      <c r="B96" t="s">
        <v>20</v>
      </c>
      <c r="C96" s="1">
        <f>1+3.3221*LOG10(15)</f>
        <v>4.9070927717088786</v>
      </c>
    </row>
    <row r="97" spans="2:4" x14ac:dyDescent="0.25">
      <c r="B97" t="s">
        <v>21</v>
      </c>
      <c r="C97">
        <f>C95/C96</f>
        <v>1.5283998793012732</v>
      </c>
    </row>
    <row r="102" spans="2:4" x14ac:dyDescent="0.25">
      <c r="B102" t="s">
        <v>22</v>
      </c>
      <c r="C102" t="s">
        <v>23</v>
      </c>
      <c r="D102" t="s">
        <v>24</v>
      </c>
    </row>
    <row r="103" spans="2:4" x14ac:dyDescent="0.25">
      <c r="B103" t="s">
        <v>25</v>
      </c>
      <c r="C103">
        <v>3.4</v>
      </c>
      <c r="D103">
        <f t="array" ref="D103:D108">FREQUENCY(E22:E36,C103:C108)</f>
        <v>2</v>
      </c>
    </row>
    <row r="104" spans="2:4" x14ac:dyDescent="0.25">
      <c r="B104" t="s">
        <v>26</v>
      </c>
      <c r="C104">
        <v>4.9000000000000004</v>
      </c>
      <c r="D104">
        <v>3</v>
      </c>
    </row>
    <row r="105" spans="2:4" x14ac:dyDescent="0.25">
      <c r="B105" t="s">
        <v>27</v>
      </c>
      <c r="C105">
        <v>6.4</v>
      </c>
      <c r="D105">
        <v>5</v>
      </c>
    </row>
    <row r="106" spans="2:4" x14ac:dyDescent="0.25">
      <c r="B106" t="s">
        <v>28</v>
      </c>
      <c r="C106">
        <v>7.9</v>
      </c>
      <c r="D106">
        <v>3</v>
      </c>
    </row>
    <row r="107" spans="2:4" x14ac:dyDescent="0.25">
      <c r="B107" t="s">
        <v>29</v>
      </c>
      <c r="C107">
        <v>9.4</v>
      </c>
      <c r="D107">
        <v>1</v>
      </c>
    </row>
    <row r="108" spans="2:4" x14ac:dyDescent="0.25">
      <c r="B108" t="s">
        <v>30</v>
      </c>
      <c r="C108">
        <v>10.9</v>
      </c>
      <c r="D108">
        <v>1</v>
      </c>
    </row>
    <row r="120" spans="2:6" x14ac:dyDescent="0.25">
      <c r="B120" t="s">
        <v>14</v>
      </c>
    </row>
    <row r="122" spans="2:6" x14ac:dyDescent="0.25">
      <c r="B122" t="s">
        <v>19</v>
      </c>
      <c r="C122">
        <f>MAX(E41:E76)-MIN(E41:E76)</f>
        <v>10</v>
      </c>
      <c r="E122" t="s">
        <v>32</v>
      </c>
      <c r="F122">
        <f>MAX(E41:E76)</f>
        <v>11</v>
      </c>
    </row>
    <row r="123" spans="2:6" x14ac:dyDescent="0.25">
      <c r="B123" t="s">
        <v>31</v>
      </c>
      <c r="C123" s="1">
        <f>1+3.3221*LOG10(36)</f>
        <v>6.1701925377990046</v>
      </c>
      <c r="E123" t="s">
        <v>33</v>
      </c>
      <c r="F123">
        <f>MIN(E41:E76)</f>
        <v>1</v>
      </c>
    </row>
    <row r="124" spans="2:6" x14ac:dyDescent="0.25">
      <c r="B124" t="s">
        <v>21</v>
      </c>
      <c r="C124" s="1">
        <f>C122/C123</f>
        <v>1.6206949683886431</v>
      </c>
    </row>
    <row r="127" spans="2:6" x14ac:dyDescent="0.25">
      <c r="B127" t="s">
        <v>16</v>
      </c>
      <c r="C127" t="s">
        <v>23</v>
      </c>
      <c r="D127" t="s">
        <v>24</v>
      </c>
    </row>
    <row r="128" spans="2:6" x14ac:dyDescent="0.25">
      <c r="B128" t="s">
        <v>34</v>
      </c>
      <c r="C128">
        <v>2.4</v>
      </c>
      <c r="D128">
        <f t="array" ref="D128:D134">FREQUENCY(E41:E76,C128:C134)</f>
        <v>3</v>
      </c>
    </row>
    <row r="129" spans="2:4" x14ac:dyDescent="0.25">
      <c r="B129" t="s">
        <v>35</v>
      </c>
      <c r="C129">
        <v>3.9</v>
      </c>
      <c r="D129">
        <v>5</v>
      </c>
    </row>
    <row r="130" spans="2:4" x14ac:dyDescent="0.25">
      <c r="B130" t="s">
        <v>36</v>
      </c>
      <c r="C130">
        <v>5.4</v>
      </c>
      <c r="D130">
        <v>7</v>
      </c>
    </row>
    <row r="131" spans="2:4" x14ac:dyDescent="0.25">
      <c r="B131" t="s">
        <v>37</v>
      </c>
      <c r="C131">
        <v>6.9</v>
      </c>
      <c r="D131">
        <v>8</v>
      </c>
    </row>
    <row r="132" spans="2:4" x14ac:dyDescent="0.25">
      <c r="B132" t="s">
        <v>38</v>
      </c>
      <c r="C132">
        <v>8.4</v>
      </c>
      <c r="D132">
        <v>8</v>
      </c>
    </row>
    <row r="133" spans="2:4" x14ac:dyDescent="0.25">
      <c r="B133" t="s">
        <v>39</v>
      </c>
      <c r="C133">
        <v>9.9</v>
      </c>
      <c r="D133">
        <v>4</v>
      </c>
    </row>
    <row r="134" spans="2:4" x14ac:dyDescent="0.25">
      <c r="B134" t="s">
        <v>40</v>
      </c>
      <c r="C134">
        <v>11.4</v>
      </c>
      <c r="D134">
        <v>1</v>
      </c>
    </row>
  </sheetData>
  <pageMargins left="0.25" right="0.25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K29" sqref="K29"/>
    </sheetView>
  </sheetViews>
  <sheetFormatPr defaultRowHeight="15" x14ac:dyDescent="0.25"/>
  <cols>
    <col min="4" max="4" width="12" bestFit="1" customWidth="1"/>
  </cols>
  <sheetData>
    <row r="1" spans="1:9" x14ac:dyDescent="0.25">
      <c r="A1" s="2"/>
      <c r="B1" s="2"/>
      <c r="C1" s="2" t="s">
        <v>41</v>
      </c>
      <c r="D1" s="2"/>
      <c r="E1" s="2"/>
    </row>
    <row r="2" spans="1:9" x14ac:dyDescent="0.25">
      <c r="A2" s="2"/>
      <c r="B2" s="2"/>
      <c r="C2" s="2" t="s">
        <v>42</v>
      </c>
      <c r="D2" s="2"/>
      <c r="E2" s="2"/>
    </row>
    <row r="4" spans="1:9" x14ac:dyDescent="0.25">
      <c r="A4" s="2"/>
      <c r="B4" s="2" t="s">
        <v>43</v>
      </c>
      <c r="C4" s="2"/>
      <c r="D4" s="2"/>
    </row>
    <row r="5" spans="1:9" x14ac:dyDescent="0.25">
      <c r="A5" s="2"/>
      <c r="B5" s="2" t="s">
        <v>44</v>
      </c>
      <c r="C5" s="2"/>
      <c r="D5" s="2">
        <v>30</v>
      </c>
    </row>
    <row r="6" spans="1:9" x14ac:dyDescent="0.25">
      <c r="A6" s="2"/>
      <c r="B6" s="2" t="s">
        <v>45</v>
      </c>
      <c r="C6" s="2"/>
      <c r="D6" s="2">
        <v>750</v>
      </c>
    </row>
    <row r="7" spans="1:9" x14ac:dyDescent="0.25">
      <c r="A7" s="2"/>
      <c r="B7" s="2" t="s">
        <v>46</v>
      </c>
      <c r="C7" s="2"/>
      <c r="D7" s="2">
        <v>20</v>
      </c>
    </row>
    <row r="9" spans="1:9" x14ac:dyDescent="0.25">
      <c r="A9" s="2"/>
      <c r="B9" s="2" t="s">
        <v>47</v>
      </c>
      <c r="C9" s="2"/>
      <c r="D9" s="2"/>
    </row>
    <row r="10" spans="1:9" x14ac:dyDescent="0.25">
      <c r="A10" s="2"/>
      <c r="B10" s="2" t="s">
        <v>48</v>
      </c>
      <c r="C10" s="2"/>
      <c r="D10" s="2">
        <v>30</v>
      </c>
    </row>
    <row r="11" spans="1:9" x14ac:dyDescent="0.25">
      <c r="A11" s="2"/>
      <c r="B11" s="2" t="s">
        <v>49</v>
      </c>
      <c r="C11" s="2"/>
      <c r="D11" s="2">
        <v>780</v>
      </c>
    </row>
    <row r="12" spans="1:9" x14ac:dyDescent="0.25">
      <c r="A12" s="2"/>
      <c r="B12" s="2" t="s">
        <v>46</v>
      </c>
      <c r="C12" s="2"/>
      <c r="D12" s="2">
        <v>25</v>
      </c>
    </row>
    <row r="14" spans="1:9" x14ac:dyDescent="0.25">
      <c r="A14" s="2"/>
      <c r="B14" s="2"/>
      <c r="C14" s="2"/>
      <c r="D14" s="2"/>
      <c r="E14" s="2" t="s">
        <v>50</v>
      </c>
      <c r="F14" s="2"/>
      <c r="G14" s="2"/>
      <c r="H14" s="2"/>
      <c r="I14" s="2"/>
    </row>
    <row r="15" spans="1:9" x14ac:dyDescent="0.25">
      <c r="A15" s="2"/>
      <c r="B15" s="2"/>
      <c r="C15" s="2"/>
      <c r="D15" s="2"/>
      <c r="E15" s="2" t="s">
        <v>51</v>
      </c>
      <c r="F15" s="2"/>
      <c r="G15" s="2"/>
      <c r="H15" s="2"/>
      <c r="I15" s="2"/>
    </row>
    <row r="16" spans="1:9" x14ac:dyDescent="0.25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/>
      <c r="B17" s="2"/>
      <c r="C17" s="2"/>
      <c r="D17" s="2"/>
      <c r="E17" s="2" t="s">
        <v>52</v>
      </c>
      <c r="F17" s="2"/>
      <c r="G17" s="2"/>
      <c r="H17" s="2"/>
      <c r="I17" s="2"/>
    </row>
    <row r="20" spans="1:9" x14ac:dyDescent="0.25">
      <c r="B20" t="s">
        <v>53</v>
      </c>
      <c r="D20">
        <f>(750-780)/SQRT((20^2/30)+(25^2/30))</f>
        <v>-5.1323935366098095</v>
      </c>
    </row>
    <row r="21" spans="1:9" x14ac:dyDescent="0.25">
      <c r="B21" t="s">
        <v>54</v>
      </c>
      <c r="D21">
        <f>2*_xlfn.NORM.S.DIST(D20,TRUE)</f>
        <v>2.8608055323380097E-7</v>
      </c>
    </row>
    <row r="24" spans="1:9" x14ac:dyDescent="0.25">
      <c r="B24" t="s">
        <v>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 1</vt:lpstr>
      <vt:lpstr>Lab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Students</dc:creator>
  <cp:lastModifiedBy>Dell</cp:lastModifiedBy>
  <dcterms:created xsi:type="dcterms:W3CDTF">2023-06-02T06:22:55Z</dcterms:created>
  <dcterms:modified xsi:type="dcterms:W3CDTF">2023-06-09T06:52:28Z</dcterms:modified>
</cp:coreProperties>
</file>